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0730" windowHeight="9600" tabRatio="785"/>
  </bookViews>
  <sheets>
    <sheet name="GASTOS - DICIEMBRE   2018 " sheetId="333" r:id="rId1"/>
    <sheet name="GASTOS -RESERVA DICIEMBRE 2018" sheetId="334" r:id="rId2"/>
  </sheets>
  <definedNames>
    <definedName name="_xlnm._FilterDatabase" localSheetId="0" hidden="1">'GASTOS - DICIEMBRE   2018 '!$A$14:$WWK$14</definedName>
    <definedName name="_xlnm._FilterDatabase" localSheetId="1" hidden="1">'GASTOS -RESERVA DICIEMBRE 2018'!#REF!</definedName>
    <definedName name="_xlnm.Print_Titles" localSheetId="0">'GASTOS - DICIEMBRE   2018 '!$1:$8</definedName>
    <definedName name="_xlnm.Print_Titles" localSheetId="1">'GASTOS -RESERVA DICIEMBRE 2018'!$1:$3</definedName>
  </definedNames>
  <calcPr calcId="162913"/>
</workbook>
</file>

<file path=xl/calcChain.xml><?xml version="1.0" encoding="utf-8"?>
<calcChain xmlns="http://schemas.openxmlformats.org/spreadsheetml/2006/main">
  <c r="Y12" i="334" l="1"/>
  <c r="U12" i="334"/>
  <c r="M12" i="334"/>
  <c r="I12" i="334"/>
  <c r="E12" i="334"/>
  <c r="Z10" i="334"/>
  <c r="Y10" i="334"/>
  <c r="W10" i="334"/>
  <c r="W12" i="334" s="1"/>
  <c r="V10" i="334"/>
  <c r="U10" i="334"/>
  <c r="T10" i="334"/>
  <c r="S10" i="334"/>
  <c r="S12" i="334" s="1"/>
  <c r="R10" i="334"/>
  <c r="P10" i="334"/>
  <c r="O10" i="334"/>
  <c r="O12" i="334" s="1"/>
  <c r="N10" i="334"/>
  <c r="M10" i="334"/>
  <c r="L10" i="334"/>
  <c r="K10" i="334"/>
  <c r="K12" i="334" s="1"/>
  <c r="I10" i="334"/>
  <c r="H10" i="334"/>
  <c r="G10" i="334"/>
  <c r="G12" i="334" s="1"/>
  <c r="F10" i="334"/>
  <c r="E10" i="334"/>
  <c r="D10" i="334"/>
  <c r="C10" i="334"/>
  <c r="C12" i="334" s="1"/>
  <c r="X9" i="334"/>
  <c r="X10" i="334" s="1"/>
  <c r="Q9" i="334"/>
  <c r="Q10" i="334" s="1"/>
  <c r="J9" i="334"/>
  <c r="J10" i="334" s="1"/>
  <c r="Z6" i="334"/>
  <c r="Y6" i="334"/>
  <c r="W6" i="334"/>
  <c r="V6" i="334"/>
  <c r="V12" i="334" s="1"/>
  <c r="U6" i="334"/>
  <c r="T6" i="334"/>
  <c r="T12" i="334" s="1"/>
  <c r="S6" i="334"/>
  <c r="R6" i="334"/>
  <c r="R12" i="334" s="1"/>
  <c r="P6" i="334"/>
  <c r="P12" i="334" s="1"/>
  <c r="O6" i="334"/>
  <c r="N6" i="334"/>
  <c r="N12" i="334" s="1"/>
  <c r="M6" i="334"/>
  <c r="L6" i="334"/>
  <c r="L12" i="334" s="1"/>
  <c r="K6" i="334"/>
  <c r="I6" i="334"/>
  <c r="H6" i="334"/>
  <c r="H12" i="334" s="1"/>
  <c r="G6" i="334"/>
  <c r="F6" i="334"/>
  <c r="F12" i="334" s="1"/>
  <c r="E6" i="334"/>
  <c r="D6" i="334"/>
  <c r="D12" i="334" s="1"/>
  <c r="C6" i="334"/>
  <c r="X5" i="334"/>
  <c r="X6" i="334" s="1"/>
  <c r="X12" i="334" s="1"/>
  <c r="Q5" i="334"/>
  <c r="Q6" i="334" s="1"/>
  <c r="Q12" i="334" s="1"/>
  <c r="J5" i="334"/>
  <c r="AA5" i="334" s="1"/>
  <c r="AA6" i="334" s="1"/>
  <c r="N71" i="333"/>
  <c r="AA70" i="333"/>
  <c r="Z70" i="333"/>
  <c r="X70" i="333"/>
  <c r="W70" i="333"/>
  <c r="V70" i="333"/>
  <c r="U70" i="333"/>
  <c r="T70" i="333"/>
  <c r="S70" i="333"/>
  <c r="R70" i="333"/>
  <c r="Q70" i="333"/>
  <c r="P70" i="333"/>
  <c r="O70" i="333"/>
  <c r="N70" i="333"/>
  <c r="M70" i="333"/>
  <c r="L70" i="333"/>
  <c r="K70" i="333"/>
  <c r="I70" i="333"/>
  <c r="H70" i="333"/>
  <c r="G70" i="333"/>
  <c r="F70" i="333"/>
  <c r="E70" i="333"/>
  <c r="D70" i="333"/>
  <c r="C70" i="333"/>
  <c r="AB69" i="333"/>
  <c r="AB70" i="333" s="1"/>
  <c r="X69" i="333"/>
  <c r="Q69" i="333"/>
  <c r="Y69" i="333" s="1"/>
  <c r="J69" i="333"/>
  <c r="J70" i="333" s="1"/>
  <c r="AA66" i="333"/>
  <c r="Z66" i="333"/>
  <c r="W66" i="333"/>
  <c r="V66" i="333"/>
  <c r="U66" i="333"/>
  <c r="T66" i="333"/>
  <c r="S66" i="333"/>
  <c r="R66" i="333"/>
  <c r="P66" i="333"/>
  <c r="O66" i="333"/>
  <c r="N66" i="333"/>
  <c r="M66" i="333"/>
  <c r="L66" i="333"/>
  <c r="K66" i="333"/>
  <c r="J66" i="333"/>
  <c r="I66" i="333"/>
  <c r="H66" i="333"/>
  <c r="G66" i="333"/>
  <c r="F66" i="333"/>
  <c r="E66" i="333"/>
  <c r="D66" i="333"/>
  <c r="C66" i="333"/>
  <c r="X65" i="333"/>
  <c r="X66" i="333" s="1"/>
  <c r="Q65" i="333"/>
  <c r="J65" i="333"/>
  <c r="AA62" i="333"/>
  <c r="Z62" i="333"/>
  <c r="W62" i="333"/>
  <c r="V62" i="333"/>
  <c r="U62" i="333"/>
  <c r="T62" i="333"/>
  <c r="S62" i="333"/>
  <c r="R62" i="333"/>
  <c r="P62" i="333"/>
  <c r="O62" i="333"/>
  <c r="N62" i="333"/>
  <c r="M62" i="333"/>
  <c r="L62" i="333"/>
  <c r="K62" i="333"/>
  <c r="J62" i="333"/>
  <c r="I62" i="333"/>
  <c r="H62" i="333"/>
  <c r="G62" i="333"/>
  <c r="F62" i="333"/>
  <c r="E62" i="333"/>
  <c r="D62" i="333"/>
  <c r="C62" i="333"/>
  <c r="X61" i="333"/>
  <c r="Q61" i="333"/>
  <c r="Q62" i="333" s="1"/>
  <c r="J61" i="333"/>
  <c r="AA58" i="333"/>
  <c r="Z58" i="333"/>
  <c r="X58" i="333"/>
  <c r="W58" i="333"/>
  <c r="V58" i="333"/>
  <c r="U58" i="333"/>
  <c r="T58" i="333"/>
  <c r="S58" i="333"/>
  <c r="R58" i="333"/>
  <c r="P58" i="333"/>
  <c r="O58" i="333"/>
  <c r="N58" i="333"/>
  <c r="M58" i="333"/>
  <c r="L58" i="333"/>
  <c r="K58" i="333"/>
  <c r="I58" i="333"/>
  <c r="H58" i="333"/>
  <c r="G58" i="333"/>
  <c r="F58" i="333"/>
  <c r="E58" i="333"/>
  <c r="D58" i="333"/>
  <c r="C58" i="333"/>
  <c r="Y57" i="333"/>
  <c r="AC57" i="333" s="1"/>
  <c r="X57" i="333"/>
  <c r="Q57" i="333"/>
  <c r="J57" i="333"/>
  <c r="X56" i="333"/>
  <c r="Q56" i="333"/>
  <c r="Y56" i="333" s="1"/>
  <c r="AC56" i="333" s="1"/>
  <c r="J56" i="333"/>
  <c r="Y55" i="333"/>
  <c r="AC55" i="333" s="1"/>
  <c r="X55" i="333"/>
  <c r="Q55" i="333"/>
  <c r="J55" i="333"/>
  <c r="X54" i="333"/>
  <c r="Q54" i="333"/>
  <c r="J54" i="333"/>
  <c r="Y53" i="333"/>
  <c r="X53" i="333"/>
  <c r="Q53" i="333"/>
  <c r="J53" i="333"/>
  <c r="J58" i="333" s="1"/>
  <c r="Y47" i="333"/>
  <c r="AC47" i="333" s="1"/>
  <c r="X47" i="333"/>
  <c r="Q47" i="333"/>
  <c r="J47" i="333"/>
  <c r="AC46" i="333"/>
  <c r="X46" i="333"/>
  <c r="Q46" i="333"/>
  <c r="Y46" i="333" s="1"/>
  <c r="J46" i="333"/>
  <c r="AB46" i="333" s="1"/>
  <c r="Y45" i="333"/>
  <c r="AC45" i="333" s="1"/>
  <c r="X45" i="333"/>
  <c r="Q45" i="333"/>
  <c r="J45" i="333"/>
  <c r="AC44" i="333"/>
  <c r="X44" i="333"/>
  <c r="Q44" i="333"/>
  <c r="Y44" i="333" s="1"/>
  <c r="J44" i="333"/>
  <c r="AB44" i="333" s="1"/>
  <c r="Y43" i="333"/>
  <c r="AC43" i="333" s="1"/>
  <c r="X43" i="333"/>
  <c r="Q43" i="333"/>
  <c r="J43" i="333"/>
  <c r="Z42" i="333"/>
  <c r="Z48" i="333" s="1"/>
  <c r="Z50" i="333" s="1"/>
  <c r="Z71" i="333" s="1"/>
  <c r="AB41" i="333"/>
  <c r="X41" i="333"/>
  <c r="Q41" i="333"/>
  <c r="Y41" i="333" s="1"/>
  <c r="J41" i="333"/>
  <c r="X40" i="333"/>
  <c r="Y40" i="333" s="1"/>
  <c r="AC40" i="333" s="1"/>
  <c r="Q40" i="333"/>
  <c r="J40" i="333"/>
  <c r="AB39" i="333"/>
  <c r="X39" i="333"/>
  <c r="Q39" i="333"/>
  <c r="Y39" i="333" s="1"/>
  <c r="J39" i="333"/>
  <c r="X38" i="333"/>
  <c r="Y38" i="333" s="1"/>
  <c r="AC38" i="333" s="1"/>
  <c r="Q38" i="333"/>
  <c r="J38" i="333"/>
  <c r="AB37" i="333"/>
  <c r="X37" i="333"/>
  <c r="Q37" i="333"/>
  <c r="Y37" i="333" s="1"/>
  <c r="J37" i="333"/>
  <c r="AC37" i="333" s="1"/>
  <c r="Y36" i="333"/>
  <c r="AC36" i="333" s="1"/>
  <c r="X36" i="333"/>
  <c r="Q36" i="333"/>
  <c r="J36" i="333"/>
  <c r="X35" i="333"/>
  <c r="Q35" i="333"/>
  <c r="Y35" i="333" s="1"/>
  <c r="J35" i="333"/>
  <c r="AB35" i="333" s="1"/>
  <c r="X34" i="333"/>
  <c r="Y34" i="333" s="1"/>
  <c r="AC34" i="333" s="1"/>
  <c r="Q34" i="333"/>
  <c r="J34" i="333"/>
  <c r="Y33" i="333"/>
  <c r="X33" i="333"/>
  <c r="Q33" i="333"/>
  <c r="J33" i="333"/>
  <c r="AB33" i="333" s="1"/>
  <c r="X32" i="333"/>
  <c r="Q32" i="333"/>
  <c r="Y32" i="333" s="1"/>
  <c r="AC32" i="333" s="1"/>
  <c r="J32" i="333"/>
  <c r="Y31" i="333"/>
  <c r="X31" i="333"/>
  <c r="Q31" i="333"/>
  <c r="C31" i="333"/>
  <c r="J31" i="333" s="1"/>
  <c r="AB31" i="333" s="1"/>
  <c r="Y30" i="333"/>
  <c r="X30" i="333"/>
  <c r="Q30" i="333"/>
  <c r="C30" i="333"/>
  <c r="AC29" i="333"/>
  <c r="X29" i="333"/>
  <c r="Q29" i="333"/>
  <c r="Y29" i="333" s="1"/>
  <c r="J29" i="333"/>
  <c r="AB29" i="333" s="1"/>
  <c r="Y28" i="333"/>
  <c r="X28" i="333"/>
  <c r="Q28" i="333"/>
  <c r="J28" i="333"/>
  <c r="AB28" i="333" s="1"/>
  <c r="X27" i="333"/>
  <c r="Q27" i="333"/>
  <c r="Y27" i="333" s="1"/>
  <c r="AC27" i="333" s="1"/>
  <c r="J27" i="333"/>
  <c r="AB27" i="333" s="1"/>
  <c r="Y26" i="333"/>
  <c r="AC26" i="333" s="1"/>
  <c r="X26" i="333"/>
  <c r="Q26" i="333"/>
  <c r="J26" i="333"/>
  <c r="AB26" i="333" s="1"/>
  <c r="X25" i="333"/>
  <c r="Q25" i="333"/>
  <c r="Y25" i="333" s="1"/>
  <c r="AC25" i="333" s="1"/>
  <c r="J25" i="333"/>
  <c r="Y24" i="333"/>
  <c r="AC24" i="333" s="1"/>
  <c r="X24" i="333"/>
  <c r="Q24" i="333"/>
  <c r="J24" i="333"/>
  <c r="AB24" i="333" s="1"/>
  <c r="X23" i="333"/>
  <c r="Q23" i="333"/>
  <c r="J23" i="333"/>
  <c r="Y22" i="333"/>
  <c r="AC22" i="333" s="1"/>
  <c r="X22" i="333"/>
  <c r="Q22" i="333"/>
  <c r="J22" i="333"/>
  <c r="AB22" i="333" s="1"/>
  <c r="AC21" i="333"/>
  <c r="X21" i="333"/>
  <c r="Q21" i="333"/>
  <c r="Y21" i="333" s="1"/>
  <c r="J21" i="333"/>
  <c r="AB21" i="333" s="1"/>
  <c r="Y20" i="333"/>
  <c r="X20" i="333"/>
  <c r="Q20" i="333"/>
  <c r="J20" i="333"/>
  <c r="AB20" i="333" s="1"/>
  <c r="X19" i="333"/>
  <c r="Q19" i="333"/>
  <c r="Y19" i="333" s="1"/>
  <c r="J19" i="333"/>
  <c r="AB19" i="333" s="1"/>
  <c r="X18" i="333"/>
  <c r="Y18" i="333" s="1"/>
  <c r="AC18" i="333" s="1"/>
  <c r="Q18" i="333"/>
  <c r="J18" i="333"/>
  <c r="X17" i="333"/>
  <c r="Q17" i="333"/>
  <c r="Y17" i="333" s="1"/>
  <c r="AC17" i="333" s="1"/>
  <c r="J17" i="333"/>
  <c r="X16" i="333"/>
  <c r="Y16" i="333" s="1"/>
  <c r="AC16" i="333" s="1"/>
  <c r="Q16" i="333"/>
  <c r="J16" i="333"/>
  <c r="AB15" i="333"/>
  <c r="X15" i="333"/>
  <c r="Q15" i="333"/>
  <c r="Y15" i="333" s="1"/>
  <c r="J15" i="333"/>
  <c r="AC15" i="333" s="1"/>
  <c r="AA14" i="333"/>
  <c r="AA42" i="333" s="1"/>
  <c r="AA48" i="333" s="1"/>
  <c r="AA50" i="333" s="1"/>
  <c r="AA71" i="333" s="1"/>
  <c r="W14" i="333"/>
  <c r="W42" i="333" s="1"/>
  <c r="W48" i="333" s="1"/>
  <c r="W50" i="333" s="1"/>
  <c r="V14" i="333"/>
  <c r="V42" i="333" s="1"/>
  <c r="V48" i="333" s="1"/>
  <c r="V50" i="333" s="1"/>
  <c r="V71" i="333" s="1"/>
  <c r="U14" i="333"/>
  <c r="U42" i="333" s="1"/>
  <c r="U48" i="333" s="1"/>
  <c r="U50" i="333" s="1"/>
  <c r="U71" i="333" s="1"/>
  <c r="T14" i="333"/>
  <c r="T42" i="333" s="1"/>
  <c r="T48" i="333" s="1"/>
  <c r="T50" i="333" s="1"/>
  <c r="T71" i="333" s="1"/>
  <c r="S14" i="333"/>
  <c r="S42" i="333" s="1"/>
  <c r="S48" i="333" s="1"/>
  <c r="S50" i="333" s="1"/>
  <c r="R14" i="333"/>
  <c r="P14" i="333"/>
  <c r="P42" i="333" s="1"/>
  <c r="P48" i="333" s="1"/>
  <c r="P50" i="333" s="1"/>
  <c r="P71" i="333" s="1"/>
  <c r="O14" i="333"/>
  <c r="O42" i="333" s="1"/>
  <c r="O48" i="333" s="1"/>
  <c r="O50" i="333" s="1"/>
  <c r="N14" i="333"/>
  <c r="N42" i="333" s="1"/>
  <c r="N48" i="333" s="1"/>
  <c r="N50" i="333" s="1"/>
  <c r="M14" i="333"/>
  <c r="M42" i="333" s="1"/>
  <c r="M48" i="333" s="1"/>
  <c r="M50" i="333" s="1"/>
  <c r="M71" i="333" s="1"/>
  <c r="L14" i="333"/>
  <c r="L42" i="333" s="1"/>
  <c r="L48" i="333" s="1"/>
  <c r="L50" i="333" s="1"/>
  <c r="L71" i="333" s="1"/>
  <c r="K14" i="333"/>
  <c r="K42" i="333" s="1"/>
  <c r="K48" i="333" s="1"/>
  <c r="K50" i="333" s="1"/>
  <c r="I14" i="333"/>
  <c r="I42" i="333" s="1"/>
  <c r="I48" i="333" s="1"/>
  <c r="I50" i="333" s="1"/>
  <c r="I71" i="333" s="1"/>
  <c r="H14" i="333"/>
  <c r="H42" i="333" s="1"/>
  <c r="H48" i="333" s="1"/>
  <c r="H50" i="333" s="1"/>
  <c r="H71" i="333" s="1"/>
  <c r="G14" i="333"/>
  <c r="G42" i="333" s="1"/>
  <c r="G48" i="333" s="1"/>
  <c r="G50" i="333" s="1"/>
  <c r="F14" i="333"/>
  <c r="F42" i="333" s="1"/>
  <c r="F48" i="333" s="1"/>
  <c r="F50" i="333" s="1"/>
  <c r="F71" i="333" s="1"/>
  <c r="E14" i="333"/>
  <c r="E42" i="333" s="1"/>
  <c r="E48" i="333" s="1"/>
  <c r="E50" i="333" s="1"/>
  <c r="E71" i="333" s="1"/>
  <c r="D14" i="333"/>
  <c r="D42" i="333" s="1"/>
  <c r="D48" i="333" s="1"/>
  <c r="D50" i="333" s="1"/>
  <c r="D71" i="333" s="1"/>
  <c r="X12" i="333"/>
  <c r="Q12" i="333"/>
  <c r="Y12" i="333" s="1"/>
  <c r="AC12" i="333" s="1"/>
  <c r="J12" i="333"/>
  <c r="X10" i="333"/>
  <c r="Q10" i="333"/>
  <c r="J10" i="333"/>
  <c r="AB10" i="334" l="1"/>
  <c r="AB6" i="334"/>
  <c r="AB5" i="334"/>
  <c r="J6" i="334"/>
  <c r="J12" i="334" s="1"/>
  <c r="Z12" i="334"/>
  <c r="AB12" i="334" s="1"/>
  <c r="AA9" i="334"/>
  <c r="AA10" i="334" s="1"/>
  <c r="AA12" i="334" s="1"/>
  <c r="AB9" i="334"/>
  <c r="AB34" i="333"/>
  <c r="Q66" i="333"/>
  <c r="Y65" i="333"/>
  <c r="AC31" i="333"/>
  <c r="AB36" i="333"/>
  <c r="AB43" i="333"/>
  <c r="AB47" i="333"/>
  <c r="Y54" i="333"/>
  <c r="AC54" i="333" s="1"/>
  <c r="Q58" i="333"/>
  <c r="X62" i="333"/>
  <c r="Y61" i="333"/>
  <c r="X42" i="333"/>
  <c r="X48" i="333" s="1"/>
  <c r="X50" i="333" s="1"/>
  <c r="X71" i="333" s="1"/>
  <c r="Q14" i="333"/>
  <c r="Y14" i="333" s="1"/>
  <c r="J30" i="333"/>
  <c r="AB30" i="333" s="1"/>
  <c r="C14" i="333"/>
  <c r="Y10" i="333"/>
  <c r="X14" i="333"/>
  <c r="R42" i="333"/>
  <c r="R48" i="333" s="1"/>
  <c r="R50" i="333" s="1"/>
  <c r="R71" i="333" s="1"/>
  <c r="AB17" i="333"/>
  <c r="AB23" i="333"/>
  <c r="AB38" i="333"/>
  <c r="AB40" i="333"/>
  <c r="AC41" i="333"/>
  <c r="AC53" i="333"/>
  <c r="AB61" i="333"/>
  <c r="AB62" i="333" s="1"/>
  <c r="AC69" i="333"/>
  <c r="Y70" i="333"/>
  <c r="AC70" i="333" s="1"/>
  <c r="AB18" i="333"/>
  <c r="AC30" i="333"/>
  <c r="AC35" i="333"/>
  <c r="AB45" i="333"/>
  <c r="AB12" i="333"/>
  <c r="G71" i="333"/>
  <c r="K71" i="333"/>
  <c r="O71" i="333"/>
  <c r="S71" i="333"/>
  <c r="W71" i="333"/>
  <c r="AB16" i="333"/>
  <c r="AB14" i="333" s="1"/>
  <c r="AC20" i="333"/>
  <c r="Y23" i="333"/>
  <c r="AC23" i="333" s="1"/>
  <c r="AB25" i="333"/>
  <c r="AC28" i="333"/>
  <c r="AB32" i="333"/>
  <c r="AC39" i="333"/>
  <c r="AB54" i="333"/>
  <c r="AB55" i="333"/>
  <c r="AB56" i="333"/>
  <c r="AB57" i="333"/>
  <c r="AB65" i="333"/>
  <c r="AB66" i="333" s="1"/>
  <c r="AB53" i="333"/>
  <c r="AC10" i="333" l="1"/>
  <c r="Y42" i="333"/>
  <c r="C42" i="333"/>
  <c r="C48" i="333" s="1"/>
  <c r="C50" i="333" s="1"/>
  <c r="C71" i="333" s="1"/>
  <c r="J14" i="333"/>
  <c r="J42" i="333" s="1"/>
  <c r="J48" i="333" s="1"/>
  <c r="J50" i="333" s="1"/>
  <c r="J71" i="333" s="1"/>
  <c r="AB10" i="333"/>
  <c r="AB42" i="333" s="1"/>
  <c r="AB48" i="333" s="1"/>
  <c r="AB50" i="333" s="1"/>
  <c r="AC61" i="333"/>
  <c r="Y62" i="333"/>
  <c r="AC62" i="333" s="1"/>
  <c r="Y66" i="333"/>
  <c r="AC66" i="333" s="1"/>
  <c r="AC65" i="333"/>
  <c r="AB58" i="333"/>
  <c r="Y58" i="333"/>
  <c r="AC58" i="333" s="1"/>
  <c r="AC14" i="333"/>
  <c r="Q42" i="333"/>
  <c r="Q48" i="333" s="1"/>
  <c r="Q50" i="333" s="1"/>
  <c r="Q71" i="333" s="1"/>
  <c r="Y48" i="333" l="1"/>
  <c r="AC42" i="333"/>
  <c r="AB71" i="333"/>
  <c r="AC48" i="333" l="1"/>
  <c r="Y50" i="333"/>
  <c r="Y71" i="333" l="1"/>
  <c r="AC71" i="333" s="1"/>
  <c r="AC50" i="333"/>
</calcChain>
</file>

<file path=xl/comments1.xml><?xml version="1.0" encoding="utf-8"?>
<comments xmlns="http://schemas.openxmlformats.org/spreadsheetml/2006/main">
  <authors>
    <author>Jose Luna Duran</author>
  </authors>
  <commentList>
    <comment ref="S45" authorId="0">
      <text>
        <r>
          <rPr>
            <b/>
            <sz val="9"/>
            <color indexed="81"/>
            <rFont val="Tahoma"/>
            <family val="2"/>
          </rPr>
          <t>AJUSTE DE   -2.501</t>
        </r>
      </text>
    </comment>
  </commentList>
</comments>
</file>

<file path=xl/sharedStrings.xml><?xml version="1.0" encoding="utf-8"?>
<sst xmlns="http://schemas.openxmlformats.org/spreadsheetml/2006/main" count="183" uniqueCount="137">
  <si>
    <t>CONCEPTO DEL GASTO</t>
  </si>
  <si>
    <t xml:space="preserve">SUBTOTAL GASTOS ADMON </t>
  </si>
  <si>
    <t>ADMINISTRACION CENTRAL</t>
  </si>
  <si>
    <t>SECRETARIA SALUD</t>
  </si>
  <si>
    <t>FONDO EDUCATIVO DPTAL</t>
  </si>
  <si>
    <t>FEBRERO</t>
  </si>
  <si>
    <t>ENERO</t>
  </si>
  <si>
    <t>MARZO</t>
  </si>
  <si>
    <t>ABRIL</t>
  </si>
  <si>
    <t>MAYO</t>
  </si>
  <si>
    <t>JUNIO</t>
  </si>
  <si>
    <t>TOTAL GAST. FUNCIONAMIENTO</t>
  </si>
  <si>
    <t>SEPTIEMBRE</t>
  </si>
  <si>
    <t>OCTUBRE</t>
  </si>
  <si>
    <t>EJECUCION</t>
  </si>
  <si>
    <t xml:space="preserve">AGOSTO </t>
  </si>
  <si>
    <t>NOVIEMBRE</t>
  </si>
  <si>
    <t>DICIEMBRE</t>
  </si>
  <si>
    <t xml:space="preserve">TOTAL GASTOS ADM. CENTRAL </t>
  </si>
  <si>
    <t>TOTAL GASTOS SALUD</t>
  </si>
  <si>
    <t xml:space="preserve">TOTAL FONDO EDUCACION </t>
  </si>
  <si>
    <t>JULIO</t>
  </si>
  <si>
    <t>DEUDA  INTERNA AMORTIZ  E  INTERESES</t>
  </si>
  <si>
    <t>GRAN  TOTAL  GASTOS</t>
  </si>
  <si>
    <t>CODIGO</t>
  </si>
  <si>
    <t xml:space="preserve">RESERVAS  PRESUPUESTALES </t>
  </si>
  <si>
    <t xml:space="preserve">FELIX EDUARDO RAMIREZ RESTREPO </t>
  </si>
  <si>
    <t>SUBTOTAL</t>
  </si>
  <si>
    <t>1er  SEMEST</t>
  </si>
  <si>
    <t>2do  SEMESTR</t>
  </si>
  <si>
    <t xml:space="preserve">RESERVA PRESUPUESTAL ADMINISTRACION CENTRAL </t>
  </si>
  <si>
    <t xml:space="preserve">TOTAL  RESERVA PRESUPUESTAL ADMINISTRACION CENTRAL </t>
  </si>
  <si>
    <t xml:space="preserve">RESERVA PRESUPUESTAL  FONDO SECCIONAL SALUD </t>
  </si>
  <si>
    <t xml:space="preserve">TOTAL  RESERVA PRESUPUESTAL  FONDO SECCIONAL SALUD </t>
  </si>
  <si>
    <t>DIRECTOR TECNICO  DE PRESUPUESTO</t>
  </si>
  <si>
    <t>GRAN  TOTAL  RESERVA PRESUPUESTAL DE GASTOS</t>
  </si>
  <si>
    <t>SENTENCIAS Y CONCILIACIONES </t>
  </si>
  <si>
    <t>SUBTOTAL  1er  SEMESTRE</t>
  </si>
  <si>
    <t>SUBTOTAL  2do  SEMESTRE</t>
  </si>
  <si>
    <t>1.1 </t>
  </si>
  <si>
    <t>GASTOS DE PERSONAL </t>
  </si>
  <si>
    <t>1.2 </t>
  </si>
  <si>
    <t>GASTOS GENERALES </t>
  </si>
  <si>
    <t>1.3 </t>
  </si>
  <si>
    <t>TRANSFERENCIAS CORRIENTES </t>
  </si>
  <si>
    <t>1.3.1.01 -02-06…09</t>
  </si>
  <si>
    <t>1.3.1.03 </t>
  </si>
  <si>
    <t>Nomina Pensionados Hospitales Liquidados Conv. 266/04 </t>
  </si>
  <si>
    <t>Pensiones  Administracion  Central  -Empresa Licorera de Santander E.L.S. </t>
  </si>
  <si>
    <t>1.3.1.04 </t>
  </si>
  <si>
    <t>Reserva Pensional Jubilados Convenio Concurrencia 326/99 </t>
  </si>
  <si>
    <t>1.3.1.05 </t>
  </si>
  <si>
    <t>Reserva Actuarial Pasivo Pensional </t>
  </si>
  <si>
    <t>1.3.1.10 </t>
  </si>
  <si>
    <t>Comisiones Fiduciarias Patrimonio Autonomo </t>
  </si>
  <si>
    <t>1.3.1.11 </t>
  </si>
  <si>
    <t>Indemnizaciones Sustitutivas </t>
  </si>
  <si>
    <t>1.3.1.12 </t>
  </si>
  <si>
    <t>Devolucion de Aporte COLPENSIONES </t>
  </si>
  <si>
    <t>1.3.12.1.01 </t>
  </si>
  <si>
    <t>Transferencias al FONPET 10% I.C.LD. </t>
  </si>
  <si>
    <t>1.3.12.1.02 </t>
  </si>
  <si>
    <t>Transferencias al FONPET 20% Registro Anotación </t>
  </si>
  <si>
    <t>1.3.2 </t>
  </si>
  <si>
    <t>Fondo de Rentas </t>
  </si>
  <si>
    <t>Asamblea </t>
  </si>
  <si>
    <t>Contraloria </t>
  </si>
  <si>
    <t>Fondo de Valorización </t>
  </si>
  <si>
    <t>1.3.3.01 </t>
  </si>
  <si>
    <t>Aporte Dto. 051/2009 </t>
  </si>
  <si>
    <t xml:space="preserve">Cuotas Partes Mesada Pensional </t>
  </si>
  <si>
    <t xml:space="preserve">Otras Transferencias Corrientes </t>
  </si>
  <si>
    <t>1.3.6.4.01 </t>
  </si>
  <si>
    <t>Universidad Industrial de Santander </t>
  </si>
  <si>
    <t>1.3.6.4.02 </t>
  </si>
  <si>
    <t>Instituto Universitario de la Paz </t>
  </si>
  <si>
    <t>1.3.6.4.03 </t>
  </si>
  <si>
    <t>Unidades Tecnologicas de Santander </t>
  </si>
  <si>
    <t>1.3.6.4.4.01 </t>
  </si>
  <si>
    <t>Pasivos Pensiones UIS </t>
  </si>
  <si>
    <t>1.3.6.7.01 </t>
  </si>
  <si>
    <t>Hospital Universitario de Santander </t>
  </si>
  <si>
    <t>1.3.6.7.04 </t>
  </si>
  <si>
    <t xml:space="preserve">Pagos de Pensiones, Cesantias y Otros conceptos Docentes Nacionalizados </t>
  </si>
  <si>
    <t>A </t>
  </si>
  <si>
    <t xml:space="preserve"> INVERSIÓN </t>
  </si>
  <si>
    <t>T.1 </t>
  </si>
  <si>
    <t>T.2 </t>
  </si>
  <si>
    <t>BONOS PENSIONALES </t>
  </si>
  <si>
    <t>T.3.1 </t>
  </si>
  <si>
    <t>FONDO DE CONTINGENCIA </t>
  </si>
  <si>
    <t>T.3.2 </t>
  </si>
  <si>
    <t>TOTAL INVERSION </t>
  </si>
  <si>
    <t>1.10 </t>
  </si>
  <si>
    <t>OTROS GASTOS DE FUNCIONAMIENTO </t>
  </si>
  <si>
    <t>1 </t>
  </si>
  <si>
    <t>SECRETARIA DE EDUCACION </t>
  </si>
  <si>
    <t>1.3.25.09.01</t>
  </si>
  <si>
    <t>Fondo Seccional  de Salud  Funcionamiento</t>
  </si>
  <si>
    <t>1.3.25.09.02</t>
  </si>
  <si>
    <t xml:space="preserve">Fondo Seccional  de Salud  Inversion </t>
  </si>
  <si>
    <t>1.3.25.10</t>
  </si>
  <si>
    <t xml:space="preserve">Fondo  Departamental  Gestion del  Riesgo </t>
  </si>
  <si>
    <t>1.3.25.05</t>
  </si>
  <si>
    <t>1.3.25.06</t>
  </si>
  <si>
    <t>1.3.25.07</t>
  </si>
  <si>
    <t>1.3.25.08</t>
  </si>
  <si>
    <t>1.3.25.01-02-03-04</t>
  </si>
  <si>
    <t xml:space="preserve">APROPIACION INICIAL </t>
  </si>
  <si>
    <t xml:space="preserve">ADICIONES </t>
  </si>
  <si>
    <t xml:space="preserve">REDUCCIONES </t>
  </si>
  <si>
    <t xml:space="preserve">CREDITO </t>
  </si>
  <si>
    <t xml:space="preserve">CONTRACREDITO </t>
  </si>
  <si>
    <t>APLAZAMIENTO</t>
  </si>
  <si>
    <t xml:space="preserve">LIBERACION </t>
  </si>
  <si>
    <t xml:space="preserve">PRESUPUESTO DEFINITIVO </t>
  </si>
  <si>
    <t xml:space="preserve">TOTAL EJECUTADO </t>
  </si>
  <si>
    <t>CDP  VIGENCIA FUTURA</t>
  </si>
  <si>
    <t xml:space="preserve">SALDO DE APROPIACION </t>
  </si>
  <si>
    <t>%  EJEC+COMP</t>
  </si>
  <si>
    <t xml:space="preserve">TOTAL  EJECUTADO </t>
  </si>
  <si>
    <t xml:space="preserve">RESERVA POR EJECUTAR </t>
  </si>
  <si>
    <r>
      <rPr>
        <b/>
        <sz val="12"/>
        <rFont val="Arial"/>
        <family val="2"/>
      </rPr>
      <t xml:space="preserve">% </t>
    </r>
    <r>
      <rPr>
        <b/>
        <sz val="9"/>
        <rFont val="Arial"/>
        <family val="2"/>
      </rPr>
      <t xml:space="preserve">    EJEC + COMP</t>
    </r>
  </si>
  <si>
    <t>SAPSB MUNICIPIOS DECERTIFICADOS </t>
  </si>
  <si>
    <t>TOTAL SAPSB MUNICIPIOS DECERTIFICADOS </t>
  </si>
  <si>
    <t>FONDO DE GESTION DEL RIESGO DE DESASTRES DPTO </t>
  </si>
  <si>
    <t>TOTAL   FONDO DE GESTION DEL RIESGO DE DESASTRES DPTO </t>
  </si>
  <si>
    <t>1.3.26.01</t>
  </si>
  <si>
    <t>Fondo de Valorizacion(pasivos Exigibles)</t>
  </si>
  <si>
    <t>1.3.6.7.02</t>
  </si>
  <si>
    <t>Acreencias Hospitales Liquidados Departamento de Santander</t>
  </si>
  <si>
    <t xml:space="preserve">DESAPLAZAMIENTO </t>
  </si>
  <si>
    <t>NOTA: Del total del Presupuesto General de los Gastos del Departamento se descuenta El valor que el Departamento transfiere a la Secretaria de Salud Departamental por valor de $28.724.787.370,oo.</t>
  </si>
  <si>
    <t>RESUMEN  EJECUCION  PRESUPUESTAL DE GASTOS  A  DICIEMBRE  31  DE  2018</t>
  </si>
  <si>
    <t>COMPROMISOS DICIEMBRE 31  2018</t>
  </si>
  <si>
    <t>RESUMEN  EJECUCION  RESERVA  PRESUPUESTAL DE GASTOS  A  DICIEMBRE  31  DE  2018</t>
  </si>
  <si>
    <t>DICIEMBRE  31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</si>
</sst>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-* #,##0.00_-;\-* #,##0.00_-;_-* &quot;-&quot;_-;_-@_-"/>
    <numFmt numFmtId="167" formatCode="#,##0.0"/>
    <numFmt numFmtId="168" formatCode="#,##0.000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sz val="8"/>
      <color theme="1"/>
      <name val="Tahoma"/>
      <family val="2"/>
    </font>
    <font>
      <b/>
      <i/>
      <sz val="14"/>
      <name val="Arial"/>
      <family val="2"/>
    </font>
    <font>
      <b/>
      <sz val="9"/>
      <color indexed="81"/>
      <name val="Tahoma"/>
      <family val="2"/>
    </font>
    <font>
      <b/>
      <sz val="11"/>
      <color theme="1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9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229">
    <xf numFmtId="0" fontId="0" fillId="0" borderId="0" xfId="0"/>
    <xf numFmtId="9" fontId="9" fillId="0" borderId="0" xfId="11" applyFont="1" applyFill="1" applyBorder="1" applyAlignment="1">
      <alignment horizontal="center" vertical="center"/>
    </xf>
    <xf numFmtId="9" fontId="9" fillId="0" borderId="8" xfId="11" applyFont="1" applyFill="1" applyBorder="1" applyAlignment="1">
      <alignment horizontal="center" vertical="center"/>
    </xf>
    <xf numFmtId="9" fontId="6" fillId="2" borderId="13" xfId="11" applyFont="1" applyFill="1" applyBorder="1" applyAlignment="1">
      <alignment horizontal="center" vertical="center"/>
    </xf>
    <xf numFmtId="9" fontId="9" fillId="0" borderId="10" xfId="11" applyFont="1" applyFill="1" applyBorder="1" applyAlignment="1">
      <alignment horizontal="center" vertical="center"/>
    </xf>
    <xf numFmtId="9" fontId="1" fillId="0" borderId="26" xfId="11" applyFont="1" applyFill="1" applyBorder="1" applyAlignment="1">
      <alignment horizontal="center" vertical="center"/>
    </xf>
    <xf numFmtId="9" fontId="9" fillId="0" borderId="7" xfId="11" applyFont="1" applyFill="1" applyBorder="1" applyAlignment="1">
      <alignment horizontal="center" vertical="center"/>
    </xf>
    <xf numFmtId="9" fontId="9" fillId="0" borderId="8" xfId="11" applyFont="1" applyFill="1" applyBorder="1" applyAlignment="1">
      <alignment horizontal="center" vertical="center" wrapText="1"/>
    </xf>
    <xf numFmtId="9" fontId="6" fillId="2" borderId="13" xfId="11" applyFont="1" applyFill="1" applyBorder="1" applyAlignment="1">
      <alignment horizontal="center" vertical="center" wrapText="1"/>
    </xf>
    <xf numFmtId="9" fontId="6" fillId="0" borderId="10" xfId="11" applyFont="1" applyFill="1" applyBorder="1" applyAlignment="1">
      <alignment horizontal="center" vertical="center" wrapText="1"/>
    </xf>
    <xf numFmtId="9" fontId="1" fillId="0" borderId="10" xfId="11" applyFont="1" applyFill="1" applyBorder="1" applyAlignment="1">
      <alignment horizontal="center" vertical="center" wrapText="1"/>
    </xf>
    <xf numFmtId="9" fontId="2" fillId="0" borderId="7" xfId="11" applyFont="1" applyFill="1" applyBorder="1" applyAlignment="1">
      <alignment horizontal="center" vertical="center" wrapText="1"/>
    </xf>
    <xf numFmtId="9" fontId="6" fillId="2" borderId="15" xfId="11" applyFont="1" applyFill="1" applyBorder="1" applyAlignment="1">
      <alignment horizontal="center" vertical="center" wrapText="1"/>
    </xf>
    <xf numFmtId="9" fontId="2" fillId="0" borderId="10" xfId="11" applyFont="1" applyFill="1" applyBorder="1" applyAlignment="1">
      <alignment horizontal="center" vertical="center" wrapText="1"/>
    </xf>
    <xf numFmtId="9" fontId="5" fillId="0" borderId="10" xfId="11" applyFont="1" applyFill="1" applyBorder="1" applyAlignment="1">
      <alignment horizontal="center" vertical="center" wrapText="1"/>
    </xf>
    <xf numFmtId="9" fontId="1" fillId="0" borderId="25" xfId="11" applyFont="1" applyFill="1" applyBorder="1" applyAlignment="1">
      <alignment horizontal="center" vertical="center" wrapText="1"/>
    </xf>
    <xf numFmtId="9" fontId="2" fillId="0" borderId="15" xfId="11" applyFont="1" applyFill="1" applyBorder="1" applyAlignment="1">
      <alignment horizontal="center" vertical="center" wrapText="1"/>
    </xf>
    <xf numFmtId="9" fontId="5" fillId="0" borderId="40" xfId="11" applyFont="1" applyFill="1" applyBorder="1" applyAlignment="1">
      <alignment horizontal="center" vertical="center" wrapText="1"/>
    </xf>
    <xf numFmtId="9" fontId="1" fillId="0" borderId="40" xfId="11" applyFont="1" applyFill="1" applyBorder="1" applyAlignment="1">
      <alignment horizontal="center" vertical="center" wrapText="1"/>
    </xf>
    <xf numFmtId="9" fontId="6" fillId="2" borderId="2" xfId="11" applyFont="1" applyFill="1" applyBorder="1" applyAlignment="1">
      <alignment horizontal="center" vertical="center" wrapText="1"/>
    </xf>
    <xf numFmtId="4" fontId="20" fillId="0" borderId="36" xfId="0" applyNumberFormat="1" applyFont="1" applyFill="1" applyBorder="1" applyAlignment="1">
      <alignment horizontal="right" vertical="center" wrapText="1"/>
    </xf>
    <xf numFmtId="166" fontId="1" fillId="0" borderId="9" xfId="13" applyNumberFormat="1" applyFont="1" applyFill="1" applyBorder="1" applyAlignment="1">
      <alignment vertical="center" wrapText="1"/>
    </xf>
    <xf numFmtId="166" fontId="6" fillId="2" borderId="41" xfId="13" applyNumberFormat="1" applyFont="1" applyFill="1" applyBorder="1" applyAlignment="1">
      <alignment vertical="center" wrapText="1"/>
    </xf>
    <xf numFmtId="9" fontId="9" fillId="0" borderId="25" xfId="11" applyFont="1" applyFill="1" applyBorder="1" applyAlignment="1">
      <alignment horizontal="center" vertical="center" wrapText="1"/>
    </xf>
    <xf numFmtId="166" fontId="0" fillId="0" borderId="0" xfId="13" applyNumberFormat="1" applyFont="1" applyFill="1" applyAlignment="1">
      <alignment vertical="center" wrapText="1"/>
    </xf>
    <xf numFmtId="166" fontId="11" fillId="0" borderId="0" xfId="13" applyNumberFormat="1" applyFont="1" applyFill="1" applyAlignment="1">
      <alignment vertical="center" wrapText="1"/>
    </xf>
    <xf numFmtId="0" fontId="1" fillId="0" borderId="0" xfId="15" applyAlignment="1">
      <alignment vertical="center" wrapText="1"/>
    </xf>
    <xf numFmtId="0" fontId="7" fillId="0" borderId="0" xfId="15" applyFont="1" applyAlignment="1">
      <alignment vertical="center" wrapText="1"/>
    </xf>
    <xf numFmtId="0" fontId="6" fillId="2" borderId="12" xfId="15" applyFont="1" applyFill="1" applyBorder="1" applyAlignment="1">
      <alignment vertical="center" wrapText="1"/>
    </xf>
    <xf numFmtId="0" fontId="12" fillId="2" borderId="4" xfId="15" applyFont="1" applyFill="1" applyBorder="1" applyAlignment="1">
      <alignment vertical="center" wrapText="1"/>
    </xf>
    <xf numFmtId="3" fontId="1" fillId="0" borderId="4" xfId="15" applyNumberFormat="1" applyFont="1" applyBorder="1" applyAlignment="1">
      <alignment vertical="center" wrapText="1"/>
    </xf>
    <xf numFmtId="3" fontId="1" fillId="0" borderId="4" xfId="15" applyNumberFormat="1" applyFont="1" applyFill="1" applyBorder="1" applyAlignment="1">
      <alignment vertical="center" wrapText="1"/>
    </xf>
    <xf numFmtId="0" fontId="1" fillId="0" borderId="8" xfId="15" applyFont="1" applyBorder="1" applyAlignment="1">
      <alignment vertical="center" wrapText="1"/>
    </xf>
    <xf numFmtId="0" fontId="5" fillId="0" borderId="0" xfId="15" applyFont="1" applyAlignment="1">
      <alignment vertical="center" wrapText="1"/>
    </xf>
    <xf numFmtId="0" fontId="19" fillId="0" borderId="36" xfId="15" applyFont="1" applyFill="1" applyBorder="1" applyAlignment="1">
      <alignment horizontal="right" vertical="center" wrapText="1"/>
    </xf>
    <xf numFmtId="0" fontId="19" fillId="0" borderId="36" xfId="15" applyFont="1" applyFill="1" applyBorder="1" applyAlignment="1">
      <alignment vertical="center" wrapText="1"/>
    </xf>
    <xf numFmtId="4" fontId="19" fillId="0" borderId="36" xfId="15" applyNumberFormat="1" applyFont="1" applyFill="1" applyBorder="1" applyAlignment="1">
      <alignment horizontal="right" vertical="center" wrapText="1"/>
    </xf>
    <xf numFmtId="3" fontId="5" fillId="0" borderId="9" xfId="15" applyNumberFormat="1" applyFont="1" applyFill="1" applyBorder="1" applyAlignment="1">
      <alignment vertical="center" wrapText="1"/>
    </xf>
    <xf numFmtId="3" fontId="5" fillId="0" borderId="9" xfId="15" applyNumberFormat="1" applyFont="1" applyFill="1" applyBorder="1" applyAlignment="1">
      <alignment horizontal="right" vertical="center" wrapText="1"/>
    </xf>
    <xf numFmtId="3" fontId="6" fillId="0" borderId="9" xfId="15" applyNumberFormat="1" applyFont="1" applyFill="1" applyBorder="1" applyAlignment="1">
      <alignment vertical="center" wrapText="1"/>
    </xf>
    <xf numFmtId="4" fontId="20" fillId="0" borderId="36" xfId="15" applyNumberFormat="1" applyFont="1" applyFill="1" applyBorder="1" applyAlignment="1">
      <alignment horizontal="right" vertical="center" wrapText="1"/>
    </xf>
    <xf numFmtId="0" fontId="5" fillId="0" borderId="0" xfId="15" applyFont="1" applyFill="1" applyAlignment="1">
      <alignment vertical="center" wrapText="1"/>
    </xf>
    <xf numFmtId="0" fontId="5" fillId="0" borderId="5" xfId="15" applyFont="1" applyFill="1" applyBorder="1" applyAlignment="1">
      <alignment vertical="center" wrapText="1"/>
    </xf>
    <xf numFmtId="0" fontId="5" fillId="0" borderId="9" xfId="15" applyFont="1" applyFill="1" applyBorder="1" applyAlignment="1">
      <alignment vertical="center" wrapText="1"/>
    </xf>
    <xf numFmtId="0" fontId="6" fillId="0" borderId="9" xfId="15" applyFont="1" applyFill="1" applyBorder="1" applyAlignment="1">
      <alignment vertical="center" wrapText="1"/>
    </xf>
    <xf numFmtId="0" fontId="20" fillId="0" borderId="36" xfId="15" applyFont="1" applyFill="1" applyBorder="1" applyAlignment="1">
      <alignment horizontal="right" vertical="center" wrapText="1"/>
    </xf>
    <xf numFmtId="0" fontId="1" fillId="0" borderId="9" xfId="15" applyFont="1" applyFill="1" applyBorder="1" applyAlignment="1">
      <alignment vertical="center" wrapText="1"/>
    </xf>
    <xf numFmtId="0" fontId="21" fillId="0" borderId="36" xfId="15" applyFont="1" applyFill="1" applyBorder="1" applyAlignment="1">
      <alignment vertical="center" wrapText="1"/>
    </xf>
    <xf numFmtId="4" fontId="20" fillId="0" borderId="36" xfId="15" applyNumberFormat="1" applyFont="1" applyFill="1" applyBorder="1" applyAlignment="1">
      <alignment vertical="center" wrapText="1"/>
    </xf>
    <xf numFmtId="0" fontId="6" fillId="0" borderId="0" xfId="15" applyFont="1" applyFill="1" applyAlignment="1">
      <alignment vertical="center" wrapText="1"/>
    </xf>
    <xf numFmtId="4" fontId="18" fillId="0" borderId="9" xfId="15" applyNumberFormat="1" applyFont="1" applyFill="1" applyBorder="1" applyAlignment="1">
      <alignment horizontal="right" vertical="center" wrapText="1"/>
    </xf>
    <xf numFmtId="0" fontId="20" fillId="0" borderId="44" xfId="15" applyFont="1" applyFill="1" applyBorder="1" applyAlignment="1">
      <alignment horizontal="right" vertical="center" wrapText="1"/>
    </xf>
    <xf numFmtId="0" fontId="21" fillId="0" borderId="44" xfId="15" applyFont="1" applyFill="1" applyBorder="1" applyAlignment="1">
      <alignment vertical="center" wrapText="1"/>
    </xf>
    <xf numFmtId="3" fontId="5" fillId="0" borderId="16" xfId="15" applyNumberFormat="1" applyFont="1" applyFill="1" applyBorder="1" applyAlignment="1">
      <alignment horizontal="right" vertical="center" wrapText="1"/>
    </xf>
    <xf numFmtId="3" fontId="22" fillId="0" borderId="16" xfId="15" applyNumberFormat="1" applyFont="1" applyFill="1" applyBorder="1" applyAlignment="1">
      <alignment vertical="center" wrapText="1"/>
    </xf>
    <xf numFmtId="3" fontId="5" fillId="0" borderId="16" xfId="15" applyNumberFormat="1" applyFont="1" applyFill="1" applyBorder="1" applyAlignment="1">
      <alignment vertical="center" wrapText="1"/>
    </xf>
    <xf numFmtId="0" fontId="6" fillId="2" borderId="1" xfId="15" applyFont="1" applyFill="1" applyBorder="1" applyAlignment="1">
      <alignment vertical="center" wrapText="1"/>
    </xf>
    <xf numFmtId="3" fontId="6" fillId="2" borderId="14" xfId="15" applyNumberFormat="1" applyFont="1" applyFill="1" applyBorder="1" applyAlignment="1">
      <alignment vertical="center" wrapText="1"/>
    </xf>
    <xf numFmtId="3" fontId="6" fillId="2" borderId="41" xfId="15" applyNumberFormat="1" applyFont="1" applyFill="1" applyBorder="1" applyAlignment="1">
      <alignment vertical="center" wrapText="1"/>
    </xf>
    <xf numFmtId="3" fontId="6" fillId="2" borderId="42" xfId="15" applyNumberFormat="1" applyFont="1" applyFill="1" applyBorder="1" applyAlignment="1">
      <alignment vertical="center" wrapText="1"/>
    </xf>
    <xf numFmtId="3" fontId="6" fillId="2" borderId="13" xfId="15" applyNumberFormat="1" applyFont="1" applyFill="1" applyBorder="1" applyAlignment="1">
      <alignment vertical="center" wrapText="1"/>
    </xf>
    <xf numFmtId="0" fontId="1" fillId="0" borderId="2" xfId="15" applyFont="1" applyFill="1" applyBorder="1" applyAlignment="1">
      <alignment vertical="center" wrapText="1"/>
    </xf>
    <xf numFmtId="0" fontId="2" fillId="0" borderId="6" xfId="15" applyFont="1" applyFill="1" applyBorder="1" applyAlignment="1">
      <alignment vertical="center" wrapText="1"/>
    </xf>
    <xf numFmtId="3" fontId="1" fillId="0" borderId="17" xfId="15" applyNumberFormat="1" applyFont="1" applyFill="1" applyBorder="1" applyAlignment="1">
      <alignment vertical="center" wrapText="1"/>
    </xf>
    <xf numFmtId="0" fontId="1" fillId="0" borderId="0" xfId="15" applyFont="1" applyFill="1" applyBorder="1" applyAlignment="1">
      <alignment vertical="center" wrapText="1"/>
    </xf>
    <xf numFmtId="0" fontId="6" fillId="2" borderId="13" xfId="15" applyFont="1" applyFill="1" applyBorder="1" applyAlignment="1">
      <alignment vertical="center" wrapText="1"/>
    </xf>
    <xf numFmtId="0" fontId="6" fillId="0" borderId="6" xfId="15" applyFont="1" applyFill="1" applyBorder="1" applyAlignment="1">
      <alignment vertical="center" wrapText="1"/>
    </xf>
    <xf numFmtId="0" fontId="6" fillId="0" borderId="21" xfId="15" applyFont="1" applyFill="1" applyBorder="1" applyAlignment="1">
      <alignment vertical="center" wrapText="1"/>
    </xf>
    <xf numFmtId="3" fontId="2" fillId="0" borderId="27" xfId="15" applyNumberFormat="1" applyFont="1" applyFill="1" applyBorder="1" applyAlignment="1">
      <alignment vertical="center" wrapText="1"/>
    </xf>
    <xf numFmtId="4" fontId="4" fillId="0" borderId="27" xfId="15" applyNumberFormat="1" applyFont="1" applyFill="1" applyBorder="1" applyAlignment="1">
      <alignment vertical="center" wrapText="1"/>
    </xf>
    <xf numFmtId="4" fontId="15" fillId="3" borderId="36" xfId="15" applyNumberFormat="1" applyFont="1" applyFill="1" applyBorder="1" applyAlignment="1">
      <alignment horizontal="right" vertical="center" wrapText="1"/>
    </xf>
    <xf numFmtId="0" fontId="12" fillId="2" borderId="14" xfId="15" applyFont="1" applyFill="1" applyBorder="1" applyAlignment="1">
      <alignment vertical="center" wrapText="1"/>
    </xf>
    <xf numFmtId="3" fontId="2" fillId="0" borderId="14" xfId="15" applyNumberFormat="1" applyFont="1" applyBorder="1" applyAlignment="1">
      <alignment vertical="center" wrapText="1"/>
    </xf>
    <xf numFmtId="3" fontId="1" fillId="0" borderId="14" xfId="15" applyNumberFormat="1" applyFont="1" applyBorder="1" applyAlignment="1">
      <alignment vertical="center" wrapText="1"/>
    </xf>
    <xf numFmtId="3" fontId="2" fillId="0" borderId="41" xfId="15" applyNumberFormat="1" applyFont="1" applyBorder="1" applyAlignment="1">
      <alignment vertical="center" wrapText="1"/>
    </xf>
    <xf numFmtId="3" fontId="2" fillId="0" borderId="1" xfId="15" applyNumberFormat="1" applyFont="1" applyBorder="1" applyAlignment="1">
      <alignment vertical="center" wrapText="1"/>
    </xf>
    <xf numFmtId="3" fontId="2" fillId="0" borderId="15" xfId="15" applyNumberFormat="1" applyFont="1" applyBorder="1" applyAlignment="1">
      <alignment vertical="center" wrapText="1"/>
    </xf>
    <xf numFmtId="3" fontId="2" fillId="0" borderId="42" xfId="15" applyNumberFormat="1" applyFont="1" applyBorder="1" applyAlignment="1">
      <alignment vertical="center" wrapText="1"/>
    </xf>
    <xf numFmtId="0" fontId="20" fillId="0" borderId="43" xfId="15" applyFont="1" applyFill="1" applyBorder="1" applyAlignment="1">
      <alignment horizontal="right" vertical="center" wrapText="1"/>
    </xf>
    <xf numFmtId="0" fontId="21" fillId="0" borderId="43" xfId="15" applyFont="1" applyFill="1" applyBorder="1" applyAlignment="1">
      <alignment vertical="center" wrapText="1"/>
    </xf>
    <xf numFmtId="4" fontId="20" fillId="0" borderId="43" xfId="15" applyNumberFormat="1" applyFont="1" applyFill="1" applyBorder="1" applyAlignment="1">
      <alignment horizontal="right" vertical="center" wrapText="1"/>
    </xf>
    <xf numFmtId="166" fontId="1" fillId="0" borderId="23" xfId="13" applyNumberFormat="1" applyFont="1" applyFill="1" applyBorder="1" applyAlignment="1">
      <alignment vertical="center" wrapText="1"/>
    </xf>
    <xf numFmtId="3" fontId="1" fillId="0" borderId="23" xfId="15" applyNumberFormat="1" applyFont="1" applyFill="1" applyBorder="1" applyAlignment="1">
      <alignment vertical="center" wrapText="1"/>
    </xf>
    <xf numFmtId="3" fontId="5" fillId="0" borderId="23" xfId="15" applyNumberFormat="1" applyFont="1" applyFill="1" applyBorder="1" applyAlignment="1">
      <alignment vertical="center" wrapText="1"/>
    </xf>
    <xf numFmtId="3" fontId="1" fillId="0" borderId="9" xfId="15" applyNumberFormat="1" applyFont="1" applyFill="1" applyBorder="1" applyAlignment="1">
      <alignment vertical="center" wrapText="1"/>
    </xf>
    <xf numFmtId="0" fontId="2" fillId="0" borderId="0" xfId="15" applyFont="1" applyFill="1" applyAlignment="1">
      <alignment vertical="center" wrapText="1"/>
    </xf>
    <xf numFmtId="0" fontId="8" fillId="0" borderId="12" xfId="15" applyFont="1" applyFill="1" applyBorder="1" applyAlignment="1">
      <alignment vertical="center" wrapText="1"/>
    </xf>
    <xf numFmtId="0" fontId="9" fillId="0" borderId="4" xfId="15" applyFont="1" applyFill="1" applyBorder="1" applyAlignment="1">
      <alignment vertical="center" wrapText="1"/>
    </xf>
    <xf numFmtId="3" fontId="9" fillId="0" borderId="4" xfId="15" applyNumberFormat="1" applyFont="1" applyFill="1" applyBorder="1" applyAlignment="1">
      <alignment vertical="center" wrapText="1"/>
    </xf>
    <xf numFmtId="3" fontId="2" fillId="0" borderId="4" xfId="15" applyNumberFormat="1" applyFont="1" applyFill="1" applyBorder="1" applyAlignment="1">
      <alignment vertical="center" wrapText="1"/>
    </xf>
    <xf numFmtId="3" fontId="6" fillId="0" borderId="4" xfId="15" applyNumberFormat="1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3" fontId="2" fillId="0" borderId="9" xfId="15" applyNumberFormat="1" applyFont="1" applyFill="1" applyBorder="1" applyAlignment="1">
      <alignment vertical="center" wrapText="1"/>
    </xf>
    <xf numFmtId="0" fontId="2" fillId="0" borderId="16" xfId="15" applyFont="1" applyFill="1" applyBorder="1" applyAlignment="1">
      <alignment vertical="center" wrapText="1"/>
    </xf>
    <xf numFmtId="3" fontId="6" fillId="0" borderId="16" xfId="15" applyNumberFormat="1" applyFont="1" applyFill="1" applyBorder="1" applyAlignment="1">
      <alignment vertical="center" wrapText="1"/>
    </xf>
    <xf numFmtId="3" fontId="1" fillId="0" borderId="16" xfId="15" applyNumberFormat="1" applyFont="1" applyFill="1" applyBorder="1" applyAlignment="1">
      <alignment vertical="center" wrapText="1"/>
    </xf>
    <xf numFmtId="3" fontId="2" fillId="0" borderId="16" xfId="15" applyNumberFormat="1" applyFont="1" applyFill="1" applyBorder="1" applyAlignment="1">
      <alignment vertical="center" wrapText="1"/>
    </xf>
    <xf numFmtId="3" fontId="6" fillId="2" borderId="1" xfId="15" applyNumberFormat="1" applyFont="1" applyFill="1" applyBorder="1" applyAlignment="1">
      <alignment vertical="center" wrapText="1"/>
    </xf>
    <xf numFmtId="0" fontId="9" fillId="0" borderId="0" xfId="15" applyFont="1" applyFill="1" applyBorder="1" applyAlignment="1">
      <alignment vertical="center" wrapText="1"/>
    </xf>
    <xf numFmtId="3" fontId="9" fillId="0" borderId="48" xfId="15" applyNumberFormat="1" applyFont="1" applyFill="1" applyBorder="1" applyAlignment="1">
      <alignment vertical="center" wrapText="1"/>
    </xf>
    <xf numFmtId="3" fontId="9" fillId="0" borderId="23" xfId="15" applyNumberFormat="1" applyFont="1" applyFill="1" applyBorder="1" applyAlignment="1">
      <alignment vertical="center" wrapText="1"/>
    </xf>
    <xf numFmtId="3" fontId="2" fillId="0" borderId="23" xfId="15" applyNumberFormat="1" applyFont="1" applyFill="1" applyBorder="1" applyAlignment="1">
      <alignment vertical="center" wrapText="1"/>
    </xf>
    <xf numFmtId="3" fontId="6" fillId="0" borderId="23" xfId="15" applyNumberFormat="1" applyFont="1" applyFill="1" applyBorder="1" applyAlignment="1">
      <alignment vertical="center" wrapText="1"/>
    </xf>
    <xf numFmtId="3" fontId="1" fillId="0" borderId="23" xfId="15" applyNumberFormat="1" applyFont="1" applyBorder="1" applyAlignment="1">
      <alignment vertical="center" wrapText="1"/>
    </xf>
    <xf numFmtId="3" fontId="6" fillId="2" borderId="6" xfId="15" applyNumberFormat="1" applyFont="1" applyFill="1" applyBorder="1" applyAlignment="1">
      <alignment vertical="center" wrapText="1"/>
    </xf>
    <xf numFmtId="3" fontId="2" fillId="2" borderId="17" xfId="15" applyNumberFormat="1" applyFont="1" applyFill="1" applyBorder="1" applyAlignment="1">
      <alignment vertical="center" wrapText="1"/>
    </xf>
    <xf numFmtId="3" fontId="6" fillId="2" borderId="17" xfId="15" applyNumberFormat="1" applyFont="1" applyFill="1" applyBorder="1" applyAlignment="1">
      <alignment vertical="center" wrapText="1"/>
    </xf>
    <xf numFmtId="3" fontId="8" fillId="0" borderId="4" xfId="15" applyNumberFormat="1" applyFont="1" applyBorder="1" applyAlignment="1">
      <alignment vertical="center" wrapText="1"/>
    </xf>
    <xf numFmtId="0" fontId="20" fillId="0" borderId="49" xfId="15" applyFont="1" applyFill="1" applyBorder="1" applyAlignment="1">
      <alignment horizontal="right" vertical="center" wrapText="1"/>
    </xf>
    <xf numFmtId="0" fontId="19" fillId="0" borderId="16" xfId="15" applyFont="1" applyFill="1" applyBorder="1" applyAlignment="1">
      <alignment vertical="center" wrapText="1"/>
    </xf>
    <xf numFmtId="4" fontId="25" fillId="0" borderId="16" xfId="15" applyNumberFormat="1" applyFont="1" applyFill="1" applyBorder="1" applyAlignment="1">
      <alignment horizontal="right" vertical="center" wrapText="1"/>
    </xf>
    <xf numFmtId="3" fontId="1" fillId="0" borderId="0" xfId="15" applyNumberFormat="1" applyFill="1" applyAlignment="1">
      <alignment vertical="center" wrapText="1"/>
    </xf>
    <xf numFmtId="0" fontId="1" fillId="0" borderId="0" xfId="15" applyFill="1" applyAlignment="1">
      <alignment vertical="center" wrapText="1"/>
    </xf>
    <xf numFmtId="0" fontId="12" fillId="2" borderId="1" xfId="15" applyFont="1" applyFill="1" applyBorder="1" applyAlignment="1">
      <alignment horizontal="justify" vertical="center" wrapText="1"/>
    </xf>
    <xf numFmtId="0" fontId="6" fillId="2" borderId="18" xfId="15" applyFont="1" applyFill="1" applyBorder="1" applyAlignment="1">
      <alignment horizontal="justify" vertical="center" wrapText="1"/>
    </xf>
    <xf numFmtId="0" fontId="12" fillId="2" borderId="1" xfId="15" applyFont="1" applyFill="1" applyBorder="1" applyAlignment="1">
      <alignment vertical="center" wrapText="1"/>
    </xf>
    <xf numFmtId="0" fontId="11" fillId="0" borderId="0" xfId="15" applyFont="1" applyFill="1" applyAlignment="1">
      <alignment vertical="center" wrapText="1"/>
    </xf>
    <xf numFmtId="0" fontId="3" fillId="0" borderId="0" xfId="15" applyFont="1" applyFill="1" applyBorder="1" applyAlignment="1">
      <alignment vertical="center" wrapText="1"/>
    </xf>
    <xf numFmtId="4" fontId="26" fillId="3" borderId="0" xfId="15" applyNumberFormat="1" applyFont="1" applyFill="1" applyBorder="1" applyAlignment="1">
      <alignment horizontal="right" wrapText="1"/>
    </xf>
    <xf numFmtId="0" fontId="26" fillId="3" borderId="0" xfId="15" applyFont="1" applyFill="1" applyBorder="1" applyAlignment="1">
      <alignment horizontal="right" wrapText="1"/>
    </xf>
    <xf numFmtId="4" fontId="15" fillId="0" borderId="0" xfId="15" applyNumberFormat="1" applyFont="1" applyFill="1" applyBorder="1" applyAlignment="1">
      <alignment horizontal="right" vertical="center" wrapText="1"/>
    </xf>
    <xf numFmtId="3" fontId="3" fillId="0" borderId="0" xfId="15" applyNumberFormat="1" applyFont="1" applyFill="1" applyBorder="1" applyAlignment="1">
      <alignment vertical="center" wrapText="1"/>
    </xf>
    <xf numFmtId="0" fontId="7" fillId="0" borderId="0" xfId="15" applyFont="1" applyFill="1" applyAlignment="1">
      <alignment vertical="center" wrapText="1"/>
    </xf>
    <xf numFmtId="3" fontId="1" fillId="0" borderId="0" xfId="15" applyNumberFormat="1" applyAlignment="1">
      <alignment vertical="center" wrapText="1"/>
    </xf>
    <xf numFmtId="3" fontId="1" fillId="0" borderId="0" xfId="15" applyNumberFormat="1" applyFont="1" applyAlignment="1">
      <alignment vertical="center" wrapText="1"/>
    </xf>
    <xf numFmtId="4" fontId="1" fillId="0" borderId="0" xfId="15" applyNumberFormat="1" applyFont="1" applyAlignment="1">
      <alignment vertical="center"/>
    </xf>
    <xf numFmtId="0" fontId="1" fillId="0" borderId="0" xfId="15" applyFont="1" applyAlignment="1">
      <alignment vertical="center"/>
    </xf>
    <xf numFmtId="3" fontId="4" fillId="0" borderId="22" xfId="15" applyNumberFormat="1" applyFont="1" applyFill="1" applyBorder="1" applyAlignment="1">
      <alignment horizontal="center" vertical="center" wrapText="1"/>
    </xf>
    <xf numFmtId="3" fontId="4" fillId="0" borderId="30" xfId="15" applyNumberFormat="1" applyFont="1" applyFill="1" applyBorder="1" applyAlignment="1">
      <alignment horizontal="center" vertical="center" wrapText="1"/>
    </xf>
    <xf numFmtId="3" fontId="12" fillId="0" borderId="33" xfId="15" applyNumberFormat="1" applyFont="1" applyFill="1" applyBorder="1" applyAlignment="1">
      <alignment vertical="center" wrapText="1"/>
    </xf>
    <xf numFmtId="3" fontId="9" fillId="0" borderId="4" xfId="15" applyNumberFormat="1" applyFont="1" applyFill="1" applyBorder="1" applyAlignment="1">
      <alignment vertical="center"/>
    </xf>
    <xf numFmtId="3" fontId="2" fillId="0" borderId="4" xfId="15" applyNumberFormat="1" applyFont="1" applyFill="1" applyBorder="1" applyAlignment="1">
      <alignment vertical="center"/>
    </xf>
    <xf numFmtId="3" fontId="6" fillId="0" borderId="4" xfId="15" applyNumberFormat="1" applyFont="1" applyFill="1" applyBorder="1" applyAlignment="1">
      <alignment vertical="center"/>
    </xf>
    <xf numFmtId="3" fontId="8" fillId="0" borderId="4" xfId="15" applyNumberFormat="1" applyFont="1" applyBorder="1" applyAlignment="1">
      <alignment vertical="center"/>
    </xf>
    <xf numFmtId="3" fontId="1" fillId="0" borderId="4" xfId="15" applyNumberFormat="1" applyFont="1" applyBorder="1" applyAlignment="1">
      <alignment vertical="center"/>
    </xf>
    <xf numFmtId="3" fontId="2" fillId="0" borderId="23" xfId="15" applyNumberFormat="1" applyFont="1" applyFill="1" applyBorder="1" applyAlignment="1">
      <alignment vertical="center"/>
    </xf>
    <xf numFmtId="0" fontId="8" fillId="0" borderId="0" xfId="15" applyFont="1" applyFill="1" applyBorder="1" applyAlignment="1">
      <alignment vertical="center"/>
    </xf>
    <xf numFmtId="0" fontId="1" fillId="0" borderId="0" xfId="15" applyFont="1" applyFill="1" applyBorder="1" applyAlignment="1">
      <alignment vertical="center"/>
    </xf>
    <xf numFmtId="3" fontId="6" fillId="2" borderId="28" xfId="15" applyNumberFormat="1" applyFont="1" applyFill="1" applyBorder="1" applyAlignment="1">
      <alignment vertical="center" wrapText="1"/>
    </xf>
    <xf numFmtId="3" fontId="12" fillId="0" borderId="24" xfId="15" applyNumberFormat="1" applyFont="1" applyFill="1" applyBorder="1" applyAlignment="1">
      <alignment vertical="center" wrapText="1"/>
    </xf>
    <xf numFmtId="3" fontId="9" fillId="0" borderId="9" xfId="15" applyNumberFormat="1" applyFont="1" applyFill="1" applyBorder="1" applyAlignment="1">
      <alignment vertical="center"/>
    </xf>
    <xf numFmtId="3" fontId="2" fillId="0" borderId="9" xfId="15" applyNumberFormat="1" applyFont="1" applyFill="1" applyBorder="1" applyAlignment="1">
      <alignment vertical="center"/>
    </xf>
    <xf numFmtId="3" fontId="6" fillId="0" borderId="9" xfId="15" applyNumberFormat="1" applyFont="1" applyFill="1" applyBorder="1" applyAlignment="1">
      <alignment vertical="center"/>
    </xf>
    <xf numFmtId="3" fontId="8" fillId="0" borderId="9" xfId="15" applyNumberFormat="1" applyFont="1" applyBorder="1" applyAlignment="1">
      <alignment vertical="center"/>
    </xf>
    <xf numFmtId="3" fontId="1" fillId="0" borderId="9" xfId="15" applyNumberFormat="1" applyFont="1" applyBorder="1" applyAlignment="1">
      <alignment vertical="center"/>
    </xf>
    <xf numFmtId="3" fontId="4" fillId="0" borderId="17" xfId="15" applyNumberFormat="1" applyFont="1" applyFill="1" applyBorder="1" applyAlignment="1">
      <alignment vertical="center"/>
    </xf>
    <xf numFmtId="3" fontId="6" fillId="2" borderId="14" xfId="15" applyNumberFormat="1" applyFont="1" applyFill="1" applyBorder="1" applyAlignment="1">
      <alignment vertical="center"/>
    </xf>
    <xf numFmtId="0" fontId="5" fillId="0" borderId="0" xfId="15" applyFont="1" applyFill="1" applyAlignment="1">
      <alignment vertical="center"/>
    </xf>
    <xf numFmtId="0" fontId="8" fillId="0" borderId="0" xfId="15" applyFont="1" applyFill="1" applyAlignment="1">
      <alignment vertical="center"/>
    </xf>
    <xf numFmtId="0" fontId="9" fillId="0" borderId="0" xfId="15" applyFont="1" applyFill="1" applyBorder="1" applyAlignment="1">
      <alignment vertical="center"/>
    </xf>
    <xf numFmtId="3" fontId="9" fillId="0" borderId="0" xfId="15" applyNumberFormat="1" applyFont="1" applyFill="1" applyBorder="1" applyAlignment="1">
      <alignment vertical="center"/>
    </xf>
    <xf numFmtId="0" fontId="6" fillId="0" borderId="0" xfId="15" applyFont="1" applyFill="1" applyBorder="1" applyAlignment="1">
      <alignment vertical="center"/>
    </xf>
    <xf numFmtId="3" fontId="2" fillId="0" borderId="0" xfId="15" applyNumberFormat="1" applyFont="1" applyFill="1" applyBorder="1" applyAlignment="1">
      <alignment vertical="center"/>
    </xf>
    <xf numFmtId="3" fontId="6" fillId="0" borderId="0" xfId="15" applyNumberFormat="1" applyFont="1" applyFill="1" applyBorder="1" applyAlignment="1">
      <alignment vertical="center"/>
    </xf>
    <xf numFmtId="0" fontId="7" fillId="0" borderId="0" xfId="15" applyFont="1" applyAlignment="1">
      <alignment vertical="center"/>
    </xf>
    <xf numFmtId="3" fontId="1" fillId="0" borderId="0" xfId="15" applyNumberFormat="1" applyFont="1" applyAlignment="1">
      <alignment vertical="center"/>
    </xf>
    <xf numFmtId="166" fontId="7" fillId="0" borderId="0" xfId="13" applyNumberFormat="1" applyFont="1" applyFill="1" applyAlignment="1">
      <alignment vertical="center" wrapText="1"/>
    </xf>
    <xf numFmtId="3" fontId="2" fillId="0" borderId="11" xfId="15" applyNumberFormat="1" applyFont="1" applyFill="1" applyBorder="1" applyAlignment="1">
      <alignment vertical="center"/>
    </xf>
    <xf numFmtId="3" fontId="20" fillId="0" borderId="36" xfId="15" applyNumberFormat="1" applyFont="1" applyFill="1" applyBorder="1" applyAlignment="1">
      <alignment horizontal="right" vertical="center" wrapText="1"/>
    </xf>
    <xf numFmtId="3" fontId="1" fillId="0" borderId="11" xfId="15" applyNumberFormat="1" applyFont="1" applyFill="1" applyBorder="1" applyAlignment="1">
      <alignment vertical="center"/>
    </xf>
    <xf numFmtId="4" fontId="23" fillId="0" borderId="36" xfId="15" applyNumberFormat="1" applyFont="1" applyFill="1" applyBorder="1" applyAlignment="1">
      <alignment horizontal="right" vertical="center" wrapText="1"/>
    </xf>
    <xf numFmtId="3" fontId="20" fillId="0" borderId="36" xfId="15" applyNumberFormat="1" applyFont="1" applyFill="1" applyBorder="1" applyAlignment="1">
      <alignment horizontal="center" vertical="center" wrapText="1"/>
    </xf>
    <xf numFmtId="4" fontId="6" fillId="0" borderId="9" xfId="15" applyNumberFormat="1" applyFont="1" applyFill="1" applyBorder="1" applyAlignment="1">
      <alignment vertical="center" wrapText="1"/>
    </xf>
    <xf numFmtId="167" fontId="5" fillId="0" borderId="9" xfId="15" applyNumberFormat="1" applyFont="1" applyFill="1" applyBorder="1" applyAlignment="1">
      <alignment vertical="center" wrapText="1"/>
    </xf>
    <xf numFmtId="168" fontId="6" fillId="2" borderId="14" xfId="15" applyNumberFormat="1" applyFont="1" applyFill="1" applyBorder="1" applyAlignment="1">
      <alignment vertical="center" wrapText="1"/>
    </xf>
    <xf numFmtId="4" fontId="5" fillId="0" borderId="9" xfId="15" applyNumberFormat="1" applyFont="1" applyFill="1" applyBorder="1" applyAlignment="1">
      <alignment vertical="center" wrapText="1"/>
    </xf>
    <xf numFmtId="4" fontId="5" fillId="0" borderId="9" xfId="15" applyNumberFormat="1" applyFont="1" applyFill="1" applyBorder="1" applyAlignment="1">
      <alignment horizontal="right" vertical="center" wrapText="1"/>
    </xf>
    <xf numFmtId="4" fontId="5" fillId="0" borderId="9" xfId="15" applyNumberFormat="1" applyFont="1" applyFill="1" applyBorder="1" applyAlignment="1">
      <alignment horizontal="center" vertical="center" wrapText="1"/>
    </xf>
    <xf numFmtId="4" fontId="20" fillId="0" borderId="36" xfId="15" applyNumberFormat="1" applyFont="1" applyFill="1" applyBorder="1" applyAlignment="1">
      <alignment horizontal="center" vertical="center" wrapText="1"/>
    </xf>
    <xf numFmtId="4" fontId="20" fillId="0" borderId="0" xfId="15" applyNumberFormat="1" applyFont="1" applyFill="1" applyBorder="1" applyAlignment="1">
      <alignment horizontal="right" vertical="center" wrapText="1"/>
    </xf>
    <xf numFmtId="43" fontId="1" fillId="0" borderId="0" xfId="15" applyNumberFormat="1" applyFill="1" applyAlignment="1">
      <alignment horizontal="center" vertical="center"/>
    </xf>
    <xf numFmtId="0" fontId="2" fillId="2" borderId="1" xfId="15" applyFont="1" applyFill="1" applyBorder="1" applyAlignment="1">
      <alignment vertical="center" wrapText="1"/>
    </xf>
    <xf numFmtId="0" fontId="6" fillId="0" borderId="5" xfId="15" applyFont="1" applyFill="1" applyBorder="1" applyAlignment="1">
      <alignment vertical="center" wrapText="1"/>
    </xf>
    <xf numFmtId="0" fontId="12" fillId="0" borderId="9" xfId="15" applyFont="1" applyFill="1" applyBorder="1" applyAlignment="1">
      <alignment horizontal="justify" vertical="center" wrapText="1"/>
    </xf>
    <xf numFmtId="3" fontId="20" fillId="0" borderId="44" xfId="15" applyNumberFormat="1" applyFont="1" applyFill="1" applyBorder="1" applyAlignment="1">
      <alignment horizontal="right" vertical="center" wrapText="1"/>
    </xf>
    <xf numFmtId="4" fontId="20" fillId="0" borderId="44" xfId="15" applyNumberFormat="1" applyFont="1" applyFill="1" applyBorder="1" applyAlignment="1">
      <alignment horizontal="center" vertical="center" wrapText="1"/>
    </xf>
    <xf numFmtId="0" fontId="1" fillId="0" borderId="23" xfId="15" applyFont="1" applyFill="1" applyBorder="1" applyAlignment="1">
      <alignment vertical="center" wrapText="1"/>
    </xf>
    <xf numFmtId="3" fontId="5" fillId="0" borderId="23" xfId="15" applyNumberFormat="1" applyFont="1" applyFill="1" applyBorder="1" applyAlignment="1">
      <alignment horizontal="right" vertical="center" wrapText="1"/>
    </xf>
    <xf numFmtId="9" fontId="5" fillId="0" borderId="25" xfId="11" applyFont="1" applyFill="1" applyBorder="1" applyAlignment="1">
      <alignment horizontal="center" vertical="center" wrapText="1"/>
    </xf>
    <xf numFmtId="4" fontId="6" fillId="2" borderId="14" xfId="15" applyNumberFormat="1" applyFont="1" applyFill="1" applyBorder="1" applyAlignment="1">
      <alignment vertical="center" wrapText="1"/>
    </xf>
    <xf numFmtId="4" fontId="21" fillId="0" borderId="36" xfId="15" applyNumberFormat="1" applyFont="1" applyFill="1" applyBorder="1" applyAlignment="1">
      <alignment horizontal="right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165" fontId="1" fillId="0" borderId="0" xfId="14" applyFont="1" applyFill="1" applyBorder="1" applyAlignment="1">
      <alignment vertical="center"/>
    </xf>
    <xf numFmtId="43" fontId="5" fillId="0" borderId="0" xfId="15" applyNumberFormat="1" applyFont="1" applyFill="1" applyBorder="1" applyAlignment="1">
      <alignment vertical="center"/>
    </xf>
    <xf numFmtId="165" fontId="5" fillId="0" borderId="0" xfId="14" applyFont="1" applyFill="1" applyBorder="1" applyAlignment="1">
      <alignment vertical="center"/>
    </xf>
    <xf numFmtId="43" fontId="1" fillId="0" borderId="0" xfId="15" applyNumberFormat="1" applyFont="1" applyFill="1" applyBorder="1" applyAlignment="1">
      <alignment vertical="center"/>
    </xf>
    <xf numFmtId="3" fontId="5" fillId="2" borderId="17" xfId="15" applyNumberFormat="1" applyFont="1" applyFill="1" applyBorder="1" applyAlignment="1">
      <alignment vertical="center" wrapText="1"/>
    </xf>
    <xf numFmtId="3" fontId="6" fillId="4" borderId="14" xfId="15" applyNumberFormat="1" applyFont="1" applyFill="1" applyBorder="1" applyAlignment="1">
      <alignment vertical="center" wrapText="1"/>
    </xf>
    <xf numFmtId="3" fontId="4" fillId="0" borderId="2" xfId="15" applyNumberFormat="1" applyFont="1" applyFill="1" applyBorder="1" applyAlignment="1">
      <alignment horizontal="center" vertical="center" wrapText="1"/>
    </xf>
    <xf numFmtId="3" fontId="4" fillId="0" borderId="20" xfId="15" applyNumberFormat="1" applyFont="1" applyFill="1" applyBorder="1" applyAlignment="1">
      <alignment horizontal="center" vertical="center" wrapText="1"/>
    </xf>
    <xf numFmtId="9" fontId="6" fillId="0" borderId="0" xfId="11" applyFont="1" applyFill="1" applyBorder="1" applyAlignment="1">
      <alignment horizontal="center" vertical="center"/>
    </xf>
    <xf numFmtId="164" fontId="5" fillId="0" borderId="0" xfId="12" applyFont="1" applyFill="1" applyBorder="1" applyAlignment="1">
      <alignment vertical="center" wrapText="1"/>
    </xf>
    <xf numFmtId="164" fontId="2" fillId="0" borderId="27" xfId="12" applyFont="1" applyFill="1" applyBorder="1" applyAlignment="1">
      <alignment vertical="center" wrapText="1"/>
    </xf>
    <xf numFmtId="3" fontId="4" fillId="0" borderId="2" xfId="15" applyNumberFormat="1" applyFont="1" applyFill="1" applyBorder="1" applyAlignment="1">
      <alignment horizontal="center" vertical="center" wrapText="1"/>
    </xf>
    <xf numFmtId="3" fontId="4" fillId="0" borderId="20" xfId="15" applyNumberFormat="1" applyFont="1" applyFill="1" applyBorder="1" applyAlignment="1">
      <alignment horizontal="center" vertical="center" wrapText="1"/>
    </xf>
    <xf numFmtId="0" fontId="13" fillId="0" borderId="0" xfId="15" applyFont="1" applyAlignment="1">
      <alignment horizontal="center" vertical="center" wrapText="1"/>
    </xf>
    <xf numFmtId="0" fontId="4" fillId="0" borderId="2" xfId="15" applyFont="1" applyFill="1" applyBorder="1" applyAlignment="1">
      <alignment horizontal="center" vertical="center" wrapText="1"/>
    </xf>
    <xf numFmtId="0" fontId="4" fillId="0" borderId="20" xfId="15" applyFont="1" applyFill="1" applyBorder="1" applyAlignment="1">
      <alignment horizontal="center" vertical="center" wrapText="1"/>
    </xf>
    <xf numFmtId="3" fontId="6" fillId="2" borderId="45" xfId="15" applyNumberFormat="1" applyFont="1" applyFill="1" applyBorder="1" applyAlignment="1">
      <alignment horizontal="center" vertical="center" wrapText="1"/>
    </xf>
    <xf numFmtId="3" fontId="6" fillId="2" borderId="46" xfId="15" applyNumberFormat="1" applyFont="1" applyFill="1" applyBorder="1" applyAlignment="1">
      <alignment horizontal="center" vertical="center" wrapText="1"/>
    </xf>
    <xf numFmtId="3" fontId="6" fillId="2" borderId="47" xfId="15" applyNumberFormat="1" applyFont="1" applyFill="1" applyBorder="1" applyAlignment="1">
      <alignment horizontal="center" vertical="center" wrapText="1"/>
    </xf>
    <xf numFmtId="0" fontId="11" fillId="0" borderId="27" xfId="15" applyFont="1" applyFill="1" applyBorder="1" applyAlignment="1">
      <alignment horizontal="left" vertical="center" wrapText="1"/>
    </xf>
    <xf numFmtId="0" fontId="12" fillId="0" borderId="0" xfId="15" applyFont="1" applyAlignment="1">
      <alignment horizontal="center" vertical="center" wrapText="1"/>
    </xf>
    <xf numFmtId="0" fontId="16" fillId="0" borderId="19" xfId="15" applyFont="1" applyBorder="1" applyAlignment="1">
      <alignment horizontal="center" vertical="center" wrapText="1"/>
    </xf>
    <xf numFmtId="0" fontId="16" fillId="0" borderId="0" xfId="15" applyFont="1" applyBorder="1" applyAlignment="1">
      <alignment horizontal="center" vertical="center" wrapText="1"/>
    </xf>
    <xf numFmtId="0" fontId="4" fillId="0" borderId="3" xfId="15" applyFont="1" applyFill="1" applyBorder="1" applyAlignment="1">
      <alignment horizontal="center" vertical="center" wrapText="1"/>
    </xf>
    <xf numFmtId="3" fontId="4" fillId="0" borderId="3" xfId="15" applyNumberFormat="1" applyFont="1" applyFill="1" applyBorder="1" applyAlignment="1">
      <alignment horizontal="center" vertical="center" wrapText="1"/>
    </xf>
    <xf numFmtId="0" fontId="12" fillId="0" borderId="0" xfId="15" applyFont="1" applyAlignment="1">
      <alignment horizontal="center" vertical="center"/>
    </xf>
    <xf numFmtId="0" fontId="13" fillId="0" borderId="0" xfId="15" applyFont="1" applyAlignment="1">
      <alignment horizontal="center" vertical="center"/>
    </xf>
    <xf numFmtId="0" fontId="8" fillId="0" borderId="31" xfId="15" applyFont="1" applyFill="1" applyBorder="1" applyAlignment="1">
      <alignment horizontal="center" vertical="center"/>
    </xf>
    <xf numFmtId="0" fontId="8" fillId="0" borderId="33" xfId="15" applyFont="1" applyFill="1" applyBorder="1" applyAlignment="1">
      <alignment horizontal="center" vertical="center"/>
    </xf>
    <xf numFmtId="3" fontId="6" fillId="2" borderId="34" xfId="15" applyNumberFormat="1" applyFont="1" applyFill="1" applyBorder="1" applyAlignment="1">
      <alignment horizontal="center" vertical="center" wrapText="1"/>
    </xf>
    <xf numFmtId="3" fontId="6" fillId="2" borderId="29" xfId="15" applyNumberFormat="1" applyFont="1" applyFill="1" applyBorder="1" applyAlignment="1">
      <alignment horizontal="center" vertical="center" wrapText="1"/>
    </xf>
    <xf numFmtId="0" fontId="1" fillId="0" borderId="38" xfId="15" applyFont="1" applyFill="1" applyBorder="1" applyAlignment="1">
      <alignment horizontal="center" vertical="center" wrapText="1"/>
    </xf>
    <xf numFmtId="0" fontId="1" fillId="0" borderId="39" xfId="15" applyFont="1" applyFill="1" applyBorder="1" applyAlignment="1">
      <alignment horizontal="center" vertical="center" wrapText="1"/>
    </xf>
    <xf numFmtId="3" fontId="6" fillId="2" borderId="28" xfId="15" applyNumberFormat="1" applyFont="1" applyFill="1" applyBorder="1" applyAlignment="1">
      <alignment horizontal="center" vertical="center" wrapText="1"/>
    </xf>
    <xf numFmtId="3" fontId="6" fillId="2" borderId="35" xfId="15" applyNumberFormat="1" applyFont="1" applyFill="1" applyBorder="1" applyAlignment="1">
      <alignment horizontal="center" vertical="center" wrapText="1"/>
    </xf>
    <xf numFmtId="0" fontId="8" fillId="0" borderId="28" xfId="15" applyFont="1" applyFill="1" applyBorder="1" applyAlignment="1">
      <alignment horizontal="center" vertical="center"/>
    </xf>
    <xf numFmtId="0" fontId="8" fillId="0" borderId="42" xfId="15" applyFont="1" applyFill="1" applyBorder="1" applyAlignment="1">
      <alignment horizontal="center" vertical="center"/>
    </xf>
    <xf numFmtId="3" fontId="12" fillId="2" borderId="28" xfId="15" applyNumberFormat="1" applyFont="1" applyFill="1" applyBorder="1" applyAlignment="1">
      <alignment horizontal="center" vertical="center" wrapText="1"/>
    </xf>
    <xf numFmtId="3" fontId="12" fillId="2" borderId="35" xfId="15" applyNumberFormat="1" applyFont="1" applyFill="1" applyBorder="1" applyAlignment="1">
      <alignment horizontal="center" vertical="center" wrapText="1"/>
    </xf>
    <xf numFmtId="0" fontId="14" fillId="0" borderId="19" xfId="15" applyFont="1" applyBorder="1" applyAlignment="1">
      <alignment horizontal="center" vertical="center"/>
    </xf>
    <xf numFmtId="0" fontId="14" fillId="0" borderId="0" xfId="15" applyFont="1" applyBorder="1" applyAlignment="1">
      <alignment horizontal="center" vertical="center"/>
    </xf>
    <xf numFmtId="0" fontId="6" fillId="0" borderId="21" xfId="15" applyFont="1" applyFill="1" applyBorder="1" applyAlignment="1">
      <alignment horizontal="center" vertical="center" wrapText="1"/>
    </xf>
    <xf numFmtId="0" fontId="6" fillId="0" borderId="22" xfId="15" applyFont="1" applyFill="1" applyBorder="1" applyAlignment="1">
      <alignment horizontal="center" vertical="center" wrapText="1"/>
    </xf>
    <xf numFmtId="0" fontId="6" fillId="0" borderId="37" xfId="15" applyFont="1" applyFill="1" applyBorder="1" applyAlignment="1">
      <alignment horizontal="center" vertical="center" wrapText="1"/>
    </xf>
    <xf numFmtId="0" fontId="6" fillId="0" borderId="30" xfId="15" applyFont="1" applyFill="1" applyBorder="1" applyAlignment="1">
      <alignment horizontal="center" vertical="center" wrapText="1"/>
    </xf>
    <xf numFmtId="3" fontId="6" fillId="2" borderId="31" xfId="15" applyNumberFormat="1" applyFont="1" applyFill="1" applyBorder="1" applyAlignment="1">
      <alignment horizontal="center" vertical="center" wrapText="1"/>
    </xf>
    <xf numFmtId="3" fontId="6" fillId="2" borderId="32" xfId="15" applyNumberFormat="1" applyFont="1" applyFill="1" applyBorder="1" applyAlignment="1">
      <alignment horizontal="center" vertical="center" wrapText="1"/>
    </xf>
  </cellXfs>
  <cellStyles count="16">
    <cellStyle name="Millares [0]" xfId="12" builtinId="6"/>
    <cellStyle name="Millares [0] 2" xfId="13"/>
    <cellStyle name="Millares 2" xfId="14"/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2" xfId="15"/>
    <cellStyle name="Normal 5" xfId="6"/>
    <cellStyle name="Normal 6" xfId="7"/>
    <cellStyle name="Normal 7" xfId="8"/>
    <cellStyle name="Normal 8" xfId="9"/>
    <cellStyle name="Normal 9" xfId="10"/>
    <cellStyle name="Porcentaje" xfId="1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866775</xdr:colOff>
      <xdr:row>73</xdr:row>
      <xdr:rowOff>9525</xdr:rowOff>
    </xdr:from>
    <xdr:to>
      <xdr:col>3</xdr:col>
      <xdr:colOff>962025</xdr:colOff>
      <xdr:row>74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391150" y="19488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561975</xdr:colOff>
      <xdr:row>73</xdr:row>
      <xdr:rowOff>9525</xdr:rowOff>
    </xdr:from>
    <xdr:to>
      <xdr:col>3</xdr:col>
      <xdr:colOff>657225</xdr:colOff>
      <xdr:row>74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086350" y="194881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495300</xdr:colOff>
      <xdr:row>73</xdr:row>
      <xdr:rowOff>0</xdr:rowOff>
    </xdr:from>
    <xdr:ext cx="95250" cy="22860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391275" y="194786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152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495300</xdr:colOff>
      <xdr:row>73</xdr:row>
      <xdr:rowOff>0</xdr:rowOff>
    </xdr:from>
    <xdr:to>
      <xdr:col>7</xdr:col>
      <xdr:colOff>590550</xdr:colOff>
      <xdr:row>73</xdr:row>
      <xdr:rowOff>228600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01441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73</xdr:row>
      <xdr:rowOff>0</xdr:rowOff>
    </xdr:from>
    <xdr:to>
      <xdr:col>8</xdr:col>
      <xdr:colOff>590550</xdr:colOff>
      <xdr:row>73</xdr:row>
      <xdr:rowOff>228600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129665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495300</xdr:colOff>
      <xdr:row>73</xdr:row>
      <xdr:rowOff>0</xdr:rowOff>
    </xdr:from>
    <xdr:to>
      <xdr:col>9</xdr:col>
      <xdr:colOff>590550</xdr:colOff>
      <xdr:row>73</xdr:row>
      <xdr:rowOff>228600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244917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638175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438150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495300</xdr:colOff>
      <xdr:row>73</xdr:row>
      <xdr:rowOff>0</xdr:rowOff>
    </xdr:from>
    <xdr:to>
      <xdr:col>22</xdr:col>
      <xdr:colOff>590550</xdr:colOff>
      <xdr:row>73</xdr:row>
      <xdr:rowOff>228600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137160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44113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495300</xdr:colOff>
      <xdr:row>73</xdr:row>
      <xdr:rowOff>0</xdr:rowOff>
    </xdr:from>
    <xdr:to>
      <xdr:col>24</xdr:col>
      <xdr:colOff>590550</xdr:colOff>
      <xdr:row>73</xdr:row>
      <xdr:rowOff>228600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149066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495300</xdr:colOff>
      <xdr:row>73</xdr:row>
      <xdr:rowOff>0</xdr:rowOff>
    </xdr:from>
    <xdr:to>
      <xdr:col>25</xdr:col>
      <xdr:colOff>590550</xdr:colOff>
      <xdr:row>73</xdr:row>
      <xdr:rowOff>228600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25917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495300</xdr:colOff>
      <xdr:row>73</xdr:row>
      <xdr:rowOff>0</xdr:rowOff>
    </xdr:from>
    <xdr:to>
      <xdr:col>27</xdr:col>
      <xdr:colOff>95250</xdr:colOff>
      <xdr:row>73</xdr:row>
      <xdr:rowOff>228600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1747837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495300</xdr:colOff>
      <xdr:row>73</xdr:row>
      <xdr:rowOff>0</xdr:rowOff>
    </xdr:from>
    <xdr:to>
      <xdr:col>27</xdr:col>
      <xdr:colOff>590550</xdr:colOff>
      <xdr:row>73</xdr:row>
      <xdr:rowOff>228600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1845945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495300</xdr:colOff>
      <xdr:row>73</xdr:row>
      <xdr:rowOff>0</xdr:rowOff>
    </xdr:from>
    <xdr:to>
      <xdr:col>3</xdr:col>
      <xdr:colOff>590550</xdr:colOff>
      <xdr:row>73</xdr:row>
      <xdr:rowOff>228600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501967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495300</xdr:colOff>
      <xdr:row>73</xdr:row>
      <xdr:rowOff>0</xdr:rowOff>
    </xdr:from>
    <xdr:to>
      <xdr:col>4</xdr:col>
      <xdr:colOff>590550</xdr:colOff>
      <xdr:row>73</xdr:row>
      <xdr:rowOff>228600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639127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75152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495300</xdr:colOff>
      <xdr:row>73</xdr:row>
      <xdr:rowOff>0</xdr:rowOff>
    </xdr:from>
    <xdr:ext cx="95250" cy="22860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829675" y="194786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7</xdr:col>
      <xdr:colOff>495300</xdr:colOff>
      <xdr:row>73</xdr:row>
      <xdr:rowOff>0</xdr:rowOff>
    </xdr:from>
    <xdr:to>
      <xdr:col>7</xdr:col>
      <xdr:colOff>590550</xdr:colOff>
      <xdr:row>73</xdr:row>
      <xdr:rowOff>228600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101441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495300</xdr:colOff>
      <xdr:row>73</xdr:row>
      <xdr:rowOff>0</xdr:rowOff>
    </xdr:from>
    <xdr:to>
      <xdr:col>8</xdr:col>
      <xdr:colOff>590550</xdr:colOff>
      <xdr:row>73</xdr:row>
      <xdr:rowOff>228600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1129665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21</xdr:col>
      <xdr:colOff>495300</xdr:colOff>
      <xdr:row>73</xdr:row>
      <xdr:rowOff>0</xdr:rowOff>
    </xdr:from>
    <xdr:to>
      <xdr:col>22</xdr:col>
      <xdr:colOff>95250</xdr:colOff>
      <xdr:row>73</xdr:row>
      <xdr:rowOff>228600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32207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495300</xdr:colOff>
      <xdr:row>73</xdr:row>
      <xdr:rowOff>0</xdr:rowOff>
    </xdr:from>
    <xdr:to>
      <xdr:col>22</xdr:col>
      <xdr:colOff>590550</xdr:colOff>
      <xdr:row>73</xdr:row>
      <xdr:rowOff>228600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3716000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23</xdr:col>
      <xdr:colOff>495300</xdr:colOff>
      <xdr:row>73</xdr:row>
      <xdr:rowOff>0</xdr:rowOff>
    </xdr:from>
    <xdr:to>
      <xdr:col>24</xdr:col>
      <xdr:colOff>95250</xdr:colOff>
      <xdr:row>73</xdr:row>
      <xdr:rowOff>228600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144113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495300</xdr:colOff>
      <xdr:row>73</xdr:row>
      <xdr:rowOff>0</xdr:rowOff>
    </xdr:from>
    <xdr:to>
      <xdr:col>24</xdr:col>
      <xdr:colOff>590550</xdr:colOff>
      <xdr:row>73</xdr:row>
      <xdr:rowOff>228600</xdr:rowOff>
    </xdr:to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149066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495300</xdr:colOff>
      <xdr:row>73</xdr:row>
      <xdr:rowOff>0</xdr:rowOff>
    </xdr:from>
    <xdr:ext cx="95250" cy="22860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16259175" y="194786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CO"/>
        </a:p>
        <a:p>
          <a:endParaRPr lang="es-CO"/>
        </a:p>
      </xdr:txBody>
    </xdr:sp>
    <xdr:clientData/>
  </xdr:oneCellAnchor>
  <xdr:twoCellAnchor editAs="oneCell">
    <xdr:from>
      <xdr:col>27</xdr:col>
      <xdr:colOff>495300</xdr:colOff>
      <xdr:row>73</xdr:row>
      <xdr:rowOff>0</xdr:rowOff>
    </xdr:from>
    <xdr:to>
      <xdr:col>27</xdr:col>
      <xdr:colOff>885825</xdr:colOff>
      <xdr:row>75</xdr:row>
      <xdr:rowOff>66675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8459450" y="19478625"/>
          <a:ext cx="390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75152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495300</xdr:colOff>
      <xdr:row>73</xdr:row>
      <xdr:rowOff>0</xdr:rowOff>
    </xdr:from>
    <xdr:to>
      <xdr:col>5</xdr:col>
      <xdr:colOff>590550</xdr:colOff>
      <xdr:row>73</xdr:row>
      <xdr:rowOff>228600</xdr:rowOff>
    </xdr:to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7515225" y="194786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133350</xdr:colOff>
      <xdr:row>5</xdr:row>
      <xdr:rowOff>66675</xdr:rowOff>
    </xdr:to>
    <xdr:pic>
      <xdr:nvPicPr>
        <xdr:cNvPr id="51" name="5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446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905125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905125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2324100</xdr:colOff>
      <xdr:row>14</xdr:row>
      <xdr:rowOff>0</xdr:rowOff>
    </xdr:from>
    <xdr:to>
      <xdr:col>3</xdr:col>
      <xdr:colOff>95250</xdr:colOff>
      <xdr:row>14</xdr:row>
      <xdr:rowOff>228600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905125" y="47339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AC95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76" sqref="A76"/>
    </sheetView>
  </sheetViews>
  <sheetFormatPr baseColWidth="10" defaultRowHeight="18.95" customHeight="1" x14ac:dyDescent="0.2"/>
  <cols>
    <col min="1" max="1" width="14" style="26" customWidth="1"/>
    <col min="2" max="2" width="34.42578125" style="27" customWidth="1"/>
    <col min="3" max="3" width="19.42578125" style="123" bestFit="1" customWidth="1"/>
    <col min="4" max="4" width="20.5703125" style="123" bestFit="1" customWidth="1"/>
    <col min="5" max="5" width="16.85546875" style="123" customWidth="1"/>
    <col min="6" max="6" width="19.7109375" style="123" bestFit="1" customWidth="1"/>
    <col min="7" max="7" width="19.7109375" style="111" bestFit="1" customWidth="1"/>
    <col min="8" max="9" width="17.28515625" style="123" customWidth="1"/>
    <col min="10" max="10" width="19" style="123" customWidth="1"/>
    <col min="11" max="13" width="15.28515625" style="123" hidden="1" customWidth="1"/>
    <col min="14" max="15" width="17.28515625" style="123" hidden="1" customWidth="1"/>
    <col min="16" max="16" width="16.140625" style="123" hidden="1" customWidth="1"/>
    <col min="17" max="17" width="16.5703125" style="123" hidden="1" customWidth="1"/>
    <col min="18" max="18" width="18.28515625" style="123" hidden="1" customWidth="1"/>
    <col min="19" max="19" width="15.28515625" style="123" hidden="1" customWidth="1"/>
    <col min="20" max="20" width="18.28515625" style="123" hidden="1" customWidth="1"/>
    <col min="21" max="21" width="17.140625" style="123" hidden="1" customWidth="1"/>
    <col min="22" max="22" width="19.5703125" style="123" hidden="1" customWidth="1"/>
    <col min="23" max="23" width="17.85546875" style="124" customWidth="1"/>
    <col min="24" max="24" width="16.7109375" style="124" hidden="1" customWidth="1"/>
    <col min="25" max="25" width="20.28515625" style="123" customWidth="1"/>
    <col min="26" max="26" width="18.28515625" style="123" customWidth="1"/>
    <col min="27" max="27" width="14.7109375" style="123" hidden="1" customWidth="1"/>
    <col min="28" max="28" width="19.28515625" style="123" customWidth="1"/>
    <col min="29" max="29" width="10.140625" style="26" customWidth="1"/>
    <col min="30" max="256" width="11.42578125" style="26"/>
    <col min="257" max="257" width="13.85546875" style="26" customWidth="1"/>
    <col min="258" max="258" width="34.42578125" style="26" customWidth="1"/>
    <col min="259" max="259" width="17.85546875" style="26" customWidth="1"/>
    <col min="260" max="260" width="19.42578125" style="26" customWidth="1"/>
    <col min="261" max="261" width="8.28515625" style="26" customWidth="1"/>
    <col min="262" max="263" width="15.5703125" style="26" bestFit="1" customWidth="1"/>
    <col min="264" max="265" width="0" style="26" hidden="1" customWidth="1"/>
    <col min="266" max="266" width="18.5703125" style="26" customWidth="1"/>
    <col min="267" max="269" width="15.28515625" style="26" customWidth="1"/>
    <col min="270" max="280" width="0" style="26" hidden="1" customWidth="1"/>
    <col min="281" max="281" width="16.85546875" style="26" bestFit="1" customWidth="1"/>
    <col min="282" max="282" width="16.42578125" style="26" customWidth="1"/>
    <col min="283" max="283" width="9" style="26" customWidth="1"/>
    <col min="284" max="284" width="16.7109375" style="26" customWidth="1"/>
    <col min="285" max="285" width="7.28515625" style="26" customWidth="1"/>
    <col min="286" max="512" width="11.42578125" style="26"/>
    <col min="513" max="513" width="13.85546875" style="26" customWidth="1"/>
    <col min="514" max="514" width="34.42578125" style="26" customWidth="1"/>
    <col min="515" max="515" width="17.85546875" style="26" customWidth="1"/>
    <col min="516" max="516" width="19.42578125" style="26" customWidth="1"/>
    <col min="517" max="517" width="8.28515625" style="26" customWidth="1"/>
    <col min="518" max="519" width="15.5703125" style="26" bestFit="1" customWidth="1"/>
    <col min="520" max="521" width="0" style="26" hidden="1" customWidth="1"/>
    <col min="522" max="522" width="18.5703125" style="26" customWidth="1"/>
    <col min="523" max="525" width="15.28515625" style="26" customWidth="1"/>
    <col min="526" max="536" width="0" style="26" hidden="1" customWidth="1"/>
    <col min="537" max="537" width="16.85546875" style="26" bestFit="1" customWidth="1"/>
    <col min="538" max="538" width="16.42578125" style="26" customWidth="1"/>
    <col min="539" max="539" width="9" style="26" customWidth="1"/>
    <col min="540" max="540" width="16.7109375" style="26" customWidth="1"/>
    <col min="541" max="541" width="7.28515625" style="26" customWidth="1"/>
    <col min="542" max="768" width="11.42578125" style="26"/>
    <col min="769" max="769" width="13.85546875" style="26" customWidth="1"/>
    <col min="770" max="770" width="34.42578125" style="26" customWidth="1"/>
    <col min="771" max="771" width="17.85546875" style="26" customWidth="1"/>
    <col min="772" max="772" width="19.42578125" style="26" customWidth="1"/>
    <col min="773" max="773" width="8.28515625" style="26" customWidth="1"/>
    <col min="774" max="775" width="15.5703125" style="26" bestFit="1" customWidth="1"/>
    <col min="776" max="777" width="0" style="26" hidden="1" customWidth="1"/>
    <col min="778" max="778" width="18.5703125" style="26" customWidth="1"/>
    <col min="779" max="781" width="15.28515625" style="26" customWidth="1"/>
    <col min="782" max="792" width="0" style="26" hidden="1" customWidth="1"/>
    <col min="793" max="793" width="16.85546875" style="26" bestFit="1" customWidth="1"/>
    <col min="794" max="794" width="16.42578125" style="26" customWidth="1"/>
    <col min="795" max="795" width="9" style="26" customWidth="1"/>
    <col min="796" max="796" width="16.7109375" style="26" customWidth="1"/>
    <col min="797" max="797" width="7.28515625" style="26" customWidth="1"/>
    <col min="798" max="1024" width="11.42578125" style="26"/>
    <col min="1025" max="1025" width="13.85546875" style="26" customWidth="1"/>
    <col min="1026" max="1026" width="34.42578125" style="26" customWidth="1"/>
    <col min="1027" max="1027" width="17.85546875" style="26" customWidth="1"/>
    <col min="1028" max="1028" width="19.42578125" style="26" customWidth="1"/>
    <col min="1029" max="1029" width="8.28515625" style="26" customWidth="1"/>
    <col min="1030" max="1031" width="15.5703125" style="26" bestFit="1" customWidth="1"/>
    <col min="1032" max="1033" width="0" style="26" hidden="1" customWidth="1"/>
    <col min="1034" max="1034" width="18.5703125" style="26" customWidth="1"/>
    <col min="1035" max="1037" width="15.28515625" style="26" customWidth="1"/>
    <col min="1038" max="1048" width="0" style="26" hidden="1" customWidth="1"/>
    <col min="1049" max="1049" width="16.85546875" style="26" bestFit="1" customWidth="1"/>
    <col min="1050" max="1050" width="16.42578125" style="26" customWidth="1"/>
    <col min="1051" max="1051" width="9" style="26" customWidth="1"/>
    <col min="1052" max="1052" width="16.7109375" style="26" customWidth="1"/>
    <col min="1053" max="1053" width="7.28515625" style="26" customWidth="1"/>
    <col min="1054" max="1280" width="11.42578125" style="26"/>
    <col min="1281" max="1281" width="13.85546875" style="26" customWidth="1"/>
    <col min="1282" max="1282" width="34.42578125" style="26" customWidth="1"/>
    <col min="1283" max="1283" width="17.85546875" style="26" customWidth="1"/>
    <col min="1284" max="1284" width="19.42578125" style="26" customWidth="1"/>
    <col min="1285" max="1285" width="8.28515625" style="26" customWidth="1"/>
    <col min="1286" max="1287" width="15.5703125" style="26" bestFit="1" customWidth="1"/>
    <col min="1288" max="1289" width="0" style="26" hidden="1" customWidth="1"/>
    <col min="1290" max="1290" width="18.5703125" style="26" customWidth="1"/>
    <col min="1291" max="1293" width="15.28515625" style="26" customWidth="1"/>
    <col min="1294" max="1304" width="0" style="26" hidden="1" customWidth="1"/>
    <col min="1305" max="1305" width="16.85546875" style="26" bestFit="1" customWidth="1"/>
    <col min="1306" max="1306" width="16.42578125" style="26" customWidth="1"/>
    <col min="1307" max="1307" width="9" style="26" customWidth="1"/>
    <col min="1308" max="1308" width="16.7109375" style="26" customWidth="1"/>
    <col min="1309" max="1309" width="7.28515625" style="26" customWidth="1"/>
    <col min="1310" max="1536" width="11.42578125" style="26"/>
    <col min="1537" max="1537" width="13.85546875" style="26" customWidth="1"/>
    <col min="1538" max="1538" width="34.42578125" style="26" customWidth="1"/>
    <col min="1539" max="1539" width="17.85546875" style="26" customWidth="1"/>
    <col min="1540" max="1540" width="19.42578125" style="26" customWidth="1"/>
    <col min="1541" max="1541" width="8.28515625" style="26" customWidth="1"/>
    <col min="1542" max="1543" width="15.5703125" style="26" bestFit="1" customWidth="1"/>
    <col min="1544" max="1545" width="0" style="26" hidden="1" customWidth="1"/>
    <col min="1546" max="1546" width="18.5703125" style="26" customWidth="1"/>
    <col min="1547" max="1549" width="15.28515625" style="26" customWidth="1"/>
    <col min="1550" max="1560" width="0" style="26" hidden="1" customWidth="1"/>
    <col min="1561" max="1561" width="16.85546875" style="26" bestFit="1" customWidth="1"/>
    <col min="1562" max="1562" width="16.42578125" style="26" customWidth="1"/>
    <col min="1563" max="1563" width="9" style="26" customWidth="1"/>
    <col min="1564" max="1564" width="16.7109375" style="26" customWidth="1"/>
    <col min="1565" max="1565" width="7.28515625" style="26" customWidth="1"/>
    <col min="1566" max="1792" width="11.42578125" style="26"/>
    <col min="1793" max="1793" width="13.85546875" style="26" customWidth="1"/>
    <col min="1794" max="1794" width="34.42578125" style="26" customWidth="1"/>
    <col min="1795" max="1795" width="17.85546875" style="26" customWidth="1"/>
    <col min="1796" max="1796" width="19.42578125" style="26" customWidth="1"/>
    <col min="1797" max="1797" width="8.28515625" style="26" customWidth="1"/>
    <col min="1798" max="1799" width="15.5703125" style="26" bestFit="1" customWidth="1"/>
    <col min="1800" max="1801" width="0" style="26" hidden="1" customWidth="1"/>
    <col min="1802" max="1802" width="18.5703125" style="26" customWidth="1"/>
    <col min="1803" max="1805" width="15.28515625" style="26" customWidth="1"/>
    <col min="1806" max="1816" width="0" style="26" hidden="1" customWidth="1"/>
    <col min="1817" max="1817" width="16.85546875" style="26" bestFit="1" customWidth="1"/>
    <col min="1818" max="1818" width="16.42578125" style="26" customWidth="1"/>
    <col min="1819" max="1819" width="9" style="26" customWidth="1"/>
    <col min="1820" max="1820" width="16.7109375" style="26" customWidth="1"/>
    <col min="1821" max="1821" width="7.28515625" style="26" customWidth="1"/>
    <col min="1822" max="2048" width="11.42578125" style="26"/>
    <col min="2049" max="2049" width="13.85546875" style="26" customWidth="1"/>
    <col min="2050" max="2050" width="34.42578125" style="26" customWidth="1"/>
    <col min="2051" max="2051" width="17.85546875" style="26" customWidth="1"/>
    <col min="2052" max="2052" width="19.42578125" style="26" customWidth="1"/>
    <col min="2053" max="2053" width="8.28515625" style="26" customWidth="1"/>
    <col min="2054" max="2055" width="15.5703125" style="26" bestFit="1" customWidth="1"/>
    <col min="2056" max="2057" width="0" style="26" hidden="1" customWidth="1"/>
    <col min="2058" max="2058" width="18.5703125" style="26" customWidth="1"/>
    <col min="2059" max="2061" width="15.28515625" style="26" customWidth="1"/>
    <col min="2062" max="2072" width="0" style="26" hidden="1" customWidth="1"/>
    <col min="2073" max="2073" width="16.85546875" style="26" bestFit="1" customWidth="1"/>
    <col min="2074" max="2074" width="16.42578125" style="26" customWidth="1"/>
    <col min="2075" max="2075" width="9" style="26" customWidth="1"/>
    <col min="2076" max="2076" width="16.7109375" style="26" customWidth="1"/>
    <col min="2077" max="2077" width="7.28515625" style="26" customWidth="1"/>
    <col min="2078" max="2304" width="11.42578125" style="26"/>
    <col min="2305" max="2305" width="13.85546875" style="26" customWidth="1"/>
    <col min="2306" max="2306" width="34.42578125" style="26" customWidth="1"/>
    <col min="2307" max="2307" width="17.85546875" style="26" customWidth="1"/>
    <col min="2308" max="2308" width="19.42578125" style="26" customWidth="1"/>
    <col min="2309" max="2309" width="8.28515625" style="26" customWidth="1"/>
    <col min="2310" max="2311" width="15.5703125" style="26" bestFit="1" customWidth="1"/>
    <col min="2312" max="2313" width="0" style="26" hidden="1" customWidth="1"/>
    <col min="2314" max="2314" width="18.5703125" style="26" customWidth="1"/>
    <col min="2315" max="2317" width="15.28515625" style="26" customWidth="1"/>
    <col min="2318" max="2328" width="0" style="26" hidden="1" customWidth="1"/>
    <col min="2329" max="2329" width="16.85546875" style="26" bestFit="1" customWidth="1"/>
    <col min="2330" max="2330" width="16.42578125" style="26" customWidth="1"/>
    <col min="2331" max="2331" width="9" style="26" customWidth="1"/>
    <col min="2332" max="2332" width="16.7109375" style="26" customWidth="1"/>
    <col min="2333" max="2333" width="7.28515625" style="26" customWidth="1"/>
    <col min="2334" max="2560" width="11.42578125" style="26"/>
    <col min="2561" max="2561" width="13.85546875" style="26" customWidth="1"/>
    <col min="2562" max="2562" width="34.42578125" style="26" customWidth="1"/>
    <col min="2563" max="2563" width="17.85546875" style="26" customWidth="1"/>
    <col min="2564" max="2564" width="19.42578125" style="26" customWidth="1"/>
    <col min="2565" max="2565" width="8.28515625" style="26" customWidth="1"/>
    <col min="2566" max="2567" width="15.5703125" style="26" bestFit="1" customWidth="1"/>
    <col min="2568" max="2569" width="0" style="26" hidden="1" customWidth="1"/>
    <col min="2570" max="2570" width="18.5703125" style="26" customWidth="1"/>
    <col min="2571" max="2573" width="15.28515625" style="26" customWidth="1"/>
    <col min="2574" max="2584" width="0" style="26" hidden="1" customWidth="1"/>
    <col min="2585" max="2585" width="16.85546875" style="26" bestFit="1" customWidth="1"/>
    <col min="2586" max="2586" width="16.42578125" style="26" customWidth="1"/>
    <col min="2587" max="2587" width="9" style="26" customWidth="1"/>
    <col min="2588" max="2588" width="16.7109375" style="26" customWidth="1"/>
    <col min="2589" max="2589" width="7.28515625" style="26" customWidth="1"/>
    <col min="2590" max="2816" width="11.42578125" style="26"/>
    <col min="2817" max="2817" width="13.85546875" style="26" customWidth="1"/>
    <col min="2818" max="2818" width="34.42578125" style="26" customWidth="1"/>
    <col min="2819" max="2819" width="17.85546875" style="26" customWidth="1"/>
    <col min="2820" max="2820" width="19.42578125" style="26" customWidth="1"/>
    <col min="2821" max="2821" width="8.28515625" style="26" customWidth="1"/>
    <col min="2822" max="2823" width="15.5703125" style="26" bestFit="1" customWidth="1"/>
    <col min="2824" max="2825" width="0" style="26" hidden="1" customWidth="1"/>
    <col min="2826" max="2826" width="18.5703125" style="26" customWidth="1"/>
    <col min="2827" max="2829" width="15.28515625" style="26" customWidth="1"/>
    <col min="2830" max="2840" width="0" style="26" hidden="1" customWidth="1"/>
    <col min="2841" max="2841" width="16.85546875" style="26" bestFit="1" customWidth="1"/>
    <col min="2842" max="2842" width="16.42578125" style="26" customWidth="1"/>
    <col min="2843" max="2843" width="9" style="26" customWidth="1"/>
    <col min="2844" max="2844" width="16.7109375" style="26" customWidth="1"/>
    <col min="2845" max="2845" width="7.28515625" style="26" customWidth="1"/>
    <col min="2846" max="3072" width="11.42578125" style="26"/>
    <col min="3073" max="3073" width="13.85546875" style="26" customWidth="1"/>
    <col min="3074" max="3074" width="34.42578125" style="26" customWidth="1"/>
    <col min="3075" max="3075" width="17.85546875" style="26" customWidth="1"/>
    <col min="3076" max="3076" width="19.42578125" style="26" customWidth="1"/>
    <col min="3077" max="3077" width="8.28515625" style="26" customWidth="1"/>
    <col min="3078" max="3079" width="15.5703125" style="26" bestFit="1" customWidth="1"/>
    <col min="3080" max="3081" width="0" style="26" hidden="1" customWidth="1"/>
    <col min="3082" max="3082" width="18.5703125" style="26" customWidth="1"/>
    <col min="3083" max="3085" width="15.28515625" style="26" customWidth="1"/>
    <col min="3086" max="3096" width="0" style="26" hidden="1" customWidth="1"/>
    <col min="3097" max="3097" width="16.85546875" style="26" bestFit="1" customWidth="1"/>
    <col min="3098" max="3098" width="16.42578125" style="26" customWidth="1"/>
    <col min="3099" max="3099" width="9" style="26" customWidth="1"/>
    <col min="3100" max="3100" width="16.7109375" style="26" customWidth="1"/>
    <col min="3101" max="3101" width="7.28515625" style="26" customWidth="1"/>
    <col min="3102" max="3328" width="11.42578125" style="26"/>
    <col min="3329" max="3329" width="13.85546875" style="26" customWidth="1"/>
    <col min="3330" max="3330" width="34.42578125" style="26" customWidth="1"/>
    <col min="3331" max="3331" width="17.85546875" style="26" customWidth="1"/>
    <col min="3332" max="3332" width="19.42578125" style="26" customWidth="1"/>
    <col min="3333" max="3333" width="8.28515625" style="26" customWidth="1"/>
    <col min="3334" max="3335" width="15.5703125" style="26" bestFit="1" customWidth="1"/>
    <col min="3336" max="3337" width="0" style="26" hidden="1" customWidth="1"/>
    <col min="3338" max="3338" width="18.5703125" style="26" customWidth="1"/>
    <col min="3339" max="3341" width="15.28515625" style="26" customWidth="1"/>
    <col min="3342" max="3352" width="0" style="26" hidden="1" customWidth="1"/>
    <col min="3353" max="3353" width="16.85546875" style="26" bestFit="1" customWidth="1"/>
    <col min="3354" max="3354" width="16.42578125" style="26" customWidth="1"/>
    <col min="3355" max="3355" width="9" style="26" customWidth="1"/>
    <col min="3356" max="3356" width="16.7109375" style="26" customWidth="1"/>
    <col min="3357" max="3357" width="7.28515625" style="26" customWidth="1"/>
    <col min="3358" max="3584" width="11.42578125" style="26"/>
    <col min="3585" max="3585" width="13.85546875" style="26" customWidth="1"/>
    <col min="3586" max="3586" width="34.42578125" style="26" customWidth="1"/>
    <col min="3587" max="3587" width="17.85546875" style="26" customWidth="1"/>
    <col min="3588" max="3588" width="19.42578125" style="26" customWidth="1"/>
    <col min="3589" max="3589" width="8.28515625" style="26" customWidth="1"/>
    <col min="3590" max="3591" width="15.5703125" style="26" bestFit="1" customWidth="1"/>
    <col min="3592" max="3593" width="0" style="26" hidden="1" customWidth="1"/>
    <col min="3594" max="3594" width="18.5703125" style="26" customWidth="1"/>
    <col min="3595" max="3597" width="15.28515625" style="26" customWidth="1"/>
    <col min="3598" max="3608" width="0" style="26" hidden="1" customWidth="1"/>
    <col min="3609" max="3609" width="16.85546875" style="26" bestFit="1" customWidth="1"/>
    <col min="3610" max="3610" width="16.42578125" style="26" customWidth="1"/>
    <col min="3611" max="3611" width="9" style="26" customWidth="1"/>
    <col min="3612" max="3612" width="16.7109375" style="26" customWidth="1"/>
    <col min="3613" max="3613" width="7.28515625" style="26" customWidth="1"/>
    <col min="3614" max="3840" width="11.42578125" style="26"/>
    <col min="3841" max="3841" width="13.85546875" style="26" customWidth="1"/>
    <col min="3842" max="3842" width="34.42578125" style="26" customWidth="1"/>
    <col min="3843" max="3843" width="17.85546875" style="26" customWidth="1"/>
    <col min="3844" max="3844" width="19.42578125" style="26" customWidth="1"/>
    <col min="3845" max="3845" width="8.28515625" style="26" customWidth="1"/>
    <col min="3846" max="3847" width="15.5703125" style="26" bestFit="1" customWidth="1"/>
    <col min="3848" max="3849" width="0" style="26" hidden="1" customWidth="1"/>
    <col min="3850" max="3850" width="18.5703125" style="26" customWidth="1"/>
    <col min="3851" max="3853" width="15.28515625" style="26" customWidth="1"/>
    <col min="3854" max="3864" width="0" style="26" hidden="1" customWidth="1"/>
    <col min="3865" max="3865" width="16.85546875" style="26" bestFit="1" customWidth="1"/>
    <col min="3866" max="3866" width="16.42578125" style="26" customWidth="1"/>
    <col min="3867" max="3867" width="9" style="26" customWidth="1"/>
    <col min="3868" max="3868" width="16.7109375" style="26" customWidth="1"/>
    <col min="3869" max="3869" width="7.28515625" style="26" customWidth="1"/>
    <col min="3870" max="4096" width="11.42578125" style="26"/>
    <col min="4097" max="4097" width="13.85546875" style="26" customWidth="1"/>
    <col min="4098" max="4098" width="34.42578125" style="26" customWidth="1"/>
    <col min="4099" max="4099" width="17.85546875" style="26" customWidth="1"/>
    <col min="4100" max="4100" width="19.42578125" style="26" customWidth="1"/>
    <col min="4101" max="4101" width="8.28515625" style="26" customWidth="1"/>
    <col min="4102" max="4103" width="15.5703125" style="26" bestFit="1" customWidth="1"/>
    <col min="4104" max="4105" width="0" style="26" hidden="1" customWidth="1"/>
    <col min="4106" max="4106" width="18.5703125" style="26" customWidth="1"/>
    <col min="4107" max="4109" width="15.28515625" style="26" customWidth="1"/>
    <col min="4110" max="4120" width="0" style="26" hidden="1" customWidth="1"/>
    <col min="4121" max="4121" width="16.85546875" style="26" bestFit="1" customWidth="1"/>
    <col min="4122" max="4122" width="16.42578125" style="26" customWidth="1"/>
    <col min="4123" max="4123" width="9" style="26" customWidth="1"/>
    <col min="4124" max="4124" width="16.7109375" style="26" customWidth="1"/>
    <col min="4125" max="4125" width="7.28515625" style="26" customWidth="1"/>
    <col min="4126" max="4352" width="11.42578125" style="26"/>
    <col min="4353" max="4353" width="13.85546875" style="26" customWidth="1"/>
    <col min="4354" max="4354" width="34.42578125" style="26" customWidth="1"/>
    <col min="4355" max="4355" width="17.85546875" style="26" customWidth="1"/>
    <col min="4356" max="4356" width="19.42578125" style="26" customWidth="1"/>
    <col min="4357" max="4357" width="8.28515625" style="26" customWidth="1"/>
    <col min="4358" max="4359" width="15.5703125" style="26" bestFit="1" customWidth="1"/>
    <col min="4360" max="4361" width="0" style="26" hidden="1" customWidth="1"/>
    <col min="4362" max="4362" width="18.5703125" style="26" customWidth="1"/>
    <col min="4363" max="4365" width="15.28515625" style="26" customWidth="1"/>
    <col min="4366" max="4376" width="0" style="26" hidden="1" customWidth="1"/>
    <col min="4377" max="4377" width="16.85546875" style="26" bestFit="1" customWidth="1"/>
    <col min="4378" max="4378" width="16.42578125" style="26" customWidth="1"/>
    <col min="4379" max="4379" width="9" style="26" customWidth="1"/>
    <col min="4380" max="4380" width="16.7109375" style="26" customWidth="1"/>
    <col min="4381" max="4381" width="7.28515625" style="26" customWidth="1"/>
    <col min="4382" max="4608" width="11.42578125" style="26"/>
    <col min="4609" max="4609" width="13.85546875" style="26" customWidth="1"/>
    <col min="4610" max="4610" width="34.42578125" style="26" customWidth="1"/>
    <col min="4611" max="4611" width="17.85546875" style="26" customWidth="1"/>
    <col min="4612" max="4612" width="19.42578125" style="26" customWidth="1"/>
    <col min="4613" max="4613" width="8.28515625" style="26" customWidth="1"/>
    <col min="4614" max="4615" width="15.5703125" style="26" bestFit="1" customWidth="1"/>
    <col min="4616" max="4617" width="0" style="26" hidden="1" customWidth="1"/>
    <col min="4618" max="4618" width="18.5703125" style="26" customWidth="1"/>
    <col min="4619" max="4621" width="15.28515625" style="26" customWidth="1"/>
    <col min="4622" max="4632" width="0" style="26" hidden="1" customWidth="1"/>
    <col min="4633" max="4633" width="16.85546875" style="26" bestFit="1" customWidth="1"/>
    <col min="4634" max="4634" width="16.42578125" style="26" customWidth="1"/>
    <col min="4635" max="4635" width="9" style="26" customWidth="1"/>
    <col min="4636" max="4636" width="16.7109375" style="26" customWidth="1"/>
    <col min="4637" max="4637" width="7.28515625" style="26" customWidth="1"/>
    <col min="4638" max="4864" width="11.42578125" style="26"/>
    <col min="4865" max="4865" width="13.85546875" style="26" customWidth="1"/>
    <col min="4866" max="4866" width="34.42578125" style="26" customWidth="1"/>
    <col min="4867" max="4867" width="17.85546875" style="26" customWidth="1"/>
    <col min="4868" max="4868" width="19.42578125" style="26" customWidth="1"/>
    <col min="4869" max="4869" width="8.28515625" style="26" customWidth="1"/>
    <col min="4870" max="4871" width="15.5703125" style="26" bestFit="1" customWidth="1"/>
    <col min="4872" max="4873" width="0" style="26" hidden="1" customWidth="1"/>
    <col min="4874" max="4874" width="18.5703125" style="26" customWidth="1"/>
    <col min="4875" max="4877" width="15.28515625" style="26" customWidth="1"/>
    <col min="4878" max="4888" width="0" style="26" hidden="1" customWidth="1"/>
    <col min="4889" max="4889" width="16.85546875" style="26" bestFit="1" customWidth="1"/>
    <col min="4890" max="4890" width="16.42578125" style="26" customWidth="1"/>
    <col min="4891" max="4891" width="9" style="26" customWidth="1"/>
    <col min="4892" max="4892" width="16.7109375" style="26" customWidth="1"/>
    <col min="4893" max="4893" width="7.28515625" style="26" customWidth="1"/>
    <col min="4894" max="5120" width="11.42578125" style="26"/>
    <col min="5121" max="5121" width="13.85546875" style="26" customWidth="1"/>
    <col min="5122" max="5122" width="34.42578125" style="26" customWidth="1"/>
    <col min="5123" max="5123" width="17.85546875" style="26" customWidth="1"/>
    <col min="5124" max="5124" width="19.42578125" style="26" customWidth="1"/>
    <col min="5125" max="5125" width="8.28515625" style="26" customWidth="1"/>
    <col min="5126" max="5127" width="15.5703125" style="26" bestFit="1" customWidth="1"/>
    <col min="5128" max="5129" width="0" style="26" hidden="1" customWidth="1"/>
    <col min="5130" max="5130" width="18.5703125" style="26" customWidth="1"/>
    <col min="5131" max="5133" width="15.28515625" style="26" customWidth="1"/>
    <col min="5134" max="5144" width="0" style="26" hidden="1" customWidth="1"/>
    <col min="5145" max="5145" width="16.85546875" style="26" bestFit="1" customWidth="1"/>
    <col min="5146" max="5146" width="16.42578125" style="26" customWidth="1"/>
    <col min="5147" max="5147" width="9" style="26" customWidth="1"/>
    <col min="5148" max="5148" width="16.7109375" style="26" customWidth="1"/>
    <col min="5149" max="5149" width="7.28515625" style="26" customWidth="1"/>
    <col min="5150" max="5376" width="11.42578125" style="26"/>
    <col min="5377" max="5377" width="13.85546875" style="26" customWidth="1"/>
    <col min="5378" max="5378" width="34.42578125" style="26" customWidth="1"/>
    <col min="5379" max="5379" width="17.85546875" style="26" customWidth="1"/>
    <col min="5380" max="5380" width="19.42578125" style="26" customWidth="1"/>
    <col min="5381" max="5381" width="8.28515625" style="26" customWidth="1"/>
    <col min="5382" max="5383" width="15.5703125" style="26" bestFit="1" customWidth="1"/>
    <col min="5384" max="5385" width="0" style="26" hidden="1" customWidth="1"/>
    <col min="5386" max="5386" width="18.5703125" style="26" customWidth="1"/>
    <col min="5387" max="5389" width="15.28515625" style="26" customWidth="1"/>
    <col min="5390" max="5400" width="0" style="26" hidden="1" customWidth="1"/>
    <col min="5401" max="5401" width="16.85546875" style="26" bestFit="1" customWidth="1"/>
    <col min="5402" max="5402" width="16.42578125" style="26" customWidth="1"/>
    <col min="5403" max="5403" width="9" style="26" customWidth="1"/>
    <col min="5404" max="5404" width="16.7109375" style="26" customWidth="1"/>
    <col min="5405" max="5405" width="7.28515625" style="26" customWidth="1"/>
    <col min="5406" max="5632" width="11.42578125" style="26"/>
    <col min="5633" max="5633" width="13.85546875" style="26" customWidth="1"/>
    <col min="5634" max="5634" width="34.42578125" style="26" customWidth="1"/>
    <col min="5635" max="5635" width="17.85546875" style="26" customWidth="1"/>
    <col min="5636" max="5636" width="19.42578125" style="26" customWidth="1"/>
    <col min="5637" max="5637" width="8.28515625" style="26" customWidth="1"/>
    <col min="5638" max="5639" width="15.5703125" style="26" bestFit="1" customWidth="1"/>
    <col min="5640" max="5641" width="0" style="26" hidden="1" customWidth="1"/>
    <col min="5642" max="5642" width="18.5703125" style="26" customWidth="1"/>
    <col min="5643" max="5645" width="15.28515625" style="26" customWidth="1"/>
    <col min="5646" max="5656" width="0" style="26" hidden="1" customWidth="1"/>
    <col min="5657" max="5657" width="16.85546875" style="26" bestFit="1" customWidth="1"/>
    <col min="5658" max="5658" width="16.42578125" style="26" customWidth="1"/>
    <col min="5659" max="5659" width="9" style="26" customWidth="1"/>
    <col min="5660" max="5660" width="16.7109375" style="26" customWidth="1"/>
    <col min="5661" max="5661" width="7.28515625" style="26" customWidth="1"/>
    <col min="5662" max="5888" width="11.42578125" style="26"/>
    <col min="5889" max="5889" width="13.85546875" style="26" customWidth="1"/>
    <col min="5890" max="5890" width="34.42578125" style="26" customWidth="1"/>
    <col min="5891" max="5891" width="17.85546875" style="26" customWidth="1"/>
    <col min="5892" max="5892" width="19.42578125" style="26" customWidth="1"/>
    <col min="5893" max="5893" width="8.28515625" style="26" customWidth="1"/>
    <col min="5894" max="5895" width="15.5703125" style="26" bestFit="1" customWidth="1"/>
    <col min="5896" max="5897" width="0" style="26" hidden="1" customWidth="1"/>
    <col min="5898" max="5898" width="18.5703125" style="26" customWidth="1"/>
    <col min="5899" max="5901" width="15.28515625" style="26" customWidth="1"/>
    <col min="5902" max="5912" width="0" style="26" hidden="1" customWidth="1"/>
    <col min="5913" max="5913" width="16.85546875" style="26" bestFit="1" customWidth="1"/>
    <col min="5914" max="5914" width="16.42578125" style="26" customWidth="1"/>
    <col min="5915" max="5915" width="9" style="26" customWidth="1"/>
    <col min="5916" max="5916" width="16.7109375" style="26" customWidth="1"/>
    <col min="5917" max="5917" width="7.28515625" style="26" customWidth="1"/>
    <col min="5918" max="6144" width="11.42578125" style="26"/>
    <col min="6145" max="6145" width="13.85546875" style="26" customWidth="1"/>
    <col min="6146" max="6146" width="34.42578125" style="26" customWidth="1"/>
    <col min="6147" max="6147" width="17.85546875" style="26" customWidth="1"/>
    <col min="6148" max="6148" width="19.42578125" style="26" customWidth="1"/>
    <col min="6149" max="6149" width="8.28515625" style="26" customWidth="1"/>
    <col min="6150" max="6151" width="15.5703125" style="26" bestFit="1" customWidth="1"/>
    <col min="6152" max="6153" width="0" style="26" hidden="1" customWidth="1"/>
    <col min="6154" max="6154" width="18.5703125" style="26" customWidth="1"/>
    <col min="6155" max="6157" width="15.28515625" style="26" customWidth="1"/>
    <col min="6158" max="6168" width="0" style="26" hidden="1" customWidth="1"/>
    <col min="6169" max="6169" width="16.85546875" style="26" bestFit="1" customWidth="1"/>
    <col min="6170" max="6170" width="16.42578125" style="26" customWidth="1"/>
    <col min="6171" max="6171" width="9" style="26" customWidth="1"/>
    <col min="6172" max="6172" width="16.7109375" style="26" customWidth="1"/>
    <col min="6173" max="6173" width="7.28515625" style="26" customWidth="1"/>
    <col min="6174" max="6400" width="11.42578125" style="26"/>
    <col min="6401" max="6401" width="13.85546875" style="26" customWidth="1"/>
    <col min="6402" max="6402" width="34.42578125" style="26" customWidth="1"/>
    <col min="6403" max="6403" width="17.85546875" style="26" customWidth="1"/>
    <col min="6404" max="6404" width="19.42578125" style="26" customWidth="1"/>
    <col min="6405" max="6405" width="8.28515625" style="26" customWidth="1"/>
    <col min="6406" max="6407" width="15.5703125" style="26" bestFit="1" customWidth="1"/>
    <col min="6408" max="6409" width="0" style="26" hidden="1" customWidth="1"/>
    <col min="6410" max="6410" width="18.5703125" style="26" customWidth="1"/>
    <col min="6411" max="6413" width="15.28515625" style="26" customWidth="1"/>
    <col min="6414" max="6424" width="0" style="26" hidden="1" customWidth="1"/>
    <col min="6425" max="6425" width="16.85546875" style="26" bestFit="1" customWidth="1"/>
    <col min="6426" max="6426" width="16.42578125" style="26" customWidth="1"/>
    <col min="6427" max="6427" width="9" style="26" customWidth="1"/>
    <col min="6428" max="6428" width="16.7109375" style="26" customWidth="1"/>
    <col min="6429" max="6429" width="7.28515625" style="26" customWidth="1"/>
    <col min="6430" max="6656" width="11.42578125" style="26"/>
    <col min="6657" max="6657" width="13.85546875" style="26" customWidth="1"/>
    <col min="6658" max="6658" width="34.42578125" style="26" customWidth="1"/>
    <col min="6659" max="6659" width="17.85546875" style="26" customWidth="1"/>
    <col min="6660" max="6660" width="19.42578125" style="26" customWidth="1"/>
    <col min="6661" max="6661" width="8.28515625" style="26" customWidth="1"/>
    <col min="6662" max="6663" width="15.5703125" style="26" bestFit="1" customWidth="1"/>
    <col min="6664" max="6665" width="0" style="26" hidden="1" customWidth="1"/>
    <col min="6666" max="6666" width="18.5703125" style="26" customWidth="1"/>
    <col min="6667" max="6669" width="15.28515625" style="26" customWidth="1"/>
    <col min="6670" max="6680" width="0" style="26" hidden="1" customWidth="1"/>
    <col min="6681" max="6681" width="16.85546875" style="26" bestFit="1" customWidth="1"/>
    <col min="6682" max="6682" width="16.42578125" style="26" customWidth="1"/>
    <col min="6683" max="6683" width="9" style="26" customWidth="1"/>
    <col min="6684" max="6684" width="16.7109375" style="26" customWidth="1"/>
    <col min="6685" max="6685" width="7.28515625" style="26" customWidth="1"/>
    <col min="6686" max="6912" width="11.42578125" style="26"/>
    <col min="6913" max="6913" width="13.85546875" style="26" customWidth="1"/>
    <col min="6914" max="6914" width="34.42578125" style="26" customWidth="1"/>
    <col min="6915" max="6915" width="17.85546875" style="26" customWidth="1"/>
    <col min="6916" max="6916" width="19.42578125" style="26" customWidth="1"/>
    <col min="6917" max="6917" width="8.28515625" style="26" customWidth="1"/>
    <col min="6918" max="6919" width="15.5703125" style="26" bestFit="1" customWidth="1"/>
    <col min="6920" max="6921" width="0" style="26" hidden="1" customWidth="1"/>
    <col min="6922" max="6922" width="18.5703125" style="26" customWidth="1"/>
    <col min="6923" max="6925" width="15.28515625" style="26" customWidth="1"/>
    <col min="6926" max="6936" width="0" style="26" hidden="1" customWidth="1"/>
    <col min="6937" max="6937" width="16.85546875" style="26" bestFit="1" customWidth="1"/>
    <col min="6938" max="6938" width="16.42578125" style="26" customWidth="1"/>
    <col min="6939" max="6939" width="9" style="26" customWidth="1"/>
    <col min="6940" max="6940" width="16.7109375" style="26" customWidth="1"/>
    <col min="6941" max="6941" width="7.28515625" style="26" customWidth="1"/>
    <col min="6942" max="7168" width="11.42578125" style="26"/>
    <col min="7169" max="7169" width="13.85546875" style="26" customWidth="1"/>
    <col min="7170" max="7170" width="34.42578125" style="26" customWidth="1"/>
    <col min="7171" max="7171" width="17.85546875" style="26" customWidth="1"/>
    <col min="7172" max="7172" width="19.42578125" style="26" customWidth="1"/>
    <col min="7173" max="7173" width="8.28515625" style="26" customWidth="1"/>
    <col min="7174" max="7175" width="15.5703125" style="26" bestFit="1" customWidth="1"/>
    <col min="7176" max="7177" width="0" style="26" hidden="1" customWidth="1"/>
    <col min="7178" max="7178" width="18.5703125" style="26" customWidth="1"/>
    <col min="7179" max="7181" width="15.28515625" style="26" customWidth="1"/>
    <col min="7182" max="7192" width="0" style="26" hidden="1" customWidth="1"/>
    <col min="7193" max="7193" width="16.85546875" style="26" bestFit="1" customWidth="1"/>
    <col min="7194" max="7194" width="16.42578125" style="26" customWidth="1"/>
    <col min="7195" max="7195" width="9" style="26" customWidth="1"/>
    <col min="7196" max="7196" width="16.7109375" style="26" customWidth="1"/>
    <col min="7197" max="7197" width="7.28515625" style="26" customWidth="1"/>
    <col min="7198" max="7424" width="11.42578125" style="26"/>
    <col min="7425" max="7425" width="13.85546875" style="26" customWidth="1"/>
    <col min="7426" max="7426" width="34.42578125" style="26" customWidth="1"/>
    <col min="7427" max="7427" width="17.85546875" style="26" customWidth="1"/>
    <col min="7428" max="7428" width="19.42578125" style="26" customWidth="1"/>
    <col min="7429" max="7429" width="8.28515625" style="26" customWidth="1"/>
    <col min="7430" max="7431" width="15.5703125" style="26" bestFit="1" customWidth="1"/>
    <col min="7432" max="7433" width="0" style="26" hidden="1" customWidth="1"/>
    <col min="7434" max="7434" width="18.5703125" style="26" customWidth="1"/>
    <col min="7435" max="7437" width="15.28515625" style="26" customWidth="1"/>
    <col min="7438" max="7448" width="0" style="26" hidden="1" customWidth="1"/>
    <col min="7449" max="7449" width="16.85546875" style="26" bestFit="1" customWidth="1"/>
    <col min="7450" max="7450" width="16.42578125" style="26" customWidth="1"/>
    <col min="7451" max="7451" width="9" style="26" customWidth="1"/>
    <col min="7452" max="7452" width="16.7109375" style="26" customWidth="1"/>
    <col min="7453" max="7453" width="7.28515625" style="26" customWidth="1"/>
    <col min="7454" max="7680" width="11.42578125" style="26"/>
    <col min="7681" max="7681" width="13.85546875" style="26" customWidth="1"/>
    <col min="7682" max="7682" width="34.42578125" style="26" customWidth="1"/>
    <col min="7683" max="7683" width="17.85546875" style="26" customWidth="1"/>
    <col min="7684" max="7684" width="19.42578125" style="26" customWidth="1"/>
    <col min="7685" max="7685" width="8.28515625" style="26" customWidth="1"/>
    <col min="7686" max="7687" width="15.5703125" style="26" bestFit="1" customWidth="1"/>
    <col min="7688" max="7689" width="0" style="26" hidden="1" customWidth="1"/>
    <col min="7690" max="7690" width="18.5703125" style="26" customWidth="1"/>
    <col min="7691" max="7693" width="15.28515625" style="26" customWidth="1"/>
    <col min="7694" max="7704" width="0" style="26" hidden="1" customWidth="1"/>
    <col min="7705" max="7705" width="16.85546875" style="26" bestFit="1" customWidth="1"/>
    <col min="7706" max="7706" width="16.42578125" style="26" customWidth="1"/>
    <col min="7707" max="7707" width="9" style="26" customWidth="1"/>
    <col min="7708" max="7708" width="16.7109375" style="26" customWidth="1"/>
    <col min="7709" max="7709" width="7.28515625" style="26" customWidth="1"/>
    <col min="7710" max="7936" width="11.42578125" style="26"/>
    <col min="7937" max="7937" width="13.85546875" style="26" customWidth="1"/>
    <col min="7938" max="7938" width="34.42578125" style="26" customWidth="1"/>
    <col min="7939" max="7939" width="17.85546875" style="26" customWidth="1"/>
    <col min="7940" max="7940" width="19.42578125" style="26" customWidth="1"/>
    <col min="7941" max="7941" width="8.28515625" style="26" customWidth="1"/>
    <col min="7942" max="7943" width="15.5703125" style="26" bestFit="1" customWidth="1"/>
    <col min="7944" max="7945" width="0" style="26" hidden="1" customWidth="1"/>
    <col min="7946" max="7946" width="18.5703125" style="26" customWidth="1"/>
    <col min="7947" max="7949" width="15.28515625" style="26" customWidth="1"/>
    <col min="7950" max="7960" width="0" style="26" hidden="1" customWidth="1"/>
    <col min="7961" max="7961" width="16.85546875" style="26" bestFit="1" customWidth="1"/>
    <col min="7962" max="7962" width="16.42578125" style="26" customWidth="1"/>
    <col min="7963" max="7963" width="9" style="26" customWidth="1"/>
    <col min="7964" max="7964" width="16.7109375" style="26" customWidth="1"/>
    <col min="7965" max="7965" width="7.28515625" style="26" customWidth="1"/>
    <col min="7966" max="8192" width="11.42578125" style="26"/>
    <col min="8193" max="8193" width="13.85546875" style="26" customWidth="1"/>
    <col min="8194" max="8194" width="34.42578125" style="26" customWidth="1"/>
    <col min="8195" max="8195" width="17.85546875" style="26" customWidth="1"/>
    <col min="8196" max="8196" width="19.42578125" style="26" customWidth="1"/>
    <col min="8197" max="8197" width="8.28515625" style="26" customWidth="1"/>
    <col min="8198" max="8199" width="15.5703125" style="26" bestFit="1" customWidth="1"/>
    <col min="8200" max="8201" width="0" style="26" hidden="1" customWidth="1"/>
    <col min="8202" max="8202" width="18.5703125" style="26" customWidth="1"/>
    <col min="8203" max="8205" width="15.28515625" style="26" customWidth="1"/>
    <col min="8206" max="8216" width="0" style="26" hidden="1" customWidth="1"/>
    <col min="8217" max="8217" width="16.85546875" style="26" bestFit="1" customWidth="1"/>
    <col min="8218" max="8218" width="16.42578125" style="26" customWidth="1"/>
    <col min="8219" max="8219" width="9" style="26" customWidth="1"/>
    <col min="8220" max="8220" width="16.7109375" style="26" customWidth="1"/>
    <col min="8221" max="8221" width="7.28515625" style="26" customWidth="1"/>
    <col min="8222" max="8448" width="11.42578125" style="26"/>
    <col min="8449" max="8449" width="13.85546875" style="26" customWidth="1"/>
    <col min="8450" max="8450" width="34.42578125" style="26" customWidth="1"/>
    <col min="8451" max="8451" width="17.85546875" style="26" customWidth="1"/>
    <col min="8452" max="8452" width="19.42578125" style="26" customWidth="1"/>
    <col min="8453" max="8453" width="8.28515625" style="26" customWidth="1"/>
    <col min="8454" max="8455" width="15.5703125" style="26" bestFit="1" customWidth="1"/>
    <col min="8456" max="8457" width="0" style="26" hidden="1" customWidth="1"/>
    <col min="8458" max="8458" width="18.5703125" style="26" customWidth="1"/>
    <col min="8459" max="8461" width="15.28515625" style="26" customWidth="1"/>
    <col min="8462" max="8472" width="0" style="26" hidden="1" customWidth="1"/>
    <col min="8473" max="8473" width="16.85546875" style="26" bestFit="1" customWidth="1"/>
    <col min="8474" max="8474" width="16.42578125" style="26" customWidth="1"/>
    <col min="8475" max="8475" width="9" style="26" customWidth="1"/>
    <col min="8476" max="8476" width="16.7109375" style="26" customWidth="1"/>
    <col min="8477" max="8477" width="7.28515625" style="26" customWidth="1"/>
    <col min="8478" max="8704" width="11.42578125" style="26"/>
    <col min="8705" max="8705" width="13.85546875" style="26" customWidth="1"/>
    <col min="8706" max="8706" width="34.42578125" style="26" customWidth="1"/>
    <col min="8707" max="8707" width="17.85546875" style="26" customWidth="1"/>
    <col min="8708" max="8708" width="19.42578125" style="26" customWidth="1"/>
    <col min="8709" max="8709" width="8.28515625" style="26" customWidth="1"/>
    <col min="8710" max="8711" width="15.5703125" style="26" bestFit="1" customWidth="1"/>
    <col min="8712" max="8713" width="0" style="26" hidden="1" customWidth="1"/>
    <col min="8714" max="8714" width="18.5703125" style="26" customWidth="1"/>
    <col min="8715" max="8717" width="15.28515625" style="26" customWidth="1"/>
    <col min="8718" max="8728" width="0" style="26" hidden="1" customWidth="1"/>
    <col min="8729" max="8729" width="16.85546875" style="26" bestFit="1" customWidth="1"/>
    <col min="8730" max="8730" width="16.42578125" style="26" customWidth="1"/>
    <col min="8731" max="8731" width="9" style="26" customWidth="1"/>
    <col min="8732" max="8732" width="16.7109375" style="26" customWidth="1"/>
    <col min="8733" max="8733" width="7.28515625" style="26" customWidth="1"/>
    <col min="8734" max="8960" width="11.42578125" style="26"/>
    <col min="8961" max="8961" width="13.85546875" style="26" customWidth="1"/>
    <col min="8962" max="8962" width="34.42578125" style="26" customWidth="1"/>
    <col min="8963" max="8963" width="17.85546875" style="26" customWidth="1"/>
    <col min="8964" max="8964" width="19.42578125" style="26" customWidth="1"/>
    <col min="8965" max="8965" width="8.28515625" style="26" customWidth="1"/>
    <col min="8966" max="8967" width="15.5703125" style="26" bestFit="1" customWidth="1"/>
    <col min="8968" max="8969" width="0" style="26" hidden="1" customWidth="1"/>
    <col min="8970" max="8970" width="18.5703125" style="26" customWidth="1"/>
    <col min="8971" max="8973" width="15.28515625" style="26" customWidth="1"/>
    <col min="8974" max="8984" width="0" style="26" hidden="1" customWidth="1"/>
    <col min="8985" max="8985" width="16.85546875" style="26" bestFit="1" customWidth="1"/>
    <col min="8986" max="8986" width="16.42578125" style="26" customWidth="1"/>
    <col min="8987" max="8987" width="9" style="26" customWidth="1"/>
    <col min="8988" max="8988" width="16.7109375" style="26" customWidth="1"/>
    <col min="8989" max="8989" width="7.28515625" style="26" customWidth="1"/>
    <col min="8990" max="9216" width="11.42578125" style="26"/>
    <col min="9217" max="9217" width="13.85546875" style="26" customWidth="1"/>
    <col min="9218" max="9218" width="34.42578125" style="26" customWidth="1"/>
    <col min="9219" max="9219" width="17.85546875" style="26" customWidth="1"/>
    <col min="9220" max="9220" width="19.42578125" style="26" customWidth="1"/>
    <col min="9221" max="9221" width="8.28515625" style="26" customWidth="1"/>
    <col min="9222" max="9223" width="15.5703125" style="26" bestFit="1" customWidth="1"/>
    <col min="9224" max="9225" width="0" style="26" hidden="1" customWidth="1"/>
    <col min="9226" max="9226" width="18.5703125" style="26" customWidth="1"/>
    <col min="9227" max="9229" width="15.28515625" style="26" customWidth="1"/>
    <col min="9230" max="9240" width="0" style="26" hidden="1" customWidth="1"/>
    <col min="9241" max="9241" width="16.85546875" style="26" bestFit="1" customWidth="1"/>
    <col min="9242" max="9242" width="16.42578125" style="26" customWidth="1"/>
    <col min="9243" max="9243" width="9" style="26" customWidth="1"/>
    <col min="9244" max="9244" width="16.7109375" style="26" customWidth="1"/>
    <col min="9245" max="9245" width="7.28515625" style="26" customWidth="1"/>
    <col min="9246" max="9472" width="11.42578125" style="26"/>
    <col min="9473" max="9473" width="13.85546875" style="26" customWidth="1"/>
    <col min="9474" max="9474" width="34.42578125" style="26" customWidth="1"/>
    <col min="9475" max="9475" width="17.85546875" style="26" customWidth="1"/>
    <col min="9476" max="9476" width="19.42578125" style="26" customWidth="1"/>
    <col min="9477" max="9477" width="8.28515625" style="26" customWidth="1"/>
    <col min="9478" max="9479" width="15.5703125" style="26" bestFit="1" customWidth="1"/>
    <col min="9480" max="9481" width="0" style="26" hidden="1" customWidth="1"/>
    <col min="9482" max="9482" width="18.5703125" style="26" customWidth="1"/>
    <col min="9483" max="9485" width="15.28515625" style="26" customWidth="1"/>
    <col min="9486" max="9496" width="0" style="26" hidden="1" customWidth="1"/>
    <col min="9497" max="9497" width="16.85546875" style="26" bestFit="1" customWidth="1"/>
    <col min="9498" max="9498" width="16.42578125" style="26" customWidth="1"/>
    <col min="9499" max="9499" width="9" style="26" customWidth="1"/>
    <col min="9500" max="9500" width="16.7109375" style="26" customWidth="1"/>
    <col min="9501" max="9501" width="7.28515625" style="26" customWidth="1"/>
    <col min="9502" max="9728" width="11.42578125" style="26"/>
    <col min="9729" max="9729" width="13.85546875" style="26" customWidth="1"/>
    <col min="9730" max="9730" width="34.42578125" style="26" customWidth="1"/>
    <col min="9731" max="9731" width="17.85546875" style="26" customWidth="1"/>
    <col min="9732" max="9732" width="19.42578125" style="26" customWidth="1"/>
    <col min="9733" max="9733" width="8.28515625" style="26" customWidth="1"/>
    <col min="9734" max="9735" width="15.5703125" style="26" bestFit="1" customWidth="1"/>
    <col min="9736" max="9737" width="0" style="26" hidden="1" customWidth="1"/>
    <col min="9738" max="9738" width="18.5703125" style="26" customWidth="1"/>
    <col min="9739" max="9741" width="15.28515625" style="26" customWidth="1"/>
    <col min="9742" max="9752" width="0" style="26" hidden="1" customWidth="1"/>
    <col min="9753" max="9753" width="16.85546875" style="26" bestFit="1" customWidth="1"/>
    <col min="9754" max="9754" width="16.42578125" style="26" customWidth="1"/>
    <col min="9755" max="9755" width="9" style="26" customWidth="1"/>
    <col min="9756" max="9756" width="16.7109375" style="26" customWidth="1"/>
    <col min="9757" max="9757" width="7.28515625" style="26" customWidth="1"/>
    <col min="9758" max="9984" width="11.42578125" style="26"/>
    <col min="9985" max="9985" width="13.85546875" style="26" customWidth="1"/>
    <col min="9986" max="9986" width="34.42578125" style="26" customWidth="1"/>
    <col min="9987" max="9987" width="17.85546875" style="26" customWidth="1"/>
    <col min="9988" max="9988" width="19.42578125" style="26" customWidth="1"/>
    <col min="9989" max="9989" width="8.28515625" style="26" customWidth="1"/>
    <col min="9990" max="9991" width="15.5703125" style="26" bestFit="1" customWidth="1"/>
    <col min="9992" max="9993" width="0" style="26" hidden="1" customWidth="1"/>
    <col min="9994" max="9994" width="18.5703125" style="26" customWidth="1"/>
    <col min="9995" max="9997" width="15.28515625" style="26" customWidth="1"/>
    <col min="9998" max="10008" width="0" style="26" hidden="1" customWidth="1"/>
    <col min="10009" max="10009" width="16.85546875" style="26" bestFit="1" customWidth="1"/>
    <col min="10010" max="10010" width="16.42578125" style="26" customWidth="1"/>
    <col min="10011" max="10011" width="9" style="26" customWidth="1"/>
    <col min="10012" max="10012" width="16.7109375" style="26" customWidth="1"/>
    <col min="10013" max="10013" width="7.28515625" style="26" customWidth="1"/>
    <col min="10014" max="10240" width="11.42578125" style="26"/>
    <col min="10241" max="10241" width="13.85546875" style="26" customWidth="1"/>
    <col min="10242" max="10242" width="34.42578125" style="26" customWidth="1"/>
    <col min="10243" max="10243" width="17.85546875" style="26" customWidth="1"/>
    <col min="10244" max="10244" width="19.42578125" style="26" customWidth="1"/>
    <col min="10245" max="10245" width="8.28515625" style="26" customWidth="1"/>
    <col min="10246" max="10247" width="15.5703125" style="26" bestFit="1" customWidth="1"/>
    <col min="10248" max="10249" width="0" style="26" hidden="1" customWidth="1"/>
    <col min="10250" max="10250" width="18.5703125" style="26" customWidth="1"/>
    <col min="10251" max="10253" width="15.28515625" style="26" customWidth="1"/>
    <col min="10254" max="10264" width="0" style="26" hidden="1" customWidth="1"/>
    <col min="10265" max="10265" width="16.85546875" style="26" bestFit="1" customWidth="1"/>
    <col min="10266" max="10266" width="16.42578125" style="26" customWidth="1"/>
    <col min="10267" max="10267" width="9" style="26" customWidth="1"/>
    <col min="10268" max="10268" width="16.7109375" style="26" customWidth="1"/>
    <col min="10269" max="10269" width="7.28515625" style="26" customWidth="1"/>
    <col min="10270" max="10496" width="11.42578125" style="26"/>
    <col min="10497" max="10497" width="13.85546875" style="26" customWidth="1"/>
    <col min="10498" max="10498" width="34.42578125" style="26" customWidth="1"/>
    <col min="10499" max="10499" width="17.85546875" style="26" customWidth="1"/>
    <col min="10500" max="10500" width="19.42578125" style="26" customWidth="1"/>
    <col min="10501" max="10501" width="8.28515625" style="26" customWidth="1"/>
    <col min="10502" max="10503" width="15.5703125" style="26" bestFit="1" customWidth="1"/>
    <col min="10504" max="10505" width="0" style="26" hidden="1" customWidth="1"/>
    <col min="10506" max="10506" width="18.5703125" style="26" customWidth="1"/>
    <col min="10507" max="10509" width="15.28515625" style="26" customWidth="1"/>
    <col min="10510" max="10520" width="0" style="26" hidden="1" customWidth="1"/>
    <col min="10521" max="10521" width="16.85546875" style="26" bestFit="1" customWidth="1"/>
    <col min="10522" max="10522" width="16.42578125" style="26" customWidth="1"/>
    <col min="10523" max="10523" width="9" style="26" customWidth="1"/>
    <col min="10524" max="10524" width="16.7109375" style="26" customWidth="1"/>
    <col min="10525" max="10525" width="7.28515625" style="26" customWidth="1"/>
    <col min="10526" max="10752" width="11.42578125" style="26"/>
    <col min="10753" max="10753" width="13.85546875" style="26" customWidth="1"/>
    <col min="10754" max="10754" width="34.42578125" style="26" customWidth="1"/>
    <col min="10755" max="10755" width="17.85546875" style="26" customWidth="1"/>
    <col min="10756" max="10756" width="19.42578125" style="26" customWidth="1"/>
    <col min="10757" max="10757" width="8.28515625" style="26" customWidth="1"/>
    <col min="10758" max="10759" width="15.5703125" style="26" bestFit="1" customWidth="1"/>
    <col min="10760" max="10761" width="0" style="26" hidden="1" customWidth="1"/>
    <col min="10762" max="10762" width="18.5703125" style="26" customWidth="1"/>
    <col min="10763" max="10765" width="15.28515625" style="26" customWidth="1"/>
    <col min="10766" max="10776" width="0" style="26" hidden="1" customWidth="1"/>
    <col min="10777" max="10777" width="16.85546875" style="26" bestFit="1" customWidth="1"/>
    <col min="10778" max="10778" width="16.42578125" style="26" customWidth="1"/>
    <col min="10779" max="10779" width="9" style="26" customWidth="1"/>
    <col min="10780" max="10780" width="16.7109375" style="26" customWidth="1"/>
    <col min="10781" max="10781" width="7.28515625" style="26" customWidth="1"/>
    <col min="10782" max="11008" width="11.42578125" style="26"/>
    <col min="11009" max="11009" width="13.85546875" style="26" customWidth="1"/>
    <col min="11010" max="11010" width="34.42578125" style="26" customWidth="1"/>
    <col min="11011" max="11011" width="17.85546875" style="26" customWidth="1"/>
    <col min="11012" max="11012" width="19.42578125" style="26" customWidth="1"/>
    <col min="11013" max="11013" width="8.28515625" style="26" customWidth="1"/>
    <col min="11014" max="11015" width="15.5703125" style="26" bestFit="1" customWidth="1"/>
    <col min="11016" max="11017" width="0" style="26" hidden="1" customWidth="1"/>
    <col min="11018" max="11018" width="18.5703125" style="26" customWidth="1"/>
    <col min="11019" max="11021" width="15.28515625" style="26" customWidth="1"/>
    <col min="11022" max="11032" width="0" style="26" hidden="1" customWidth="1"/>
    <col min="11033" max="11033" width="16.85546875" style="26" bestFit="1" customWidth="1"/>
    <col min="11034" max="11034" width="16.42578125" style="26" customWidth="1"/>
    <col min="11035" max="11035" width="9" style="26" customWidth="1"/>
    <col min="11036" max="11036" width="16.7109375" style="26" customWidth="1"/>
    <col min="11037" max="11037" width="7.28515625" style="26" customWidth="1"/>
    <col min="11038" max="11264" width="11.42578125" style="26"/>
    <col min="11265" max="11265" width="13.85546875" style="26" customWidth="1"/>
    <col min="11266" max="11266" width="34.42578125" style="26" customWidth="1"/>
    <col min="11267" max="11267" width="17.85546875" style="26" customWidth="1"/>
    <col min="11268" max="11268" width="19.42578125" style="26" customWidth="1"/>
    <col min="11269" max="11269" width="8.28515625" style="26" customWidth="1"/>
    <col min="11270" max="11271" width="15.5703125" style="26" bestFit="1" customWidth="1"/>
    <col min="11272" max="11273" width="0" style="26" hidden="1" customWidth="1"/>
    <col min="11274" max="11274" width="18.5703125" style="26" customWidth="1"/>
    <col min="11275" max="11277" width="15.28515625" style="26" customWidth="1"/>
    <col min="11278" max="11288" width="0" style="26" hidden="1" customWidth="1"/>
    <col min="11289" max="11289" width="16.85546875" style="26" bestFit="1" customWidth="1"/>
    <col min="11290" max="11290" width="16.42578125" style="26" customWidth="1"/>
    <col min="11291" max="11291" width="9" style="26" customWidth="1"/>
    <col min="11292" max="11292" width="16.7109375" style="26" customWidth="1"/>
    <col min="11293" max="11293" width="7.28515625" style="26" customWidth="1"/>
    <col min="11294" max="11520" width="11.42578125" style="26"/>
    <col min="11521" max="11521" width="13.85546875" style="26" customWidth="1"/>
    <col min="11522" max="11522" width="34.42578125" style="26" customWidth="1"/>
    <col min="11523" max="11523" width="17.85546875" style="26" customWidth="1"/>
    <col min="11524" max="11524" width="19.42578125" style="26" customWidth="1"/>
    <col min="11525" max="11525" width="8.28515625" style="26" customWidth="1"/>
    <col min="11526" max="11527" width="15.5703125" style="26" bestFit="1" customWidth="1"/>
    <col min="11528" max="11529" width="0" style="26" hidden="1" customWidth="1"/>
    <col min="11530" max="11530" width="18.5703125" style="26" customWidth="1"/>
    <col min="11531" max="11533" width="15.28515625" style="26" customWidth="1"/>
    <col min="11534" max="11544" width="0" style="26" hidden="1" customWidth="1"/>
    <col min="11545" max="11545" width="16.85546875" style="26" bestFit="1" customWidth="1"/>
    <col min="11546" max="11546" width="16.42578125" style="26" customWidth="1"/>
    <col min="11547" max="11547" width="9" style="26" customWidth="1"/>
    <col min="11548" max="11548" width="16.7109375" style="26" customWidth="1"/>
    <col min="11549" max="11549" width="7.28515625" style="26" customWidth="1"/>
    <col min="11550" max="11776" width="11.42578125" style="26"/>
    <col min="11777" max="11777" width="13.85546875" style="26" customWidth="1"/>
    <col min="11778" max="11778" width="34.42578125" style="26" customWidth="1"/>
    <col min="11779" max="11779" width="17.85546875" style="26" customWidth="1"/>
    <col min="11780" max="11780" width="19.42578125" style="26" customWidth="1"/>
    <col min="11781" max="11781" width="8.28515625" style="26" customWidth="1"/>
    <col min="11782" max="11783" width="15.5703125" style="26" bestFit="1" customWidth="1"/>
    <col min="11784" max="11785" width="0" style="26" hidden="1" customWidth="1"/>
    <col min="11786" max="11786" width="18.5703125" style="26" customWidth="1"/>
    <col min="11787" max="11789" width="15.28515625" style="26" customWidth="1"/>
    <col min="11790" max="11800" width="0" style="26" hidden="1" customWidth="1"/>
    <col min="11801" max="11801" width="16.85546875" style="26" bestFit="1" customWidth="1"/>
    <col min="11802" max="11802" width="16.42578125" style="26" customWidth="1"/>
    <col min="11803" max="11803" width="9" style="26" customWidth="1"/>
    <col min="11804" max="11804" width="16.7109375" style="26" customWidth="1"/>
    <col min="11805" max="11805" width="7.28515625" style="26" customWidth="1"/>
    <col min="11806" max="12032" width="11.42578125" style="26"/>
    <col min="12033" max="12033" width="13.85546875" style="26" customWidth="1"/>
    <col min="12034" max="12034" width="34.42578125" style="26" customWidth="1"/>
    <col min="12035" max="12035" width="17.85546875" style="26" customWidth="1"/>
    <col min="12036" max="12036" width="19.42578125" style="26" customWidth="1"/>
    <col min="12037" max="12037" width="8.28515625" style="26" customWidth="1"/>
    <col min="12038" max="12039" width="15.5703125" style="26" bestFit="1" customWidth="1"/>
    <col min="12040" max="12041" width="0" style="26" hidden="1" customWidth="1"/>
    <col min="12042" max="12042" width="18.5703125" style="26" customWidth="1"/>
    <col min="12043" max="12045" width="15.28515625" style="26" customWidth="1"/>
    <col min="12046" max="12056" width="0" style="26" hidden="1" customWidth="1"/>
    <col min="12057" max="12057" width="16.85546875" style="26" bestFit="1" customWidth="1"/>
    <col min="12058" max="12058" width="16.42578125" style="26" customWidth="1"/>
    <col min="12059" max="12059" width="9" style="26" customWidth="1"/>
    <col min="12060" max="12060" width="16.7109375" style="26" customWidth="1"/>
    <col min="12061" max="12061" width="7.28515625" style="26" customWidth="1"/>
    <col min="12062" max="12288" width="11.42578125" style="26"/>
    <col min="12289" max="12289" width="13.85546875" style="26" customWidth="1"/>
    <col min="12290" max="12290" width="34.42578125" style="26" customWidth="1"/>
    <col min="12291" max="12291" width="17.85546875" style="26" customWidth="1"/>
    <col min="12292" max="12292" width="19.42578125" style="26" customWidth="1"/>
    <col min="12293" max="12293" width="8.28515625" style="26" customWidth="1"/>
    <col min="12294" max="12295" width="15.5703125" style="26" bestFit="1" customWidth="1"/>
    <col min="12296" max="12297" width="0" style="26" hidden="1" customWidth="1"/>
    <col min="12298" max="12298" width="18.5703125" style="26" customWidth="1"/>
    <col min="12299" max="12301" width="15.28515625" style="26" customWidth="1"/>
    <col min="12302" max="12312" width="0" style="26" hidden="1" customWidth="1"/>
    <col min="12313" max="12313" width="16.85546875" style="26" bestFit="1" customWidth="1"/>
    <col min="12314" max="12314" width="16.42578125" style="26" customWidth="1"/>
    <col min="12315" max="12315" width="9" style="26" customWidth="1"/>
    <col min="12316" max="12316" width="16.7109375" style="26" customWidth="1"/>
    <col min="12317" max="12317" width="7.28515625" style="26" customWidth="1"/>
    <col min="12318" max="12544" width="11.42578125" style="26"/>
    <col min="12545" max="12545" width="13.85546875" style="26" customWidth="1"/>
    <col min="12546" max="12546" width="34.42578125" style="26" customWidth="1"/>
    <col min="12547" max="12547" width="17.85546875" style="26" customWidth="1"/>
    <col min="12548" max="12548" width="19.42578125" style="26" customWidth="1"/>
    <col min="12549" max="12549" width="8.28515625" style="26" customWidth="1"/>
    <col min="12550" max="12551" width="15.5703125" style="26" bestFit="1" customWidth="1"/>
    <col min="12552" max="12553" width="0" style="26" hidden="1" customWidth="1"/>
    <col min="12554" max="12554" width="18.5703125" style="26" customWidth="1"/>
    <col min="12555" max="12557" width="15.28515625" style="26" customWidth="1"/>
    <col min="12558" max="12568" width="0" style="26" hidden="1" customWidth="1"/>
    <col min="12569" max="12569" width="16.85546875" style="26" bestFit="1" customWidth="1"/>
    <col min="12570" max="12570" width="16.42578125" style="26" customWidth="1"/>
    <col min="12571" max="12571" width="9" style="26" customWidth="1"/>
    <col min="12572" max="12572" width="16.7109375" style="26" customWidth="1"/>
    <col min="12573" max="12573" width="7.28515625" style="26" customWidth="1"/>
    <col min="12574" max="12800" width="11.42578125" style="26"/>
    <col min="12801" max="12801" width="13.85546875" style="26" customWidth="1"/>
    <col min="12802" max="12802" width="34.42578125" style="26" customWidth="1"/>
    <col min="12803" max="12803" width="17.85546875" style="26" customWidth="1"/>
    <col min="12804" max="12804" width="19.42578125" style="26" customWidth="1"/>
    <col min="12805" max="12805" width="8.28515625" style="26" customWidth="1"/>
    <col min="12806" max="12807" width="15.5703125" style="26" bestFit="1" customWidth="1"/>
    <col min="12808" max="12809" width="0" style="26" hidden="1" customWidth="1"/>
    <col min="12810" max="12810" width="18.5703125" style="26" customWidth="1"/>
    <col min="12811" max="12813" width="15.28515625" style="26" customWidth="1"/>
    <col min="12814" max="12824" width="0" style="26" hidden="1" customWidth="1"/>
    <col min="12825" max="12825" width="16.85546875" style="26" bestFit="1" customWidth="1"/>
    <col min="12826" max="12826" width="16.42578125" style="26" customWidth="1"/>
    <col min="12827" max="12827" width="9" style="26" customWidth="1"/>
    <col min="12828" max="12828" width="16.7109375" style="26" customWidth="1"/>
    <col min="12829" max="12829" width="7.28515625" style="26" customWidth="1"/>
    <col min="12830" max="13056" width="11.42578125" style="26"/>
    <col min="13057" max="13057" width="13.85546875" style="26" customWidth="1"/>
    <col min="13058" max="13058" width="34.42578125" style="26" customWidth="1"/>
    <col min="13059" max="13059" width="17.85546875" style="26" customWidth="1"/>
    <col min="13060" max="13060" width="19.42578125" style="26" customWidth="1"/>
    <col min="13061" max="13061" width="8.28515625" style="26" customWidth="1"/>
    <col min="13062" max="13063" width="15.5703125" style="26" bestFit="1" customWidth="1"/>
    <col min="13064" max="13065" width="0" style="26" hidden="1" customWidth="1"/>
    <col min="13066" max="13066" width="18.5703125" style="26" customWidth="1"/>
    <col min="13067" max="13069" width="15.28515625" style="26" customWidth="1"/>
    <col min="13070" max="13080" width="0" style="26" hidden="1" customWidth="1"/>
    <col min="13081" max="13081" width="16.85546875" style="26" bestFit="1" customWidth="1"/>
    <col min="13082" max="13082" width="16.42578125" style="26" customWidth="1"/>
    <col min="13083" max="13083" width="9" style="26" customWidth="1"/>
    <col min="13084" max="13084" width="16.7109375" style="26" customWidth="1"/>
    <col min="13085" max="13085" width="7.28515625" style="26" customWidth="1"/>
    <col min="13086" max="13312" width="11.42578125" style="26"/>
    <col min="13313" max="13313" width="13.85546875" style="26" customWidth="1"/>
    <col min="13314" max="13314" width="34.42578125" style="26" customWidth="1"/>
    <col min="13315" max="13315" width="17.85546875" style="26" customWidth="1"/>
    <col min="13316" max="13316" width="19.42578125" style="26" customWidth="1"/>
    <col min="13317" max="13317" width="8.28515625" style="26" customWidth="1"/>
    <col min="13318" max="13319" width="15.5703125" style="26" bestFit="1" customWidth="1"/>
    <col min="13320" max="13321" width="0" style="26" hidden="1" customWidth="1"/>
    <col min="13322" max="13322" width="18.5703125" style="26" customWidth="1"/>
    <col min="13323" max="13325" width="15.28515625" style="26" customWidth="1"/>
    <col min="13326" max="13336" width="0" style="26" hidden="1" customWidth="1"/>
    <col min="13337" max="13337" width="16.85546875" style="26" bestFit="1" customWidth="1"/>
    <col min="13338" max="13338" width="16.42578125" style="26" customWidth="1"/>
    <col min="13339" max="13339" width="9" style="26" customWidth="1"/>
    <col min="13340" max="13340" width="16.7109375" style="26" customWidth="1"/>
    <col min="13341" max="13341" width="7.28515625" style="26" customWidth="1"/>
    <col min="13342" max="13568" width="11.42578125" style="26"/>
    <col min="13569" max="13569" width="13.85546875" style="26" customWidth="1"/>
    <col min="13570" max="13570" width="34.42578125" style="26" customWidth="1"/>
    <col min="13571" max="13571" width="17.85546875" style="26" customWidth="1"/>
    <col min="13572" max="13572" width="19.42578125" style="26" customWidth="1"/>
    <col min="13573" max="13573" width="8.28515625" style="26" customWidth="1"/>
    <col min="13574" max="13575" width="15.5703125" style="26" bestFit="1" customWidth="1"/>
    <col min="13576" max="13577" width="0" style="26" hidden="1" customWidth="1"/>
    <col min="13578" max="13578" width="18.5703125" style="26" customWidth="1"/>
    <col min="13579" max="13581" width="15.28515625" style="26" customWidth="1"/>
    <col min="13582" max="13592" width="0" style="26" hidden="1" customWidth="1"/>
    <col min="13593" max="13593" width="16.85546875" style="26" bestFit="1" customWidth="1"/>
    <col min="13594" max="13594" width="16.42578125" style="26" customWidth="1"/>
    <col min="13595" max="13595" width="9" style="26" customWidth="1"/>
    <col min="13596" max="13596" width="16.7109375" style="26" customWidth="1"/>
    <col min="13597" max="13597" width="7.28515625" style="26" customWidth="1"/>
    <col min="13598" max="13824" width="11.42578125" style="26"/>
    <col min="13825" max="13825" width="13.85546875" style="26" customWidth="1"/>
    <col min="13826" max="13826" width="34.42578125" style="26" customWidth="1"/>
    <col min="13827" max="13827" width="17.85546875" style="26" customWidth="1"/>
    <col min="13828" max="13828" width="19.42578125" style="26" customWidth="1"/>
    <col min="13829" max="13829" width="8.28515625" style="26" customWidth="1"/>
    <col min="13830" max="13831" width="15.5703125" style="26" bestFit="1" customWidth="1"/>
    <col min="13832" max="13833" width="0" style="26" hidden="1" customWidth="1"/>
    <col min="13834" max="13834" width="18.5703125" style="26" customWidth="1"/>
    <col min="13835" max="13837" width="15.28515625" style="26" customWidth="1"/>
    <col min="13838" max="13848" width="0" style="26" hidden="1" customWidth="1"/>
    <col min="13849" max="13849" width="16.85546875" style="26" bestFit="1" customWidth="1"/>
    <col min="13850" max="13850" width="16.42578125" style="26" customWidth="1"/>
    <col min="13851" max="13851" width="9" style="26" customWidth="1"/>
    <col min="13852" max="13852" width="16.7109375" style="26" customWidth="1"/>
    <col min="13853" max="13853" width="7.28515625" style="26" customWidth="1"/>
    <col min="13854" max="14080" width="11.42578125" style="26"/>
    <col min="14081" max="14081" width="13.85546875" style="26" customWidth="1"/>
    <col min="14082" max="14082" width="34.42578125" style="26" customWidth="1"/>
    <col min="14083" max="14083" width="17.85546875" style="26" customWidth="1"/>
    <col min="14084" max="14084" width="19.42578125" style="26" customWidth="1"/>
    <col min="14085" max="14085" width="8.28515625" style="26" customWidth="1"/>
    <col min="14086" max="14087" width="15.5703125" style="26" bestFit="1" customWidth="1"/>
    <col min="14088" max="14089" width="0" style="26" hidden="1" customWidth="1"/>
    <col min="14090" max="14090" width="18.5703125" style="26" customWidth="1"/>
    <col min="14091" max="14093" width="15.28515625" style="26" customWidth="1"/>
    <col min="14094" max="14104" width="0" style="26" hidden="1" customWidth="1"/>
    <col min="14105" max="14105" width="16.85546875" style="26" bestFit="1" customWidth="1"/>
    <col min="14106" max="14106" width="16.42578125" style="26" customWidth="1"/>
    <col min="14107" max="14107" width="9" style="26" customWidth="1"/>
    <col min="14108" max="14108" width="16.7109375" style="26" customWidth="1"/>
    <col min="14109" max="14109" width="7.28515625" style="26" customWidth="1"/>
    <col min="14110" max="14336" width="11.42578125" style="26"/>
    <col min="14337" max="14337" width="13.85546875" style="26" customWidth="1"/>
    <col min="14338" max="14338" width="34.42578125" style="26" customWidth="1"/>
    <col min="14339" max="14339" width="17.85546875" style="26" customWidth="1"/>
    <col min="14340" max="14340" width="19.42578125" style="26" customWidth="1"/>
    <col min="14341" max="14341" width="8.28515625" style="26" customWidth="1"/>
    <col min="14342" max="14343" width="15.5703125" style="26" bestFit="1" customWidth="1"/>
    <col min="14344" max="14345" width="0" style="26" hidden="1" customWidth="1"/>
    <col min="14346" max="14346" width="18.5703125" style="26" customWidth="1"/>
    <col min="14347" max="14349" width="15.28515625" style="26" customWidth="1"/>
    <col min="14350" max="14360" width="0" style="26" hidden="1" customWidth="1"/>
    <col min="14361" max="14361" width="16.85546875" style="26" bestFit="1" customWidth="1"/>
    <col min="14362" max="14362" width="16.42578125" style="26" customWidth="1"/>
    <col min="14363" max="14363" width="9" style="26" customWidth="1"/>
    <col min="14364" max="14364" width="16.7109375" style="26" customWidth="1"/>
    <col min="14365" max="14365" width="7.28515625" style="26" customWidth="1"/>
    <col min="14366" max="14592" width="11.42578125" style="26"/>
    <col min="14593" max="14593" width="13.85546875" style="26" customWidth="1"/>
    <col min="14594" max="14594" width="34.42578125" style="26" customWidth="1"/>
    <col min="14595" max="14595" width="17.85546875" style="26" customWidth="1"/>
    <col min="14596" max="14596" width="19.42578125" style="26" customWidth="1"/>
    <col min="14597" max="14597" width="8.28515625" style="26" customWidth="1"/>
    <col min="14598" max="14599" width="15.5703125" style="26" bestFit="1" customWidth="1"/>
    <col min="14600" max="14601" width="0" style="26" hidden="1" customWidth="1"/>
    <col min="14602" max="14602" width="18.5703125" style="26" customWidth="1"/>
    <col min="14603" max="14605" width="15.28515625" style="26" customWidth="1"/>
    <col min="14606" max="14616" width="0" style="26" hidden="1" customWidth="1"/>
    <col min="14617" max="14617" width="16.85546875" style="26" bestFit="1" customWidth="1"/>
    <col min="14618" max="14618" width="16.42578125" style="26" customWidth="1"/>
    <col min="14619" max="14619" width="9" style="26" customWidth="1"/>
    <col min="14620" max="14620" width="16.7109375" style="26" customWidth="1"/>
    <col min="14621" max="14621" width="7.28515625" style="26" customWidth="1"/>
    <col min="14622" max="14848" width="11.42578125" style="26"/>
    <col min="14849" max="14849" width="13.85546875" style="26" customWidth="1"/>
    <col min="14850" max="14850" width="34.42578125" style="26" customWidth="1"/>
    <col min="14851" max="14851" width="17.85546875" style="26" customWidth="1"/>
    <col min="14852" max="14852" width="19.42578125" style="26" customWidth="1"/>
    <col min="14853" max="14853" width="8.28515625" style="26" customWidth="1"/>
    <col min="14854" max="14855" width="15.5703125" style="26" bestFit="1" customWidth="1"/>
    <col min="14856" max="14857" width="0" style="26" hidden="1" customWidth="1"/>
    <col min="14858" max="14858" width="18.5703125" style="26" customWidth="1"/>
    <col min="14859" max="14861" width="15.28515625" style="26" customWidth="1"/>
    <col min="14862" max="14872" width="0" style="26" hidden="1" customWidth="1"/>
    <col min="14873" max="14873" width="16.85546875" style="26" bestFit="1" customWidth="1"/>
    <col min="14874" max="14874" width="16.42578125" style="26" customWidth="1"/>
    <col min="14875" max="14875" width="9" style="26" customWidth="1"/>
    <col min="14876" max="14876" width="16.7109375" style="26" customWidth="1"/>
    <col min="14877" max="14877" width="7.28515625" style="26" customWidth="1"/>
    <col min="14878" max="15104" width="11.42578125" style="26"/>
    <col min="15105" max="15105" width="13.85546875" style="26" customWidth="1"/>
    <col min="15106" max="15106" width="34.42578125" style="26" customWidth="1"/>
    <col min="15107" max="15107" width="17.85546875" style="26" customWidth="1"/>
    <col min="15108" max="15108" width="19.42578125" style="26" customWidth="1"/>
    <col min="15109" max="15109" width="8.28515625" style="26" customWidth="1"/>
    <col min="15110" max="15111" width="15.5703125" style="26" bestFit="1" customWidth="1"/>
    <col min="15112" max="15113" width="0" style="26" hidden="1" customWidth="1"/>
    <col min="15114" max="15114" width="18.5703125" style="26" customWidth="1"/>
    <col min="15115" max="15117" width="15.28515625" style="26" customWidth="1"/>
    <col min="15118" max="15128" width="0" style="26" hidden="1" customWidth="1"/>
    <col min="15129" max="15129" width="16.85546875" style="26" bestFit="1" customWidth="1"/>
    <col min="15130" max="15130" width="16.42578125" style="26" customWidth="1"/>
    <col min="15131" max="15131" width="9" style="26" customWidth="1"/>
    <col min="15132" max="15132" width="16.7109375" style="26" customWidth="1"/>
    <col min="15133" max="15133" width="7.28515625" style="26" customWidth="1"/>
    <col min="15134" max="15360" width="11.42578125" style="26"/>
    <col min="15361" max="15361" width="13.85546875" style="26" customWidth="1"/>
    <col min="15362" max="15362" width="34.42578125" style="26" customWidth="1"/>
    <col min="15363" max="15363" width="17.85546875" style="26" customWidth="1"/>
    <col min="15364" max="15364" width="19.42578125" style="26" customWidth="1"/>
    <col min="15365" max="15365" width="8.28515625" style="26" customWidth="1"/>
    <col min="15366" max="15367" width="15.5703125" style="26" bestFit="1" customWidth="1"/>
    <col min="15368" max="15369" width="0" style="26" hidden="1" customWidth="1"/>
    <col min="15370" max="15370" width="18.5703125" style="26" customWidth="1"/>
    <col min="15371" max="15373" width="15.28515625" style="26" customWidth="1"/>
    <col min="15374" max="15384" width="0" style="26" hidden="1" customWidth="1"/>
    <col min="15385" max="15385" width="16.85546875" style="26" bestFit="1" customWidth="1"/>
    <col min="15386" max="15386" width="16.42578125" style="26" customWidth="1"/>
    <col min="15387" max="15387" width="9" style="26" customWidth="1"/>
    <col min="15388" max="15388" width="16.7109375" style="26" customWidth="1"/>
    <col min="15389" max="15389" width="7.28515625" style="26" customWidth="1"/>
    <col min="15390" max="15616" width="11.42578125" style="26"/>
    <col min="15617" max="15617" width="13.85546875" style="26" customWidth="1"/>
    <col min="15618" max="15618" width="34.42578125" style="26" customWidth="1"/>
    <col min="15619" max="15619" width="17.85546875" style="26" customWidth="1"/>
    <col min="15620" max="15620" width="19.42578125" style="26" customWidth="1"/>
    <col min="15621" max="15621" width="8.28515625" style="26" customWidth="1"/>
    <col min="15622" max="15623" width="15.5703125" style="26" bestFit="1" customWidth="1"/>
    <col min="15624" max="15625" width="0" style="26" hidden="1" customWidth="1"/>
    <col min="15626" max="15626" width="18.5703125" style="26" customWidth="1"/>
    <col min="15627" max="15629" width="15.28515625" style="26" customWidth="1"/>
    <col min="15630" max="15640" width="0" style="26" hidden="1" customWidth="1"/>
    <col min="15641" max="15641" width="16.85546875" style="26" bestFit="1" customWidth="1"/>
    <col min="15642" max="15642" width="16.42578125" style="26" customWidth="1"/>
    <col min="15643" max="15643" width="9" style="26" customWidth="1"/>
    <col min="15644" max="15644" width="16.7109375" style="26" customWidth="1"/>
    <col min="15645" max="15645" width="7.28515625" style="26" customWidth="1"/>
    <col min="15646" max="15872" width="11.42578125" style="26"/>
    <col min="15873" max="15873" width="13.85546875" style="26" customWidth="1"/>
    <col min="15874" max="15874" width="34.42578125" style="26" customWidth="1"/>
    <col min="15875" max="15875" width="17.85546875" style="26" customWidth="1"/>
    <col min="15876" max="15876" width="19.42578125" style="26" customWidth="1"/>
    <col min="15877" max="15877" width="8.28515625" style="26" customWidth="1"/>
    <col min="15878" max="15879" width="15.5703125" style="26" bestFit="1" customWidth="1"/>
    <col min="15880" max="15881" width="0" style="26" hidden="1" customWidth="1"/>
    <col min="15882" max="15882" width="18.5703125" style="26" customWidth="1"/>
    <col min="15883" max="15885" width="15.28515625" style="26" customWidth="1"/>
    <col min="15886" max="15896" width="0" style="26" hidden="1" customWidth="1"/>
    <col min="15897" max="15897" width="16.85546875" style="26" bestFit="1" customWidth="1"/>
    <col min="15898" max="15898" width="16.42578125" style="26" customWidth="1"/>
    <col min="15899" max="15899" width="9" style="26" customWidth="1"/>
    <col min="15900" max="15900" width="16.7109375" style="26" customWidth="1"/>
    <col min="15901" max="15901" width="7.28515625" style="26" customWidth="1"/>
    <col min="15902" max="16128" width="11.42578125" style="26"/>
    <col min="16129" max="16129" width="13.85546875" style="26" customWidth="1"/>
    <col min="16130" max="16130" width="34.42578125" style="26" customWidth="1"/>
    <col min="16131" max="16131" width="17.85546875" style="26" customWidth="1"/>
    <col min="16132" max="16132" width="19.42578125" style="26" customWidth="1"/>
    <col min="16133" max="16133" width="8.28515625" style="26" customWidth="1"/>
    <col min="16134" max="16135" width="15.5703125" style="26" bestFit="1" customWidth="1"/>
    <col min="16136" max="16137" width="0" style="26" hidden="1" customWidth="1"/>
    <col min="16138" max="16138" width="18.5703125" style="26" customWidth="1"/>
    <col min="16139" max="16141" width="15.28515625" style="26" customWidth="1"/>
    <col min="16142" max="16152" width="0" style="26" hidden="1" customWidth="1"/>
    <col min="16153" max="16153" width="16.85546875" style="26" bestFit="1" customWidth="1"/>
    <col min="16154" max="16154" width="16.42578125" style="26" customWidth="1"/>
    <col min="16155" max="16155" width="9" style="26" customWidth="1"/>
    <col min="16156" max="16156" width="16.7109375" style="26" customWidth="1"/>
    <col min="16157" max="16157" width="7.28515625" style="26" customWidth="1"/>
    <col min="16158" max="16384" width="11.42578125" style="26"/>
  </cols>
  <sheetData>
    <row r="6" spans="1:29" ht="18.95" customHeight="1" thickBot="1" x14ac:dyDescent="0.25">
      <c r="A6" s="203" t="s">
        <v>133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3"/>
      <c r="S6" s="203"/>
      <c r="T6" s="203"/>
      <c r="U6" s="203"/>
      <c r="V6" s="203"/>
      <c r="W6" s="203"/>
      <c r="X6" s="204"/>
      <c r="Y6" s="203"/>
      <c r="Z6" s="203"/>
      <c r="AA6" s="203"/>
      <c r="AB6" s="203"/>
      <c r="AC6" s="203"/>
    </row>
    <row r="7" spans="1:29" s="27" customFormat="1" ht="18.95" customHeight="1" x14ac:dyDescent="0.2">
      <c r="A7" s="196" t="s">
        <v>24</v>
      </c>
      <c r="B7" s="196" t="s">
        <v>0</v>
      </c>
      <c r="C7" s="193" t="s">
        <v>108</v>
      </c>
      <c r="D7" s="193" t="s">
        <v>109</v>
      </c>
      <c r="E7" s="193" t="s">
        <v>110</v>
      </c>
      <c r="F7" s="193" t="s">
        <v>111</v>
      </c>
      <c r="G7" s="193" t="s">
        <v>112</v>
      </c>
      <c r="H7" s="193" t="s">
        <v>113</v>
      </c>
      <c r="I7" s="193" t="s">
        <v>131</v>
      </c>
      <c r="J7" s="193" t="s">
        <v>115</v>
      </c>
      <c r="K7" s="193" t="s">
        <v>6</v>
      </c>
      <c r="L7" s="193" t="s">
        <v>5</v>
      </c>
      <c r="M7" s="193" t="s">
        <v>7</v>
      </c>
      <c r="N7" s="193" t="s">
        <v>8</v>
      </c>
      <c r="O7" s="193" t="s">
        <v>9</v>
      </c>
      <c r="P7" s="193" t="s">
        <v>10</v>
      </c>
      <c r="Q7" s="193" t="s">
        <v>37</v>
      </c>
      <c r="R7" s="193" t="s">
        <v>21</v>
      </c>
      <c r="S7" s="193" t="s">
        <v>15</v>
      </c>
      <c r="T7" s="193" t="s">
        <v>12</v>
      </c>
      <c r="U7" s="193" t="s">
        <v>13</v>
      </c>
      <c r="V7" s="193" t="s">
        <v>16</v>
      </c>
      <c r="W7" s="193" t="s">
        <v>17</v>
      </c>
      <c r="X7" s="193" t="s">
        <v>38</v>
      </c>
      <c r="Y7" s="193" t="s">
        <v>116</v>
      </c>
      <c r="Z7" s="193" t="s">
        <v>134</v>
      </c>
      <c r="AA7" s="193" t="s">
        <v>117</v>
      </c>
      <c r="AB7" s="193" t="s">
        <v>118</v>
      </c>
      <c r="AC7" s="196" t="s">
        <v>119</v>
      </c>
    </row>
    <row r="8" spans="1:29" s="27" customFormat="1" ht="24.75" customHeight="1" thickBot="1" x14ac:dyDescent="0.25">
      <c r="A8" s="205"/>
      <c r="B8" s="205"/>
      <c r="C8" s="194"/>
      <c r="D8" s="206"/>
      <c r="E8" s="206"/>
      <c r="F8" s="206"/>
      <c r="G8" s="194"/>
      <c r="H8" s="206"/>
      <c r="I8" s="206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7"/>
    </row>
    <row r="9" spans="1:29" s="33" customFormat="1" ht="24" customHeight="1" x14ac:dyDescent="0.2">
      <c r="A9" s="28"/>
      <c r="B9" s="29" t="s">
        <v>2</v>
      </c>
      <c r="C9" s="30"/>
      <c r="D9" s="30"/>
      <c r="E9" s="30"/>
      <c r="F9" s="30"/>
      <c r="G9" s="31"/>
      <c r="H9" s="30"/>
      <c r="I9" s="31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2"/>
    </row>
    <row r="10" spans="1:29" s="41" customFormat="1" ht="20.100000000000001" customHeight="1" x14ac:dyDescent="0.2">
      <c r="A10" s="34" t="s">
        <v>39</v>
      </c>
      <c r="B10" s="35" t="s">
        <v>40</v>
      </c>
      <c r="C10" s="36">
        <v>40555985000</v>
      </c>
      <c r="D10" s="40">
        <v>1252155578.6600001</v>
      </c>
      <c r="E10" s="38">
        <v>0</v>
      </c>
      <c r="F10" s="20">
        <v>2848000000</v>
      </c>
      <c r="G10" s="20">
        <v>1453967030</v>
      </c>
      <c r="H10" s="39"/>
      <c r="I10" s="39"/>
      <c r="J10" s="162">
        <f>+C10+D10-E10+F10-G10</f>
        <v>43202173548.660004</v>
      </c>
      <c r="K10" s="37">
        <v>2944335305</v>
      </c>
      <c r="L10" s="37">
        <v>4061702661</v>
      </c>
      <c r="M10" s="37">
        <v>2908452828</v>
      </c>
      <c r="N10" s="40">
        <v>2918105289</v>
      </c>
      <c r="O10" s="37">
        <v>3006536706</v>
      </c>
      <c r="P10" s="37">
        <v>3554996484</v>
      </c>
      <c r="Q10" s="39">
        <f>SUM(K10:P10)</f>
        <v>19394129273</v>
      </c>
      <c r="R10" s="168">
        <v>2569840326</v>
      </c>
      <c r="S10" s="37">
        <v>6235281620</v>
      </c>
      <c r="T10" s="37">
        <v>2625391005</v>
      </c>
      <c r="U10" s="37">
        <v>2674650437</v>
      </c>
      <c r="V10" s="20">
        <v>2799366904</v>
      </c>
      <c r="W10" s="37">
        <v>5250537666</v>
      </c>
      <c r="X10" s="39">
        <f>SUM(R10:W10)</f>
        <v>22155067958</v>
      </c>
      <c r="Y10" s="39">
        <f>+Q10+X10</f>
        <v>41549197231</v>
      </c>
      <c r="Z10" s="169">
        <v>293880161</v>
      </c>
      <c r="AA10" s="37"/>
      <c r="AB10" s="39">
        <f>+J10-Y10-Z10-AA10</f>
        <v>1359096156.6600037</v>
      </c>
      <c r="AC10" s="9">
        <f>+(Y10+Z10)/J10</f>
        <v>0.96854102363323902</v>
      </c>
    </row>
    <row r="11" spans="1:29" s="41" customFormat="1" ht="8.25" customHeight="1" x14ac:dyDescent="0.2">
      <c r="A11" s="42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9"/>
      <c r="Z11" s="38"/>
      <c r="AA11" s="37"/>
      <c r="AB11" s="37"/>
      <c r="AC11" s="9"/>
    </row>
    <row r="12" spans="1:29" s="41" customFormat="1" ht="20.100000000000001" customHeight="1" x14ac:dyDescent="0.2">
      <c r="A12" s="34" t="s">
        <v>41</v>
      </c>
      <c r="B12" s="35" t="s">
        <v>42</v>
      </c>
      <c r="C12" s="36">
        <v>29950000000</v>
      </c>
      <c r="D12" s="165">
        <v>493448636</v>
      </c>
      <c r="E12" s="166"/>
      <c r="F12" s="166">
        <v>5852861794.3699999</v>
      </c>
      <c r="G12" s="168">
        <v>1744872199.3699999</v>
      </c>
      <c r="H12" s="181"/>
      <c r="I12" s="39"/>
      <c r="J12" s="39">
        <f>+C12+D12-E12+F12-G12</f>
        <v>34551438231</v>
      </c>
      <c r="K12" s="37">
        <v>249909278</v>
      </c>
      <c r="L12" s="37">
        <v>331172908</v>
      </c>
      <c r="M12" s="37">
        <v>782270567</v>
      </c>
      <c r="N12" s="37">
        <v>2551215109</v>
      </c>
      <c r="O12" s="37">
        <v>2404748167.2600002</v>
      </c>
      <c r="P12" s="37">
        <v>2279275380.0700002</v>
      </c>
      <c r="Q12" s="39">
        <f>SUM(K12:P12)</f>
        <v>8598591409.3299999</v>
      </c>
      <c r="R12" s="167">
        <v>3006293465.4899998</v>
      </c>
      <c r="S12" s="37">
        <v>2495598982.0500002</v>
      </c>
      <c r="T12" s="37">
        <v>2795892351.8899999</v>
      </c>
      <c r="U12" s="165">
        <v>2212365306.0300002</v>
      </c>
      <c r="V12" s="37">
        <v>1874332516.01</v>
      </c>
      <c r="W12" s="37">
        <v>7321297382.9300003</v>
      </c>
      <c r="X12" s="39">
        <f>SUM(R12:W12)</f>
        <v>19705780004.400002</v>
      </c>
      <c r="Y12" s="39">
        <f>+Q12+X12</f>
        <v>28304371413.730003</v>
      </c>
      <c r="Z12" s="169">
        <v>4483791204.1899996</v>
      </c>
      <c r="AA12" s="37"/>
      <c r="AB12" s="39">
        <f>+J12-Y12-Z12-AA12</f>
        <v>1763275613.0799971</v>
      </c>
      <c r="AC12" s="9">
        <f>+(Y12+Z12)/J12</f>
        <v>0.9489666507862482</v>
      </c>
    </row>
    <row r="13" spans="1:29" s="41" customFormat="1" ht="7.5" customHeight="1" x14ac:dyDescent="0.2">
      <c r="A13" s="42"/>
      <c r="B13" s="44"/>
      <c r="C13" s="39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14"/>
    </row>
    <row r="14" spans="1:29" s="49" customFormat="1" ht="26.25" customHeight="1" x14ac:dyDescent="0.2">
      <c r="A14" s="34" t="s">
        <v>43</v>
      </c>
      <c r="B14" s="35" t="s">
        <v>44</v>
      </c>
      <c r="C14" s="162">
        <f t="shared" ref="C14:I14" si="0">SUM(C15:C41)</f>
        <v>217956252810.24496</v>
      </c>
      <c r="D14" s="162">
        <f>SUM(D15:D41)</f>
        <v>85095870522.720016</v>
      </c>
      <c r="E14" s="162">
        <f t="shared" si="0"/>
        <v>2836586666.6599998</v>
      </c>
      <c r="F14" s="162">
        <f>SUM(F15:F41)</f>
        <v>13709000602.210001</v>
      </c>
      <c r="G14" s="162">
        <f t="shared" si="0"/>
        <v>33812401067.25</v>
      </c>
      <c r="H14" s="39">
        <f t="shared" si="0"/>
        <v>6695020400</v>
      </c>
      <c r="I14" s="39">
        <f t="shared" si="0"/>
        <v>6695020400</v>
      </c>
      <c r="J14" s="162">
        <f>+C14+D14-E14+F14-G14</f>
        <v>280112136201.26501</v>
      </c>
      <c r="K14" s="39">
        <f t="shared" ref="K14:P14" si="1">SUM(K15:K41)</f>
        <v>6613433934</v>
      </c>
      <c r="L14" s="39">
        <f t="shared" si="1"/>
        <v>6594742986</v>
      </c>
      <c r="M14" s="39">
        <f t="shared" si="1"/>
        <v>17153704302.130001</v>
      </c>
      <c r="N14" s="39">
        <f t="shared" si="1"/>
        <v>21278593528.110001</v>
      </c>
      <c r="O14" s="39">
        <f>SUM(O15:O41)</f>
        <v>33702167863.929996</v>
      </c>
      <c r="P14" s="39">
        <f t="shared" si="1"/>
        <v>25887072347.439999</v>
      </c>
      <c r="Q14" s="39">
        <f>SUM(K14:P14)</f>
        <v>111229714961.61</v>
      </c>
      <c r="R14" s="162">
        <f t="shared" ref="R14:W14" si="2">SUM(R15:R41)</f>
        <v>14695071902.65</v>
      </c>
      <c r="S14" s="39">
        <f t="shared" si="2"/>
        <v>13058842399.700001</v>
      </c>
      <c r="T14" s="162">
        <f t="shared" si="2"/>
        <v>11169833341.35</v>
      </c>
      <c r="U14" s="39">
        <f t="shared" si="2"/>
        <v>17699919352.349998</v>
      </c>
      <c r="V14" s="39">
        <f t="shared" si="2"/>
        <v>48327792429.909996</v>
      </c>
      <c r="W14" s="39">
        <f t="shared" si="2"/>
        <v>28958902149.349998</v>
      </c>
      <c r="X14" s="39">
        <f>SUM(R14:W14)</f>
        <v>133910361575.31</v>
      </c>
      <c r="Y14" s="162">
        <f>+Q14+X14</f>
        <v>245140076536.91998</v>
      </c>
      <c r="Z14" s="162">
        <v>1067766448.85</v>
      </c>
      <c r="AA14" s="39">
        <f>SUM(AA15:AA41)</f>
        <v>0</v>
      </c>
      <c r="AB14" s="162">
        <f>SUM(AB15:AB41)</f>
        <v>33904293215.494949</v>
      </c>
      <c r="AC14" s="9">
        <f>+(Y14+Z14)/J14</f>
        <v>0.87896171270803403</v>
      </c>
    </row>
    <row r="15" spans="1:29" s="41" customFormat="1" ht="28.5" x14ac:dyDescent="0.2">
      <c r="A15" s="45" t="s">
        <v>45</v>
      </c>
      <c r="B15" s="46" t="s">
        <v>48</v>
      </c>
      <c r="C15" s="37">
        <v>53396541300.599998</v>
      </c>
      <c r="D15" s="37">
        <v>33214860940.57</v>
      </c>
      <c r="E15" s="37">
        <v>1660000000</v>
      </c>
      <c r="F15" s="38">
        <v>4195800000</v>
      </c>
      <c r="G15" s="37">
        <v>23644443050</v>
      </c>
      <c r="H15" s="37">
        <v>5519020400</v>
      </c>
      <c r="I15" s="37">
        <v>5519020400</v>
      </c>
      <c r="J15" s="37">
        <f>+C15+D15-E15+F15-G15</f>
        <v>65502759191.169998</v>
      </c>
      <c r="K15" s="37">
        <v>3796152631</v>
      </c>
      <c r="L15" s="37">
        <v>3770603509</v>
      </c>
      <c r="M15" s="37">
        <v>3749067179</v>
      </c>
      <c r="N15" s="37">
        <v>3736468594</v>
      </c>
      <c r="O15" s="37">
        <v>3749067179</v>
      </c>
      <c r="P15" s="37">
        <v>7505867117</v>
      </c>
      <c r="Q15" s="37">
        <f t="shared" ref="Q15:Q47" si="3">SUM(K15:P15)</f>
        <v>26307226209</v>
      </c>
      <c r="R15" s="37"/>
      <c r="S15" s="37"/>
      <c r="T15" s="37">
        <v>24000000</v>
      </c>
      <c r="U15" s="37"/>
      <c r="V15" s="37">
        <v>31034111490.450001</v>
      </c>
      <c r="W15" s="37">
        <v>3771617123.7199998</v>
      </c>
      <c r="X15" s="37">
        <f>SUM(R15:W15)</f>
        <v>34829728614.169998</v>
      </c>
      <c r="Y15" s="39">
        <f t="shared" ref="Y15:Y47" si="4">+Q15+X15</f>
        <v>61136954823.169998</v>
      </c>
      <c r="Z15" s="37"/>
      <c r="AA15" s="37"/>
      <c r="AB15" s="37">
        <f>+J15-Y15-Z15-AA15</f>
        <v>4365804368</v>
      </c>
      <c r="AC15" s="14">
        <f>+(Y15+Z15)/J15</f>
        <v>0.93334930586269826</v>
      </c>
    </row>
    <row r="16" spans="1:29" s="41" customFormat="1" ht="25.5" x14ac:dyDescent="0.2">
      <c r="A16" s="45" t="s">
        <v>46</v>
      </c>
      <c r="B16" s="47" t="s">
        <v>47</v>
      </c>
      <c r="C16" s="37">
        <v>10812000000</v>
      </c>
      <c r="D16" s="37">
        <v>7493307257.5599995</v>
      </c>
      <c r="E16" s="37"/>
      <c r="F16" s="37"/>
      <c r="G16" s="37">
        <v>3333780117.21</v>
      </c>
      <c r="H16" s="37"/>
      <c r="I16" s="37"/>
      <c r="J16" s="37">
        <f>+C16+D16-E16+F16-G16</f>
        <v>14971527140.349998</v>
      </c>
      <c r="K16" s="37">
        <v>714990403</v>
      </c>
      <c r="L16" s="37">
        <v>716237059</v>
      </c>
      <c r="M16" s="37">
        <v>917373550</v>
      </c>
      <c r="N16" s="37">
        <v>707542457</v>
      </c>
      <c r="O16" s="37">
        <v>717373550</v>
      </c>
      <c r="P16" s="37">
        <v>1434747100</v>
      </c>
      <c r="Q16" s="37">
        <f t="shared" si="3"/>
        <v>5208264119</v>
      </c>
      <c r="R16" s="37"/>
      <c r="S16" s="37">
        <v>683889240</v>
      </c>
      <c r="T16" s="37">
        <v>678866337</v>
      </c>
      <c r="U16" s="37">
        <v>678866337</v>
      </c>
      <c r="V16" s="37">
        <v>678866337</v>
      </c>
      <c r="W16" s="37">
        <v>1307991928</v>
      </c>
      <c r="X16" s="37">
        <f>SUM(R16:W16)</f>
        <v>4028480179</v>
      </c>
      <c r="Y16" s="39">
        <f>+Q16+X16</f>
        <v>9236744298</v>
      </c>
      <c r="AA16" s="37"/>
      <c r="AB16" s="37">
        <f>+J16-Y16-Z16-AA16</f>
        <v>5734782842.3499985</v>
      </c>
      <c r="AC16" s="14">
        <f>+(Y16+V16)/J16</f>
        <v>0.66229787663252349</v>
      </c>
    </row>
    <row r="17" spans="1:29" s="41" customFormat="1" ht="25.5" x14ac:dyDescent="0.2">
      <c r="A17" s="45" t="s">
        <v>49</v>
      </c>
      <c r="B17" s="47" t="s">
        <v>50</v>
      </c>
      <c r="C17" s="37">
        <v>11110920000</v>
      </c>
      <c r="D17" s="37">
        <v>561979020.72000003</v>
      </c>
      <c r="E17" s="37"/>
      <c r="F17" s="37">
        <v>3276392777.8800001</v>
      </c>
      <c r="G17" s="37"/>
      <c r="H17" s="37"/>
      <c r="I17" s="37"/>
      <c r="J17" s="37">
        <f t="shared" ref="J17:J46" si="5">+C17+D17-E17+F17-G17</f>
        <v>14949291798.599998</v>
      </c>
      <c r="K17" s="37">
        <v>781932829</v>
      </c>
      <c r="L17" s="37">
        <v>755906085</v>
      </c>
      <c r="M17" s="37">
        <v>555906085</v>
      </c>
      <c r="N17" s="37">
        <v>755649889</v>
      </c>
      <c r="O17" s="37">
        <v>753866933</v>
      </c>
      <c r="P17" s="37">
        <v>1507733866</v>
      </c>
      <c r="Q17" s="37">
        <f t="shared" si="3"/>
        <v>5110995687</v>
      </c>
      <c r="R17" s="37">
        <v>797967732</v>
      </c>
      <c r="S17" s="37">
        <v>752914221</v>
      </c>
      <c r="T17" s="37">
        <v>762914221</v>
      </c>
      <c r="U17" s="37">
        <v>787914221</v>
      </c>
      <c r="V17" s="37">
        <v>745663131</v>
      </c>
      <c r="W17" s="37">
        <v>1507036624</v>
      </c>
      <c r="X17" s="37">
        <f t="shared" ref="X17:X47" si="6">SUM(R17:W17)</f>
        <v>5354410150</v>
      </c>
      <c r="Y17" s="39">
        <f t="shared" si="4"/>
        <v>10465405837</v>
      </c>
      <c r="Z17" s="37"/>
      <c r="AA17" s="37"/>
      <c r="AB17" s="37">
        <f t="shared" ref="AB17:AB31" si="7">+J17-Y17-Z17-AA17</f>
        <v>4483885961.5999985</v>
      </c>
      <c r="AC17" s="14">
        <f>+(Y17+Z17)/J17</f>
        <v>0.70006030907631933</v>
      </c>
    </row>
    <row r="18" spans="1:29" s="41" customFormat="1" ht="21.75" customHeight="1" x14ac:dyDescent="0.2">
      <c r="A18" s="45" t="s">
        <v>51</v>
      </c>
      <c r="B18" s="47" t="s">
        <v>52</v>
      </c>
      <c r="C18" s="37">
        <v>700000000</v>
      </c>
      <c r="D18" s="37"/>
      <c r="E18" s="37"/>
      <c r="F18" s="37"/>
      <c r="G18" s="37">
        <v>274000000</v>
      </c>
      <c r="H18" s="37"/>
      <c r="I18" s="37"/>
      <c r="J18" s="37">
        <f t="shared" si="5"/>
        <v>426000000</v>
      </c>
      <c r="K18" s="37"/>
      <c r="L18" s="37"/>
      <c r="M18" s="37"/>
      <c r="N18" s="40">
        <v>581805</v>
      </c>
      <c r="O18" s="37"/>
      <c r="P18" s="37"/>
      <c r="Q18" s="37">
        <f t="shared" si="3"/>
        <v>581805</v>
      </c>
      <c r="R18" s="37"/>
      <c r="S18" s="37">
        <v>11281790</v>
      </c>
      <c r="T18" s="37"/>
      <c r="U18" s="37"/>
      <c r="V18" s="37">
        <v>178545537</v>
      </c>
      <c r="W18" s="37"/>
      <c r="X18" s="37">
        <f t="shared" si="6"/>
        <v>189827327</v>
      </c>
      <c r="Y18" s="39">
        <f t="shared" si="4"/>
        <v>190409132</v>
      </c>
      <c r="Z18" s="37"/>
      <c r="AA18" s="37"/>
      <c r="AB18" s="37">
        <f t="shared" si="7"/>
        <v>235590868</v>
      </c>
      <c r="AC18" s="14">
        <f>+(Y18+Z18)/J18</f>
        <v>0.44696979342723003</v>
      </c>
    </row>
    <row r="19" spans="1:29" s="41" customFormat="1" ht="25.5" customHeight="1" x14ac:dyDescent="0.2">
      <c r="A19" s="45" t="s">
        <v>53</v>
      </c>
      <c r="B19" s="47" t="s">
        <v>54</v>
      </c>
      <c r="C19" s="158">
        <v>511800000</v>
      </c>
      <c r="D19" s="37"/>
      <c r="E19" s="37"/>
      <c r="F19" s="37"/>
      <c r="G19" s="37">
        <v>200000000</v>
      </c>
      <c r="H19" s="37"/>
      <c r="I19" s="37"/>
      <c r="J19" s="37">
        <f t="shared" si="5"/>
        <v>311800000</v>
      </c>
      <c r="K19" s="37"/>
      <c r="L19" s="37"/>
      <c r="M19" s="37"/>
      <c r="N19" s="37"/>
      <c r="O19" s="37"/>
      <c r="P19" s="37"/>
      <c r="Q19" s="37">
        <f t="shared" si="3"/>
        <v>0</v>
      </c>
      <c r="R19" s="37"/>
      <c r="S19" s="37"/>
      <c r="T19" s="37"/>
      <c r="U19" s="37"/>
      <c r="V19" s="37"/>
      <c r="W19" s="37"/>
      <c r="X19" s="37">
        <f t="shared" si="6"/>
        <v>0</v>
      </c>
      <c r="Y19" s="39">
        <f t="shared" si="4"/>
        <v>0</v>
      </c>
      <c r="Z19" s="37"/>
      <c r="AA19" s="37"/>
      <c r="AB19" s="37">
        <f t="shared" si="7"/>
        <v>311800000</v>
      </c>
      <c r="AC19" s="14">
        <v>0</v>
      </c>
    </row>
    <row r="20" spans="1:29" s="41" customFormat="1" ht="21.75" customHeight="1" x14ac:dyDescent="0.2">
      <c r="A20" s="45" t="s">
        <v>55</v>
      </c>
      <c r="B20" s="47" t="s">
        <v>56</v>
      </c>
      <c r="C20" s="158">
        <v>430000000</v>
      </c>
      <c r="D20" s="37"/>
      <c r="E20" s="37"/>
      <c r="F20" s="37"/>
      <c r="G20" s="37">
        <v>63000000</v>
      </c>
      <c r="H20" s="37"/>
      <c r="I20" s="37"/>
      <c r="J20" s="37">
        <f t="shared" si="5"/>
        <v>367000000</v>
      </c>
      <c r="K20" s="37"/>
      <c r="L20" s="37"/>
      <c r="M20" s="37">
        <v>10455453</v>
      </c>
      <c r="N20" s="48">
        <v>49104362</v>
      </c>
      <c r="O20" s="37">
        <v>17448988</v>
      </c>
      <c r="P20" s="37">
        <v>19822859</v>
      </c>
      <c r="Q20" s="37">
        <f t="shared" si="3"/>
        <v>96831662</v>
      </c>
      <c r="R20" s="37">
        <v>24072587</v>
      </c>
      <c r="S20" s="37">
        <v>17095555</v>
      </c>
      <c r="T20" s="37">
        <v>38662767</v>
      </c>
      <c r="U20" s="37">
        <v>33545613</v>
      </c>
      <c r="V20" s="37">
        <v>10817846</v>
      </c>
      <c r="W20" s="37">
        <v>34238264</v>
      </c>
      <c r="X20" s="37">
        <f t="shared" si="6"/>
        <v>158432632</v>
      </c>
      <c r="Y20" s="39">
        <f t="shared" si="4"/>
        <v>255264294</v>
      </c>
      <c r="Z20" s="37">
        <v>56188</v>
      </c>
      <c r="AA20" s="37"/>
      <c r="AB20" s="37">
        <f t="shared" si="7"/>
        <v>111679518</v>
      </c>
      <c r="AC20" s="14">
        <f t="shared" ref="AC20:AC48" si="8">+(Y20+Z20)/J20</f>
        <v>0.69569613623978199</v>
      </c>
    </row>
    <row r="21" spans="1:29" s="41" customFormat="1" ht="21.75" customHeight="1" x14ac:dyDescent="0.2">
      <c r="A21" s="45" t="s">
        <v>57</v>
      </c>
      <c r="B21" s="47" t="s">
        <v>58</v>
      </c>
      <c r="C21" s="158">
        <v>112000000</v>
      </c>
      <c r="D21" s="37"/>
      <c r="E21" s="37"/>
      <c r="F21" s="37"/>
      <c r="G21" s="37"/>
      <c r="H21" s="37"/>
      <c r="I21" s="37"/>
      <c r="J21" s="37">
        <f>+C21+D21-E21+F21-G21</f>
        <v>112000000</v>
      </c>
      <c r="K21" s="37"/>
      <c r="L21" s="37"/>
      <c r="M21" s="37"/>
      <c r="N21" s="40">
        <v>61840687</v>
      </c>
      <c r="O21" s="37"/>
      <c r="P21" s="37"/>
      <c r="Q21" s="37">
        <f t="shared" si="3"/>
        <v>61840687</v>
      </c>
      <c r="R21" s="37"/>
      <c r="S21" s="37"/>
      <c r="T21" s="37"/>
      <c r="U21" s="37"/>
      <c r="V21" s="37"/>
      <c r="W21" s="37"/>
      <c r="X21" s="37">
        <f t="shared" si="6"/>
        <v>0</v>
      </c>
      <c r="Y21" s="39">
        <f t="shared" si="4"/>
        <v>61840687</v>
      </c>
      <c r="Z21" s="37"/>
      <c r="AA21" s="37"/>
      <c r="AB21" s="37">
        <f t="shared" si="7"/>
        <v>50159313</v>
      </c>
      <c r="AC21" s="14">
        <f t="shared" si="8"/>
        <v>0.55214899107142856</v>
      </c>
    </row>
    <row r="22" spans="1:29" s="41" customFormat="1" ht="21.75" customHeight="1" x14ac:dyDescent="0.2">
      <c r="A22" s="45" t="s">
        <v>59</v>
      </c>
      <c r="B22" s="47" t="s">
        <v>60</v>
      </c>
      <c r="C22" s="158">
        <v>24018857100</v>
      </c>
      <c r="D22" s="38">
        <v>4148182723.3299999</v>
      </c>
      <c r="E22" s="37"/>
      <c r="F22" s="37"/>
      <c r="G22" s="37"/>
      <c r="H22" s="37"/>
      <c r="I22" s="37"/>
      <c r="J22" s="37">
        <f t="shared" si="5"/>
        <v>28167039823.330002</v>
      </c>
      <c r="K22" s="37"/>
      <c r="L22" s="37"/>
      <c r="M22" s="37"/>
      <c r="N22" s="37">
        <v>5400437877.6100006</v>
      </c>
      <c r="O22" s="37">
        <v>6673775991.54</v>
      </c>
      <c r="P22" s="37">
        <v>4105027456.6199999</v>
      </c>
      <c r="Q22" s="37">
        <f t="shared" si="3"/>
        <v>16179241325.77</v>
      </c>
      <c r="R22" s="37">
        <v>2154098561.5300002</v>
      </c>
      <c r="S22" s="37">
        <v>1942070252.45</v>
      </c>
      <c r="T22" s="37">
        <v>1524815672.4499998</v>
      </c>
      <c r="U22" s="37">
        <v>1643085424.6500001</v>
      </c>
      <c r="V22" s="37"/>
      <c r="W22" s="37">
        <v>3777302756.9699998</v>
      </c>
      <c r="X22" s="37">
        <f t="shared" si="6"/>
        <v>11041372668.049999</v>
      </c>
      <c r="Y22" s="39">
        <f t="shared" si="4"/>
        <v>27220613993.82</v>
      </c>
      <c r="Z22" s="37">
        <v>0</v>
      </c>
      <c r="AA22" s="37"/>
      <c r="AB22" s="37">
        <f t="shared" si="7"/>
        <v>946425829.51000214</v>
      </c>
      <c r="AC22" s="14">
        <f t="shared" si="8"/>
        <v>0.96639952812059071</v>
      </c>
    </row>
    <row r="23" spans="1:29" s="41" customFormat="1" ht="25.5" x14ac:dyDescent="0.2">
      <c r="A23" s="45" t="s">
        <v>61</v>
      </c>
      <c r="B23" s="47" t="s">
        <v>62</v>
      </c>
      <c r="C23" s="158">
        <v>10500000000</v>
      </c>
      <c r="D23" s="37">
        <v>1577451437</v>
      </c>
      <c r="E23" s="37"/>
      <c r="F23" s="37"/>
      <c r="G23" s="37"/>
      <c r="H23" s="37"/>
      <c r="I23" s="37"/>
      <c r="J23" s="37">
        <f t="shared" si="5"/>
        <v>12077451437</v>
      </c>
      <c r="K23" s="37"/>
      <c r="L23" s="37"/>
      <c r="M23" s="37"/>
      <c r="N23" s="37">
        <v>1652077960</v>
      </c>
      <c r="O23" s="37">
        <v>2503214077</v>
      </c>
      <c r="P23" s="37">
        <v>1812623160</v>
      </c>
      <c r="Q23" s="37">
        <f t="shared" si="3"/>
        <v>5967915197</v>
      </c>
      <c r="R23" s="37">
        <v>854537900</v>
      </c>
      <c r="S23" s="37">
        <v>872051900</v>
      </c>
      <c r="T23" s="37">
        <v>989497700</v>
      </c>
      <c r="U23" s="37">
        <v>862126560</v>
      </c>
      <c r="V23" s="37"/>
      <c r="W23" s="37">
        <v>1862953300</v>
      </c>
      <c r="X23" s="37">
        <f t="shared" si="6"/>
        <v>5441167360</v>
      </c>
      <c r="Y23" s="39">
        <f t="shared" si="4"/>
        <v>11409082557</v>
      </c>
      <c r="Z23" s="37"/>
      <c r="AA23" s="37"/>
      <c r="AB23" s="37">
        <f t="shared" si="7"/>
        <v>668368880</v>
      </c>
      <c r="AC23" s="14">
        <f t="shared" si="8"/>
        <v>0.94465977499587273</v>
      </c>
    </row>
    <row r="24" spans="1:29" s="41" customFormat="1" ht="21" customHeight="1" x14ac:dyDescent="0.2">
      <c r="A24" s="45" t="s">
        <v>63</v>
      </c>
      <c r="B24" s="47" t="s">
        <v>70</v>
      </c>
      <c r="C24" s="158">
        <v>10562296388.939999</v>
      </c>
      <c r="D24" s="37">
        <v>7055745650.8999996</v>
      </c>
      <c r="E24" s="37">
        <v>1176000000</v>
      </c>
      <c r="F24" s="37"/>
      <c r="G24" s="37">
        <v>4195800000</v>
      </c>
      <c r="H24" s="37">
        <v>1176000000</v>
      </c>
      <c r="I24" s="37">
        <v>1176000000</v>
      </c>
      <c r="J24" s="37">
        <f t="shared" si="5"/>
        <v>12246242039.839996</v>
      </c>
      <c r="K24" s="37"/>
      <c r="L24" s="37"/>
      <c r="M24" s="37"/>
      <c r="N24" s="37"/>
      <c r="O24" s="37"/>
      <c r="P24" s="37">
        <v>2480164805.4699998</v>
      </c>
      <c r="Q24" s="37">
        <f t="shared" si="3"/>
        <v>2480164805.4699998</v>
      </c>
      <c r="R24" s="37"/>
      <c r="S24" s="37">
        <v>2140158891.25</v>
      </c>
      <c r="T24" s="37"/>
      <c r="U24" s="37"/>
      <c r="V24" s="37">
        <v>688028730.05999994</v>
      </c>
      <c r="W24" s="37">
        <v>888547888.13999999</v>
      </c>
      <c r="X24" s="37">
        <f t="shared" si="6"/>
        <v>3716735509.4499998</v>
      </c>
      <c r="Y24" s="39">
        <f t="shared" si="4"/>
        <v>6196900314.9200001</v>
      </c>
      <c r="Z24" s="37"/>
      <c r="AA24" s="37"/>
      <c r="AB24" s="37">
        <f t="shared" si="7"/>
        <v>6049341724.9199963</v>
      </c>
      <c r="AC24" s="14">
        <f t="shared" si="8"/>
        <v>0.5060246477866418</v>
      </c>
    </row>
    <row r="25" spans="1:29" s="41" customFormat="1" ht="26.25" customHeight="1" x14ac:dyDescent="0.2">
      <c r="A25" s="45" t="s">
        <v>107</v>
      </c>
      <c r="B25" s="47" t="s">
        <v>71</v>
      </c>
      <c r="C25" s="158">
        <v>770000000</v>
      </c>
      <c r="D25" s="37"/>
      <c r="E25" s="163"/>
      <c r="F25" s="37">
        <v>117967030</v>
      </c>
      <c r="G25" s="37">
        <v>500000000</v>
      </c>
      <c r="H25" s="37"/>
      <c r="I25" s="37"/>
      <c r="J25" s="37">
        <f t="shared" si="5"/>
        <v>387967030</v>
      </c>
      <c r="K25" s="37"/>
      <c r="L25" s="37">
        <v>3600000</v>
      </c>
      <c r="M25" s="37">
        <v>8300000</v>
      </c>
      <c r="N25" s="37">
        <v>81143527</v>
      </c>
      <c r="O25" s="37">
        <v>106250000</v>
      </c>
      <c r="P25" s="37">
        <v>10940000</v>
      </c>
      <c r="Q25" s="37">
        <f t="shared" si="3"/>
        <v>210233527</v>
      </c>
      <c r="R25" s="37">
        <v>3446667</v>
      </c>
      <c r="S25" s="37"/>
      <c r="T25" s="37"/>
      <c r="U25" s="37"/>
      <c r="V25" s="37">
        <v>118748784</v>
      </c>
      <c r="W25" s="37">
        <v>55518246</v>
      </c>
      <c r="X25" s="37">
        <f t="shared" si="6"/>
        <v>177713697</v>
      </c>
      <c r="Y25" s="39">
        <f t="shared" si="4"/>
        <v>387947224</v>
      </c>
      <c r="Z25" s="37"/>
      <c r="AA25" s="37"/>
      <c r="AB25" s="37">
        <f t="shared" si="7"/>
        <v>19806</v>
      </c>
      <c r="AC25" s="14">
        <f t="shared" si="8"/>
        <v>0.99994894927025113</v>
      </c>
    </row>
    <row r="26" spans="1:29" s="41" customFormat="1" ht="21" customHeight="1" x14ac:dyDescent="0.2">
      <c r="A26" s="45" t="s">
        <v>103</v>
      </c>
      <c r="B26" s="47" t="s">
        <v>64</v>
      </c>
      <c r="C26" s="158">
        <v>1168360000</v>
      </c>
      <c r="D26" s="37">
        <v>565290263.42000008</v>
      </c>
      <c r="E26" s="37"/>
      <c r="F26" s="37"/>
      <c r="G26" s="37"/>
      <c r="H26" s="37"/>
      <c r="I26" s="37"/>
      <c r="J26" s="37">
        <f t="shared" si="5"/>
        <v>1733650263.4200001</v>
      </c>
      <c r="K26" s="37"/>
      <c r="L26" s="37">
        <v>20600000</v>
      </c>
      <c r="M26" s="37">
        <v>59500000</v>
      </c>
      <c r="N26" s="37">
        <v>81054000</v>
      </c>
      <c r="O26" s="37">
        <v>61100000</v>
      </c>
      <c r="P26" s="37">
        <v>60027000</v>
      </c>
      <c r="Q26" s="37">
        <f t="shared" si="3"/>
        <v>282281000</v>
      </c>
      <c r="R26" s="37">
        <v>14510333</v>
      </c>
      <c r="S26" s="37">
        <v>93127000</v>
      </c>
      <c r="T26" s="37">
        <v>69327000</v>
      </c>
      <c r="U26" s="37">
        <v>80327000</v>
      </c>
      <c r="V26" s="37">
        <v>33227000</v>
      </c>
      <c r="W26" s="37">
        <v>169752210</v>
      </c>
      <c r="X26" s="37">
        <f t="shared" si="6"/>
        <v>460270543</v>
      </c>
      <c r="Y26" s="39">
        <f t="shared" si="4"/>
        <v>742551543</v>
      </c>
      <c r="Z26" s="37">
        <v>11163000</v>
      </c>
      <c r="AA26" s="37"/>
      <c r="AB26" s="37">
        <f>+J26-Y26-Z26-AA26</f>
        <v>979935720.42000008</v>
      </c>
      <c r="AC26" s="14">
        <f t="shared" si="8"/>
        <v>0.43475582065389307</v>
      </c>
    </row>
    <row r="27" spans="1:29" s="41" customFormat="1" ht="21" customHeight="1" x14ac:dyDescent="0.2">
      <c r="A27" s="45" t="s">
        <v>104</v>
      </c>
      <c r="B27" s="47" t="s">
        <v>65</v>
      </c>
      <c r="C27" s="158">
        <v>5845330503</v>
      </c>
      <c r="D27" s="37"/>
      <c r="E27" s="37"/>
      <c r="F27" s="37">
        <v>61453455</v>
      </c>
      <c r="G27" s="37"/>
      <c r="H27" s="37"/>
      <c r="I27" s="37"/>
      <c r="J27" s="37">
        <f>+C27+D27-E27+F27-G27</f>
        <v>5906783958</v>
      </c>
      <c r="K27" s="37">
        <v>487110875</v>
      </c>
      <c r="L27" s="37">
        <v>487110875</v>
      </c>
      <c r="M27" s="37">
        <v>487110875</v>
      </c>
      <c r="N27" s="37">
        <v>487110875</v>
      </c>
      <c r="O27" s="37">
        <v>487110875</v>
      </c>
      <c r="P27" s="37">
        <v>495889940</v>
      </c>
      <c r="Q27" s="37">
        <f t="shared" si="3"/>
        <v>2931444315</v>
      </c>
      <c r="R27" s="37">
        <v>495889940</v>
      </c>
      <c r="S27" s="37">
        <v>495889940</v>
      </c>
      <c r="T27" s="37">
        <v>495889940</v>
      </c>
      <c r="U27" s="37">
        <v>495889940</v>
      </c>
      <c r="V27" s="37">
        <v>495889940</v>
      </c>
      <c r="W27" s="37">
        <v>495889943</v>
      </c>
      <c r="X27" s="37">
        <f t="shared" si="6"/>
        <v>2975339643</v>
      </c>
      <c r="Y27" s="39">
        <f t="shared" si="4"/>
        <v>5906783958</v>
      </c>
      <c r="Z27" s="37"/>
      <c r="AA27" s="37"/>
      <c r="AB27" s="37">
        <f t="shared" si="7"/>
        <v>0</v>
      </c>
      <c r="AC27" s="14">
        <f t="shared" si="8"/>
        <v>1</v>
      </c>
    </row>
    <row r="28" spans="1:29" s="41" customFormat="1" ht="18" customHeight="1" x14ac:dyDescent="0.2">
      <c r="A28" s="45" t="s">
        <v>105</v>
      </c>
      <c r="B28" s="47" t="s">
        <v>66</v>
      </c>
      <c r="C28" s="158">
        <v>8663671771.7049599</v>
      </c>
      <c r="D28" s="37"/>
      <c r="E28" s="37"/>
      <c r="F28" s="37"/>
      <c r="G28" s="37"/>
      <c r="H28" s="37"/>
      <c r="I28" s="37"/>
      <c r="J28" s="37">
        <f t="shared" si="5"/>
        <v>8663671771.7049599</v>
      </c>
      <c r="K28" s="37">
        <v>656972647</v>
      </c>
      <c r="L28" s="37">
        <v>656972647</v>
      </c>
      <c r="M28" s="37">
        <v>656972647</v>
      </c>
      <c r="N28" s="37">
        <v>656972647</v>
      </c>
      <c r="O28" s="37">
        <v>656972647</v>
      </c>
      <c r="P28" s="37">
        <v>1238699647</v>
      </c>
      <c r="Q28" s="37">
        <f t="shared" si="3"/>
        <v>4523562882</v>
      </c>
      <c r="R28" s="37">
        <v>656972647</v>
      </c>
      <c r="S28" s="37">
        <v>656972647</v>
      </c>
      <c r="T28" s="37">
        <v>656972647</v>
      </c>
      <c r="U28" s="37">
        <v>656972647</v>
      </c>
      <c r="V28" s="37">
        <v>656972647</v>
      </c>
      <c r="W28" s="37">
        <v>746706654.70000005</v>
      </c>
      <c r="X28" s="37">
        <f t="shared" si="6"/>
        <v>4031569889.6999998</v>
      </c>
      <c r="Y28" s="39">
        <f t="shared" si="4"/>
        <v>8555132771.6999998</v>
      </c>
      <c r="Z28" s="37"/>
      <c r="AA28" s="37"/>
      <c r="AB28" s="37">
        <f t="shared" si="7"/>
        <v>108539000.00496006</v>
      </c>
      <c r="AC28" s="14">
        <f t="shared" si="8"/>
        <v>0.9874719399735985</v>
      </c>
    </row>
    <row r="29" spans="1:29" s="41" customFormat="1" ht="21" customHeight="1" x14ac:dyDescent="0.2">
      <c r="A29" s="45" t="s">
        <v>106</v>
      </c>
      <c r="B29" s="47" t="s">
        <v>67</v>
      </c>
      <c r="C29" s="40">
        <v>52000000</v>
      </c>
      <c r="D29" s="37">
        <v>3182015.66</v>
      </c>
      <c r="E29" s="37"/>
      <c r="F29" s="37"/>
      <c r="G29" s="37"/>
      <c r="H29" s="37"/>
      <c r="I29" s="37"/>
      <c r="J29" s="37">
        <f t="shared" si="5"/>
        <v>55182015.659999996</v>
      </c>
      <c r="K29" s="37"/>
      <c r="L29" s="37"/>
      <c r="M29" s="37"/>
      <c r="N29" s="37"/>
      <c r="O29" s="37"/>
      <c r="P29" s="37"/>
      <c r="Q29" s="37">
        <f t="shared" si="3"/>
        <v>0</v>
      </c>
      <c r="R29" s="37"/>
      <c r="S29" s="37"/>
      <c r="T29" s="37"/>
      <c r="U29" s="37"/>
      <c r="V29" s="37"/>
      <c r="W29" s="37"/>
      <c r="X29" s="37">
        <f t="shared" si="6"/>
        <v>0</v>
      </c>
      <c r="Y29" s="39">
        <f t="shared" si="4"/>
        <v>0</v>
      </c>
      <c r="Z29" s="37"/>
      <c r="AA29" s="37"/>
      <c r="AB29" s="37">
        <f t="shared" si="7"/>
        <v>55182015.659999996</v>
      </c>
      <c r="AC29" s="14">
        <f t="shared" si="8"/>
        <v>0</v>
      </c>
    </row>
    <row r="30" spans="1:29" s="41" customFormat="1" ht="24.75" customHeight="1" x14ac:dyDescent="0.2">
      <c r="A30" s="45" t="s">
        <v>97</v>
      </c>
      <c r="B30" s="47" t="s">
        <v>98</v>
      </c>
      <c r="C30" s="158">
        <f>1470000000</f>
        <v>1470000000</v>
      </c>
      <c r="D30" s="37"/>
      <c r="E30" s="37"/>
      <c r="F30" s="37"/>
      <c r="G30" s="37"/>
      <c r="H30" s="37"/>
      <c r="I30" s="37"/>
      <c r="J30" s="37">
        <f t="shared" si="5"/>
        <v>1470000000</v>
      </c>
      <c r="K30" s="37"/>
      <c r="L30" s="37"/>
      <c r="M30" s="37">
        <v>470000000</v>
      </c>
      <c r="N30" s="37"/>
      <c r="O30" s="37">
        <v>300000000</v>
      </c>
      <c r="P30" s="37"/>
      <c r="Q30" s="37">
        <f t="shared" si="3"/>
        <v>770000000</v>
      </c>
      <c r="R30" s="37">
        <v>350000000</v>
      </c>
      <c r="S30" s="37"/>
      <c r="T30" s="37">
        <v>175000000</v>
      </c>
      <c r="U30" s="37"/>
      <c r="V30" s="37">
        <v>175000000</v>
      </c>
      <c r="W30" s="37"/>
      <c r="X30" s="37">
        <f t="shared" si="6"/>
        <v>700000000</v>
      </c>
      <c r="Y30" s="39">
        <f t="shared" si="4"/>
        <v>1470000000</v>
      </c>
      <c r="Z30" s="37"/>
      <c r="AA30" s="37"/>
      <c r="AB30" s="37">
        <f t="shared" si="7"/>
        <v>0</v>
      </c>
      <c r="AC30" s="14">
        <f t="shared" si="8"/>
        <v>1</v>
      </c>
    </row>
    <row r="31" spans="1:29" s="41" customFormat="1" ht="21" customHeight="1" x14ac:dyDescent="0.2">
      <c r="A31" s="45" t="s">
        <v>99</v>
      </c>
      <c r="B31" s="47" t="s">
        <v>100</v>
      </c>
      <c r="C31" s="158">
        <f>3966500000</f>
        <v>3966500000</v>
      </c>
      <c r="D31" s="37">
        <v>17288287370</v>
      </c>
      <c r="E31" s="37"/>
      <c r="F31" s="37">
        <v>6000000000</v>
      </c>
      <c r="G31" s="37"/>
      <c r="H31" s="37"/>
      <c r="I31" s="37"/>
      <c r="J31" s="37">
        <f>+C31+D31-E31+F31-G31</f>
        <v>27254787370</v>
      </c>
      <c r="K31" s="37"/>
      <c r="L31" s="37"/>
      <c r="M31" s="37">
        <v>1094416666.6800001</v>
      </c>
      <c r="N31" s="37"/>
      <c r="O31" s="37">
        <v>4287956705.6700001</v>
      </c>
      <c r="P31" s="37"/>
      <c r="Q31" s="37">
        <f t="shared" si="3"/>
        <v>5382373372.3500004</v>
      </c>
      <c r="R31" s="37">
        <v>3913889368.3199997</v>
      </c>
      <c r="S31" s="37"/>
      <c r="T31" s="37">
        <v>641625000</v>
      </c>
      <c r="U31" s="37">
        <v>6462129843</v>
      </c>
      <c r="V31" s="37">
        <v>8101155956</v>
      </c>
      <c r="W31" s="37">
        <v>1025706388</v>
      </c>
      <c r="X31" s="37">
        <f t="shared" si="6"/>
        <v>20144506555.32</v>
      </c>
      <c r="Y31" s="39">
        <f t="shared" si="4"/>
        <v>25526879927.669998</v>
      </c>
      <c r="Z31" s="37"/>
      <c r="AA31" s="37"/>
      <c r="AB31" s="37">
        <f t="shared" si="7"/>
        <v>1727907442.3300018</v>
      </c>
      <c r="AC31" s="14">
        <f t="shared" si="8"/>
        <v>0.93660169059943021</v>
      </c>
    </row>
    <row r="32" spans="1:29" s="41" customFormat="1" ht="26.25" customHeight="1" x14ac:dyDescent="0.2">
      <c r="A32" s="45" t="s">
        <v>101</v>
      </c>
      <c r="B32" s="47" t="s">
        <v>102</v>
      </c>
      <c r="C32" s="158">
        <v>607642880</v>
      </c>
      <c r="D32" s="37"/>
      <c r="E32" s="37"/>
      <c r="F32" s="37"/>
      <c r="G32" s="37"/>
      <c r="H32" s="37"/>
      <c r="I32" s="37"/>
      <c r="J32" s="37">
        <f t="shared" si="5"/>
        <v>607642880</v>
      </c>
      <c r="K32" s="37"/>
      <c r="L32" s="37"/>
      <c r="M32" s="37">
        <v>607642880</v>
      </c>
      <c r="N32" s="37"/>
      <c r="O32" s="37"/>
      <c r="P32" s="37"/>
      <c r="Q32" s="37">
        <f t="shared" si="3"/>
        <v>607642880</v>
      </c>
      <c r="R32" s="37"/>
      <c r="S32" s="37"/>
      <c r="T32" s="37"/>
      <c r="U32" s="37"/>
      <c r="V32" s="37"/>
      <c r="W32" s="37"/>
      <c r="X32" s="37">
        <f t="shared" si="6"/>
        <v>0</v>
      </c>
      <c r="Y32" s="39">
        <f t="shared" si="4"/>
        <v>607642880</v>
      </c>
      <c r="Z32" s="37"/>
      <c r="AA32" s="37"/>
      <c r="AB32" s="37">
        <f>+J32-Y32-Z32-AA32</f>
        <v>0</v>
      </c>
      <c r="AC32" s="14">
        <f t="shared" si="8"/>
        <v>1</v>
      </c>
    </row>
    <row r="33" spans="1:29" s="41" customFormat="1" ht="27" customHeight="1" x14ac:dyDescent="0.2">
      <c r="A33" s="45" t="s">
        <v>127</v>
      </c>
      <c r="B33" s="47" t="s">
        <v>128</v>
      </c>
      <c r="C33" s="40">
        <v>0</v>
      </c>
      <c r="D33" s="37">
        <v>586666.66</v>
      </c>
      <c r="E33" s="37">
        <v>586666.66</v>
      </c>
      <c r="F33" s="37"/>
      <c r="G33" s="37"/>
      <c r="H33" s="37"/>
      <c r="I33" s="37"/>
      <c r="J33" s="37">
        <f t="shared" si="5"/>
        <v>0</v>
      </c>
      <c r="K33" s="37"/>
      <c r="L33" s="37"/>
      <c r="M33" s="37"/>
      <c r="N33" s="37"/>
      <c r="O33" s="37"/>
      <c r="P33" s="37"/>
      <c r="Q33" s="37">
        <f t="shared" si="3"/>
        <v>0</v>
      </c>
      <c r="R33" s="37"/>
      <c r="S33" s="37"/>
      <c r="T33" s="37"/>
      <c r="U33" s="37"/>
      <c r="V33" s="37"/>
      <c r="W33" s="37"/>
      <c r="X33" s="37">
        <f t="shared" si="6"/>
        <v>0</v>
      </c>
      <c r="Y33" s="39">
        <f>+Q33+X33</f>
        <v>0</v>
      </c>
      <c r="Z33" s="37"/>
      <c r="AA33" s="37"/>
      <c r="AB33" s="37">
        <f>+J33-Y33-Z33-AA33</f>
        <v>0</v>
      </c>
      <c r="AC33" s="14">
        <v>0</v>
      </c>
    </row>
    <row r="34" spans="1:29" s="41" customFormat="1" ht="21" customHeight="1" x14ac:dyDescent="0.2">
      <c r="A34" s="45" t="s">
        <v>68</v>
      </c>
      <c r="B34" s="47" t="s">
        <v>69</v>
      </c>
      <c r="C34" s="158">
        <v>5522638278</v>
      </c>
      <c r="D34" s="37">
        <v>1080374746.8499999</v>
      </c>
      <c r="E34" s="37"/>
      <c r="F34" s="37"/>
      <c r="G34" s="37"/>
      <c r="H34" s="37"/>
      <c r="I34" s="37"/>
      <c r="J34" s="37">
        <f t="shared" si="5"/>
        <v>6603013024.8500004</v>
      </c>
      <c r="K34" s="37"/>
      <c r="L34" s="37"/>
      <c r="M34" s="37"/>
      <c r="N34" s="37"/>
      <c r="O34" s="37"/>
      <c r="P34" s="37"/>
      <c r="Q34" s="37">
        <f t="shared" si="3"/>
        <v>0</v>
      </c>
      <c r="R34" s="37"/>
      <c r="S34" s="37"/>
      <c r="T34" s="37"/>
      <c r="U34" s="37"/>
      <c r="V34" s="37"/>
      <c r="W34" s="37">
        <v>5182871136.2700005</v>
      </c>
      <c r="X34" s="37">
        <f t="shared" si="6"/>
        <v>5182871136.2700005</v>
      </c>
      <c r="Y34" s="39">
        <f t="shared" si="4"/>
        <v>5182871136.2700005</v>
      </c>
      <c r="Z34" s="37">
        <v>1056547260.85</v>
      </c>
      <c r="AA34" s="37"/>
      <c r="AB34" s="37">
        <f>+J34-Y34-Z34-AA34</f>
        <v>363594627.7299999</v>
      </c>
      <c r="AC34" s="14">
        <f>+(Y34+Z34)/J34</f>
        <v>0.94493504308387166</v>
      </c>
    </row>
    <row r="35" spans="1:29" s="41" customFormat="1" ht="21" customHeight="1" x14ac:dyDescent="0.2">
      <c r="A35" s="45" t="s">
        <v>72</v>
      </c>
      <c r="B35" s="47" t="s">
        <v>73</v>
      </c>
      <c r="C35" s="158">
        <v>35010000000</v>
      </c>
      <c r="D35" s="37">
        <v>5042641592</v>
      </c>
      <c r="E35" s="37"/>
      <c r="F35" s="37"/>
      <c r="G35" s="37"/>
      <c r="H35" s="37"/>
      <c r="I35" s="37"/>
      <c r="J35" s="37">
        <f t="shared" si="5"/>
        <v>40052641592</v>
      </c>
      <c r="K35" s="37"/>
      <c r="L35" s="37"/>
      <c r="M35" s="37">
        <v>4330180781.25</v>
      </c>
      <c r="N35" s="37">
        <v>3956133640.5</v>
      </c>
      <c r="O35" s="37">
        <v>7785671010.5</v>
      </c>
      <c r="P35" s="37">
        <v>2674506027.75</v>
      </c>
      <c r="Q35" s="37">
        <f t="shared" si="3"/>
        <v>18746491460</v>
      </c>
      <c r="R35" s="37">
        <v>2747345193</v>
      </c>
      <c r="S35" s="37">
        <v>2707289085</v>
      </c>
      <c r="T35" s="37">
        <v>2624158711.5</v>
      </c>
      <c r="U35" s="37">
        <v>3013937671.5</v>
      </c>
      <c r="V35" s="37">
        <v>2963481555</v>
      </c>
      <c r="W35" s="37">
        <v>3905871775.5500002</v>
      </c>
      <c r="X35" s="37">
        <f t="shared" si="6"/>
        <v>17962083991.549999</v>
      </c>
      <c r="Y35" s="39">
        <f t="shared" si="4"/>
        <v>36708575451.550003</v>
      </c>
      <c r="Z35" s="37"/>
      <c r="AA35" s="37"/>
      <c r="AB35" s="37">
        <f t="shared" ref="AB35:AB41" si="9">+J35-Y35-Z35-AA35</f>
        <v>3344066140.4499969</v>
      </c>
      <c r="AC35" s="14">
        <f>+(Y35+Z35)/J35</f>
        <v>0.91650822498763895</v>
      </c>
    </row>
    <row r="36" spans="1:29" s="41" customFormat="1" ht="21" customHeight="1" x14ac:dyDescent="0.2">
      <c r="A36" s="45" t="s">
        <v>74</v>
      </c>
      <c r="B36" s="47" t="s">
        <v>75</v>
      </c>
      <c r="C36" s="158">
        <v>3734400000</v>
      </c>
      <c r="D36" s="37">
        <v>581151226.09000003</v>
      </c>
      <c r="E36" s="37"/>
      <c r="F36" s="37"/>
      <c r="G36" s="37"/>
      <c r="H36" s="37"/>
      <c r="I36" s="37"/>
      <c r="J36" s="37">
        <f t="shared" si="5"/>
        <v>4315551226.0900002</v>
      </c>
      <c r="K36" s="37"/>
      <c r="L36" s="37"/>
      <c r="M36" s="37">
        <v>461885950</v>
      </c>
      <c r="N36" s="37">
        <v>421987588.31999999</v>
      </c>
      <c r="O36" s="37">
        <v>873741030.73000002</v>
      </c>
      <c r="P36" s="37">
        <v>285280642.95999998</v>
      </c>
      <c r="Q36" s="37">
        <f t="shared" si="3"/>
        <v>2042895212.01</v>
      </c>
      <c r="R36" s="37">
        <v>293050153.92000002</v>
      </c>
      <c r="S36" s="37">
        <v>288777502.39999998</v>
      </c>
      <c r="T36" s="37">
        <v>279910262.56</v>
      </c>
      <c r="U36" s="37">
        <v>321486684.95999998</v>
      </c>
      <c r="V36" s="37">
        <v>316104699.19999999</v>
      </c>
      <c r="W36" s="37">
        <v>416626318</v>
      </c>
      <c r="X36" s="37">
        <f t="shared" si="6"/>
        <v>1915955621.04</v>
      </c>
      <c r="Y36" s="39">
        <f t="shared" si="4"/>
        <v>3958850833.0500002</v>
      </c>
      <c r="Z36" s="37"/>
      <c r="AA36" s="37"/>
      <c r="AB36" s="37">
        <f t="shared" si="9"/>
        <v>356700393.03999996</v>
      </c>
      <c r="AC36" s="14">
        <f t="shared" si="8"/>
        <v>0.91734534608614071</v>
      </c>
    </row>
    <row r="37" spans="1:29" s="41" customFormat="1" ht="21" customHeight="1" x14ac:dyDescent="0.2">
      <c r="A37" s="45" t="s">
        <v>76</v>
      </c>
      <c r="B37" s="47" t="s">
        <v>77</v>
      </c>
      <c r="C37" s="158">
        <v>5601600000</v>
      </c>
      <c r="D37" s="37">
        <v>871726840</v>
      </c>
      <c r="E37" s="37"/>
      <c r="F37" s="37"/>
      <c r="G37" s="37"/>
      <c r="H37" s="37"/>
      <c r="I37" s="37"/>
      <c r="J37" s="37">
        <f t="shared" si="5"/>
        <v>6473326840</v>
      </c>
      <c r="K37" s="37"/>
      <c r="L37" s="37"/>
      <c r="M37" s="37">
        <v>692828925</v>
      </c>
      <c r="N37" s="37">
        <v>632981382.48000002</v>
      </c>
      <c r="O37" s="37">
        <v>1310611546.96</v>
      </c>
      <c r="P37" s="37">
        <v>427920964.44</v>
      </c>
      <c r="Q37" s="37">
        <f t="shared" si="3"/>
        <v>3064342818.8800001</v>
      </c>
      <c r="R37" s="37">
        <v>439575230.88</v>
      </c>
      <c r="S37" s="37">
        <v>433166253.60000002</v>
      </c>
      <c r="T37" s="37">
        <v>419865393.83999997</v>
      </c>
      <c r="U37" s="37">
        <v>482230027.44</v>
      </c>
      <c r="V37" s="37"/>
      <c r="W37" s="37">
        <v>1099096532.8</v>
      </c>
      <c r="X37" s="37">
        <f t="shared" si="6"/>
        <v>2873933438.5599999</v>
      </c>
      <c r="Y37" s="39">
        <f t="shared" si="4"/>
        <v>5938276257.4400005</v>
      </c>
      <c r="Z37" s="37"/>
      <c r="AA37" s="37"/>
      <c r="AB37" s="37">
        <f t="shared" si="9"/>
        <v>535050582.55999947</v>
      </c>
      <c r="AC37" s="14">
        <f t="shared" si="8"/>
        <v>0.9173453471785461</v>
      </c>
    </row>
    <row r="38" spans="1:29" s="41" customFormat="1" ht="21" customHeight="1" x14ac:dyDescent="0.2">
      <c r="A38" s="45" t="s">
        <v>78</v>
      </c>
      <c r="B38" s="47" t="s">
        <v>79</v>
      </c>
      <c r="C38" s="158">
        <v>2115294588</v>
      </c>
      <c r="D38" s="37"/>
      <c r="E38" s="37"/>
      <c r="F38" s="37"/>
      <c r="G38" s="37"/>
      <c r="H38" s="37"/>
      <c r="I38" s="37"/>
      <c r="J38" s="37">
        <f t="shared" si="5"/>
        <v>2115294588</v>
      </c>
      <c r="K38" s="37">
        <v>176274549</v>
      </c>
      <c r="L38" s="37">
        <v>176274549</v>
      </c>
      <c r="M38" s="37">
        <v>176274549</v>
      </c>
      <c r="N38" s="37">
        <v>176274549</v>
      </c>
      <c r="O38" s="37">
        <v>176274549</v>
      </c>
      <c r="P38" s="37">
        <v>176274549</v>
      </c>
      <c r="Q38" s="37">
        <f t="shared" si="3"/>
        <v>1057647294</v>
      </c>
      <c r="R38" s="37">
        <v>176274549</v>
      </c>
      <c r="S38" s="37">
        <v>176274549</v>
      </c>
      <c r="T38" s="37">
        <v>176274549</v>
      </c>
      <c r="U38" s="37">
        <v>176274549</v>
      </c>
      <c r="V38" s="37">
        <v>176274549</v>
      </c>
      <c r="W38" s="37">
        <v>176274549</v>
      </c>
      <c r="X38" s="37">
        <f t="shared" si="6"/>
        <v>1057647294</v>
      </c>
      <c r="Y38" s="39">
        <f t="shared" si="4"/>
        <v>2115294588</v>
      </c>
      <c r="Z38" s="37"/>
      <c r="AA38" s="37"/>
      <c r="AB38" s="37">
        <f t="shared" si="9"/>
        <v>0</v>
      </c>
      <c r="AC38" s="14">
        <f t="shared" si="8"/>
        <v>1</v>
      </c>
    </row>
    <row r="39" spans="1:29" s="41" customFormat="1" ht="21" customHeight="1" x14ac:dyDescent="0.2">
      <c r="A39" s="45" t="s">
        <v>80</v>
      </c>
      <c r="B39" s="47" t="s">
        <v>81</v>
      </c>
      <c r="C39" s="158">
        <v>20720000000</v>
      </c>
      <c r="D39" s="37">
        <v>1531822844.9300001</v>
      </c>
      <c r="E39" s="37"/>
      <c r="F39" s="38"/>
      <c r="G39" s="37"/>
      <c r="H39" s="37"/>
      <c r="I39" s="37"/>
      <c r="J39" s="37">
        <f t="shared" si="5"/>
        <v>22251822844.93</v>
      </c>
      <c r="K39" s="37"/>
      <c r="L39" s="37"/>
      <c r="M39" s="37">
        <v>2770864510.1999998</v>
      </c>
      <c r="N39" s="37">
        <v>2336148307.1999998</v>
      </c>
      <c r="O39" s="37">
        <v>3209895036.5299997</v>
      </c>
      <c r="P39" s="37">
        <v>1639828582.2</v>
      </c>
      <c r="Q39" s="37">
        <f t="shared" si="3"/>
        <v>9956736436.1299992</v>
      </c>
      <c r="R39" s="37">
        <v>1761941040</v>
      </c>
      <c r="S39" s="37">
        <v>1760609868</v>
      </c>
      <c r="T39" s="37">
        <v>1611301140</v>
      </c>
      <c r="U39" s="37">
        <v>1974347290.8</v>
      </c>
      <c r="V39" s="37">
        <v>1897518475.2</v>
      </c>
      <c r="W39" s="37">
        <v>2505205258.1999998</v>
      </c>
      <c r="X39" s="37">
        <f t="shared" si="6"/>
        <v>11510923072.200001</v>
      </c>
      <c r="Y39" s="39">
        <f t="shared" si="4"/>
        <v>21467659508.330002</v>
      </c>
      <c r="Z39" s="37"/>
      <c r="AA39" s="37"/>
      <c r="AB39" s="37">
        <f t="shared" si="9"/>
        <v>784163336.59999847</v>
      </c>
      <c r="AC39" s="14">
        <f t="shared" si="8"/>
        <v>0.9647595910652027</v>
      </c>
    </row>
    <row r="40" spans="1:29" s="41" customFormat="1" ht="25.5" customHeight="1" x14ac:dyDescent="0.2">
      <c r="A40" s="45" t="s">
        <v>129</v>
      </c>
      <c r="B40" s="47" t="s">
        <v>130</v>
      </c>
      <c r="C40" s="40">
        <v>0</v>
      </c>
      <c r="D40" s="37">
        <v>1977448086.5700002</v>
      </c>
      <c r="E40" s="37"/>
      <c r="F40" s="38">
        <v>57387339.329999998</v>
      </c>
      <c r="G40" s="37">
        <v>1601377900.04</v>
      </c>
      <c r="H40" s="37"/>
      <c r="I40" s="37"/>
      <c r="J40" s="37">
        <f t="shared" si="5"/>
        <v>433457525.86000013</v>
      </c>
      <c r="K40" s="37"/>
      <c r="L40" s="37"/>
      <c r="M40" s="37"/>
      <c r="N40" s="37"/>
      <c r="O40" s="37">
        <v>655444</v>
      </c>
      <c r="P40" s="37"/>
      <c r="Q40" s="37">
        <f t="shared" si="3"/>
        <v>655444</v>
      </c>
      <c r="R40" s="37"/>
      <c r="S40" s="37">
        <v>23367495</v>
      </c>
      <c r="T40" s="37">
        <v>752000</v>
      </c>
      <c r="U40" s="37">
        <v>2188600</v>
      </c>
      <c r="V40" s="37"/>
      <c r="W40" s="37">
        <v>6882833</v>
      </c>
      <c r="X40" s="37">
        <f>SUM(R40:W40)</f>
        <v>33190928</v>
      </c>
      <c r="Y40" s="39">
        <f>+Q40+X40</f>
        <v>33846372</v>
      </c>
      <c r="Z40" s="37"/>
      <c r="AA40" s="37"/>
      <c r="AB40" s="37">
        <f>+J40-Y40-Z40-AA40</f>
        <v>399611153.86000013</v>
      </c>
      <c r="AC40" s="14">
        <f>+(Y40+Z40)/J40</f>
        <v>7.8084633397118214E-2</v>
      </c>
    </row>
    <row r="41" spans="1:29" s="41" customFormat="1" ht="35.25" customHeight="1" thickBot="1" x14ac:dyDescent="0.25">
      <c r="A41" s="51" t="s">
        <v>82</v>
      </c>
      <c r="B41" s="52" t="s">
        <v>83</v>
      </c>
      <c r="C41" s="174">
        <v>554400000</v>
      </c>
      <c r="D41" s="175">
        <v>2101831840.46</v>
      </c>
      <c r="E41" s="55"/>
      <c r="F41" s="55"/>
      <c r="G41" s="55"/>
      <c r="H41" s="55"/>
      <c r="I41" s="55"/>
      <c r="J41" s="55">
        <f t="shared" si="5"/>
        <v>2656231840.46</v>
      </c>
      <c r="K41" s="55"/>
      <c r="L41" s="55">
        <v>7438262</v>
      </c>
      <c r="M41" s="55">
        <v>104924251</v>
      </c>
      <c r="N41" s="55">
        <v>85083380</v>
      </c>
      <c r="O41" s="55">
        <v>31182300</v>
      </c>
      <c r="P41" s="55">
        <v>11718630</v>
      </c>
      <c r="Q41" s="55">
        <f t="shared" si="3"/>
        <v>240346823</v>
      </c>
      <c r="R41" s="55">
        <v>11500000</v>
      </c>
      <c r="S41" s="55">
        <v>3906210</v>
      </c>
      <c r="T41" s="55"/>
      <c r="U41" s="55">
        <v>28596943</v>
      </c>
      <c r="V41" s="55">
        <v>57385753</v>
      </c>
      <c r="W41" s="55">
        <v>22812420</v>
      </c>
      <c r="X41" s="55">
        <f t="shared" si="6"/>
        <v>124201326</v>
      </c>
      <c r="Y41" s="94">
        <f t="shared" si="4"/>
        <v>364548149</v>
      </c>
      <c r="Z41" s="170"/>
      <c r="AA41" s="55"/>
      <c r="AB41" s="55">
        <f t="shared" si="9"/>
        <v>2291683691.46</v>
      </c>
      <c r="AC41" s="17">
        <f t="shared" si="8"/>
        <v>0.13724259435760261</v>
      </c>
    </row>
    <row r="42" spans="1:29" s="33" customFormat="1" ht="20.25" customHeight="1" thickBot="1" x14ac:dyDescent="0.25">
      <c r="A42" s="97"/>
      <c r="B42" s="171" t="s">
        <v>11</v>
      </c>
      <c r="C42" s="57">
        <f t="shared" ref="C42:AB42" si="10">C10+C12+C14</f>
        <v>288462237810.245</v>
      </c>
      <c r="D42" s="57">
        <f t="shared" si="10"/>
        <v>86841474737.38002</v>
      </c>
      <c r="E42" s="179">
        <f t="shared" si="10"/>
        <v>2836586666.6599998</v>
      </c>
      <c r="F42" s="57">
        <f t="shared" si="10"/>
        <v>22409862396.580002</v>
      </c>
      <c r="G42" s="57">
        <f t="shared" si="10"/>
        <v>37011240296.620003</v>
      </c>
      <c r="H42" s="57">
        <f t="shared" si="10"/>
        <v>6695020400</v>
      </c>
      <c r="I42" s="57">
        <f t="shared" si="10"/>
        <v>6695020400</v>
      </c>
      <c r="J42" s="57">
        <f t="shared" si="10"/>
        <v>357865747980.92505</v>
      </c>
      <c r="K42" s="57">
        <f t="shared" si="10"/>
        <v>9807678517</v>
      </c>
      <c r="L42" s="57">
        <f t="shared" si="10"/>
        <v>10987618555</v>
      </c>
      <c r="M42" s="57">
        <f t="shared" si="10"/>
        <v>20844427697.130001</v>
      </c>
      <c r="N42" s="57">
        <f t="shared" si="10"/>
        <v>26747913926.110001</v>
      </c>
      <c r="O42" s="57">
        <f t="shared" si="10"/>
        <v>39113452737.189995</v>
      </c>
      <c r="P42" s="57">
        <f t="shared" si="10"/>
        <v>31721344211.509998</v>
      </c>
      <c r="Q42" s="57">
        <f t="shared" si="10"/>
        <v>139222435643.94</v>
      </c>
      <c r="R42" s="57">
        <f t="shared" si="10"/>
        <v>20271205694.139999</v>
      </c>
      <c r="S42" s="57">
        <f t="shared" si="10"/>
        <v>21789723001.75</v>
      </c>
      <c r="T42" s="57">
        <f t="shared" si="10"/>
        <v>16591116698.24</v>
      </c>
      <c r="U42" s="57">
        <f t="shared" si="10"/>
        <v>22586935095.379997</v>
      </c>
      <c r="V42" s="57">
        <f t="shared" si="10"/>
        <v>53001491849.919998</v>
      </c>
      <c r="W42" s="57">
        <f t="shared" si="10"/>
        <v>41530737198.279999</v>
      </c>
      <c r="X42" s="57">
        <f t="shared" si="10"/>
        <v>175771209537.70999</v>
      </c>
      <c r="Y42" s="57">
        <f t="shared" si="10"/>
        <v>314993645181.65002</v>
      </c>
      <c r="Z42" s="57">
        <f>Z10+Z12+Z14</f>
        <v>5845437814.04</v>
      </c>
      <c r="AA42" s="57">
        <f t="shared" si="10"/>
        <v>0</v>
      </c>
      <c r="AB42" s="57">
        <f t="shared" si="10"/>
        <v>37026664985.234947</v>
      </c>
      <c r="AC42" s="12">
        <f t="shared" si="8"/>
        <v>0.89653476144576805</v>
      </c>
    </row>
    <row r="43" spans="1:29" s="49" customFormat="1" ht="25.5" x14ac:dyDescent="0.2">
      <c r="A43" s="78" t="s">
        <v>86</v>
      </c>
      <c r="B43" s="176" t="s">
        <v>22</v>
      </c>
      <c r="C43" s="177">
        <v>38395705018</v>
      </c>
      <c r="D43" s="177">
        <v>1841238739.6500001</v>
      </c>
      <c r="E43" s="83"/>
      <c r="F43" s="83">
        <v>1300000000</v>
      </c>
      <c r="G43" s="83">
        <v>12700000000</v>
      </c>
      <c r="H43" s="102"/>
      <c r="I43" s="102"/>
      <c r="J43" s="83">
        <f t="shared" si="5"/>
        <v>28836943757.650002</v>
      </c>
      <c r="K43" s="83">
        <v>3769346691.4099998</v>
      </c>
      <c r="L43" s="83">
        <v>1650980283.8099999</v>
      </c>
      <c r="M43" s="83">
        <v>3760285384.1399999</v>
      </c>
      <c r="N43" s="83">
        <v>3683058202.77</v>
      </c>
      <c r="O43" s="83">
        <v>1793618947.54</v>
      </c>
      <c r="P43" s="83">
        <v>1560040758.6700001</v>
      </c>
      <c r="Q43" s="83">
        <f t="shared" si="3"/>
        <v>16217330268.339998</v>
      </c>
      <c r="R43" s="83">
        <v>3277749550.21</v>
      </c>
      <c r="S43" s="83">
        <v>693736313.33000004</v>
      </c>
      <c r="T43" s="83">
        <v>1604639055.74</v>
      </c>
      <c r="U43" s="83">
        <v>3167413087.6999998</v>
      </c>
      <c r="V43" s="83">
        <v>684095446.82000005</v>
      </c>
      <c r="W43" s="83">
        <v>1680918188.27</v>
      </c>
      <c r="X43" s="83">
        <f t="shared" si="6"/>
        <v>11108551642.07</v>
      </c>
      <c r="Y43" s="102">
        <f t="shared" si="4"/>
        <v>27325881910.409996</v>
      </c>
      <c r="Z43" s="83"/>
      <c r="AA43" s="83"/>
      <c r="AB43" s="83">
        <f>+J43-Y43-Z43-AA43</f>
        <v>1511061847.2400055</v>
      </c>
      <c r="AC43" s="178">
        <f t="shared" si="8"/>
        <v>0.94759979212987355</v>
      </c>
    </row>
    <row r="44" spans="1:29" s="49" customFormat="1" ht="18.95" customHeight="1" x14ac:dyDescent="0.2">
      <c r="A44" s="45" t="s">
        <v>87</v>
      </c>
      <c r="B44" s="46" t="s">
        <v>88</v>
      </c>
      <c r="C44" s="38">
        <v>22700000000</v>
      </c>
      <c r="D44" s="37">
        <v>700000000</v>
      </c>
      <c r="E44" s="37">
        <v>500000000</v>
      </c>
      <c r="F44" s="37">
        <v>5000000000</v>
      </c>
      <c r="G44" s="37">
        <v>5000000000</v>
      </c>
      <c r="H44" s="37">
        <v>837000000</v>
      </c>
      <c r="I44" s="37">
        <v>837000000</v>
      </c>
      <c r="J44" s="37">
        <f t="shared" si="5"/>
        <v>22900000000</v>
      </c>
      <c r="K44" s="37"/>
      <c r="L44" s="37">
        <v>1259083000</v>
      </c>
      <c r="M44" s="37"/>
      <c r="N44" s="37"/>
      <c r="O44" s="37"/>
      <c r="P44" s="37">
        <v>1126708000</v>
      </c>
      <c r="Q44" s="37">
        <f t="shared" si="3"/>
        <v>2385791000</v>
      </c>
      <c r="R44" s="37"/>
      <c r="S44" s="37"/>
      <c r="T44" s="37"/>
      <c r="U44" s="37"/>
      <c r="V44" s="37">
        <v>600000000</v>
      </c>
      <c r="W44" s="37">
        <v>9440895000</v>
      </c>
      <c r="X44" s="37">
        <f t="shared" si="6"/>
        <v>10040895000</v>
      </c>
      <c r="Y44" s="39">
        <f t="shared" si="4"/>
        <v>12426686000</v>
      </c>
      <c r="Z44" s="37"/>
      <c r="AA44" s="37"/>
      <c r="AB44" s="37">
        <f>+J44-Y44-Z44-AA44</f>
        <v>10473314000</v>
      </c>
      <c r="AC44" s="14">
        <f t="shared" si="8"/>
        <v>0.54265004366812231</v>
      </c>
    </row>
    <row r="45" spans="1:29" s="49" customFormat="1" ht="18.95" customHeight="1" x14ac:dyDescent="0.2">
      <c r="A45" s="45" t="s">
        <v>89</v>
      </c>
      <c r="B45" s="46" t="s">
        <v>90</v>
      </c>
      <c r="C45" s="38">
        <v>13409508573.379999</v>
      </c>
      <c r="D45" s="37">
        <v>5226751836</v>
      </c>
      <c r="E45" s="38"/>
      <c r="F45" s="50"/>
      <c r="G45" s="39"/>
      <c r="H45" s="39"/>
      <c r="I45" s="39"/>
      <c r="J45" s="37">
        <f t="shared" si="5"/>
        <v>18636260409.379997</v>
      </c>
      <c r="K45" s="37"/>
      <c r="L45" s="37"/>
      <c r="M45" s="37"/>
      <c r="N45" s="37">
        <v>102478424</v>
      </c>
      <c r="O45" s="37">
        <v>442174319</v>
      </c>
      <c r="P45" s="37">
        <v>92008476.75</v>
      </c>
      <c r="Q45" s="37">
        <f t="shared" si="3"/>
        <v>636661219.75</v>
      </c>
      <c r="R45" s="37">
        <v>223566604</v>
      </c>
      <c r="S45" s="37">
        <v>8794180.9800000004</v>
      </c>
      <c r="T45" s="37"/>
      <c r="U45" s="37">
        <v>1500000000</v>
      </c>
      <c r="V45" s="37">
        <v>140615494</v>
      </c>
      <c r="W45" s="37">
        <v>8823256975.5</v>
      </c>
      <c r="X45" s="37">
        <f t="shared" si="6"/>
        <v>10696233254.48</v>
      </c>
      <c r="Y45" s="39">
        <f t="shared" si="4"/>
        <v>11332894474.23</v>
      </c>
      <c r="Z45" s="37">
        <v>182926983</v>
      </c>
      <c r="AA45" s="37"/>
      <c r="AB45" s="37">
        <f>+J45-Y45-Z45-AA45</f>
        <v>7120438952.1499977</v>
      </c>
      <c r="AC45" s="14">
        <f t="shared" si="8"/>
        <v>0.61792554966842272</v>
      </c>
    </row>
    <row r="46" spans="1:29" s="49" customFormat="1" ht="18.95" customHeight="1" x14ac:dyDescent="0.2">
      <c r="A46" s="45" t="s">
        <v>91</v>
      </c>
      <c r="B46" s="46" t="s">
        <v>36</v>
      </c>
      <c r="C46" s="38">
        <v>9300000000</v>
      </c>
      <c r="D46" s="37">
        <v>4550511728.9899998</v>
      </c>
      <c r="E46" s="38"/>
      <c r="F46" s="50"/>
      <c r="G46" s="39"/>
      <c r="H46" s="39"/>
      <c r="I46" s="39"/>
      <c r="J46" s="37">
        <f t="shared" si="5"/>
        <v>13850511728.99</v>
      </c>
      <c r="K46" s="37"/>
      <c r="L46" s="37"/>
      <c r="M46" s="37">
        <v>3592999</v>
      </c>
      <c r="N46" s="37">
        <v>15313984</v>
      </c>
      <c r="O46" s="37">
        <v>4341642.5</v>
      </c>
      <c r="P46" s="37">
        <v>704158159.64999998</v>
      </c>
      <c r="Q46" s="37">
        <f t="shared" si="3"/>
        <v>727406785.14999998</v>
      </c>
      <c r="R46" s="37">
        <v>5932867.5</v>
      </c>
      <c r="S46" s="37">
        <v>86211277.799999997</v>
      </c>
      <c r="T46" s="37">
        <v>113685388</v>
      </c>
      <c r="U46" s="37">
        <v>190964212</v>
      </c>
      <c r="V46" s="37">
        <v>27428023.600000001</v>
      </c>
      <c r="W46" s="37">
        <v>4524385744.1800003</v>
      </c>
      <c r="X46" s="37">
        <f t="shared" si="6"/>
        <v>4948607513.0799999</v>
      </c>
      <c r="Y46" s="39">
        <f t="shared" si="4"/>
        <v>5676014298.2299995</v>
      </c>
      <c r="Z46" s="37"/>
      <c r="AA46" s="37"/>
      <c r="AB46" s="37">
        <f>+J46-Y46-Z46-AA46</f>
        <v>8174497430.7600002</v>
      </c>
      <c r="AC46" s="14">
        <f t="shared" si="8"/>
        <v>0.40980538548259854</v>
      </c>
    </row>
    <row r="47" spans="1:29" s="49" customFormat="1" ht="17.25" customHeight="1" thickBot="1" x14ac:dyDescent="0.25">
      <c r="A47" s="51" t="s">
        <v>84</v>
      </c>
      <c r="B47" s="52" t="s">
        <v>85</v>
      </c>
      <c r="C47" s="53">
        <v>249775618949.67999</v>
      </c>
      <c r="D47" s="53">
        <v>353758582685.44</v>
      </c>
      <c r="E47" s="53">
        <v>15101952666.66</v>
      </c>
      <c r="F47" s="53">
        <v>119404054905.12</v>
      </c>
      <c r="G47" s="54">
        <v>95004054905.119995</v>
      </c>
      <c r="H47" s="54">
        <v>25312822250.509998</v>
      </c>
      <c r="I47" s="54">
        <v>25312822250.509998</v>
      </c>
      <c r="J47" s="55">
        <f>+C47+D47-E47+F47-G47</f>
        <v>612832248968.45996</v>
      </c>
      <c r="K47" s="55">
        <v>1426587149</v>
      </c>
      <c r="L47" s="55">
        <v>8033909084</v>
      </c>
      <c r="M47" s="55">
        <v>8387973406.9700003</v>
      </c>
      <c r="N47" s="55">
        <v>16567246738.1</v>
      </c>
      <c r="O47" s="55">
        <v>15344030851.93</v>
      </c>
      <c r="P47" s="55">
        <v>13406761475.92</v>
      </c>
      <c r="Q47" s="55">
        <f t="shared" si="3"/>
        <v>63166508705.919998</v>
      </c>
      <c r="R47" s="55">
        <v>19547661420.099998</v>
      </c>
      <c r="S47" s="55">
        <v>17671207036.580002</v>
      </c>
      <c r="T47" s="55">
        <v>20736344273.959999</v>
      </c>
      <c r="U47" s="55">
        <v>16390987383.459999</v>
      </c>
      <c r="V47" s="55">
        <v>18744955394.380001</v>
      </c>
      <c r="W47" s="55">
        <v>97930844533.070007</v>
      </c>
      <c r="X47" s="55">
        <f t="shared" si="6"/>
        <v>191022000041.55002</v>
      </c>
      <c r="Y47" s="39">
        <f t="shared" si="4"/>
        <v>254188508747.47003</v>
      </c>
      <c r="Z47" s="55">
        <v>241223527674.70999</v>
      </c>
      <c r="AA47" s="55"/>
      <c r="AB47" s="55">
        <f>+J47-Y47-Z47-AA47</f>
        <v>117420212546.27994</v>
      </c>
      <c r="AC47" s="17">
        <f t="shared" si="8"/>
        <v>0.80839746481369801</v>
      </c>
    </row>
    <row r="48" spans="1:29" s="33" customFormat="1" ht="18" customHeight="1" thickBot="1" x14ac:dyDescent="0.25">
      <c r="A48" s="56"/>
      <c r="B48" s="56" t="s">
        <v>1</v>
      </c>
      <c r="C48" s="57">
        <f>SUM(C42:C47)</f>
        <v>622043070351.30493</v>
      </c>
      <c r="D48" s="57">
        <f t="shared" ref="D48:AB48" si="11">SUM(D42:D47)</f>
        <v>452918559727.46002</v>
      </c>
      <c r="E48" s="57">
        <f t="shared" si="11"/>
        <v>18438539333.32</v>
      </c>
      <c r="F48" s="57">
        <f t="shared" si="11"/>
        <v>148113917301.70001</v>
      </c>
      <c r="G48" s="57">
        <f t="shared" si="11"/>
        <v>149715295201.73999</v>
      </c>
      <c r="H48" s="57">
        <f t="shared" si="11"/>
        <v>32844842650.509998</v>
      </c>
      <c r="I48" s="57">
        <f t="shared" si="11"/>
        <v>32844842650.509998</v>
      </c>
      <c r="J48" s="58">
        <f t="shared" si="11"/>
        <v>1054921712845.405</v>
      </c>
      <c r="K48" s="59">
        <f t="shared" si="11"/>
        <v>15003612357.41</v>
      </c>
      <c r="L48" s="57">
        <f t="shared" si="11"/>
        <v>21931590922.809998</v>
      </c>
      <c r="M48" s="57">
        <f t="shared" si="11"/>
        <v>32996279487.240002</v>
      </c>
      <c r="N48" s="57">
        <f t="shared" si="11"/>
        <v>47116011274.980003</v>
      </c>
      <c r="O48" s="57">
        <f t="shared" si="11"/>
        <v>56697618498.159996</v>
      </c>
      <c r="P48" s="57">
        <f t="shared" si="11"/>
        <v>48611021082.5</v>
      </c>
      <c r="Q48" s="57">
        <f t="shared" si="11"/>
        <v>222356133623.09998</v>
      </c>
      <c r="R48" s="57">
        <f t="shared" si="11"/>
        <v>43326116135.949997</v>
      </c>
      <c r="S48" s="57">
        <f t="shared" si="11"/>
        <v>40249671810.440002</v>
      </c>
      <c r="T48" s="57">
        <f t="shared" si="11"/>
        <v>39045785415.940002</v>
      </c>
      <c r="U48" s="57">
        <f t="shared" si="11"/>
        <v>43836299778.539993</v>
      </c>
      <c r="V48" s="57">
        <f t="shared" si="11"/>
        <v>73198586208.720001</v>
      </c>
      <c r="W48" s="57">
        <f t="shared" si="11"/>
        <v>163931037639.29999</v>
      </c>
      <c r="X48" s="57">
        <f>SUM(X42:X47)</f>
        <v>403587496988.89001</v>
      </c>
      <c r="Y48" s="57">
        <f>SUM(Y42:Y47)</f>
        <v>625943630611.98999</v>
      </c>
      <c r="Z48" s="58">
        <f>SUM(Z42:Z47)</f>
        <v>247251892471.75</v>
      </c>
      <c r="AA48" s="60">
        <f t="shared" si="11"/>
        <v>0</v>
      </c>
      <c r="AB48" s="59">
        <f t="shared" si="11"/>
        <v>181726189761.66489</v>
      </c>
      <c r="AC48" s="12">
        <f t="shared" si="8"/>
        <v>0.8277349043546548</v>
      </c>
    </row>
    <row r="49" spans="1:29" s="64" customFormat="1" ht="9" customHeight="1" thickBot="1" x14ac:dyDescent="0.25">
      <c r="A49" s="61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11"/>
    </row>
    <row r="50" spans="1:29" s="41" customFormat="1" ht="21" customHeight="1" thickBot="1" x14ac:dyDescent="0.25">
      <c r="A50" s="56"/>
      <c r="B50" s="65" t="s">
        <v>18</v>
      </c>
      <c r="C50" s="57">
        <f>+C48</f>
        <v>622043070351.30493</v>
      </c>
      <c r="D50" s="164">
        <f t="shared" ref="D50:AB50" si="12">+D48</f>
        <v>452918559727.46002</v>
      </c>
      <c r="E50" s="57">
        <f t="shared" si="12"/>
        <v>18438539333.32</v>
      </c>
      <c r="F50" s="57">
        <f t="shared" si="12"/>
        <v>148113917301.70001</v>
      </c>
      <c r="G50" s="57">
        <f t="shared" si="12"/>
        <v>149715295201.73999</v>
      </c>
      <c r="H50" s="57">
        <f t="shared" si="12"/>
        <v>32844842650.509998</v>
      </c>
      <c r="I50" s="57">
        <f t="shared" si="12"/>
        <v>32844842650.509998</v>
      </c>
      <c r="J50" s="57">
        <f t="shared" si="12"/>
        <v>1054921712845.405</v>
      </c>
      <c r="K50" s="57">
        <f t="shared" si="12"/>
        <v>15003612357.41</v>
      </c>
      <c r="L50" s="57">
        <f t="shared" si="12"/>
        <v>21931590922.809998</v>
      </c>
      <c r="M50" s="57">
        <f t="shared" si="12"/>
        <v>32996279487.240002</v>
      </c>
      <c r="N50" s="57">
        <f t="shared" si="12"/>
        <v>47116011274.980003</v>
      </c>
      <c r="O50" s="57">
        <f t="shared" si="12"/>
        <v>56697618498.159996</v>
      </c>
      <c r="P50" s="57">
        <f t="shared" si="12"/>
        <v>48611021082.5</v>
      </c>
      <c r="Q50" s="57">
        <f t="shared" si="12"/>
        <v>222356133623.09998</v>
      </c>
      <c r="R50" s="57">
        <f t="shared" si="12"/>
        <v>43326116135.949997</v>
      </c>
      <c r="S50" s="57">
        <f t="shared" si="12"/>
        <v>40249671810.440002</v>
      </c>
      <c r="T50" s="57">
        <f t="shared" si="12"/>
        <v>39045785415.940002</v>
      </c>
      <c r="U50" s="57">
        <f t="shared" si="12"/>
        <v>43836299778.539993</v>
      </c>
      <c r="V50" s="57">
        <f t="shared" si="12"/>
        <v>73198586208.720001</v>
      </c>
      <c r="W50" s="57">
        <f t="shared" si="12"/>
        <v>163931037639.29999</v>
      </c>
      <c r="X50" s="57">
        <f t="shared" si="12"/>
        <v>403587496988.89001</v>
      </c>
      <c r="Y50" s="57">
        <f>+Y48</f>
        <v>625943630611.98999</v>
      </c>
      <c r="Z50" s="57">
        <f>+Z48</f>
        <v>247251892471.75</v>
      </c>
      <c r="AA50" s="57">
        <f t="shared" si="12"/>
        <v>0</v>
      </c>
      <c r="AB50" s="57">
        <f t="shared" si="12"/>
        <v>181726189761.66489</v>
      </c>
      <c r="AC50" s="12">
        <f>+(Y50+Z50)/J50</f>
        <v>0.8277349043546548</v>
      </c>
    </row>
    <row r="51" spans="1:29" s="41" customFormat="1" ht="15.75" thickBot="1" x14ac:dyDescent="0.25">
      <c r="A51" s="66"/>
      <c r="B51" s="67"/>
      <c r="C51" s="68"/>
      <c r="D51" s="68"/>
      <c r="E51" s="69"/>
      <c r="F51" s="68"/>
      <c r="G51" s="68"/>
      <c r="H51" s="191"/>
      <c r="I51" s="192"/>
      <c r="J51" s="70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11"/>
    </row>
    <row r="52" spans="1:29" s="33" customFormat="1" ht="21.75" customHeight="1" thickBot="1" x14ac:dyDescent="0.25">
      <c r="A52" s="56"/>
      <c r="B52" s="71" t="s">
        <v>3</v>
      </c>
      <c r="C52" s="72"/>
      <c r="D52" s="72"/>
      <c r="E52" s="72"/>
      <c r="F52" s="72"/>
      <c r="G52" s="72"/>
      <c r="H52" s="72"/>
      <c r="I52" s="72"/>
      <c r="J52" s="73"/>
      <c r="K52" s="72"/>
      <c r="L52" s="72"/>
      <c r="M52" s="72"/>
      <c r="N52" s="72"/>
      <c r="O52" s="74"/>
      <c r="P52" s="75"/>
      <c r="Q52" s="72"/>
      <c r="R52" s="76"/>
      <c r="S52" s="77"/>
      <c r="T52" s="72"/>
      <c r="U52" s="72"/>
      <c r="V52" s="72"/>
      <c r="W52" s="72"/>
      <c r="X52" s="72"/>
      <c r="Y52" s="73"/>
      <c r="Z52" s="72"/>
      <c r="AA52" s="72"/>
      <c r="AB52" s="73"/>
      <c r="AC52" s="16"/>
    </row>
    <row r="53" spans="1:29" s="41" customFormat="1" ht="22.5" customHeight="1" x14ac:dyDescent="0.2">
      <c r="A53" s="78" t="s">
        <v>39</v>
      </c>
      <c r="B53" s="79" t="s">
        <v>40</v>
      </c>
      <c r="C53" s="80">
        <v>11995460341.27</v>
      </c>
      <c r="D53" s="81">
        <v>711996629</v>
      </c>
      <c r="E53" s="82">
        <v>0</v>
      </c>
      <c r="F53" s="82">
        <v>371786930.18000001</v>
      </c>
      <c r="G53" s="82">
        <v>561693830.67999995</v>
      </c>
      <c r="H53" s="82"/>
      <c r="I53" s="82"/>
      <c r="J53" s="83">
        <f>+C53+D53-E53+F53-G53</f>
        <v>12517550069.77</v>
      </c>
      <c r="K53" s="82">
        <v>921296370</v>
      </c>
      <c r="L53" s="82">
        <v>1547777356</v>
      </c>
      <c r="M53" s="82">
        <v>835800357</v>
      </c>
      <c r="N53" s="82">
        <v>844279339</v>
      </c>
      <c r="O53" s="82">
        <v>879788736</v>
      </c>
      <c r="P53" s="82">
        <v>1136649712</v>
      </c>
      <c r="Q53" s="83">
        <f>SUM(K53:P53)</f>
        <v>6165591870</v>
      </c>
      <c r="R53" s="82">
        <v>787203908</v>
      </c>
      <c r="S53" s="82">
        <v>895994121</v>
      </c>
      <c r="T53" s="82">
        <v>897702615</v>
      </c>
      <c r="U53" s="82">
        <v>938393372</v>
      </c>
      <c r="V53" s="82">
        <v>1043197047</v>
      </c>
      <c r="W53" s="82">
        <v>1651240924.7</v>
      </c>
      <c r="X53" s="83">
        <f>SUM(R53:W53)</f>
        <v>6213731987.6999998</v>
      </c>
      <c r="Y53" s="83">
        <f>+Q53+X53</f>
        <v>12379323857.700001</v>
      </c>
      <c r="Z53" s="82">
        <v>30800000</v>
      </c>
      <c r="AA53" s="82"/>
      <c r="AB53" s="83">
        <f>+J53-Y53-Z53-AA53</f>
        <v>107426212.06999969</v>
      </c>
      <c r="AC53" s="15">
        <f t="shared" ref="AC53:AC58" si="13">+(Y53+Z53)/J53</f>
        <v>0.99141795227730423</v>
      </c>
    </row>
    <row r="54" spans="1:29" s="41" customFormat="1" ht="21.75" customHeight="1" x14ac:dyDescent="0.2">
      <c r="A54" s="45" t="s">
        <v>41</v>
      </c>
      <c r="B54" s="47" t="s">
        <v>42</v>
      </c>
      <c r="C54" s="40">
        <v>978901134.17999995</v>
      </c>
      <c r="D54" s="21">
        <v>1275099062.8299999</v>
      </c>
      <c r="E54" s="84">
        <v>48605124.149999999</v>
      </c>
      <c r="F54" s="84">
        <v>510627717</v>
      </c>
      <c r="G54" s="84">
        <v>320720816.5</v>
      </c>
      <c r="H54" s="84"/>
      <c r="I54" s="84"/>
      <c r="J54" s="37">
        <f>+C54+D54-E54+F54-G54</f>
        <v>2395301973.3599997</v>
      </c>
      <c r="K54" s="84">
        <v>47976616.5</v>
      </c>
      <c r="L54" s="84">
        <v>7828224</v>
      </c>
      <c r="M54" s="84">
        <v>77343360</v>
      </c>
      <c r="N54" s="84">
        <v>106128705</v>
      </c>
      <c r="O54" s="84">
        <v>119518074</v>
      </c>
      <c r="P54" s="84">
        <v>115584190</v>
      </c>
      <c r="Q54" s="37">
        <f>SUM(K54:P54)</f>
        <v>474379169.5</v>
      </c>
      <c r="R54" s="84">
        <v>87653388</v>
      </c>
      <c r="S54" s="84">
        <v>81123441</v>
      </c>
      <c r="T54" s="84">
        <v>228317693</v>
      </c>
      <c r="U54" s="84">
        <v>73505245</v>
      </c>
      <c r="V54" s="84">
        <v>122837020</v>
      </c>
      <c r="W54" s="84">
        <v>906218503</v>
      </c>
      <c r="X54" s="37">
        <f>SUM(R54:W54)</f>
        <v>1499655290</v>
      </c>
      <c r="Y54" s="37">
        <f>+Q54+X54</f>
        <v>1974034459.5</v>
      </c>
      <c r="Z54" s="84">
        <v>35315195</v>
      </c>
      <c r="AA54" s="84"/>
      <c r="AB54" s="37">
        <f>+J54-Y54-Z54-AA54</f>
        <v>385952318.85999966</v>
      </c>
      <c r="AC54" s="10">
        <f t="shared" si="13"/>
        <v>0.83887112224159077</v>
      </c>
    </row>
    <row r="55" spans="1:29" s="85" customFormat="1" ht="22.5" customHeight="1" x14ac:dyDescent="0.2">
      <c r="A55" s="45" t="s">
        <v>43</v>
      </c>
      <c r="B55" s="47" t="s">
        <v>44</v>
      </c>
      <c r="C55" s="40">
        <v>1852095733.1400001</v>
      </c>
      <c r="D55" s="21">
        <v>146388704.69999999</v>
      </c>
      <c r="E55" s="84">
        <v>0</v>
      </c>
      <c r="F55" s="84">
        <v>0</v>
      </c>
      <c r="G55" s="84">
        <v>0</v>
      </c>
      <c r="H55" s="84"/>
      <c r="I55" s="84"/>
      <c r="J55" s="37">
        <f>+C55+D55-E55+F55-G55</f>
        <v>1998484437.8400002</v>
      </c>
      <c r="K55" s="84">
        <v>0</v>
      </c>
      <c r="L55" s="84">
        <v>53808333</v>
      </c>
      <c r="M55" s="84">
        <v>74524999.659999996</v>
      </c>
      <c r="N55" s="84">
        <v>53808333</v>
      </c>
      <c r="O55" s="84">
        <v>74524999.659999996</v>
      </c>
      <c r="P55" s="84">
        <v>128333332.66</v>
      </c>
      <c r="Q55" s="37">
        <f>SUM(K55:P55)</f>
        <v>384999997.98000002</v>
      </c>
      <c r="R55" s="84">
        <v>224318080.84999999</v>
      </c>
      <c r="S55" s="84">
        <v>64166666.329999998</v>
      </c>
      <c r="T55" s="84">
        <v>64166666.329999998</v>
      </c>
      <c r="U55" s="84">
        <v>194548760.09</v>
      </c>
      <c r="V55" s="84">
        <v>125104743.86</v>
      </c>
      <c r="W55" s="84">
        <v>575624731.94000006</v>
      </c>
      <c r="X55" s="37">
        <f>SUM(R55:W55)</f>
        <v>1247929649.4000001</v>
      </c>
      <c r="Y55" s="37">
        <f>+Q55+X55</f>
        <v>1632929647.3800001</v>
      </c>
      <c r="Z55" s="84"/>
      <c r="AA55" s="84"/>
      <c r="AB55" s="37">
        <f>+J55-Y55-Z55-AA55</f>
        <v>365554790.46000004</v>
      </c>
      <c r="AC55" s="10">
        <f t="shared" si="13"/>
        <v>0.81708399448178914</v>
      </c>
    </row>
    <row r="56" spans="1:29" s="85" customFormat="1" ht="23.25" customHeight="1" x14ac:dyDescent="0.2">
      <c r="A56" s="45" t="s">
        <v>93</v>
      </c>
      <c r="B56" s="47" t="s">
        <v>94</v>
      </c>
      <c r="C56" s="40">
        <v>765900969.01999998</v>
      </c>
      <c r="D56" s="21">
        <v>396558422.70999998</v>
      </c>
      <c r="E56" s="84">
        <v>0</v>
      </c>
      <c r="F56" s="84">
        <v>0</v>
      </c>
      <c r="G56" s="84">
        <v>0</v>
      </c>
      <c r="H56" s="84"/>
      <c r="I56" s="84"/>
      <c r="J56" s="37">
        <f>+C56+D56-E56+F56-G56</f>
        <v>1162459391.73</v>
      </c>
      <c r="K56" s="84">
        <v>0</v>
      </c>
      <c r="L56" s="84"/>
      <c r="M56" s="84">
        <v>0</v>
      </c>
      <c r="N56" s="84"/>
      <c r="O56" s="84"/>
      <c r="P56" s="84"/>
      <c r="Q56" s="37">
        <f>SUM(K56:P56)</f>
        <v>0</v>
      </c>
      <c r="R56" s="84"/>
      <c r="S56" s="84"/>
      <c r="T56" s="84"/>
      <c r="U56" s="84"/>
      <c r="V56" s="84"/>
      <c r="W56" s="84">
        <v>273594342.37</v>
      </c>
      <c r="X56" s="37">
        <f>SUM(R56:W56)</f>
        <v>273594342.37</v>
      </c>
      <c r="Y56" s="37">
        <f>+Q56+X56</f>
        <v>273594342.37</v>
      </c>
      <c r="Z56" s="84">
        <v>305774141.50999999</v>
      </c>
      <c r="AA56" s="84"/>
      <c r="AB56" s="37">
        <f>+J56-Y56-Z56-AA56</f>
        <v>583090907.85000002</v>
      </c>
      <c r="AC56" s="10">
        <f t="shared" si="13"/>
        <v>0.49839890150293326</v>
      </c>
    </row>
    <row r="57" spans="1:29" s="85" customFormat="1" ht="18.75" customHeight="1" thickBot="1" x14ac:dyDescent="0.25">
      <c r="A57" s="45" t="s">
        <v>84</v>
      </c>
      <c r="B57" s="47" t="s">
        <v>92</v>
      </c>
      <c r="C57" s="40">
        <v>87540657275.270004</v>
      </c>
      <c r="D57" s="21">
        <v>133537342548.7</v>
      </c>
      <c r="E57" s="84">
        <v>1433316067.4200001</v>
      </c>
      <c r="F57" s="84">
        <v>9658927657.7800007</v>
      </c>
      <c r="G57" s="84">
        <v>8057549757.7399998</v>
      </c>
      <c r="H57" s="84"/>
      <c r="I57" s="84"/>
      <c r="J57" s="37">
        <f>+C57+D57-E57+F57-G57</f>
        <v>221246061656.59</v>
      </c>
      <c r="K57" s="84">
        <v>522438562</v>
      </c>
      <c r="L57" s="84">
        <v>932800884</v>
      </c>
      <c r="M57" s="84">
        <v>5964459478.3299999</v>
      </c>
      <c r="N57" s="84">
        <v>6631791212.8999996</v>
      </c>
      <c r="O57" s="84">
        <v>7167390649.1999998</v>
      </c>
      <c r="P57" s="84">
        <v>4087260060.9899998</v>
      </c>
      <c r="Q57" s="37">
        <f>SUM(K57:P57)</f>
        <v>25306140847.419998</v>
      </c>
      <c r="R57" s="84">
        <v>4168616308.0999999</v>
      </c>
      <c r="S57" s="84">
        <v>5752299961.6000004</v>
      </c>
      <c r="T57" s="84">
        <v>2002609776.29</v>
      </c>
      <c r="U57" s="84">
        <v>5980864249.0299997</v>
      </c>
      <c r="V57" s="84">
        <v>13439184946.690001</v>
      </c>
      <c r="W57" s="84">
        <v>60741691543.639999</v>
      </c>
      <c r="X57" s="37">
        <f>SUM(R57:W57)</f>
        <v>92085266785.350006</v>
      </c>
      <c r="Y57" s="37">
        <f>+Q57+X57</f>
        <v>117391407632.77</v>
      </c>
      <c r="Z57" s="84">
        <v>70672161901.410004</v>
      </c>
      <c r="AA57" s="84"/>
      <c r="AB57" s="37">
        <f>+J57-Y57-Z57-AA57</f>
        <v>33182492122.409988</v>
      </c>
      <c r="AC57" s="10">
        <f t="shared" si="13"/>
        <v>0.85001996476703545</v>
      </c>
    </row>
    <row r="58" spans="1:29" s="41" customFormat="1" ht="21.75" customHeight="1" thickBot="1" x14ac:dyDescent="0.25">
      <c r="A58" s="56"/>
      <c r="B58" s="56" t="s">
        <v>19</v>
      </c>
      <c r="C58" s="58">
        <f>SUM(C53:C57)</f>
        <v>103133015452.88</v>
      </c>
      <c r="D58" s="22">
        <f t="shared" ref="D58:AB58" si="14">SUM(D53:D57)</f>
        <v>136067385367.94</v>
      </c>
      <c r="E58" s="58">
        <f t="shared" si="14"/>
        <v>1481921191.5700002</v>
      </c>
      <c r="F58" s="58">
        <f t="shared" si="14"/>
        <v>10541342304.960001</v>
      </c>
      <c r="G58" s="58">
        <f t="shared" si="14"/>
        <v>8939964404.9200001</v>
      </c>
      <c r="H58" s="58">
        <f t="shared" si="14"/>
        <v>0</v>
      </c>
      <c r="I58" s="58">
        <f t="shared" si="14"/>
        <v>0</v>
      </c>
      <c r="J58" s="58">
        <f t="shared" si="14"/>
        <v>239319857529.29001</v>
      </c>
      <c r="K58" s="58">
        <f t="shared" si="14"/>
        <v>1491711548.5</v>
      </c>
      <c r="L58" s="58">
        <f t="shared" si="14"/>
        <v>2542214797</v>
      </c>
      <c r="M58" s="58">
        <f t="shared" si="14"/>
        <v>6952128194.9899998</v>
      </c>
      <c r="N58" s="58">
        <f t="shared" si="14"/>
        <v>7636007589.8999996</v>
      </c>
      <c r="O58" s="58">
        <f t="shared" si="14"/>
        <v>8241222458.8599997</v>
      </c>
      <c r="P58" s="58">
        <f t="shared" si="14"/>
        <v>5467827295.6499996</v>
      </c>
      <c r="Q58" s="58">
        <f t="shared" si="14"/>
        <v>32331111884.899998</v>
      </c>
      <c r="R58" s="58">
        <f t="shared" si="14"/>
        <v>5267791684.9499998</v>
      </c>
      <c r="S58" s="58">
        <f t="shared" si="14"/>
        <v>6793584189.9300003</v>
      </c>
      <c r="T58" s="58">
        <f t="shared" si="14"/>
        <v>3192796750.6199999</v>
      </c>
      <c r="U58" s="58">
        <f t="shared" si="14"/>
        <v>7187311626.1199999</v>
      </c>
      <c r="V58" s="58">
        <f t="shared" si="14"/>
        <v>14730323757.550001</v>
      </c>
      <c r="W58" s="58">
        <f t="shared" si="14"/>
        <v>64148370045.650002</v>
      </c>
      <c r="X58" s="58">
        <f t="shared" si="14"/>
        <v>101320178054.82001</v>
      </c>
      <c r="Y58" s="58">
        <f t="shared" si="14"/>
        <v>133651289939.72</v>
      </c>
      <c r="Z58" s="58">
        <f>SUM(Z53:Z57)</f>
        <v>71044051237.919998</v>
      </c>
      <c r="AA58" s="58">
        <f t="shared" si="14"/>
        <v>0</v>
      </c>
      <c r="AB58" s="58">
        <f t="shared" si="14"/>
        <v>34624516351.649986</v>
      </c>
      <c r="AC58" s="8">
        <f t="shared" si="13"/>
        <v>0.85532117263853735</v>
      </c>
    </row>
    <row r="59" spans="1:29" s="91" customFormat="1" ht="12.75" customHeight="1" x14ac:dyDescent="0.2">
      <c r="A59" s="86"/>
      <c r="B59" s="87"/>
      <c r="C59" s="88"/>
      <c r="D59" s="88"/>
      <c r="E59" s="89"/>
      <c r="F59" s="90"/>
      <c r="G59" s="88"/>
      <c r="H59" s="88"/>
      <c r="I59" s="90"/>
      <c r="J59" s="90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90"/>
      <c r="V59" s="88"/>
      <c r="W59" s="88"/>
      <c r="X59" s="88"/>
      <c r="Y59" s="30"/>
      <c r="Z59" s="89"/>
      <c r="AA59" s="89"/>
      <c r="AB59" s="30"/>
      <c r="AC59" s="7"/>
    </row>
    <row r="60" spans="1:29" s="41" customFormat="1" ht="15" customHeight="1" x14ac:dyDescent="0.2">
      <c r="A60" s="198" t="s">
        <v>123</v>
      </c>
      <c r="B60" s="199"/>
      <c r="C60" s="200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13"/>
    </row>
    <row r="61" spans="1:29" s="41" customFormat="1" ht="28.5" customHeight="1" thickBot="1" x14ac:dyDescent="0.25">
      <c r="A61" s="45" t="s">
        <v>84</v>
      </c>
      <c r="B61" s="93" t="s">
        <v>123</v>
      </c>
      <c r="C61" s="94">
        <v>0</v>
      </c>
      <c r="D61" s="95">
        <v>3279075420.3299999</v>
      </c>
      <c r="E61" s="96">
        <v>0</v>
      </c>
      <c r="F61" s="96">
        <v>0</v>
      </c>
      <c r="G61" s="96">
        <v>0</v>
      </c>
      <c r="H61" s="96"/>
      <c r="I61" s="96"/>
      <c r="J61" s="55">
        <f>+C61+D61-E61+F61-G61</f>
        <v>3279075420.3299999</v>
      </c>
      <c r="K61" s="96"/>
      <c r="L61" s="95"/>
      <c r="M61" s="95"/>
      <c r="N61" s="95"/>
      <c r="O61" s="95"/>
      <c r="P61" s="95"/>
      <c r="Q61" s="94">
        <f>SUM(K61:P61)</f>
        <v>0</v>
      </c>
      <c r="R61" s="95"/>
      <c r="S61" s="95"/>
      <c r="T61" s="95"/>
      <c r="U61" s="95"/>
      <c r="V61" s="95"/>
      <c r="W61" s="96"/>
      <c r="X61" s="55">
        <f>SUM(R61:W61)</f>
        <v>0</v>
      </c>
      <c r="Y61" s="55">
        <f>+Q61+X61</f>
        <v>0</v>
      </c>
      <c r="Z61" s="95"/>
      <c r="AA61" s="96"/>
      <c r="AB61" s="95">
        <f>J61-Y61-Z61-AA61</f>
        <v>3279075420.3299999</v>
      </c>
      <c r="AC61" s="18">
        <f>+(Y61+Z61)/J61</f>
        <v>0</v>
      </c>
    </row>
    <row r="62" spans="1:29" s="49" customFormat="1" ht="33.75" customHeight="1" thickBot="1" x14ac:dyDescent="0.25">
      <c r="A62" s="97"/>
      <c r="B62" s="57" t="s">
        <v>124</v>
      </c>
      <c r="C62" s="57">
        <f>+C61</f>
        <v>0</v>
      </c>
      <c r="D62" s="57">
        <f t="shared" ref="D62:AB62" si="15">+D61</f>
        <v>3279075420.3299999</v>
      </c>
      <c r="E62" s="57">
        <f t="shared" si="15"/>
        <v>0</v>
      </c>
      <c r="F62" s="57">
        <f t="shared" si="15"/>
        <v>0</v>
      </c>
      <c r="G62" s="57">
        <f t="shared" si="15"/>
        <v>0</v>
      </c>
      <c r="H62" s="57">
        <f t="shared" si="15"/>
        <v>0</v>
      </c>
      <c r="I62" s="57">
        <f t="shared" si="15"/>
        <v>0</v>
      </c>
      <c r="J62" s="57">
        <f t="shared" si="15"/>
        <v>3279075420.3299999</v>
      </c>
      <c r="K62" s="57">
        <f t="shared" si="15"/>
        <v>0</v>
      </c>
      <c r="L62" s="57">
        <f t="shared" si="15"/>
        <v>0</v>
      </c>
      <c r="M62" s="57">
        <f t="shared" si="15"/>
        <v>0</v>
      </c>
      <c r="N62" s="57">
        <f t="shared" si="15"/>
        <v>0</v>
      </c>
      <c r="O62" s="57">
        <f t="shared" si="15"/>
        <v>0</v>
      </c>
      <c r="P62" s="57">
        <f t="shared" si="15"/>
        <v>0</v>
      </c>
      <c r="Q62" s="57">
        <f t="shared" si="15"/>
        <v>0</v>
      </c>
      <c r="R62" s="57">
        <f t="shared" si="15"/>
        <v>0</v>
      </c>
      <c r="S62" s="57">
        <f t="shared" si="15"/>
        <v>0</v>
      </c>
      <c r="T62" s="57">
        <f t="shared" si="15"/>
        <v>0</v>
      </c>
      <c r="U62" s="57">
        <f t="shared" si="15"/>
        <v>0</v>
      </c>
      <c r="V62" s="57">
        <f t="shared" si="15"/>
        <v>0</v>
      </c>
      <c r="W62" s="57">
        <f t="shared" si="15"/>
        <v>0</v>
      </c>
      <c r="X62" s="57">
        <f t="shared" si="15"/>
        <v>0</v>
      </c>
      <c r="Y62" s="57">
        <f t="shared" si="15"/>
        <v>0</v>
      </c>
      <c r="Z62" s="57">
        <f>+Z61</f>
        <v>0</v>
      </c>
      <c r="AA62" s="57">
        <f t="shared" si="15"/>
        <v>0</v>
      </c>
      <c r="AB62" s="57">
        <f t="shared" si="15"/>
        <v>3279075420.3299999</v>
      </c>
      <c r="AC62" s="8">
        <f>+(Y62+Z62)/J62</f>
        <v>0</v>
      </c>
    </row>
    <row r="63" spans="1:29" s="91" customFormat="1" ht="12.75" customHeight="1" x14ac:dyDescent="0.2">
      <c r="B63" s="98"/>
      <c r="C63" s="99"/>
      <c r="D63" s="100"/>
      <c r="E63" s="101"/>
      <c r="F63" s="102"/>
      <c r="G63" s="100"/>
      <c r="H63" s="100"/>
      <c r="I63" s="102"/>
      <c r="J63" s="102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2"/>
      <c r="V63" s="100"/>
      <c r="W63" s="100"/>
      <c r="X63" s="100"/>
      <c r="Y63" s="103"/>
      <c r="Z63" s="101"/>
      <c r="AA63" s="101"/>
      <c r="AB63" s="103"/>
      <c r="AC63" s="23"/>
    </row>
    <row r="64" spans="1:29" s="41" customFormat="1" ht="15" customHeight="1" x14ac:dyDescent="0.2">
      <c r="A64" s="198" t="s">
        <v>125</v>
      </c>
      <c r="B64" s="199"/>
      <c r="C64" s="200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13"/>
    </row>
    <row r="65" spans="1:29" s="41" customFormat="1" ht="28.5" customHeight="1" thickBot="1" x14ac:dyDescent="0.25">
      <c r="A65" s="45">
        <v>10</v>
      </c>
      <c r="B65" s="93" t="s">
        <v>125</v>
      </c>
      <c r="C65" s="94">
        <v>0</v>
      </c>
      <c r="D65" s="95">
        <v>607642880</v>
      </c>
      <c r="E65" s="96">
        <v>0</v>
      </c>
      <c r="F65" s="96">
        <v>0</v>
      </c>
      <c r="G65" s="96">
        <v>0</v>
      </c>
      <c r="H65" s="96">
        <v>0</v>
      </c>
      <c r="I65" s="96"/>
      <c r="J65" s="55">
        <f>+C65+D65-E65+F65-G65</f>
        <v>607642880</v>
      </c>
      <c r="K65" s="96"/>
      <c r="L65" s="95"/>
      <c r="M65" s="95"/>
      <c r="N65" s="95">
        <v>286000000</v>
      </c>
      <c r="O65" s="95">
        <v>86352580</v>
      </c>
      <c r="P65" s="95">
        <v>235096288</v>
      </c>
      <c r="Q65" s="55">
        <f>SUM(K65:P65)</f>
        <v>607448868</v>
      </c>
      <c r="R65" s="95"/>
      <c r="S65" s="95"/>
      <c r="T65" s="95"/>
      <c r="U65" s="95"/>
      <c r="V65" s="95"/>
      <c r="W65" s="96"/>
      <c r="X65" s="55">
        <f>SUM(R65:W65)</f>
        <v>0</v>
      </c>
      <c r="Y65" s="55">
        <f>+Q65+X65</f>
        <v>607448868</v>
      </c>
      <c r="Z65" s="95">
        <v>21132</v>
      </c>
      <c r="AA65" s="96"/>
      <c r="AB65" s="95">
        <f>J65-Y65-Z65-AA65</f>
        <v>172880</v>
      </c>
      <c r="AC65" s="18">
        <f>+(Y65+Z65)/J65</f>
        <v>0.99971549078300725</v>
      </c>
    </row>
    <row r="66" spans="1:29" s="49" customFormat="1" ht="33.75" customHeight="1" thickBot="1" x14ac:dyDescent="0.25">
      <c r="A66" s="104"/>
      <c r="B66" s="105" t="s">
        <v>126</v>
      </c>
      <c r="C66" s="106">
        <f>+C65</f>
        <v>0</v>
      </c>
      <c r="D66" s="186">
        <f t="shared" ref="D66:AB66" si="16">+D65</f>
        <v>607642880</v>
      </c>
      <c r="E66" s="106">
        <f t="shared" si="16"/>
        <v>0</v>
      </c>
      <c r="F66" s="106">
        <f t="shared" si="16"/>
        <v>0</v>
      </c>
      <c r="G66" s="106">
        <f t="shared" si="16"/>
        <v>0</v>
      </c>
      <c r="H66" s="106">
        <f t="shared" si="16"/>
        <v>0</v>
      </c>
      <c r="I66" s="106">
        <f t="shared" si="16"/>
        <v>0</v>
      </c>
      <c r="J66" s="106">
        <f t="shared" si="16"/>
        <v>607642880</v>
      </c>
      <c r="K66" s="106">
        <f t="shared" si="16"/>
        <v>0</v>
      </c>
      <c r="L66" s="106">
        <f t="shared" si="16"/>
        <v>0</v>
      </c>
      <c r="M66" s="106">
        <f t="shared" si="16"/>
        <v>0</v>
      </c>
      <c r="N66" s="106">
        <f t="shared" si="16"/>
        <v>286000000</v>
      </c>
      <c r="O66" s="106">
        <f t="shared" si="16"/>
        <v>86352580</v>
      </c>
      <c r="P66" s="106">
        <f t="shared" si="16"/>
        <v>235096288</v>
      </c>
      <c r="Q66" s="106">
        <f t="shared" si="16"/>
        <v>607448868</v>
      </c>
      <c r="R66" s="106">
        <f t="shared" si="16"/>
        <v>0</v>
      </c>
      <c r="S66" s="106">
        <f t="shared" si="16"/>
        <v>0</v>
      </c>
      <c r="T66" s="106">
        <f t="shared" si="16"/>
        <v>0</v>
      </c>
      <c r="U66" s="106">
        <f t="shared" si="16"/>
        <v>0</v>
      </c>
      <c r="V66" s="106">
        <f t="shared" si="16"/>
        <v>0</v>
      </c>
      <c r="W66" s="106">
        <f t="shared" si="16"/>
        <v>0</v>
      </c>
      <c r="X66" s="106">
        <f t="shared" si="16"/>
        <v>0</v>
      </c>
      <c r="Y66" s="106">
        <f t="shared" si="16"/>
        <v>607448868</v>
      </c>
      <c r="Z66" s="106">
        <f t="shared" si="16"/>
        <v>21132</v>
      </c>
      <c r="AA66" s="106">
        <f t="shared" si="16"/>
        <v>0</v>
      </c>
      <c r="AB66" s="106">
        <f t="shared" si="16"/>
        <v>172880</v>
      </c>
      <c r="AC66" s="19">
        <f>+(Y66+Z66)/J66</f>
        <v>0.99971549078300725</v>
      </c>
    </row>
    <row r="67" spans="1:29" s="91" customFormat="1" ht="12.75" customHeight="1" x14ac:dyDescent="0.2">
      <c r="A67" s="86"/>
      <c r="B67" s="87"/>
      <c r="C67" s="88"/>
      <c r="D67" s="88"/>
      <c r="E67" s="88"/>
      <c r="F67" s="89"/>
      <c r="G67" s="90"/>
      <c r="H67" s="90"/>
      <c r="I67" s="90"/>
      <c r="J67" s="107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90"/>
      <c r="V67" s="88"/>
      <c r="W67" s="88"/>
      <c r="X67" s="88"/>
      <c r="Y67" s="30"/>
      <c r="Z67" s="89"/>
      <c r="AA67" s="89"/>
      <c r="AB67" s="30"/>
      <c r="AC67" s="7"/>
    </row>
    <row r="68" spans="1:29" s="33" customFormat="1" ht="15.75" x14ac:dyDescent="0.2">
      <c r="A68" s="172"/>
      <c r="B68" s="173" t="s">
        <v>4</v>
      </c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13"/>
    </row>
    <row r="69" spans="1:29" s="112" customFormat="1" ht="24" customHeight="1" thickBot="1" x14ac:dyDescent="0.25">
      <c r="A69" s="108" t="s">
        <v>95</v>
      </c>
      <c r="B69" s="109" t="s">
        <v>96</v>
      </c>
      <c r="C69" s="110">
        <v>522208495081</v>
      </c>
      <c r="D69" s="95">
        <v>13516566917</v>
      </c>
      <c r="E69" s="95">
        <v>20303642693</v>
      </c>
      <c r="F69" s="111">
        <v>27112180722</v>
      </c>
      <c r="G69" s="111">
        <v>27112180722</v>
      </c>
      <c r="H69" s="95">
        <v>80010199650</v>
      </c>
      <c r="I69" s="95">
        <v>80010199650</v>
      </c>
      <c r="J69" s="55">
        <f>+C69+D69-E69+F69-G69</f>
        <v>515421419305</v>
      </c>
      <c r="K69" s="95">
        <v>33648306139.560001</v>
      </c>
      <c r="L69" s="95">
        <v>31035110783</v>
      </c>
      <c r="M69" s="95">
        <v>41974261365.400002</v>
      </c>
      <c r="N69" s="95">
        <v>35637944034.379997</v>
      </c>
      <c r="O69" s="95">
        <v>37406620087.68</v>
      </c>
      <c r="P69" s="95">
        <v>49725892097.970001</v>
      </c>
      <c r="Q69" s="94">
        <f>SUM(K69:P69)</f>
        <v>229428134507.98999</v>
      </c>
      <c r="R69" s="95">
        <v>39183109645.260002</v>
      </c>
      <c r="S69" s="95">
        <v>36727838856.800003</v>
      </c>
      <c r="T69" s="95">
        <v>37820570809.559998</v>
      </c>
      <c r="U69" s="95">
        <v>37008895851.440002</v>
      </c>
      <c r="V69" s="95">
        <v>35675334384.339996</v>
      </c>
      <c r="W69" s="95">
        <v>88446025689.669998</v>
      </c>
      <c r="X69" s="55">
        <f>SUM(R69:W69)</f>
        <v>274861775237.07001</v>
      </c>
      <c r="Y69" s="55">
        <f>+Q69+X69</f>
        <v>504289909745.06</v>
      </c>
      <c r="Z69" s="95">
        <v>524955070</v>
      </c>
      <c r="AA69" s="95"/>
      <c r="AB69" s="55">
        <f>+J69-Y69-Z69-AA69</f>
        <v>10606554489.940002</v>
      </c>
      <c r="AC69" s="18">
        <f>+(Y69+Z69)/J69</f>
        <v>0.97942158767045029</v>
      </c>
    </row>
    <row r="70" spans="1:29" s="41" customFormat="1" ht="24" customHeight="1" thickBot="1" x14ac:dyDescent="0.25">
      <c r="A70" s="56"/>
      <c r="B70" s="113" t="s">
        <v>20</v>
      </c>
      <c r="C70" s="57">
        <f>+C69</f>
        <v>522208495081</v>
      </c>
      <c r="D70" s="57">
        <f>+D69</f>
        <v>13516566917</v>
      </c>
      <c r="E70" s="57">
        <f t="shared" ref="E70:AB70" si="17">+E69</f>
        <v>20303642693</v>
      </c>
      <c r="F70" s="57">
        <f t="shared" si="17"/>
        <v>27112180722</v>
      </c>
      <c r="G70" s="57">
        <f t="shared" si="17"/>
        <v>27112180722</v>
      </c>
      <c r="H70" s="57">
        <f t="shared" si="17"/>
        <v>80010199650</v>
      </c>
      <c r="I70" s="57">
        <f t="shared" si="17"/>
        <v>80010199650</v>
      </c>
      <c r="J70" s="57">
        <f>+J69</f>
        <v>515421419305</v>
      </c>
      <c r="K70" s="57">
        <f>+K69</f>
        <v>33648306139.560001</v>
      </c>
      <c r="L70" s="57">
        <f t="shared" si="17"/>
        <v>31035110783</v>
      </c>
      <c r="M70" s="57">
        <f t="shared" si="17"/>
        <v>41974261365.400002</v>
      </c>
      <c r="N70" s="57">
        <f t="shared" si="17"/>
        <v>35637944034.379997</v>
      </c>
      <c r="O70" s="57">
        <f t="shared" si="17"/>
        <v>37406620087.68</v>
      </c>
      <c r="P70" s="57">
        <f t="shared" si="17"/>
        <v>49725892097.970001</v>
      </c>
      <c r="Q70" s="57">
        <f t="shared" si="17"/>
        <v>229428134507.98999</v>
      </c>
      <c r="R70" s="57">
        <f t="shared" si="17"/>
        <v>39183109645.260002</v>
      </c>
      <c r="S70" s="57">
        <f t="shared" si="17"/>
        <v>36727838856.800003</v>
      </c>
      <c r="T70" s="57">
        <f t="shared" si="17"/>
        <v>37820570809.559998</v>
      </c>
      <c r="U70" s="57">
        <f t="shared" si="17"/>
        <v>37008895851.440002</v>
      </c>
      <c r="V70" s="57">
        <f t="shared" si="17"/>
        <v>35675334384.339996</v>
      </c>
      <c r="W70" s="57">
        <f t="shared" si="17"/>
        <v>88446025689.669998</v>
      </c>
      <c r="X70" s="57">
        <f t="shared" si="17"/>
        <v>274861775237.07001</v>
      </c>
      <c r="Y70" s="57">
        <f t="shared" si="17"/>
        <v>504289909745.06</v>
      </c>
      <c r="Z70" s="57">
        <f>+Z69</f>
        <v>524955070</v>
      </c>
      <c r="AA70" s="57">
        <f>+AA69</f>
        <v>0</v>
      </c>
      <c r="AB70" s="57">
        <f t="shared" si="17"/>
        <v>10606554489.940002</v>
      </c>
      <c r="AC70" s="8">
        <f>+(Y70+Z70)/J70</f>
        <v>0.97942158767045029</v>
      </c>
    </row>
    <row r="71" spans="1:29" s="41" customFormat="1" ht="19.5" customHeight="1" thickBot="1" x14ac:dyDescent="0.25">
      <c r="A71" s="114"/>
      <c r="B71" s="115" t="s">
        <v>23</v>
      </c>
      <c r="C71" s="57">
        <f>+C50+C58+C70+C62</f>
        <v>1247384580885.1851</v>
      </c>
      <c r="D71" s="57">
        <f t="shared" ref="D71:AB71" si="18">+D50+D58+D70+D62</f>
        <v>605781587432.72998</v>
      </c>
      <c r="E71" s="57">
        <f t="shared" si="18"/>
        <v>40224103217.889999</v>
      </c>
      <c r="F71" s="57">
        <f t="shared" si="18"/>
        <v>185767440328.66</v>
      </c>
      <c r="G71" s="57">
        <f t="shared" si="18"/>
        <v>185767440328.66</v>
      </c>
      <c r="H71" s="187">
        <f t="shared" si="18"/>
        <v>112855042300.50999</v>
      </c>
      <c r="I71" s="57">
        <f t="shared" si="18"/>
        <v>112855042300.50999</v>
      </c>
      <c r="J71" s="57">
        <f t="shared" si="18"/>
        <v>1812942065100.0251</v>
      </c>
      <c r="K71" s="57">
        <f t="shared" si="18"/>
        <v>50143630045.470001</v>
      </c>
      <c r="L71" s="57">
        <f t="shared" si="18"/>
        <v>55508916502.809998</v>
      </c>
      <c r="M71" s="57">
        <f t="shared" si="18"/>
        <v>81922669047.630005</v>
      </c>
      <c r="N71" s="57">
        <f t="shared" si="18"/>
        <v>90389962899.26001</v>
      </c>
      <c r="O71" s="57">
        <f t="shared" si="18"/>
        <v>102345461044.7</v>
      </c>
      <c r="P71" s="57">
        <f t="shared" si="18"/>
        <v>103804740476.12</v>
      </c>
      <c r="Q71" s="57">
        <f t="shared" si="18"/>
        <v>484115380015.98999</v>
      </c>
      <c r="R71" s="57">
        <f t="shared" si="18"/>
        <v>87777017466.160004</v>
      </c>
      <c r="S71" s="57">
        <f t="shared" si="18"/>
        <v>83771094857.170013</v>
      </c>
      <c r="T71" s="57">
        <f t="shared" si="18"/>
        <v>80059152976.119995</v>
      </c>
      <c r="U71" s="57">
        <f t="shared" si="18"/>
        <v>88032507256.100006</v>
      </c>
      <c r="V71" s="57">
        <f t="shared" si="18"/>
        <v>123604244350.61</v>
      </c>
      <c r="W71" s="57">
        <f t="shared" si="18"/>
        <v>316525433374.62</v>
      </c>
      <c r="X71" s="57">
        <f t="shared" si="18"/>
        <v>779769450280.78003</v>
      </c>
      <c r="Y71" s="57">
        <f t="shared" si="18"/>
        <v>1263884830296.77</v>
      </c>
      <c r="Z71" s="57">
        <f t="shared" si="18"/>
        <v>318820898779.66998</v>
      </c>
      <c r="AA71" s="57">
        <f t="shared" si="18"/>
        <v>0</v>
      </c>
      <c r="AB71" s="57">
        <f t="shared" si="18"/>
        <v>230236336023.58487</v>
      </c>
      <c r="AC71" s="8">
        <f>+(Y71+Z71)/J71</f>
        <v>0.87300403004831684</v>
      </c>
    </row>
    <row r="72" spans="1:29" s="116" customFormat="1" ht="18.95" customHeight="1" x14ac:dyDescent="0.2">
      <c r="A72" s="201" t="s">
        <v>132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</row>
    <row r="73" spans="1:29" s="116" customFormat="1" ht="11.25" customHeight="1" x14ac:dyDescent="0.15">
      <c r="B73" s="117"/>
      <c r="C73" s="118"/>
      <c r="D73" s="119"/>
      <c r="E73" s="119"/>
      <c r="F73" s="118"/>
      <c r="G73" s="118"/>
      <c r="H73" s="120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</row>
    <row r="74" spans="1:29" ht="18.95" customHeight="1" x14ac:dyDescent="0.2">
      <c r="A74" s="202" t="s">
        <v>26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</row>
    <row r="75" spans="1:29" ht="18.95" customHeight="1" x14ac:dyDescent="0.2">
      <c r="A75" s="195" t="s">
        <v>34</v>
      </c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</row>
    <row r="77" spans="1:29" ht="18.95" customHeight="1" x14ac:dyDescent="0.2">
      <c r="B77" s="122"/>
      <c r="C77" s="156"/>
      <c r="D77" s="156"/>
      <c r="E77" s="156"/>
      <c r="F77" s="156"/>
      <c r="G77" s="156"/>
      <c r="H77" s="24"/>
      <c r="I77" s="24"/>
      <c r="J77" s="25"/>
    </row>
    <row r="78" spans="1:29" ht="18.95" customHeight="1" x14ac:dyDescent="0.2">
      <c r="B78" s="122"/>
      <c r="C78" s="24"/>
      <c r="D78" s="24"/>
      <c r="E78" s="24"/>
      <c r="F78" s="24"/>
      <c r="G78" s="24"/>
      <c r="H78" s="24"/>
      <c r="I78" s="24"/>
      <c r="J78" s="24"/>
    </row>
    <row r="79" spans="1:29" ht="18.95" customHeight="1" x14ac:dyDescent="0.2">
      <c r="B79" s="122"/>
      <c r="C79" s="111"/>
      <c r="D79" s="111"/>
      <c r="E79" s="111"/>
      <c r="F79" s="111"/>
      <c r="H79" s="111"/>
      <c r="I79" s="111"/>
      <c r="J79" s="111"/>
    </row>
    <row r="80" spans="1:29" ht="18.95" customHeight="1" x14ac:dyDescent="0.2">
      <c r="B80" s="122"/>
      <c r="C80" s="111"/>
      <c r="D80" s="24"/>
      <c r="E80" s="111"/>
      <c r="F80" s="111"/>
      <c r="H80" s="111"/>
      <c r="I80" s="111"/>
      <c r="J80" s="111"/>
    </row>
    <row r="81" spans="2:10" ht="18.95" customHeight="1" x14ac:dyDescent="0.2">
      <c r="B81" s="122"/>
      <c r="C81" s="111"/>
      <c r="D81" s="24"/>
      <c r="E81" s="111"/>
      <c r="F81" s="111"/>
      <c r="H81" s="111"/>
      <c r="I81" s="111"/>
      <c r="J81" s="111"/>
    </row>
    <row r="82" spans="2:10" ht="18.95" customHeight="1" x14ac:dyDescent="0.2">
      <c r="B82" s="122"/>
      <c r="C82" s="111"/>
      <c r="D82" s="24"/>
      <c r="E82" s="111"/>
      <c r="F82" s="111"/>
      <c r="H82" s="111"/>
      <c r="I82" s="111"/>
      <c r="J82" s="111"/>
    </row>
    <row r="83" spans="2:10" ht="18.95" customHeight="1" x14ac:dyDescent="0.2">
      <c r="B83" s="122"/>
      <c r="C83" s="111"/>
      <c r="D83" s="24"/>
      <c r="E83" s="111"/>
      <c r="F83" s="111"/>
      <c r="H83" s="111"/>
      <c r="I83" s="111"/>
      <c r="J83" s="111"/>
    </row>
    <row r="84" spans="2:10" ht="18.95" customHeight="1" x14ac:dyDescent="0.2">
      <c r="B84" s="122"/>
      <c r="C84" s="111"/>
      <c r="D84" s="24"/>
      <c r="E84" s="111"/>
      <c r="F84" s="111"/>
      <c r="H84" s="111"/>
      <c r="I84" s="111"/>
      <c r="J84" s="111"/>
    </row>
    <row r="85" spans="2:10" ht="18.95" customHeight="1" x14ac:dyDescent="0.2">
      <c r="B85" s="122"/>
      <c r="C85" s="111"/>
      <c r="D85" s="24"/>
      <c r="E85" s="111"/>
      <c r="F85" s="111"/>
      <c r="H85" s="111"/>
      <c r="I85" s="111"/>
      <c r="J85" s="111"/>
    </row>
    <row r="86" spans="2:10" ht="18.95" customHeight="1" x14ac:dyDescent="0.2">
      <c r="B86" s="122"/>
      <c r="C86" s="111"/>
      <c r="D86" s="24"/>
      <c r="E86" s="111"/>
      <c r="F86" s="111"/>
      <c r="H86" s="111"/>
      <c r="I86" s="111"/>
      <c r="J86" s="111"/>
    </row>
    <row r="87" spans="2:10" ht="18.95" customHeight="1" x14ac:dyDescent="0.2">
      <c r="B87" s="122"/>
      <c r="C87" s="111"/>
      <c r="D87" s="24"/>
      <c r="E87" s="111"/>
      <c r="F87" s="111"/>
      <c r="H87" s="111"/>
      <c r="I87" s="111"/>
      <c r="J87" s="111"/>
    </row>
    <row r="88" spans="2:10" ht="18.95" customHeight="1" x14ac:dyDescent="0.2">
      <c r="B88" s="122"/>
      <c r="C88" s="111"/>
      <c r="D88" s="24"/>
      <c r="E88" s="111"/>
      <c r="F88" s="111"/>
      <c r="H88" s="111"/>
      <c r="I88" s="111"/>
      <c r="J88" s="111"/>
    </row>
    <row r="89" spans="2:10" ht="18.95" customHeight="1" x14ac:dyDescent="0.2">
      <c r="B89" s="122"/>
      <c r="C89" s="111"/>
      <c r="D89" s="24"/>
      <c r="E89" s="111"/>
      <c r="F89" s="111"/>
      <c r="H89" s="111"/>
      <c r="I89" s="111"/>
      <c r="J89" s="111"/>
    </row>
    <row r="90" spans="2:10" ht="18.95" customHeight="1" x14ac:dyDescent="0.2">
      <c r="B90" s="122"/>
      <c r="C90" s="111"/>
      <c r="D90" s="24"/>
      <c r="E90" s="111"/>
      <c r="F90" s="111"/>
      <c r="H90" s="111"/>
      <c r="I90" s="111"/>
      <c r="J90" s="111"/>
    </row>
    <row r="91" spans="2:10" ht="18.95" customHeight="1" x14ac:dyDescent="0.2">
      <c r="B91" s="122"/>
      <c r="C91" s="111"/>
      <c r="D91" s="24"/>
      <c r="E91" s="111"/>
      <c r="F91" s="111"/>
      <c r="H91" s="111"/>
      <c r="I91" s="111"/>
      <c r="J91" s="111"/>
    </row>
    <row r="92" spans="2:10" ht="18.95" customHeight="1" x14ac:dyDescent="0.2">
      <c r="B92" s="122"/>
      <c r="C92" s="111"/>
      <c r="D92" s="111"/>
      <c r="E92" s="111"/>
      <c r="F92" s="111"/>
      <c r="H92" s="111"/>
      <c r="I92" s="111"/>
      <c r="J92" s="111"/>
    </row>
    <row r="93" spans="2:10" ht="18.95" customHeight="1" x14ac:dyDescent="0.2">
      <c r="B93" s="122"/>
      <c r="C93" s="111"/>
      <c r="D93" s="111"/>
      <c r="E93" s="111"/>
      <c r="F93" s="111"/>
      <c r="H93" s="111"/>
      <c r="I93" s="111"/>
      <c r="J93" s="111"/>
    </row>
    <row r="94" spans="2:10" ht="18.95" customHeight="1" x14ac:dyDescent="0.2">
      <c r="B94" s="122"/>
      <c r="C94" s="111"/>
      <c r="D94" s="111"/>
      <c r="E94" s="111"/>
      <c r="F94" s="111"/>
      <c r="H94" s="111"/>
      <c r="I94" s="111"/>
      <c r="J94" s="111"/>
    </row>
    <row r="95" spans="2:10" ht="18.95" customHeight="1" x14ac:dyDescent="0.2">
      <c r="B95" s="122"/>
      <c r="C95" s="111"/>
      <c r="D95" s="111"/>
      <c r="E95" s="111"/>
      <c r="F95" s="111"/>
      <c r="H95" s="111"/>
      <c r="I95" s="111"/>
      <c r="J95" s="111"/>
    </row>
  </sheetData>
  <mergeCells count="35">
    <mergeCell ref="A6:AC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S7:S8"/>
    <mergeCell ref="T7:T8"/>
    <mergeCell ref="U7:U8"/>
    <mergeCell ref="J7:J8"/>
    <mergeCell ref="K7:K8"/>
    <mergeCell ref="L7:L8"/>
    <mergeCell ref="A75:AC75"/>
    <mergeCell ref="AB7:AB8"/>
    <mergeCell ref="AC7:AC8"/>
    <mergeCell ref="A60:C60"/>
    <mergeCell ref="A64:C64"/>
    <mergeCell ref="A72:AC72"/>
    <mergeCell ref="A74:AC74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M7:M8"/>
    <mergeCell ref="N7:N8"/>
    <mergeCell ref="O7:O8"/>
  </mergeCells>
  <pageMargins left="1.2598425196850394" right="0" top="0.39370078740157483" bottom="0.98425196850393704" header="0.35433070866141736" footer="0.59055118110236227"/>
  <pageSetup paperSize="5" scale="57" orientation="landscape" r:id="rId1"/>
  <headerFooter alignWithMargins="0">
    <oddHeader>&amp;L&amp;"Arial,Negrita"&amp;8                                     SECRETARIA DE HACIENDA - DIRECCION TECNICA DE PRESUPUESTO</oddHeader>
    <oddFooter>&amp;L&amp;"Arial,Negrita"&amp;8                                     FECHA: DICIEMBRE   2018 - ELABORO: JORGE A GONZALEZ GARCIA.
                                     FUENTE: SISTEMA INTEGRADO DE INFORMACION GUANE &amp;R&amp;P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zoomScaleNormal="100" workbookViewId="0">
      <pane xSplit="2" ySplit="3" topLeftCell="D4" activePane="bottomRight" state="frozen"/>
      <selection pane="topRight" activeCell="B1" sqref="B1"/>
      <selection pane="bottomLeft" activeCell="A4" sqref="A4"/>
      <selection pane="bottomRight" activeCell="U11" sqref="U11"/>
    </sheetView>
  </sheetViews>
  <sheetFormatPr baseColWidth="10" defaultRowHeight="18.95" customHeight="1" x14ac:dyDescent="0.2"/>
  <cols>
    <col min="1" max="1" width="15.85546875" style="126" bestFit="1" customWidth="1"/>
    <col min="2" max="2" width="27.7109375" style="154" customWidth="1"/>
    <col min="3" max="3" width="12.42578125" style="155" hidden="1" customWidth="1"/>
    <col min="4" max="4" width="16.5703125" style="155" bestFit="1" customWidth="1"/>
    <col min="5" max="5" width="14.140625" style="155" bestFit="1" customWidth="1"/>
    <col min="6" max="6" width="10" style="155" hidden="1" customWidth="1"/>
    <col min="7" max="7" width="15.42578125" style="155" hidden="1" customWidth="1"/>
    <col min="8" max="8" width="13.7109375" style="155" hidden="1" customWidth="1"/>
    <col min="9" max="9" width="10.85546875" style="155" hidden="1" customWidth="1"/>
    <col min="10" max="10" width="16.5703125" style="155" bestFit="1" customWidth="1"/>
    <col min="11" max="11" width="10.28515625" style="155" hidden="1" customWidth="1"/>
    <col min="12" max="12" width="14.140625" style="155" hidden="1" customWidth="1"/>
    <col min="13" max="13" width="15.28515625" style="155" hidden="1" customWidth="1"/>
    <col min="14" max="14" width="15.42578125" style="155" hidden="1" customWidth="1"/>
    <col min="15" max="15" width="17" style="155" hidden="1" customWidth="1"/>
    <col min="16" max="16" width="14.140625" style="155" hidden="1" customWidth="1"/>
    <col min="17" max="18" width="15.28515625" style="155" customWidth="1"/>
    <col min="19" max="22" width="14.140625" style="155" customWidth="1"/>
    <col min="23" max="23" width="15.28515625" style="155" bestFit="1" customWidth="1"/>
    <col min="24" max="24" width="8.85546875" style="155" hidden="1" customWidth="1"/>
    <col min="25" max="25" width="16.5703125" style="155" bestFit="1" customWidth="1"/>
    <col min="26" max="26" width="16.28515625" style="155" customWidth="1"/>
    <col min="27" max="27" width="8.5703125" style="155" customWidth="1"/>
    <col min="28" max="28" width="8.5703125" style="126" customWidth="1"/>
    <col min="29" max="29" width="11.42578125" style="126"/>
    <col min="30" max="30" width="21.42578125" style="126" customWidth="1"/>
    <col min="31" max="254" width="11.42578125" style="126"/>
    <col min="255" max="255" width="15.85546875" style="126" bestFit="1" customWidth="1"/>
    <col min="256" max="256" width="27.7109375" style="126" customWidth="1"/>
    <col min="257" max="257" width="0" style="126" hidden="1" customWidth="1"/>
    <col min="258" max="258" width="16.5703125" style="126" bestFit="1" customWidth="1"/>
    <col min="259" max="259" width="14.140625" style="126" bestFit="1" customWidth="1"/>
    <col min="260" max="263" width="0" style="126" hidden="1" customWidth="1"/>
    <col min="264" max="264" width="16.5703125" style="126" bestFit="1" customWidth="1"/>
    <col min="265" max="265" width="10.28515625" style="126" bestFit="1" customWidth="1"/>
    <col min="266" max="266" width="14.140625" style="126" bestFit="1" customWidth="1"/>
    <col min="267" max="267" width="15.28515625" style="126" bestFit="1" customWidth="1"/>
    <col min="268" max="278" width="0" style="126" hidden="1" customWidth="1"/>
    <col min="279" max="279" width="15" style="126" customWidth="1"/>
    <col min="280" max="280" width="16.28515625" style="126" customWidth="1"/>
    <col min="281" max="281" width="8.7109375" style="126" customWidth="1"/>
    <col min="282" max="282" width="8.5703125" style="126" customWidth="1"/>
    <col min="283" max="283" width="22.140625" style="126" customWidth="1"/>
    <col min="284" max="284" width="21.28515625" style="126" bestFit="1" customWidth="1"/>
    <col min="285" max="510" width="11.42578125" style="126"/>
    <col min="511" max="511" width="15.85546875" style="126" bestFit="1" customWidth="1"/>
    <col min="512" max="512" width="27.7109375" style="126" customWidth="1"/>
    <col min="513" max="513" width="0" style="126" hidden="1" customWidth="1"/>
    <col min="514" max="514" width="16.5703125" style="126" bestFit="1" customWidth="1"/>
    <col min="515" max="515" width="14.140625" style="126" bestFit="1" customWidth="1"/>
    <col min="516" max="519" width="0" style="126" hidden="1" customWidth="1"/>
    <col min="520" max="520" width="16.5703125" style="126" bestFit="1" customWidth="1"/>
    <col min="521" max="521" width="10.28515625" style="126" bestFit="1" customWidth="1"/>
    <col min="522" max="522" width="14.140625" style="126" bestFit="1" customWidth="1"/>
    <col min="523" max="523" width="15.28515625" style="126" bestFit="1" customWidth="1"/>
    <col min="524" max="534" width="0" style="126" hidden="1" customWidth="1"/>
    <col min="535" max="535" width="15" style="126" customWidth="1"/>
    <col min="536" max="536" width="16.28515625" style="126" customWidth="1"/>
    <col min="537" max="537" width="8.7109375" style="126" customWidth="1"/>
    <col min="538" max="538" width="8.5703125" style="126" customWidth="1"/>
    <col min="539" max="539" width="22.140625" style="126" customWidth="1"/>
    <col min="540" max="540" width="21.28515625" style="126" bestFit="1" customWidth="1"/>
    <col min="541" max="766" width="11.42578125" style="126"/>
    <col min="767" max="767" width="15.85546875" style="126" bestFit="1" customWidth="1"/>
    <col min="768" max="768" width="27.7109375" style="126" customWidth="1"/>
    <col min="769" max="769" width="0" style="126" hidden="1" customWidth="1"/>
    <col min="770" max="770" width="16.5703125" style="126" bestFit="1" customWidth="1"/>
    <col min="771" max="771" width="14.140625" style="126" bestFit="1" customWidth="1"/>
    <col min="772" max="775" width="0" style="126" hidden="1" customWidth="1"/>
    <col min="776" max="776" width="16.5703125" style="126" bestFit="1" customWidth="1"/>
    <col min="777" max="777" width="10.28515625" style="126" bestFit="1" customWidth="1"/>
    <col min="778" max="778" width="14.140625" style="126" bestFit="1" customWidth="1"/>
    <col min="779" max="779" width="15.28515625" style="126" bestFit="1" customWidth="1"/>
    <col min="780" max="790" width="0" style="126" hidden="1" customWidth="1"/>
    <col min="791" max="791" width="15" style="126" customWidth="1"/>
    <col min="792" max="792" width="16.28515625" style="126" customWidth="1"/>
    <col min="793" max="793" width="8.7109375" style="126" customWidth="1"/>
    <col min="794" max="794" width="8.5703125" style="126" customWidth="1"/>
    <col min="795" max="795" width="22.140625" style="126" customWidth="1"/>
    <col min="796" max="796" width="21.28515625" style="126" bestFit="1" customWidth="1"/>
    <col min="797" max="1022" width="11.42578125" style="126"/>
    <col min="1023" max="1023" width="15.85546875" style="126" bestFit="1" customWidth="1"/>
    <col min="1024" max="1024" width="27.7109375" style="126" customWidth="1"/>
    <col min="1025" max="1025" width="0" style="126" hidden="1" customWidth="1"/>
    <col min="1026" max="1026" width="16.5703125" style="126" bestFit="1" customWidth="1"/>
    <col min="1027" max="1027" width="14.140625" style="126" bestFit="1" customWidth="1"/>
    <col min="1028" max="1031" width="0" style="126" hidden="1" customWidth="1"/>
    <col min="1032" max="1032" width="16.5703125" style="126" bestFit="1" customWidth="1"/>
    <col min="1033" max="1033" width="10.28515625" style="126" bestFit="1" customWidth="1"/>
    <col min="1034" max="1034" width="14.140625" style="126" bestFit="1" customWidth="1"/>
    <col min="1035" max="1035" width="15.28515625" style="126" bestFit="1" customWidth="1"/>
    <col min="1036" max="1046" width="0" style="126" hidden="1" customWidth="1"/>
    <col min="1047" max="1047" width="15" style="126" customWidth="1"/>
    <col min="1048" max="1048" width="16.28515625" style="126" customWidth="1"/>
    <col min="1049" max="1049" width="8.7109375" style="126" customWidth="1"/>
    <col min="1050" max="1050" width="8.5703125" style="126" customWidth="1"/>
    <col min="1051" max="1051" width="22.140625" style="126" customWidth="1"/>
    <col min="1052" max="1052" width="21.28515625" style="126" bestFit="1" customWidth="1"/>
    <col min="1053" max="1278" width="11.42578125" style="126"/>
    <col min="1279" max="1279" width="15.85546875" style="126" bestFit="1" customWidth="1"/>
    <col min="1280" max="1280" width="27.7109375" style="126" customWidth="1"/>
    <col min="1281" max="1281" width="0" style="126" hidden="1" customWidth="1"/>
    <col min="1282" max="1282" width="16.5703125" style="126" bestFit="1" customWidth="1"/>
    <col min="1283" max="1283" width="14.140625" style="126" bestFit="1" customWidth="1"/>
    <col min="1284" max="1287" width="0" style="126" hidden="1" customWidth="1"/>
    <col min="1288" max="1288" width="16.5703125" style="126" bestFit="1" customWidth="1"/>
    <col min="1289" max="1289" width="10.28515625" style="126" bestFit="1" customWidth="1"/>
    <col min="1290" max="1290" width="14.140625" style="126" bestFit="1" customWidth="1"/>
    <col min="1291" max="1291" width="15.28515625" style="126" bestFit="1" customWidth="1"/>
    <col min="1292" max="1302" width="0" style="126" hidden="1" customWidth="1"/>
    <col min="1303" max="1303" width="15" style="126" customWidth="1"/>
    <col min="1304" max="1304" width="16.28515625" style="126" customWidth="1"/>
    <col min="1305" max="1305" width="8.7109375" style="126" customWidth="1"/>
    <col min="1306" max="1306" width="8.5703125" style="126" customWidth="1"/>
    <col min="1307" max="1307" width="22.140625" style="126" customWidth="1"/>
    <col min="1308" max="1308" width="21.28515625" style="126" bestFit="1" customWidth="1"/>
    <col min="1309" max="1534" width="11.42578125" style="126"/>
    <col min="1535" max="1535" width="15.85546875" style="126" bestFit="1" customWidth="1"/>
    <col min="1536" max="1536" width="27.7109375" style="126" customWidth="1"/>
    <col min="1537" max="1537" width="0" style="126" hidden="1" customWidth="1"/>
    <col min="1538" max="1538" width="16.5703125" style="126" bestFit="1" customWidth="1"/>
    <col min="1539" max="1539" width="14.140625" style="126" bestFit="1" customWidth="1"/>
    <col min="1540" max="1543" width="0" style="126" hidden="1" customWidth="1"/>
    <col min="1544" max="1544" width="16.5703125" style="126" bestFit="1" customWidth="1"/>
    <col min="1545" max="1545" width="10.28515625" style="126" bestFit="1" customWidth="1"/>
    <col min="1546" max="1546" width="14.140625" style="126" bestFit="1" customWidth="1"/>
    <col min="1547" max="1547" width="15.28515625" style="126" bestFit="1" customWidth="1"/>
    <col min="1548" max="1558" width="0" style="126" hidden="1" customWidth="1"/>
    <col min="1559" max="1559" width="15" style="126" customWidth="1"/>
    <col min="1560" max="1560" width="16.28515625" style="126" customWidth="1"/>
    <col min="1561" max="1561" width="8.7109375" style="126" customWidth="1"/>
    <col min="1562" max="1562" width="8.5703125" style="126" customWidth="1"/>
    <col min="1563" max="1563" width="22.140625" style="126" customWidth="1"/>
    <col min="1564" max="1564" width="21.28515625" style="126" bestFit="1" customWidth="1"/>
    <col min="1565" max="1790" width="11.42578125" style="126"/>
    <col min="1791" max="1791" width="15.85546875" style="126" bestFit="1" customWidth="1"/>
    <col min="1792" max="1792" width="27.7109375" style="126" customWidth="1"/>
    <col min="1793" max="1793" width="0" style="126" hidden="1" customWidth="1"/>
    <col min="1794" max="1794" width="16.5703125" style="126" bestFit="1" customWidth="1"/>
    <col min="1795" max="1795" width="14.140625" style="126" bestFit="1" customWidth="1"/>
    <col min="1796" max="1799" width="0" style="126" hidden="1" customWidth="1"/>
    <col min="1800" max="1800" width="16.5703125" style="126" bestFit="1" customWidth="1"/>
    <col min="1801" max="1801" width="10.28515625" style="126" bestFit="1" customWidth="1"/>
    <col min="1802" max="1802" width="14.140625" style="126" bestFit="1" customWidth="1"/>
    <col min="1803" max="1803" width="15.28515625" style="126" bestFit="1" customWidth="1"/>
    <col min="1804" max="1814" width="0" style="126" hidden="1" customWidth="1"/>
    <col min="1815" max="1815" width="15" style="126" customWidth="1"/>
    <col min="1816" max="1816" width="16.28515625" style="126" customWidth="1"/>
    <col min="1817" max="1817" width="8.7109375" style="126" customWidth="1"/>
    <col min="1818" max="1818" width="8.5703125" style="126" customWidth="1"/>
    <col min="1819" max="1819" width="22.140625" style="126" customWidth="1"/>
    <col min="1820" max="1820" width="21.28515625" style="126" bestFit="1" customWidth="1"/>
    <col min="1821" max="2046" width="11.42578125" style="126"/>
    <col min="2047" max="2047" width="15.85546875" style="126" bestFit="1" customWidth="1"/>
    <col min="2048" max="2048" width="27.7109375" style="126" customWidth="1"/>
    <col min="2049" max="2049" width="0" style="126" hidden="1" customWidth="1"/>
    <col min="2050" max="2050" width="16.5703125" style="126" bestFit="1" customWidth="1"/>
    <col min="2051" max="2051" width="14.140625" style="126" bestFit="1" customWidth="1"/>
    <col min="2052" max="2055" width="0" style="126" hidden="1" customWidth="1"/>
    <col min="2056" max="2056" width="16.5703125" style="126" bestFit="1" customWidth="1"/>
    <col min="2057" max="2057" width="10.28515625" style="126" bestFit="1" customWidth="1"/>
    <col min="2058" max="2058" width="14.140625" style="126" bestFit="1" customWidth="1"/>
    <col min="2059" max="2059" width="15.28515625" style="126" bestFit="1" customWidth="1"/>
    <col min="2060" max="2070" width="0" style="126" hidden="1" customWidth="1"/>
    <col min="2071" max="2071" width="15" style="126" customWidth="1"/>
    <col min="2072" max="2072" width="16.28515625" style="126" customWidth="1"/>
    <col min="2073" max="2073" width="8.7109375" style="126" customWidth="1"/>
    <col min="2074" max="2074" width="8.5703125" style="126" customWidth="1"/>
    <col min="2075" max="2075" width="22.140625" style="126" customWidth="1"/>
    <col min="2076" max="2076" width="21.28515625" style="126" bestFit="1" customWidth="1"/>
    <col min="2077" max="2302" width="11.42578125" style="126"/>
    <col min="2303" max="2303" width="15.85546875" style="126" bestFit="1" customWidth="1"/>
    <col min="2304" max="2304" width="27.7109375" style="126" customWidth="1"/>
    <col min="2305" max="2305" width="0" style="126" hidden="1" customWidth="1"/>
    <col min="2306" max="2306" width="16.5703125" style="126" bestFit="1" customWidth="1"/>
    <col min="2307" max="2307" width="14.140625" style="126" bestFit="1" customWidth="1"/>
    <col min="2308" max="2311" width="0" style="126" hidden="1" customWidth="1"/>
    <col min="2312" max="2312" width="16.5703125" style="126" bestFit="1" customWidth="1"/>
    <col min="2313" max="2313" width="10.28515625" style="126" bestFit="1" customWidth="1"/>
    <col min="2314" max="2314" width="14.140625" style="126" bestFit="1" customWidth="1"/>
    <col min="2315" max="2315" width="15.28515625" style="126" bestFit="1" customWidth="1"/>
    <col min="2316" max="2326" width="0" style="126" hidden="1" customWidth="1"/>
    <col min="2327" max="2327" width="15" style="126" customWidth="1"/>
    <col min="2328" max="2328" width="16.28515625" style="126" customWidth="1"/>
    <col min="2329" max="2329" width="8.7109375" style="126" customWidth="1"/>
    <col min="2330" max="2330" width="8.5703125" style="126" customWidth="1"/>
    <col min="2331" max="2331" width="22.140625" style="126" customWidth="1"/>
    <col min="2332" max="2332" width="21.28515625" style="126" bestFit="1" customWidth="1"/>
    <col min="2333" max="2558" width="11.42578125" style="126"/>
    <col min="2559" max="2559" width="15.85546875" style="126" bestFit="1" customWidth="1"/>
    <col min="2560" max="2560" width="27.7109375" style="126" customWidth="1"/>
    <col min="2561" max="2561" width="0" style="126" hidden="1" customWidth="1"/>
    <col min="2562" max="2562" width="16.5703125" style="126" bestFit="1" customWidth="1"/>
    <col min="2563" max="2563" width="14.140625" style="126" bestFit="1" customWidth="1"/>
    <col min="2564" max="2567" width="0" style="126" hidden="1" customWidth="1"/>
    <col min="2568" max="2568" width="16.5703125" style="126" bestFit="1" customWidth="1"/>
    <col min="2569" max="2569" width="10.28515625" style="126" bestFit="1" customWidth="1"/>
    <col min="2570" max="2570" width="14.140625" style="126" bestFit="1" customWidth="1"/>
    <col min="2571" max="2571" width="15.28515625" style="126" bestFit="1" customWidth="1"/>
    <col min="2572" max="2582" width="0" style="126" hidden="1" customWidth="1"/>
    <col min="2583" max="2583" width="15" style="126" customWidth="1"/>
    <col min="2584" max="2584" width="16.28515625" style="126" customWidth="1"/>
    <col min="2585" max="2585" width="8.7109375" style="126" customWidth="1"/>
    <col min="2586" max="2586" width="8.5703125" style="126" customWidth="1"/>
    <col min="2587" max="2587" width="22.140625" style="126" customWidth="1"/>
    <col min="2588" max="2588" width="21.28515625" style="126" bestFit="1" customWidth="1"/>
    <col min="2589" max="2814" width="11.42578125" style="126"/>
    <col min="2815" max="2815" width="15.85546875" style="126" bestFit="1" customWidth="1"/>
    <col min="2816" max="2816" width="27.7109375" style="126" customWidth="1"/>
    <col min="2817" max="2817" width="0" style="126" hidden="1" customWidth="1"/>
    <col min="2818" max="2818" width="16.5703125" style="126" bestFit="1" customWidth="1"/>
    <col min="2819" max="2819" width="14.140625" style="126" bestFit="1" customWidth="1"/>
    <col min="2820" max="2823" width="0" style="126" hidden="1" customWidth="1"/>
    <col min="2824" max="2824" width="16.5703125" style="126" bestFit="1" customWidth="1"/>
    <col min="2825" max="2825" width="10.28515625" style="126" bestFit="1" customWidth="1"/>
    <col min="2826" max="2826" width="14.140625" style="126" bestFit="1" customWidth="1"/>
    <col min="2827" max="2827" width="15.28515625" style="126" bestFit="1" customWidth="1"/>
    <col min="2828" max="2838" width="0" style="126" hidden="1" customWidth="1"/>
    <col min="2839" max="2839" width="15" style="126" customWidth="1"/>
    <col min="2840" max="2840" width="16.28515625" style="126" customWidth="1"/>
    <col min="2841" max="2841" width="8.7109375" style="126" customWidth="1"/>
    <col min="2842" max="2842" width="8.5703125" style="126" customWidth="1"/>
    <col min="2843" max="2843" width="22.140625" style="126" customWidth="1"/>
    <col min="2844" max="2844" width="21.28515625" style="126" bestFit="1" customWidth="1"/>
    <col min="2845" max="3070" width="11.42578125" style="126"/>
    <col min="3071" max="3071" width="15.85546875" style="126" bestFit="1" customWidth="1"/>
    <col min="3072" max="3072" width="27.7109375" style="126" customWidth="1"/>
    <col min="3073" max="3073" width="0" style="126" hidden="1" customWidth="1"/>
    <col min="3074" max="3074" width="16.5703125" style="126" bestFit="1" customWidth="1"/>
    <col min="3075" max="3075" width="14.140625" style="126" bestFit="1" customWidth="1"/>
    <col min="3076" max="3079" width="0" style="126" hidden="1" customWidth="1"/>
    <col min="3080" max="3080" width="16.5703125" style="126" bestFit="1" customWidth="1"/>
    <col min="3081" max="3081" width="10.28515625" style="126" bestFit="1" customWidth="1"/>
    <col min="3082" max="3082" width="14.140625" style="126" bestFit="1" customWidth="1"/>
    <col min="3083" max="3083" width="15.28515625" style="126" bestFit="1" customWidth="1"/>
    <col min="3084" max="3094" width="0" style="126" hidden="1" customWidth="1"/>
    <col min="3095" max="3095" width="15" style="126" customWidth="1"/>
    <col min="3096" max="3096" width="16.28515625" style="126" customWidth="1"/>
    <col min="3097" max="3097" width="8.7109375" style="126" customWidth="1"/>
    <col min="3098" max="3098" width="8.5703125" style="126" customWidth="1"/>
    <col min="3099" max="3099" width="22.140625" style="126" customWidth="1"/>
    <col min="3100" max="3100" width="21.28515625" style="126" bestFit="1" customWidth="1"/>
    <col min="3101" max="3326" width="11.42578125" style="126"/>
    <col min="3327" max="3327" width="15.85546875" style="126" bestFit="1" customWidth="1"/>
    <col min="3328" max="3328" width="27.7109375" style="126" customWidth="1"/>
    <col min="3329" max="3329" width="0" style="126" hidden="1" customWidth="1"/>
    <col min="3330" max="3330" width="16.5703125" style="126" bestFit="1" customWidth="1"/>
    <col min="3331" max="3331" width="14.140625" style="126" bestFit="1" customWidth="1"/>
    <col min="3332" max="3335" width="0" style="126" hidden="1" customWidth="1"/>
    <col min="3336" max="3336" width="16.5703125" style="126" bestFit="1" customWidth="1"/>
    <col min="3337" max="3337" width="10.28515625" style="126" bestFit="1" customWidth="1"/>
    <col min="3338" max="3338" width="14.140625" style="126" bestFit="1" customWidth="1"/>
    <col min="3339" max="3339" width="15.28515625" style="126" bestFit="1" customWidth="1"/>
    <col min="3340" max="3350" width="0" style="126" hidden="1" customWidth="1"/>
    <col min="3351" max="3351" width="15" style="126" customWidth="1"/>
    <col min="3352" max="3352" width="16.28515625" style="126" customWidth="1"/>
    <col min="3353" max="3353" width="8.7109375" style="126" customWidth="1"/>
    <col min="3354" max="3354" width="8.5703125" style="126" customWidth="1"/>
    <col min="3355" max="3355" width="22.140625" style="126" customWidth="1"/>
    <col min="3356" max="3356" width="21.28515625" style="126" bestFit="1" customWidth="1"/>
    <col min="3357" max="3582" width="11.42578125" style="126"/>
    <col min="3583" max="3583" width="15.85546875" style="126" bestFit="1" customWidth="1"/>
    <col min="3584" max="3584" width="27.7109375" style="126" customWidth="1"/>
    <col min="3585" max="3585" width="0" style="126" hidden="1" customWidth="1"/>
    <col min="3586" max="3586" width="16.5703125" style="126" bestFit="1" customWidth="1"/>
    <col min="3587" max="3587" width="14.140625" style="126" bestFit="1" customWidth="1"/>
    <col min="3588" max="3591" width="0" style="126" hidden="1" customWidth="1"/>
    <col min="3592" max="3592" width="16.5703125" style="126" bestFit="1" customWidth="1"/>
    <col min="3593" max="3593" width="10.28515625" style="126" bestFit="1" customWidth="1"/>
    <col min="3594" max="3594" width="14.140625" style="126" bestFit="1" customWidth="1"/>
    <col min="3595" max="3595" width="15.28515625" style="126" bestFit="1" customWidth="1"/>
    <col min="3596" max="3606" width="0" style="126" hidden="1" customWidth="1"/>
    <col min="3607" max="3607" width="15" style="126" customWidth="1"/>
    <col min="3608" max="3608" width="16.28515625" style="126" customWidth="1"/>
    <col min="3609" max="3609" width="8.7109375" style="126" customWidth="1"/>
    <col min="3610" max="3610" width="8.5703125" style="126" customWidth="1"/>
    <col min="3611" max="3611" width="22.140625" style="126" customWidth="1"/>
    <col min="3612" max="3612" width="21.28515625" style="126" bestFit="1" customWidth="1"/>
    <col min="3613" max="3838" width="11.42578125" style="126"/>
    <col min="3839" max="3839" width="15.85546875" style="126" bestFit="1" customWidth="1"/>
    <col min="3840" max="3840" width="27.7109375" style="126" customWidth="1"/>
    <col min="3841" max="3841" width="0" style="126" hidden="1" customWidth="1"/>
    <col min="3842" max="3842" width="16.5703125" style="126" bestFit="1" customWidth="1"/>
    <col min="3843" max="3843" width="14.140625" style="126" bestFit="1" customWidth="1"/>
    <col min="3844" max="3847" width="0" style="126" hidden="1" customWidth="1"/>
    <col min="3848" max="3848" width="16.5703125" style="126" bestFit="1" customWidth="1"/>
    <col min="3849" max="3849" width="10.28515625" style="126" bestFit="1" customWidth="1"/>
    <col min="3850" max="3850" width="14.140625" style="126" bestFit="1" customWidth="1"/>
    <col min="3851" max="3851" width="15.28515625" style="126" bestFit="1" customWidth="1"/>
    <col min="3852" max="3862" width="0" style="126" hidden="1" customWidth="1"/>
    <col min="3863" max="3863" width="15" style="126" customWidth="1"/>
    <col min="3864" max="3864" width="16.28515625" style="126" customWidth="1"/>
    <col min="3865" max="3865" width="8.7109375" style="126" customWidth="1"/>
    <col min="3866" max="3866" width="8.5703125" style="126" customWidth="1"/>
    <col min="3867" max="3867" width="22.140625" style="126" customWidth="1"/>
    <col min="3868" max="3868" width="21.28515625" style="126" bestFit="1" customWidth="1"/>
    <col min="3869" max="4094" width="11.42578125" style="126"/>
    <col min="4095" max="4095" width="15.85546875" style="126" bestFit="1" customWidth="1"/>
    <col min="4096" max="4096" width="27.7109375" style="126" customWidth="1"/>
    <col min="4097" max="4097" width="0" style="126" hidden="1" customWidth="1"/>
    <col min="4098" max="4098" width="16.5703125" style="126" bestFit="1" customWidth="1"/>
    <col min="4099" max="4099" width="14.140625" style="126" bestFit="1" customWidth="1"/>
    <col min="4100" max="4103" width="0" style="126" hidden="1" customWidth="1"/>
    <col min="4104" max="4104" width="16.5703125" style="126" bestFit="1" customWidth="1"/>
    <col min="4105" max="4105" width="10.28515625" style="126" bestFit="1" customWidth="1"/>
    <col min="4106" max="4106" width="14.140625" style="126" bestFit="1" customWidth="1"/>
    <col min="4107" max="4107" width="15.28515625" style="126" bestFit="1" customWidth="1"/>
    <col min="4108" max="4118" width="0" style="126" hidden="1" customWidth="1"/>
    <col min="4119" max="4119" width="15" style="126" customWidth="1"/>
    <col min="4120" max="4120" width="16.28515625" style="126" customWidth="1"/>
    <col min="4121" max="4121" width="8.7109375" style="126" customWidth="1"/>
    <col min="4122" max="4122" width="8.5703125" style="126" customWidth="1"/>
    <col min="4123" max="4123" width="22.140625" style="126" customWidth="1"/>
    <col min="4124" max="4124" width="21.28515625" style="126" bestFit="1" customWidth="1"/>
    <col min="4125" max="4350" width="11.42578125" style="126"/>
    <col min="4351" max="4351" width="15.85546875" style="126" bestFit="1" customWidth="1"/>
    <col min="4352" max="4352" width="27.7109375" style="126" customWidth="1"/>
    <col min="4353" max="4353" width="0" style="126" hidden="1" customWidth="1"/>
    <col min="4354" max="4354" width="16.5703125" style="126" bestFit="1" customWidth="1"/>
    <col min="4355" max="4355" width="14.140625" style="126" bestFit="1" customWidth="1"/>
    <col min="4356" max="4359" width="0" style="126" hidden="1" customWidth="1"/>
    <col min="4360" max="4360" width="16.5703125" style="126" bestFit="1" customWidth="1"/>
    <col min="4361" max="4361" width="10.28515625" style="126" bestFit="1" customWidth="1"/>
    <col min="4362" max="4362" width="14.140625" style="126" bestFit="1" customWidth="1"/>
    <col min="4363" max="4363" width="15.28515625" style="126" bestFit="1" customWidth="1"/>
    <col min="4364" max="4374" width="0" style="126" hidden="1" customWidth="1"/>
    <col min="4375" max="4375" width="15" style="126" customWidth="1"/>
    <col min="4376" max="4376" width="16.28515625" style="126" customWidth="1"/>
    <col min="4377" max="4377" width="8.7109375" style="126" customWidth="1"/>
    <col min="4378" max="4378" width="8.5703125" style="126" customWidth="1"/>
    <col min="4379" max="4379" width="22.140625" style="126" customWidth="1"/>
    <col min="4380" max="4380" width="21.28515625" style="126" bestFit="1" customWidth="1"/>
    <col min="4381" max="4606" width="11.42578125" style="126"/>
    <col min="4607" max="4607" width="15.85546875" style="126" bestFit="1" customWidth="1"/>
    <col min="4608" max="4608" width="27.7109375" style="126" customWidth="1"/>
    <col min="4609" max="4609" width="0" style="126" hidden="1" customWidth="1"/>
    <col min="4610" max="4610" width="16.5703125" style="126" bestFit="1" customWidth="1"/>
    <col min="4611" max="4611" width="14.140625" style="126" bestFit="1" customWidth="1"/>
    <col min="4612" max="4615" width="0" style="126" hidden="1" customWidth="1"/>
    <col min="4616" max="4616" width="16.5703125" style="126" bestFit="1" customWidth="1"/>
    <col min="4617" max="4617" width="10.28515625" style="126" bestFit="1" customWidth="1"/>
    <col min="4618" max="4618" width="14.140625" style="126" bestFit="1" customWidth="1"/>
    <col min="4619" max="4619" width="15.28515625" style="126" bestFit="1" customWidth="1"/>
    <col min="4620" max="4630" width="0" style="126" hidden="1" customWidth="1"/>
    <col min="4631" max="4631" width="15" style="126" customWidth="1"/>
    <col min="4632" max="4632" width="16.28515625" style="126" customWidth="1"/>
    <col min="4633" max="4633" width="8.7109375" style="126" customWidth="1"/>
    <col min="4634" max="4634" width="8.5703125" style="126" customWidth="1"/>
    <col min="4635" max="4635" width="22.140625" style="126" customWidth="1"/>
    <col min="4636" max="4636" width="21.28515625" style="126" bestFit="1" customWidth="1"/>
    <col min="4637" max="4862" width="11.42578125" style="126"/>
    <col min="4863" max="4863" width="15.85546875" style="126" bestFit="1" customWidth="1"/>
    <col min="4864" max="4864" width="27.7109375" style="126" customWidth="1"/>
    <col min="4865" max="4865" width="0" style="126" hidden="1" customWidth="1"/>
    <col min="4866" max="4866" width="16.5703125" style="126" bestFit="1" customWidth="1"/>
    <col min="4867" max="4867" width="14.140625" style="126" bestFit="1" customWidth="1"/>
    <col min="4868" max="4871" width="0" style="126" hidden="1" customWidth="1"/>
    <col min="4872" max="4872" width="16.5703125" style="126" bestFit="1" customWidth="1"/>
    <col min="4873" max="4873" width="10.28515625" style="126" bestFit="1" customWidth="1"/>
    <col min="4874" max="4874" width="14.140625" style="126" bestFit="1" customWidth="1"/>
    <col min="4875" max="4875" width="15.28515625" style="126" bestFit="1" customWidth="1"/>
    <col min="4876" max="4886" width="0" style="126" hidden="1" customWidth="1"/>
    <col min="4887" max="4887" width="15" style="126" customWidth="1"/>
    <col min="4888" max="4888" width="16.28515625" style="126" customWidth="1"/>
    <col min="4889" max="4889" width="8.7109375" style="126" customWidth="1"/>
    <col min="4890" max="4890" width="8.5703125" style="126" customWidth="1"/>
    <col min="4891" max="4891" width="22.140625" style="126" customWidth="1"/>
    <col min="4892" max="4892" width="21.28515625" style="126" bestFit="1" customWidth="1"/>
    <col min="4893" max="5118" width="11.42578125" style="126"/>
    <col min="5119" max="5119" width="15.85546875" style="126" bestFit="1" customWidth="1"/>
    <col min="5120" max="5120" width="27.7109375" style="126" customWidth="1"/>
    <col min="5121" max="5121" width="0" style="126" hidden="1" customWidth="1"/>
    <col min="5122" max="5122" width="16.5703125" style="126" bestFit="1" customWidth="1"/>
    <col min="5123" max="5123" width="14.140625" style="126" bestFit="1" customWidth="1"/>
    <col min="5124" max="5127" width="0" style="126" hidden="1" customWidth="1"/>
    <col min="5128" max="5128" width="16.5703125" style="126" bestFit="1" customWidth="1"/>
    <col min="5129" max="5129" width="10.28515625" style="126" bestFit="1" customWidth="1"/>
    <col min="5130" max="5130" width="14.140625" style="126" bestFit="1" customWidth="1"/>
    <col min="5131" max="5131" width="15.28515625" style="126" bestFit="1" customWidth="1"/>
    <col min="5132" max="5142" width="0" style="126" hidden="1" customWidth="1"/>
    <col min="5143" max="5143" width="15" style="126" customWidth="1"/>
    <col min="5144" max="5144" width="16.28515625" style="126" customWidth="1"/>
    <col min="5145" max="5145" width="8.7109375" style="126" customWidth="1"/>
    <col min="5146" max="5146" width="8.5703125" style="126" customWidth="1"/>
    <col min="5147" max="5147" width="22.140625" style="126" customWidth="1"/>
    <col min="5148" max="5148" width="21.28515625" style="126" bestFit="1" customWidth="1"/>
    <col min="5149" max="5374" width="11.42578125" style="126"/>
    <col min="5375" max="5375" width="15.85546875" style="126" bestFit="1" customWidth="1"/>
    <col min="5376" max="5376" width="27.7109375" style="126" customWidth="1"/>
    <col min="5377" max="5377" width="0" style="126" hidden="1" customWidth="1"/>
    <col min="5378" max="5378" width="16.5703125" style="126" bestFit="1" customWidth="1"/>
    <col min="5379" max="5379" width="14.140625" style="126" bestFit="1" customWidth="1"/>
    <col min="5380" max="5383" width="0" style="126" hidden="1" customWidth="1"/>
    <col min="5384" max="5384" width="16.5703125" style="126" bestFit="1" customWidth="1"/>
    <col min="5385" max="5385" width="10.28515625" style="126" bestFit="1" customWidth="1"/>
    <col min="5386" max="5386" width="14.140625" style="126" bestFit="1" customWidth="1"/>
    <col min="5387" max="5387" width="15.28515625" style="126" bestFit="1" customWidth="1"/>
    <col min="5388" max="5398" width="0" style="126" hidden="1" customWidth="1"/>
    <col min="5399" max="5399" width="15" style="126" customWidth="1"/>
    <col min="5400" max="5400" width="16.28515625" style="126" customWidth="1"/>
    <col min="5401" max="5401" width="8.7109375" style="126" customWidth="1"/>
    <col min="5402" max="5402" width="8.5703125" style="126" customWidth="1"/>
    <col min="5403" max="5403" width="22.140625" style="126" customWidth="1"/>
    <col min="5404" max="5404" width="21.28515625" style="126" bestFit="1" customWidth="1"/>
    <col min="5405" max="5630" width="11.42578125" style="126"/>
    <col min="5631" max="5631" width="15.85546875" style="126" bestFit="1" customWidth="1"/>
    <col min="5632" max="5632" width="27.7109375" style="126" customWidth="1"/>
    <col min="5633" max="5633" width="0" style="126" hidden="1" customWidth="1"/>
    <col min="5634" max="5634" width="16.5703125" style="126" bestFit="1" customWidth="1"/>
    <col min="5635" max="5635" width="14.140625" style="126" bestFit="1" customWidth="1"/>
    <col min="5636" max="5639" width="0" style="126" hidden="1" customWidth="1"/>
    <col min="5640" max="5640" width="16.5703125" style="126" bestFit="1" customWidth="1"/>
    <col min="5641" max="5641" width="10.28515625" style="126" bestFit="1" customWidth="1"/>
    <col min="5642" max="5642" width="14.140625" style="126" bestFit="1" customWidth="1"/>
    <col min="5643" max="5643" width="15.28515625" style="126" bestFit="1" customWidth="1"/>
    <col min="5644" max="5654" width="0" style="126" hidden="1" customWidth="1"/>
    <col min="5655" max="5655" width="15" style="126" customWidth="1"/>
    <col min="5656" max="5656" width="16.28515625" style="126" customWidth="1"/>
    <col min="5657" max="5657" width="8.7109375" style="126" customWidth="1"/>
    <col min="5658" max="5658" width="8.5703125" style="126" customWidth="1"/>
    <col min="5659" max="5659" width="22.140625" style="126" customWidth="1"/>
    <col min="5660" max="5660" width="21.28515625" style="126" bestFit="1" customWidth="1"/>
    <col min="5661" max="5886" width="11.42578125" style="126"/>
    <col min="5887" max="5887" width="15.85546875" style="126" bestFit="1" customWidth="1"/>
    <col min="5888" max="5888" width="27.7109375" style="126" customWidth="1"/>
    <col min="5889" max="5889" width="0" style="126" hidden="1" customWidth="1"/>
    <col min="5890" max="5890" width="16.5703125" style="126" bestFit="1" customWidth="1"/>
    <col min="5891" max="5891" width="14.140625" style="126" bestFit="1" customWidth="1"/>
    <col min="5892" max="5895" width="0" style="126" hidden="1" customWidth="1"/>
    <col min="5896" max="5896" width="16.5703125" style="126" bestFit="1" customWidth="1"/>
    <col min="5897" max="5897" width="10.28515625" style="126" bestFit="1" customWidth="1"/>
    <col min="5898" max="5898" width="14.140625" style="126" bestFit="1" customWidth="1"/>
    <col min="5899" max="5899" width="15.28515625" style="126" bestFit="1" customWidth="1"/>
    <col min="5900" max="5910" width="0" style="126" hidden="1" customWidth="1"/>
    <col min="5911" max="5911" width="15" style="126" customWidth="1"/>
    <col min="5912" max="5912" width="16.28515625" style="126" customWidth="1"/>
    <col min="5913" max="5913" width="8.7109375" style="126" customWidth="1"/>
    <col min="5914" max="5914" width="8.5703125" style="126" customWidth="1"/>
    <col min="5915" max="5915" width="22.140625" style="126" customWidth="1"/>
    <col min="5916" max="5916" width="21.28515625" style="126" bestFit="1" customWidth="1"/>
    <col min="5917" max="6142" width="11.42578125" style="126"/>
    <col min="6143" max="6143" width="15.85546875" style="126" bestFit="1" customWidth="1"/>
    <col min="6144" max="6144" width="27.7109375" style="126" customWidth="1"/>
    <col min="6145" max="6145" width="0" style="126" hidden="1" customWidth="1"/>
    <col min="6146" max="6146" width="16.5703125" style="126" bestFit="1" customWidth="1"/>
    <col min="6147" max="6147" width="14.140625" style="126" bestFit="1" customWidth="1"/>
    <col min="6148" max="6151" width="0" style="126" hidden="1" customWidth="1"/>
    <col min="6152" max="6152" width="16.5703125" style="126" bestFit="1" customWidth="1"/>
    <col min="6153" max="6153" width="10.28515625" style="126" bestFit="1" customWidth="1"/>
    <col min="6154" max="6154" width="14.140625" style="126" bestFit="1" customWidth="1"/>
    <col min="6155" max="6155" width="15.28515625" style="126" bestFit="1" customWidth="1"/>
    <col min="6156" max="6166" width="0" style="126" hidden="1" customWidth="1"/>
    <col min="6167" max="6167" width="15" style="126" customWidth="1"/>
    <col min="6168" max="6168" width="16.28515625" style="126" customWidth="1"/>
    <col min="6169" max="6169" width="8.7109375" style="126" customWidth="1"/>
    <col min="6170" max="6170" width="8.5703125" style="126" customWidth="1"/>
    <col min="6171" max="6171" width="22.140625" style="126" customWidth="1"/>
    <col min="6172" max="6172" width="21.28515625" style="126" bestFit="1" customWidth="1"/>
    <col min="6173" max="6398" width="11.42578125" style="126"/>
    <col min="6399" max="6399" width="15.85546875" style="126" bestFit="1" customWidth="1"/>
    <col min="6400" max="6400" width="27.7109375" style="126" customWidth="1"/>
    <col min="6401" max="6401" width="0" style="126" hidden="1" customWidth="1"/>
    <col min="6402" max="6402" width="16.5703125" style="126" bestFit="1" customWidth="1"/>
    <col min="6403" max="6403" width="14.140625" style="126" bestFit="1" customWidth="1"/>
    <col min="6404" max="6407" width="0" style="126" hidden="1" customWidth="1"/>
    <col min="6408" max="6408" width="16.5703125" style="126" bestFit="1" customWidth="1"/>
    <col min="6409" max="6409" width="10.28515625" style="126" bestFit="1" customWidth="1"/>
    <col min="6410" max="6410" width="14.140625" style="126" bestFit="1" customWidth="1"/>
    <col min="6411" max="6411" width="15.28515625" style="126" bestFit="1" customWidth="1"/>
    <col min="6412" max="6422" width="0" style="126" hidden="1" customWidth="1"/>
    <col min="6423" max="6423" width="15" style="126" customWidth="1"/>
    <col min="6424" max="6424" width="16.28515625" style="126" customWidth="1"/>
    <col min="6425" max="6425" width="8.7109375" style="126" customWidth="1"/>
    <col min="6426" max="6426" width="8.5703125" style="126" customWidth="1"/>
    <col min="6427" max="6427" width="22.140625" style="126" customWidth="1"/>
    <col min="6428" max="6428" width="21.28515625" style="126" bestFit="1" customWidth="1"/>
    <col min="6429" max="6654" width="11.42578125" style="126"/>
    <col min="6655" max="6655" width="15.85546875" style="126" bestFit="1" customWidth="1"/>
    <col min="6656" max="6656" width="27.7109375" style="126" customWidth="1"/>
    <col min="6657" max="6657" width="0" style="126" hidden="1" customWidth="1"/>
    <col min="6658" max="6658" width="16.5703125" style="126" bestFit="1" customWidth="1"/>
    <col min="6659" max="6659" width="14.140625" style="126" bestFit="1" customWidth="1"/>
    <col min="6660" max="6663" width="0" style="126" hidden="1" customWidth="1"/>
    <col min="6664" max="6664" width="16.5703125" style="126" bestFit="1" customWidth="1"/>
    <col min="6665" max="6665" width="10.28515625" style="126" bestFit="1" customWidth="1"/>
    <col min="6666" max="6666" width="14.140625" style="126" bestFit="1" customWidth="1"/>
    <col min="6667" max="6667" width="15.28515625" style="126" bestFit="1" customWidth="1"/>
    <col min="6668" max="6678" width="0" style="126" hidden="1" customWidth="1"/>
    <col min="6679" max="6679" width="15" style="126" customWidth="1"/>
    <col min="6680" max="6680" width="16.28515625" style="126" customWidth="1"/>
    <col min="6681" max="6681" width="8.7109375" style="126" customWidth="1"/>
    <col min="6682" max="6682" width="8.5703125" style="126" customWidth="1"/>
    <col min="6683" max="6683" width="22.140625" style="126" customWidth="1"/>
    <col min="6684" max="6684" width="21.28515625" style="126" bestFit="1" customWidth="1"/>
    <col min="6685" max="6910" width="11.42578125" style="126"/>
    <col min="6911" max="6911" width="15.85546875" style="126" bestFit="1" customWidth="1"/>
    <col min="6912" max="6912" width="27.7109375" style="126" customWidth="1"/>
    <col min="6913" max="6913" width="0" style="126" hidden="1" customWidth="1"/>
    <col min="6914" max="6914" width="16.5703125" style="126" bestFit="1" customWidth="1"/>
    <col min="6915" max="6915" width="14.140625" style="126" bestFit="1" customWidth="1"/>
    <col min="6916" max="6919" width="0" style="126" hidden="1" customWidth="1"/>
    <col min="6920" max="6920" width="16.5703125" style="126" bestFit="1" customWidth="1"/>
    <col min="6921" max="6921" width="10.28515625" style="126" bestFit="1" customWidth="1"/>
    <col min="6922" max="6922" width="14.140625" style="126" bestFit="1" customWidth="1"/>
    <col min="6923" max="6923" width="15.28515625" style="126" bestFit="1" customWidth="1"/>
    <col min="6924" max="6934" width="0" style="126" hidden="1" customWidth="1"/>
    <col min="6935" max="6935" width="15" style="126" customWidth="1"/>
    <col min="6936" max="6936" width="16.28515625" style="126" customWidth="1"/>
    <col min="6937" max="6937" width="8.7109375" style="126" customWidth="1"/>
    <col min="6938" max="6938" width="8.5703125" style="126" customWidth="1"/>
    <col min="6939" max="6939" width="22.140625" style="126" customWidth="1"/>
    <col min="6940" max="6940" width="21.28515625" style="126" bestFit="1" customWidth="1"/>
    <col min="6941" max="7166" width="11.42578125" style="126"/>
    <col min="7167" max="7167" width="15.85546875" style="126" bestFit="1" customWidth="1"/>
    <col min="7168" max="7168" width="27.7109375" style="126" customWidth="1"/>
    <col min="7169" max="7169" width="0" style="126" hidden="1" customWidth="1"/>
    <col min="7170" max="7170" width="16.5703125" style="126" bestFit="1" customWidth="1"/>
    <col min="7171" max="7171" width="14.140625" style="126" bestFit="1" customWidth="1"/>
    <col min="7172" max="7175" width="0" style="126" hidden="1" customWidth="1"/>
    <col min="7176" max="7176" width="16.5703125" style="126" bestFit="1" customWidth="1"/>
    <col min="7177" max="7177" width="10.28515625" style="126" bestFit="1" customWidth="1"/>
    <col min="7178" max="7178" width="14.140625" style="126" bestFit="1" customWidth="1"/>
    <col min="7179" max="7179" width="15.28515625" style="126" bestFit="1" customWidth="1"/>
    <col min="7180" max="7190" width="0" style="126" hidden="1" customWidth="1"/>
    <col min="7191" max="7191" width="15" style="126" customWidth="1"/>
    <col min="7192" max="7192" width="16.28515625" style="126" customWidth="1"/>
    <col min="7193" max="7193" width="8.7109375" style="126" customWidth="1"/>
    <col min="7194" max="7194" width="8.5703125" style="126" customWidth="1"/>
    <col min="7195" max="7195" width="22.140625" style="126" customWidth="1"/>
    <col min="7196" max="7196" width="21.28515625" style="126" bestFit="1" customWidth="1"/>
    <col min="7197" max="7422" width="11.42578125" style="126"/>
    <col min="7423" max="7423" width="15.85546875" style="126" bestFit="1" customWidth="1"/>
    <col min="7424" max="7424" width="27.7109375" style="126" customWidth="1"/>
    <col min="7425" max="7425" width="0" style="126" hidden="1" customWidth="1"/>
    <col min="7426" max="7426" width="16.5703125" style="126" bestFit="1" customWidth="1"/>
    <col min="7427" max="7427" width="14.140625" style="126" bestFit="1" customWidth="1"/>
    <col min="7428" max="7431" width="0" style="126" hidden="1" customWidth="1"/>
    <col min="7432" max="7432" width="16.5703125" style="126" bestFit="1" customWidth="1"/>
    <col min="7433" max="7433" width="10.28515625" style="126" bestFit="1" customWidth="1"/>
    <col min="7434" max="7434" width="14.140625" style="126" bestFit="1" customWidth="1"/>
    <col min="7435" max="7435" width="15.28515625" style="126" bestFit="1" customWidth="1"/>
    <col min="7436" max="7446" width="0" style="126" hidden="1" customWidth="1"/>
    <col min="7447" max="7447" width="15" style="126" customWidth="1"/>
    <col min="7448" max="7448" width="16.28515625" style="126" customWidth="1"/>
    <col min="7449" max="7449" width="8.7109375" style="126" customWidth="1"/>
    <col min="7450" max="7450" width="8.5703125" style="126" customWidth="1"/>
    <col min="7451" max="7451" width="22.140625" style="126" customWidth="1"/>
    <col min="7452" max="7452" width="21.28515625" style="126" bestFit="1" customWidth="1"/>
    <col min="7453" max="7678" width="11.42578125" style="126"/>
    <col min="7679" max="7679" width="15.85546875" style="126" bestFit="1" customWidth="1"/>
    <col min="7680" max="7680" width="27.7109375" style="126" customWidth="1"/>
    <col min="7681" max="7681" width="0" style="126" hidden="1" customWidth="1"/>
    <col min="7682" max="7682" width="16.5703125" style="126" bestFit="1" customWidth="1"/>
    <col min="7683" max="7683" width="14.140625" style="126" bestFit="1" customWidth="1"/>
    <col min="7684" max="7687" width="0" style="126" hidden="1" customWidth="1"/>
    <col min="7688" max="7688" width="16.5703125" style="126" bestFit="1" customWidth="1"/>
    <col min="7689" max="7689" width="10.28515625" style="126" bestFit="1" customWidth="1"/>
    <col min="7690" max="7690" width="14.140625" style="126" bestFit="1" customWidth="1"/>
    <col min="7691" max="7691" width="15.28515625" style="126" bestFit="1" customWidth="1"/>
    <col min="7692" max="7702" width="0" style="126" hidden="1" customWidth="1"/>
    <col min="7703" max="7703" width="15" style="126" customWidth="1"/>
    <col min="7704" max="7704" width="16.28515625" style="126" customWidth="1"/>
    <col min="7705" max="7705" width="8.7109375" style="126" customWidth="1"/>
    <col min="7706" max="7706" width="8.5703125" style="126" customWidth="1"/>
    <col min="7707" max="7707" width="22.140625" style="126" customWidth="1"/>
    <col min="7708" max="7708" width="21.28515625" style="126" bestFit="1" customWidth="1"/>
    <col min="7709" max="7934" width="11.42578125" style="126"/>
    <col min="7935" max="7935" width="15.85546875" style="126" bestFit="1" customWidth="1"/>
    <col min="7936" max="7936" width="27.7109375" style="126" customWidth="1"/>
    <col min="7937" max="7937" width="0" style="126" hidden="1" customWidth="1"/>
    <col min="7938" max="7938" width="16.5703125" style="126" bestFit="1" customWidth="1"/>
    <col min="7939" max="7939" width="14.140625" style="126" bestFit="1" customWidth="1"/>
    <col min="7940" max="7943" width="0" style="126" hidden="1" customWidth="1"/>
    <col min="7944" max="7944" width="16.5703125" style="126" bestFit="1" customWidth="1"/>
    <col min="7945" max="7945" width="10.28515625" style="126" bestFit="1" customWidth="1"/>
    <col min="7946" max="7946" width="14.140625" style="126" bestFit="1" customWidth="1"/>
    <col min="7947" max="7947" width="15.28515625" style="126" bestFit="1" customWidth="1"/>
    <col min="7948" max="7958" width="0" style="126" hidden="1" customWidth="1"/>
    <col min="7959" max="7959" width="15" style="126" customWidth="1"/>
    <col min="7960" max="7960" width="16.28515625" style="126" customWidth="1"/>
    <col min="7961" max="7961" width="8.7109375" style="126" customWidth="1"/>
    <col min="7962" max="7962" width="8.5703125" style="126" customWidth="1"/>
    <col min="7963" max="7963" width="22.140625" style="126" customWidth="1"/>
    <col min="7964" max="7964" width="21.28515625" style="126" bestFit="1" customWidth="1"/>
    <col min="7965" max="8190" width="11.42578125" style="126"/>
    <col min="8191" max="8191" width="15.85546875" style="126" bestFit="1" customWidth="1"/>
    <col min="8192" max="8192" width="27.7109375" style="126" customWidth="1"/>
    <col min="8193" max="8193" width="0" style="126" hidden="1" customWidth="1"/>
    <col min="8194" max="8194" width="16.5703125" style="126" bestFit="1" customWidth="1"/>
    <col min="8195" max="8195" width="14.140625" style="126" bestFit="1" customWidth="1"/>
    <col min="8196" max="8199" width="0" style="126" hidden="1" customWidth="1"/>
    <col min="8200" max="8200" width="16.5703125" style="126" bestFit="1" customWidth="1"/>
    <col min="8201" max="8201" width="10.28515625" style="126" bestFit="1" customWidth="1"/>
    <col min="8202" max="8202" width="14.140625" style="126" bestFit="1" customWidth="1"/>
    <col min="8203" max="8203" width="15.28515625" style="126" bestFit="1" customWidth="1"/>
    <col min="8204" max="8214" width="0" style="126" hidden="1" customWidth="1"/>
    <col min="8215" max="8215" width="15" style="126" customWidth="1"/>
    <col min="8216" max="8216" width="16.28515625" style="126" customWidth="1"/>
    <col min="8217" max="8217" width="8.7109375" style="126" customWidth="1"/>
    <col min="8218" max="8218" width="8.5703125" style="126" customWidth="1"/>
    <col min="8219" max="8219" width="22.140625" style="126" customWidth="1"/>
    <col min="8220" max="8220" width="21.28515625" style="126" bestFit="1" customWidth="1"/>
    <col min="8221" max="8446" width="11.42578125" style="126"/>
    <col min="8447" max="8447" width="15.85546875" style="126" bestFit="1" customWidth="1"/>
    <col min="8448" max="8448" width="27.7109375" style="126" customWidth="1"/>
    <col min="8449" max="8449" width="0" style="126" hidden="1" customWidth="1"/>
    <col min="8450" max="8450" width="16.5703125" style="126" bestFit="1" customWidth="1"/>
    <col min="8451" max="8451" width="14.140625" style="126" bestFit="1" customWidth="1"/>
    <col min="8452" max="8455" width="0" style="126" hidden="1" customWidth="1"/>
    <col min="8456" max="8456" width="16.5703125" style="126" bestFit="1" customWidth="1"/>
    <col min="8457" max="8457" width="10.28515625" style="126" bestFit="1" customWidth="1"/>
    <col min="8458" max="8458" width="14.140625" style="126" bestFit="1" customWidth="1"/>
    <col min="8459" max="8459" width="15.28515625" style="126" bestFit="1" customWidth="1"/>
    <col min="8460" max="8470" width="0" style="126" hidden="1" customWidth="1"/>
    <col min="8471" max="8471" width="15" style="126" customWidth="1"/>
    <col min="8472" max="8472" width="16.28515625" style="126" customWidth="1"/>
    <col min="8473" max="8473" width="8.7109375" style="126" customWidth="1"/>
    <col min="8474" max="8474" width="8.5703125" style="126" customWidth="1"/>
    <col min="8475" max="8475" width="22.140625" style="126" customWidth="1"/>
    <col min="8476" max="8476" width="21.28515625" style="126" bestFit="1" customWidth="1"/>
    <col min="8477" max="8702" width="11.42578125" style="126"/>
    <col min="8703" max="8703" width="15.85546875" style="126" bestFit="1" customWidth="1"/>
    <col min="8704" max="8704" width="27.7109375" style="126" customWidth="1"/>
    <col min="8705" max="8705" width="0" style="126" hidden="1" customWidth="1"/>
    <col min="8706" max="8706" width="16.5703125" style="126" bestFit="1" customWidth="1"/>
    <col min="8707" max="8707" width="14.140625" style="126" bestFit="1" customWidth="1"/>
    <col min="8708" max="8711" width="0" style="126" hidden="1" customWidth="1"/>
    <col min="8712" max="8712" width="16.5703125" style="126" bestFit="1" customWidth="1"/>
    <col min="8713" max="8713" width="10.28515625" style="126" bestFit="1" customWidth="1"/>
    <col min="8714" max="8714" width="14.140625" style="126" bestFit="1" customWidth="1"/>
    <col min="8715" max="8715" width="15.28515625" style="126" bestFit="1" customWidth="1"/>
    <col min="8716" max="8726" width="0" style="126" hidden="1" customWidth="1"/>
    <col min="8727" max="8727" width="15" style="126" customWidth="1"/>
    <col min="8728" max="8728" width="16.28515625" style="126" customWidth="1"/>
    <col min="8729" max="8729" width="8.7109375" style="126" customWidth="1"/>
    <col min="8730" max="8730" width="8.5703125" style="126" customWidth="1"/>
    <col min="8731" max="8731" width="22.140625" style="126" customWidth="1"/>
    <col min="8732" max="8732" width="21.28515625" style="126" bestFit="1" customWidth="1"/>
    <col min="8733" max="8958" width="11.42578125" style="126"/>
    <col min="8959" max="8959" width="15.85546875" style="126" bestFit="1" customWidth="1"/>
    <col min="8960" max="8960" width="27.7109375" style="126" customWidth="1"/>
    <col min="8961" max="8961" width="0" style="126" hidden="1" customWidth="1"/>
    <col min="8962" max="8962" width="16.5703125" style="126" bestFit="1" customWidth="1"/>
    <col min="8963" max="8963" width="14.140625" style="126" bestFit="1" customWidth="1"/>
    <col min="8964" max="8967" width="0" style="126" hidden="1" customWidth="1"/>
    <col min="8968" max="8968" width="16.5703125" style="126" bestFit="1" customWidth="1"/>
    <col min="8969" max="8969" width="10.28515625" style="126" bestFit="1" customWidth="1"/>
    <col min="8970" max="8970" width="14.140625" style="126" bestFit="1" customWidth="1"/>
    <col min="8971" max="8971" width="15.28515625" style="126" bestFit="1" customWidth="1"/>
    <col min="8972" max="8982" width="0" style="126" hidden="1" customWidth="1"/>
    <col min="8983" max="8983" width="15" style="126" customWidth="1"/>
    <col min="8984" max="8984" width="16.28515625" style="126" customWidth="1"/>
    <col min="8985" max="8985" width="8.7109375" style="126" customWidth="1"/>
    <col min="8986" max="8986" width="8.5703125" style="126" customWidth="1"/>
    <col min="8987" max="8987" width="22.140625" style="126" customWidth="1"/>
    <col min="8988" max="8988" width="21.28515625" style="126" bestFit="1" customWidth="1"/>
    <col min="8989" max="9214" width="11.42578125" style="126"/>
    <col min="9215" max="9215" width="15.85546875" style="126" bestFit="1" customWidth="1"/>
    <col min="9216" max="9216" width="27.7109375" style="126" customWidth="1"/>
    <col min="9217" max="9217" width="0" style="126" hidden="1" customWidth="1"/>
    <col min="9218" max="9218" width="16.5703125" style="126" bestFit="1" customWidth="1"/>
    <col min="9219" max="9219" width="14.140625" style="126" bestFit="1" customWidth="1"/>
    <col min="9220" max="9223" width="0" style="126" hidden="1" customWidth="1"/>
    <col min="9224" max="9224" width="16.5703125" style="126" bestFit="1" customWidth="1"/>
    <col min="9225" max="9225" width="10.28515625" style="126" bestFit="1" customWidth="1"/>
    <col min="9226" max="9226" width="14.140625" style="126" bestFit="1" customWidth="1"/>
    <col min="9227" max="9227" width="15.28515625" style="126" bestFit="1" customWidth="1"/>
    <col min="9228" max="9238" width="0" style="126" hidden="1" customWidth="1"/>
    <col min="9239" max="9239" width="15" style="126" customWidth="1"/>
    <col min="9240" max="9240" width="16.28515625" style="126" customWidth="1"/>
    <col min="9241" max="9241" width="8.7109375" style="126" customWidth="1"/>
    <col min="9242" max="9242" width="8.5703125" style="126" customWidth="1"/>
    <col min="9243" max="9243" width="22.140625" style="126" customWidth="1"/>
    <col min="9244" max="9244" width="21.28515625" style="126" bestFit="1" customWidth="1"/>
    <col min="9245" max="9470" width="11.42578125" style="126"/>
    <col min="9471" max="9471" width="15.85546875" style="126" bestFit="1" customWidth="1"/>
    <col min="9472" max="9472" width="27.7109375" style="126" customWidth="1"/>
    <col min="9473" max="9473" width="0" style="126" hidden="1" customWidth="1"/>
    <col min="9474" max="9474" width="16.5703125" style="126" bestFit="1" customWidth="1"/>
    <col min="9475" max="9475" width="14.140625" style="126" bestFit="1" customWidth="1"/>
    <col min="9476" max="9479" width="0" style="126" hidden="1" customWidth="1"/>
    <col min="9480" max="9480" width="16.5703125" style="126" bestFit="1" customWidth="1"/>
    <col min="9481" max="9481" width="10.28515625" style="126" bestFit="1" customWidth="1"/>
    <col min="9482" max="9482" width="14.140625" style="126" bestFit="1" customWidth="1"/>
    <col min="9483" max="9483" width="15.28515625" style="126" bestFit="1" customWidth="1"/>
    <col min="9484" max="9494" width="0" style="126" hidden="1" customWidth="1"/>
    <col min="9495" max="9495" width="15" style="126" customWidth="1"/>
    <col min="9496" max="9496" width="16.28515625" style="126" customWidth="1"/>
    <col min="9497" max="9497" width="8.7109375" style="126" customWidth="1"/>
    <col min="9498" max="9498" width="8.5703125" style="126" customWidth="1"/>
    <col min="9499" max="9499" width="22.140625" style="126" customWidth="1"/>
    <col min="9500" max="9500" width="21.28515625" style="126" bestFit="1" customWidth="1"/>
    <col min="9501" max="9726" width="11.42578125" style="126"/>
    <col min="9727" max="9727" width="15.85546875" style="126" bestFit="1" customWidth="1"/>
    <col min="9728" max="9728" width="27.7109375" style="126" customWidth="1"/>
    <col min="9729" max="9729" width="0" style="126" hidden="1" customWidth="1"/>
    <col min="9730" max="9730" width="16.5703125" style="126" bestFit="1" customWidth="1"/>
    <col min="9731" max="9731" width="14.140625" style="126" bestFit="1" customWidth="1"/>
    <col min="9732" max="9735" width="0" style="126" hidden="1" customWidth="1"/>
    <col min="9736" max="9736" width="16.5703125" style="126" bestFit="1" customWidth="1"/>
    <col min="9737" max="9737" width="10.28515625" style="126" bestFit="1" customWidth="1"/>
    <col min="9738" max="9738" width="14.140625" style="126" bestFit="1" customWidth="1"/>
    <col min="9739" max="9739" width="15.28515625" style="126" bestFit="1" customWidth="1"/>
    <col min="9740" max="9750" width="0" style="126" hidden="1" customWidth="1"/>
    <col min="9751" max="9751" width="15" style="126" customWidth="1"/>
    <col min="9752" max="9752" width="16.28515625" style="126" customWidth="1"/>
    <col min="9753" max="9753" width="8.7109375" style="126" customWidth="1"/>
    <col min="9754" max="9754" width="8.5703125" style="126" customWidth="1"/>
    <col min="9755" max="9755" width="22.140625" style="126" customWidth="1"/>
    <col min="9756" max="9756" width="21.28515625" style="126" bestFit="1" customWidth="1"/>
    <col min="9757" max="9982" width="11.42578125" style="126"/>
    <col min="9983" max="9983" width="15.85546875" style="126" bestFit="1" customWidth="1"/>
    <col min="9984" max="9984" width="27.7109375" style="126" customWidth="1"/>
    <col min="9985" max="9985" width="0" style="126" hidden="1" customWidth="1"/>
    <col min="9986" max="9986" width="16.5703125" style="126" bestFit="1" customWidth="1"/>
    <col min="9987" max="9987" width="14.140625" style="126" bestFit="1" customWidth="1"/>
    <col min="9988" max="9991" width="0" style="126" hidden="1" customWidth="1"/>
    <col min="9992" max="9992" width="16.5703125" style="126" bestFit="1" customWidth="1"/>
    <col min="9993" max="9993" width="10.28515625" style="126" bestFit="1" customWidth="1"/>
    <col min="9994" max="9994" width="14.140625" style="126" bestFit="1" customWidth="1"/>
    <col min="9995" max="9995" width="15.28515625" style="126" bestFit="1" customWidth="1"/>
    <col min="9996" max="10006" width="0" style="126" hidden="1" customWidth="1"/>
    <col min="10007" max="10007" width="15" style="126" customWidth="1"/>
    <col min="10008" max="10008" width="16.28515625" style="126" customWidth="1"/>
    <col min="10009" max="10009" width="8.7109375" style="126" customWidth="1"/>
    <col min="10010" max="10010" width="8.5703125" style="126" customWidth="1"/>
    <col min="10011" max="10011" width="22.140625" style="126" customWidth="1"/>
    <col min="10012" max="10012" width="21.28515625" style="126" bestFit="1" customWidth="1"/>
    <col min="10013" max="10238" width="11.42578125" style="126"/>
    <col min="10239" max="10239" width="15.85546875" style="126" bestFit="1" customWidth="1"/>
    <col min="10240" max="10240" width="27.7109375" style="126" customWidth="1"/>
    <col min="10241" max="10241" width="0" style="126" hidden="1" customWidth="1"/>
    <col min="10242" max="10242" width="16.5703125" style="126" bestFit="1" customWidth="1"/>
    <col min="10243" max="10243" width="14.140625" style="126" bestFit="1" customWidth="1"/>
    <col min="10244" max="10247" width="0" style="126" hidden="1" customWidth="1"/>
    <col min="10248" max="10248" width="16.5703125" style="126" bestFit="1" customWidth="1"/>
    <col min="10249" max="10249" width="10.28515625" style="126" bestFit="1" customWidth="1"/>
    <col min="10250" max="10250" width="14.140625" style="126" bestFit="1" customWidth="1"/>
    <col min="10251" max="10251" width="15.28515625" style="126" bestFit="1" customWidth="1"/>
    <col min="10252" max="10262" width="0" style="126" hidden="1" customWidth="1"/>
    <col min="10263" max="10263" width="15" style="126" customWidth="1"/>
    <col min="10264" max="10264" width="16.28515625" style="126" customWidth="1"/>
    <col min="10265" max="10265" width="8.7109375" style="126" customWidth="1"/>
    <col min="10266" max="10266" width="8.5703125" style="126" customWidth="1"/>
    <col min="10267" max="10267" width="22.140625" style="126" customWidth="1"/>
    <col min="10268" max="10268" width="21.28515625" style="126" bestFit="1" customWidth="1"/>
    <col min="10269" max="10494" width="11.42578125" style="126"/>
    <col min="10495" max="10495" width="15.85546875" style="126" bestFit="1" customWidth="1"/>
    <col min="10496" max="10496" width="27.7109375" style="126" customWidth="1"/>
    <col min="10497" max="10497" width="0" style="126" hidden="1" customWidth="1"/>
    <col min="10498" max="10498" width="16.5703125" style="126" bestFit="1" customWidth="1"/>
    <col min="10499" max="10499" width="14.140625" style="126" bestFit="1" customWidth="1"/>
    <col min="10500" max="10503" width="0" style="126" hidden="1" customWidth="1"/>
    <col min="10504" max="10504" width="16.5703125" style="126" bestFit="1" customWidth="1"/>
    <col min="10505" max="10505" width="10.28515625" style="126" bestFit="1" customWidth="1"/>
    <col min="10506" max="10506" width="14.140625" style="126" bestFit="1" customWidth="1"/>
    <col min="10507" max="10507" width="15.28515625" style="126" bestFit="1" customWidth="1"/>
    <col min="10508" max="10518" width="0" style="126" hidden="1" customWidth="1"/>
    <col min="10519" max="10519" width="15" style="126" customWidth="1"/>
    <col min="10520" max="10520" width="16.28515625" style="126" customWidth="1"/>
    <col min="10521" max="10521" width="8.7109375" style="126" customWidth="1"/>
    <col min="10522" max="10522" width="8.5703125" style="126" customWidth="1"/>
    <col min="10523" max="10523" width="22.140625" style="126" customWidth="1"/>
    <col min="10524" max="10524" width="21.28515625" style="126" bestFit="1" customWidth="1"/>
    <col min="10525" max="10750" width="11.42578125" style="126"/>
    <col min="10751" max="10751" width="15.85546875" style="126" bestFit="1" customWidth="1"/>
    <col min="10752" max="10752" width="27.7109375" style="126" customWidth="1"/>
    <col min="10753" max="10753" width="0" style="126" hidden="1" customWidth="1"/>
    <col min="10754" max="10754" width="16.5703125" style="126" bestFit="1" customWidth="1"/>
    <col min="10755" max="10755" width="14.140625" style="126" bestFit="1" customWidth="1"/>
    <col min="10756" max="10759" width="0" style="126" hidden="1" customWidth="1"/>
    <col min="10760" max="10760" width="16.5703125" style="126" bestFit="1" customWidth="1"/>
    <col min="10761" max="10761" width="10.28515625" style="126" bestFit="1" customWidth="1"/>
    <col min="10762" max="10762" width="14.140625" style="126" bestFit="1" customWidth="1"/>
    <col min="10763" max="10763" width="15.28515625" style="126" bestFit="1" customWidth="1"/>
    <col min="10764" max="10774" width="0" style="126" hidden="1" customWidth="1"/>
    <col min="10775" max="10775" width="15" style="126" customWidth="1"/>
    <col min="10776" max="10776" width="16.28515625" style="126" customWidth="1"/>
    <col min="10777" max="10777" width="8.7109375" style="126" customWidth="1"/>
    <col min="10778" max="10778" width="8.5703125" style="126" customWidth="1"/>
    <col min="10779" max="10779" width="22.140625" style="126" customWidth="1"/>
    <col min="10780" max="10780" width="21.28515625" style="126" bestFit="1" customWidth="1"/>
    <col min="10781" max="11006" width="11.42578125" style="126"/>
    <col min="11007" max="11007" width="15.85546875" style="126" bestFit="1" customWidth="1"/>
    <col min="11008" max="11008" width="27.7109375" style="126" customWidth="1"/>
    <col min="11009" max="11009" width="0" style="126" hidden="1" customWidth="1"/>
    <col min="11010" max="11010" width="16.5703125" style="126" bestFit="1" customWidth="1"/>
    <col min="11011" max="11011" width="14.140625" style="126" bestFit="1" customWidth="1"/>
    <col min="11012" max="11015" width="0" style="126" hidden="1" customWidth="1"/>
    <col min="11016" max="11016" width="16.5703125" style="126" bestFit="1" customWidth="1"/>
    <col min="11017" max="11017" width="10.28515625" style="126" bestFit="1" customWidth="1"/>
    <col min="11018" max="11018" width="14.140625" style="126" bestFit="1" customWidth="1"/>
    <col min="11019" max="11019" width="15.28515625" style="126" bestFit="1" customWidth="1"/>
    <col min="11020" max="11030" width="0" style="126" hidden="1" customWidth="1"/>
    <col min="11031" max="11031" width="15" style="126" customWidth="1"/>
    <col min="11032" max="11032" width="16.28515625" style="126" customWidth="1"/>
    <col min="11033" max="11033" width="8.7109375" style="126" customWidth="1"/>
    <col min="11034" max="11034" width="8.5703125" style="126" customWidth="1"/>
    <col min="11035" max="11035" width="22.140625" style="126" customWidth="1"/>
    <col min="11036" max="11036" width="21.28515625" style="126" bestFit="1" customWidth="1"/>
    <col min="11037" max="11262" width="11.42578125" style="126"/>
    <col min="11263" max="11263" width="15.85546875" style="126" bestFit="1" customWidth="1"/>
    <col min="11264" max="11264" width="27.7109375" style="126" customWidth="1"/>
    <col min="11265" max="11265" width="0" style="126" hidden="1" customWidth="1"/>
    <col min="11266" max="11266" width="16.5703125" style="126" bestFit="1" customWidth="1"/>
    <col min="11267" max="11267" width="14.140625" style="126" bestFit="1" customWidth="1"/>
    <col min="11268" max="11271" width="0" style="126" hidden="1" customWidth="1"/>
    <col min="11272" max="11272" width="16.5703125" style="126" bestFit="1" customWidth="1"/>
    <col min="11273" max="11273" width="10.28515625" style="126" bestFit="1" customWidth="1"/>
    <col min="11274" max="11274" width="14.140625" style="126" bestFit="1" customWidth="1"/>
    <col min="11275" max="11275" width="15.28515625" style="126" bestFit="1" customWidth="1"/>
    <col min="11276" max="11286" width="0" style="126" hidden="1" customWidth="1"/>
    <col min="11287" max="11287" width="15" style="126" customWidth="1"/>
    <col min="11288" max="11288" width="16.28515625" style="126" customWidth="1"/>
    <col min="11289" max="11289" width="8.7109375" style="126" customWidth="1"/>
    <col min="11290" max="11290" width="8.5703125" style="126" customWidth="1"/>
    <col min="11291" max="11291" width="22.140625" style="126" customWidth="1"/>
    <col min="11292" max="11292" width="21.28515625" style="126" bestFit="1" customWidth="1"/>
    <col min="11293" max="11518" width="11.42578125" style="126"/>
    <col min="11519" max="11519" width="15.85546875" style="126" bestFit="1" customWidth="1"/>
    <col min="11520" max="11520" width="27.7109375" style="126" customWidth="1"/>
    <col min="11521" max="11521" width="0" style="126" hidden="1" customWidth="1"/>
    <col min="11522" max="11522" width="16.5703125" style="126" bestFit="1" customWidth="1"/>
    <col min="11523" max="11523" width="14.140625" style="126" bestFit="1" customWidth="1"/>
    <col min="11524" max="11527" width="0" style="126" hidden="1" customWidth="1"/>
    <col min="11528" max="11528" width="16.5703125" style="126" bestFit="1" customWidth="1"/>
    <col min="11529" max="11529" width="10.28515625" style="126" bestFit="1" customWidth="1"/>
    <col min="11530" max="11530" width="14.140625" style="126" bestFit="1" customWidth="1"/>
    <col min="11531" max="11531" width="15.28515625" style="126" bestFit="1" customWidth="1"/>
    <col min="11532" max="11542" width="0" style="126" hidden="1" customWidth="1"/>
    <col min="11543" max="11543" width="15" style="126" customWidth="1"/>
    <col min="11544" max="11544" width="16.28515625" style="126" customWidth="1"/>
    <col min="11545" max="11545" width="8.7109375" style="126" customWidth="1"/>
    <col min="11546" max="11546" width="8.5703125" style="126" customWidth="1"/>
    <col min="11547" max="11547" width="22.140625" style="126" customWidth="1"/>
    <col min="11548" max="11548" width="21.28515625" style="126" bestFit="1" customWidth="1"/>
    <col min="11549" max="11774" width="11.42578125" style="126"/>
    <col min="11775" max="11775" width="15.85546875" style="126" bestFit="1" customWidth="1"/>
    <col min="11776" max="11776" width="27.7109375" style="126" customWidth="1"/>
    <col min="11777" max="11777" width="0" style="126" hidden="1" customWidth="1"/>
    <col min="11778" max="11778" width="16.5703125" style="126" bestFit="1" customWidth="1"/>
    <col min="11779" max="11779" width="14.140625" style="126" bestFit="1" customWidth="1"/>
    <col min="11780" max="11783" width="0" style="126" hidden="1" customWidth="1"/>
    <col min="11784" max="11784" width="16.5703125" style="126" bestFit="1" customWidth="1"/>
    <col min="11785" max="11785" width="10.28515625" style="126" bestFit="1" customWidth="1"/>
    <col min="11786" max="11786" width="14.140625" style="126" bestFit="1" customWidth="1"/>
    <col min="11787" max="11787" width="15.28515625" style="126" bestFit="1" customWidth="1"/>
    <col min="11788" max="11798" width="0" style="126" hidden="1" customWidth="1"/>
    <col min="11799" max="11799" width="15" style="126" customWidth="1"/>
    <col min="11800" max="11800" width="16.28515625" style="126" customWidth="1"/>
    <col min="11801" max="11801" width="8.7109375" style="126" customWidth="1"/>
    <col min="11802" max="11802" width="8.5703125" style="126" customWidth="1"/>
    <col min="11803" max="11803" width="22.140625" style="126" customWidth="1"/>
    <col min="11804" max="11804" width="21.28515625" style="126" bestFit="1" customWidth="1"/>
    <col min="11805" max="12030" width="11.42578125" style="126"/>
    <col min="12031" max="12031" width="15.85546875" style="126" bestFit="1" customWidth="1"/>
    <col min="12032" max="12032" width="27.7109375" style="126" customWidth="1"/>
    <col min="12033" max="12033" width="0" style="126" hidden="1" customWidth="1"/>
    <col min="12034" max="12034" width="16.5703125" style="126" bestFit="1" customWidth="1"/>
    <col min="12035" max="12035" width="14.140625" style="126" bestFit="1" customWidth="1"/>
    <col min="12036" max="12039" width="0" style="126" hidden="1" customWidth="1"/>
    <col min="12040" max="12040" width="16.5703125" style="126" bestFit="1" customWidth="1"/>
    <col min="12041" max="12041" width="10.28515625" style="126" bestFit="1" customWidth="1"/>
    <col min="12042" max="12042" width="14.140625" style="126" bestFit="1" customWidth="1"/>
    <col min="12043" max="12043" width="15.28515625" style="126" bestFit="1" customWidth="1"/>
    <col min="12044" max="12054" width="0" style="126" hidden="1" customWidth="1"/>
    <col min="12055" max="12055" width="15" style="126" customWidth="1"/>
    <col min="12056" max="12056" width="16.28515625" style="126" customWidth="1"/>
    <col min="12057" max="12057" width="8.7109375" style="126" customWidth="1"/>
    <col min="12058" max="12058" width="8.5703125" style="126" customWidth="1"/>
    <col min="12059" max="12059" width="22.140625" style="126" customWidth="1"/>
    <col min="12060" max="12060" width="21.28515625" style="126" bestFit="1" customWidth="1"/>
    <col min="12061" max="12286" width="11.42578125" style="126"/>
    <col min="12287" max="12287" width="15.85546875" style="126" bestFit="1" customWidth="1"/>
    <col min="12288" max="12288" width="27.7109375" style="126" customWidth="1"/>
    <col min="12289" max="12289" width="0" style="126" hidden="1" customWidth="1"/>
    <col min="12290" max="12290" width="16.5703125" style="126" bestFit="1" customWidth="1"/>
    <col min="12291" max="12291" width="14.140625" style="126" bestFit="1" customWidth="1"/>
    <col min="12292" max="12295" width="0" style="126" hidden="1" customWidth="1"/>
    <col min="12296" max="12296" width="16.5703125" style="126" bestFit="1" customWidth="1"/>
    <col min="12297" max="12297" width="10.28515625" style="126" bestFit="1" customWidth="1"/>
    <col min="12298" max="12298" width="14.140625" style="126" bestFit="1" customWidth="1"/>
    <col min="12299" max="12299" width="15.28515625" style="126" bestFit="1" customWidth="1"/>
    <col min="12300" max="12310" width="0" style="126" hidden="1" customWidth="1"/>
    <col min="12311" max="12311" width="15" style="126" customWidth="1"/>
    <col min="12312" max="12312" width="16.28515625" style="126" customWidth="1"/>
    <col min="12313" max="12313" width="8.7109375" style="126" customWidth="1"/>
    <col min="12314" max="12314" width="8.5703125" style="126" customWidth="1"/>
    <col min="12315" max="12315" width="22.140625" style="126" customWidth="1"/>
    <col min="12316" max="12316" width="21.28515625" style="126" bestFit="1" customWidth="1"/>
    <col min="12317" max="12542" width="11.42578125" style="126"/>
    <col min="12543" max="12543" width="15.85546875" style="126" bestFit="1" customWidth="1"/>
    <col min="12544" max="12544" width="27.7109375" style="126" customWidth="1"/>
    <col min="12545" max="12545" width="0" style="126" hidden="1" customWidth="1"/>
    <col min="12546" max="12546" width="16.5703125" style="126" bestFit="1" customWidth="1"/>
    <col min="12547" max="12547" width="14.140625" style="126" bestFit="1" customWidth="1"/>
    <col min="12548" max="12551" width="0" style="126" hidden="1" customWidth="1"/>
    <col min="12552" max="12552" width="16.5703125" style="126" bestFit="1" customWidth="1"/>
    <col min="12553" max="12553" width="10.28515625" style="126" bestFit="1" customWidth="1"/>
    <col min="12554" max="12554" width="14.140625" style="126" bestFit="1" customWidth="1"/>
    <col min="12555" max="12555" width="15.28515625" style="126" bestFit="1" customWidth="1"/>
    <col min="12556" max="12566" width="0" style="126" hidden="1" customWidth="1"/>
    <col min="12567" max="12567" width="15" style="126" customWidth="1"/>
    <col min="12568" max="12568" width="16.28515625" style="126" customWidth="1"/>
    <col min="12569" max="12569" width="8.7109375" style="126" customWidth="1"/>
    <col min="12570" max="12570" width="8.5703125" style="126" customWidth="1"/>
    <col min="12571" max="12571" width="22.140625" style="126" customWidth="1"/>
    <col min="12572" max="12572" width="21.28515625" style="126" bestFit="1" customWidth="1"/>
    <col min="12573" max="12798" width="11.42578125" style="126"/>
    <col min="12799" max="12799" width="15.85546875" style="126" bestFit="1" customWidth="1"/>
    <col min="12800" max="12800" width="27.7109375" style="126" customWidth="1"/>
    <col min="12801" max="12801" width="0" style="126" hidden="1" customWidth="1"/>
    <col min="12802" max="12802" width="16.5703125" style="126" bestFit="1" customWidth="1"/>
    <col min="12803" max="12803" width="14.140625" style="126" bestFit="1" customWidth="1"/>
    <col min="12804" max="12807" width="0" style="126" hidden="1" customWidth="1"/>
    <col min="12808" max="12808" width="16.5703125" style="126" bestFit="1" customWidth="1"/>
    <col min="12809" max="12809" width="10.28515625" style="126" bestFit="1" customWidth="1"/>
    <col min="12810" max="12810" width="14.140625" style="126" bestFit="1" customWidth="1"/>
    <col min="12811" max="12811" width="15.28515625" style="126" bestFit="1" customWidth="1"/>
    <col min="12812" max="12822" width="0" style="126" hidden="1" customWidth="1"/>
    <col min="12823" max="12823" width="15" style="126" customWidth="1"/>
    <col min="12824" max="12824" width="16.28515625" style="126" customWidth="1"/>
    <col min="12825" max="12825" width="8.7109375" style="126" customWidth="1"/>
    <col min="12826" max="12826" width="8.5703125" style="126" customWidth="1"/>
    <col min="12827" max="12827" width="22.140625" style="126" customWidth="1"/>
    <col min="12828" max="12828" width="21.28515625" style="126" bestFit="1" customWidth="1"/>
    <col min="12829" max="13054" width="11.42578125" style="126"/>
    <col min="13055" max="13055" width="15.85546875" style="126" bestFit="1" customWidth="1"/>
    <col min="13056" max="13056" width="27.7109375" style="126" customWidth="1"/>
    <col min="13057" max="13057" width="0" style="126" hidden="1" customWidth="1"/>
    <col min="13058" max="13058" width="16.5703125" style="126" bestFit="1" customWidth="1"/>
    <col min="13059" max="13059" width="14.140625" style="126" bestFit="1" customWidth="1"/>
    <col min="13060" max="13063" width="0" style="126" hidden="1" customWidth="1"/>
    <col min="13064" max="13064" width="16.5703125" style="126" bestFit="1" customWidth="1"/>
    <col min="13065" max="13065" width="10.28515625" style="126" bestFit="1" customWidth="1"/>
    <col min="13066" max="13066" width="14.140625" style="126" bestFit="1" customWidth="1"/>
    <col min="13067" max="13067" width="15.28515625" style="126" bestFit="1" customWidth="1"/>
    <col min="13068" max="13078" width="0" style="126" hidden="1" customWidth="1"/>
    <col min="13079" max="13079" width="15" style="126" customWidth="1"/>
    <col min="13080" max="13080" width="16.28515625" style="126" customWidth="1"/>
    <col min="13081" max="13081" width="8.7109375" style="126" customWidth="1"/>
    <col min="13082" max="13082" width="8.5703125" style="126" customWidth="1"/>
    <col min="13083" max="13083" width="22.140625" style="126" customWidth="1"/>
    <col min="13084" max="13084" width="21.28515625" style="126" bestFit="1" customWidth="1"/>
    <col min="13085" max="13310" width="11.42578125" style="126"/>
    <col min="13311" max="13311" width="15.85546875" style="126" bestFit="1" customWidth="1"/>
    <col min="13312" max="13312" width="27.7109375" style="126" customWidth="1"/>
    <col min="13313" max="13313" width="0" style="126" hidden="1" customWidth="1"/>
    <col min="13314" max="13314" width="16.5703125" style="126" bestFit="1" customWidth="1"/>
    <col min="13315" max="13315" width="14.140625" style="126" bestFit="1" customWidth="1"/>
    <col min="13316" max="13319" width="0" style="126" hidden="1" customWidth="1"/>
    <col min="13320" max="13320" width="16.5703125" style="126" bestFit="1" customWidth="1"/>
    <col min="13321" max="13321" width="10.28515625" style="126" bestFit="1" customWidth="1"/>
    <col min="13322" max="13322" width="14.140625" style="126" bestFit="1" customWidth="1"/>
    <col min="13323" max="13323" width="15.28515625" style="126" bestFit="1" customWidth="1"/>
    <col min="13324" max="13334" width="0" style="126" hidden="1" customWidth="1"/>
    <col min="13335" max="13335" width="15" style="126" customWidth="1"/>
    <col min="13336" max="13336" width="16.28515625" style="126" customWidth="1"/>
    <col min="13337" max="13337" width="8.7109375" style="126" customWidth="1"/>
    <col min="13338" max="13338" width="8.5703125" style="126" customWidth="1"/>
    <col min="13339" max="13339" width="22.140625" style="126" customWidth="1"/>
    <col min="13340" max="13340" width="21.28515625" style="126" bestFit="1" customWidth="1"/>
    <col min="13341" max="13566" width="11.42578125" style="126"/>
    <col min="13567" max="13567" width="15.85546875" style="126" bestFit="1" customWidth="1"/>
    <col min="13568" max="13568" width="27.7109375" style="126" customWidth="1"/>
    <col min="13569" max="13569" width="0" style="126" hidden="1" customWidth="1"/>
    <col min="13570" max="13570" width="16.5703125" style="126" bestFit="1" customWidth="1"/>
    <col min="13571" max="13571" width="14.140625" style="126" bestFit="1" customWidth="1"/>
    <col min="13572" max="13575" width="0" style="126" hidden="1" customWidth="1"/>
    <col min="13576" max="13576" width="16.5703125" style="126" bestFit="1" customWidth="1"/>
    <col min="13577" max="13577" width="10.28515625" style="126" bestFit="1" customWidth="1"/>
    <col min="13578" max="13578" width="14.140625" style="126" bestFit="1" customWidth="1"/>
    <col min="13579" max="13579" width="15.28515625" style="126" bestFit="1" customWidth="1"/>
    <col min="13580" max="13590" width="0" style="126" hidden="1" customWidth="1"/>
    <col min="13591" max="13591" width="15" style="126" customWidth="1"/>
    <col min="13592" max="13592" width="16.28515625" style="126" customWidth="1"/>
    <col min="13593" max="13593" width="8.7109375" style="126" customWidth="1"/>
    <col min="13594" max="13594" width="8.5703125" style="126" customWidth="1"/>
    <col min="13595" max="13595" width="22.140625" style="126" customWidth="1"/>
    <col min="13596" max="13596" width="21.28515625" style="126" bestFit="1" customWidth="1"/>
    <col min="13597" max="13822" width="11.42578125" style="126"/>
    <col min="13823" max="13823" width="15.85546875" style="126" bestFit="1" customWidth="1"/>
    <col min="13824" max="13824" width="27.7109375" style="126" customWidth="1"/>
    <col min="13825" max="13825" width="0" style="126" hidden="1" customWidth="1"/>
    <col min="13826" max="13826" width="16.5703125" style="126" bestFit="1" customWidth="1"/>
    <col min="13827" max="13827" width="14.140625" style="126" bestFit="1" customWidth="1"/>
    <col min="13828" max="13831" width="0" style="126" hidden="1" customWidth="1"/>
    <col min="13832" max="13832" width="16.5703125" style="126" bestFit="1" customWidth="1"/>
    <col min="13833" max="13833" width="10.28515625" style="126" bestFit="1" customWidth="1"/>
    <col min="13834" max="13834" width="14.140625" style="126" bestFit="1" customWidth="1"/>
    <col min="13835" max="13835" width="15.28515625" style="126" bestFit="1" customWidth="1"/>
    <col min="13836" max="13846" width="0" style="126" hidden="1" customWidth="1"/>
    <col min="13847" max="13847" width="15" style="126" customWidth="1"/>
    <col min="13848" max="13848" width="16.28515625" style="126" customWidth="1"/>
    <col min="13849" max="13849" width="8.7109375" style="126" customWidth="1"/>
    <col min="13850" max="13850" width="8.5703125" style="126" customWidth="1"/>
    <col min="13851" max="13851" width="22.140625" style="126" customWidth="1"/>
    <col min="13852" max="13852" width="21.28515625" style="126" bestFit="1" customWidth="1"/>
    <col min="13853" max="14078" width="11.42578125" style="126"/>
    <col min="14079" max="14079" width="15.85546875" style="126" bestFit="1" customWidth="1"/>
    <col min="14080" max="14080" width="27.7109375" style="126" customWidth="1"/>
    <col min="14081" max="14081" width="0" style="126" hidden="1" customWidth="1"/>
    <col min="14082" max="14082" width="16.5703125" style="126" bestFit="1" customWidth="1"/>
    <col min="14083" max="14083" width="14.140625" style="126" bestFit="1" customWidth="1"/>
    <col min="14084" max="14087" width="0" style="126" hidden="1" customWidth="1"/>
    <col min="14088" max="14088" width="16.5703125" style="126" bestFit="1" customWidth="1"/>
    <col min="14089" max="14089" width="10.28515625" style="126" bestFit="1" customWidth="1"/>
    <col min="14090" max="14090" width="14.140625" style="126" bestFit="1" customWidth="1"/>
    <col min="14091" max="14091" width="15.28515625" style="126" bestFit="1" customWidth="1"/>
    <col min="14092" max="14102" width="0" style="126" hidden="1" customWidth="1"/>
    <col min="14103" max="14103" width="15" style="126" customWidth="1"/>
    <col min="14104" max="14104" width="16.28515625" style="126" customWidth="1"/>
    <col min="14105" max="14105" width="8.7109375" style="126" customWidth="1"/>
    <col min="14106" max="14106" width="8.5703125" style="126" customWidth="1"/>
    <col min="14107" max="14107" width="22.140625" style="126" customWidth="1"/>
    <col min="14108" max="14108" width="21.28515625" style="126" bestFit="1" customWidth="1"/>
    <col min="14109" max="14334" width="11.42578125" style="126"/>
    <col min="14335" max="14335" width="15.85546875" style="126" bestFit="1" customWidth="1"/>
    <col min="14336" max="14336" width="27.7109375" style="126" customWidth="1"/>
    <col min="14337" max="14337" width="0" style="126" hidden="1" customWidth="1"/>
    <col min="14338" max="14338" width="16.5703125" style="126" bestFit="1" customWidth="1"/>
    <col min="14339" max="14339" width="14.140625" style="126" bestFit="1" customWidth="1"/>
    <col min="14340" max="14343" width="0" style="126" hidden="1" customWidth="1"/>
    <col min="14344" max="14344" width="16.5703125" style="126" bestFit="1" customWidth="1"/>
    <col min="14345" max="14345" width="10.28515625" style="126" bestFit="1" customWidth="1"/>
    <col min="14346" max="14346" width="14.140625" style="126" bestFit="1" customWidth="1"/>
    <col min="14347" max="14347" width="15.28515625" style="126" bestFit="1" customWidth="1"/>
    <col min="14348" max="14358" width="0" style="126" hidden="1" customWidth="1"/>
    <col min="14359" max="14359" width="15" style="126" customWidth="1"/>
    <col min="14360" max="14360" width="16.28515625" style="126" customWidth="1"/>
    <col min="14361" max="14361" width="8.7109375" style="126" customWidth="1"/>
    <col min="14362" max="14362" width="8.5703125" style="126" customWidth="1"/>
    <col min="14363" max="14363" width="22.140625" style="126" customWidth="1"/>
    <col min="14364" max="14364" width="21.28515625" style="126" bestFit="1" customWidth="1"/>
    <col min="14365" max="14590" width="11.42578125" style="126"/>
    <col min="14591" max="14591" width="15.85546875" style="126" bestFit="1" customWidth="1"/>
    <col min="14592" max="14592" width="27.7109375" style="126" customWidth="1"/>
    <col min="14593" max="14593" width="0" style="126" hidden="1" customWidth="1"/>
    <col min="14594" max="14594" width="16.5703125" style="126" bestFit="1" customWidth="1"/>
    <col min="14595" max="14595" width="14.140625" style="126" bestFit="1" customWidth="1"/>
    <col min="14596" max="14599" width="0" style="126" hidden="1" customWidth="1"/>
    <col min="14600" max="14600" width="16.5703125" style="126" bestFit="1" customWidth="1"/>
    <col min="14601" max="14601" width="10.28515625" style="126" bestFit="1" customWidth="1"/>
    <col min="14602" max="14602" width="14.140625" style="126" bestFit="1" customWidth="1"/>
    <col min="14603" max="14603" width="15.28515625" style="126" bestFit="1" customWidth="1"/>
    <col min="14604" max="14614" width="0" style="126" hidden="1" customWidth="1"/>
    <col min="14615" max="14615" width="15" style="126" customWidth="1"/>
    <col min="14616" max="14616" width="16.28515625" style="126" customWidth="1"/>
    <col min="14617" max="14617" width="8.7109375" style="126" customWidth="1"/>
    <col min="14618" max="14618" width="8.5703125" style="126" customWidth="1"/>
    <col min="14619" max="14619" width="22.140625" style="126" customWidth="1"/>
    <col min="14620" max="14620" width="21.28515625" style="126" bestFit="1" customWidth="1"/>
    <col min="14621" max="14846" width="11.42578125" style="126"/>
    <col min="14847" max="14847" width="15.85546875" style="126" bestFit="1" customWidth="1"/>
    <col min="14848" max="14848" width="27.7109375" style="126" customWidth="1"/>
    <col min="14849" max="14849" width="0" style="126" hidden="1" customWidth="1"/>
    <col min="14850" max="14850" width="16.5703125" style="126" bestFit="1" customWidth="1"/>
    <col min="14851" max="14851" width="14.140625" style="126" bestFit="1" customWidth="1"/>
    <col min="14852" max="14855" width="0" style="126" hidden="1" customWidth="1"/>
    <col min="14856" max="14856" width="16.5703125" style="126" bestFit="1" customWidth="1"/>
    <col min="14857" max="14857" width="10.28515625" style="126" bestFit="1" customWidth="1"/>
    <col min="14858" max="14858" width="14.140625" style="126" bestFit="1" customWidth="1"/>
    <col min="14859" max="14859" width="15.28515625" style="126" bestFit="1" customWidth="1"/>
    <col min="14860" max="14870" width="0" style="126" hidden="1" customWidth="1"/>
    <col min="14871" max="14871" width="15" style="126" customWidth="1"/>
    <col min="14872" max="14872" width="16.28515625" style="126" customWidth="1"/>
    <col min="14873" max="14873" width="8.7109375" style="126" customWidth="1"/>
    <col min="14874" max="14874" width="8.5703125" style="126" customWidth="1"/>
    <col min="14875" max="14875" width="22.140625" style="126" customWidth="1"/>
    <col min="14876" max="14876" width="21.28515625" style="126" bestFit="1" customWidth="1"/>
    <col min="14877" max="15102" width="11.42578125" style="126"/>
    <col min="15103" max="15103" width="15.85546875" style="126" bestFit="1" customWidth="1"/>
    <col min="15104" max="15104" width="27.7109375" style="126" customWidth="1"/>
    <col min="15105" max="15105" width="0" style="126" hidden="1" customWidth="1"/>
    <col min="15106" max="15106" width="16.5703125" style="126" bestFit="1" customWidth="1"/>
    <col min="15107" max="15107" width="14.140625" style="126" bestFit="1" customWidth="1"/>
    <col min="15108" max="15111" width="0" style="126" hidden="1" customWidth="1"/>
    <col min="15112" max="15112" width="16.5703125" style="126" bestFit="1" customWidth="1"/>
    <col min="15113" max="15113" width="10.28515625" style="126" bestFit="1" customWidth="1"/>
    <col min="15114" max="15114" width="14.140625" style="126" bestFit="1" customWidth="1"/>
    <col min="15115" max="15115" width="15.28515625" style="126" bestFit="1" customWidth="1"/>
    <col min="15116" max="15126" width="0" style="126" hidden="1" customWidth="1"/>
    <col min="15127" max="15127" width="15" style="126" customWidth="1"/>
    <col min="15128" max="15128" width="16.28515625" style="126" customWidth="1"/>
    <col min="15129" max="15129" width="8.7109375" style="126" customWidth="1"/>
    <col min="15130" max="15130" width="8.5703125" style="126" customWidth="1"/>
    <col min="15131" max="15131" width="22.140625" style="126" customWidth="1"/>
    <col min="15132" max="15132" width="21.28515625" style="126" bestFit="1" customWidth="1"/>
    <col min="15133" max="15358" width="11.42578125" style="126"/>
    <col min="15359" max="15359" width="15.85546875" style="126" bestFit="1" customWidth="1"/>
    <col min="15360" max="15360" width="27.7109375" style="126" customWidth="1"/>
    <col min="15361" max="15361" width="0" style="126" hidden="1" customWidth="1"/>
    <col min="15362" max="15362" width="16.5703125" style="126" bestFit="1" customWidth="1"/>
    <col min="15363" max="15363" width="14.140625" style="126" bestFit="1" customWidth="1"/>
    <col min="15364" max="15367" width="0" style="126" hidden="1" customWidth="1"/>
    <col min="15368" max="15368" width="16.5703125" style="126" bestFit="1" customWidth="1"/>
    <col min="15369" max="15369" width="10.28515625" style="126" bestFit="1" customWidth="1"/>
    <col min="15370" max="15370" width="14.140625" style="126" bestFit="1" customWidth="1"/>
    <col min="15371" max="15371" width="15.28515625" style="126" bestFit="1" customWidth="1"/>
    <col min="15372" max="15382" width="0" style="126" hidden="1" customWidth="1"/>
    <col min="15383" max="15383" width="15" style="126" customWidth="1"/>
    <col min="15384" max="15384" width="16.28515625" style="126" customWidth="1"/>
    <col min="15385" max="15385" width="8.7109375" style="126" customWidth="1"/>
    <col min="15386" max="15386" width="8.5703125" style="126" customWidth="1"/>
    <col min="15387" max="15387" width="22.140625" style="126" customWidth="1"/>
    <col min="15388" max="15388" width="21.28515625" style="126" bestFit="1" customWidth="1"/>
    <col min="15389" max="15614" width="11.42578125" style="126"/>
    <col min="15615" max="15615" width="15.85546875" style="126" bestFit="1" customWidth="1"/>
    <col min="15616" max="15616" width="27.7109375" style="126" customWidth="1"/>
    <col min="15617" max="15617" width="0" style="126" hidden="1" customWidth="1"/>
    <col min="15618" max="15618" width="16.5703125" style="126" bestFit="1" customWidth="1"/>
    <col min="15619" max="15619" width="14.140625" style="126" bestFit="1" customWidth="1"/>
    <col min="15620" max="15623" width="0" style="126" hidden="1" customWidth="1"/>
    <col min="15624" max="15624" width="16.5703125" style="126" bestFit="1" customWidth="1"/>
    <col min="15625" max="15625" width="10.28515625" style="126" bestFit="1" customWidth="1"/>
    <col min="15626" max="15626" width="14.140625" style="126" bestFit="1" customWidth="1"/>
    <col min="15627" max="15627" width="15.28515625" style="126" bestFit="1" customWidth="1"/>
    <col min="15628" max="15638" width="0" style="126" hidden="1" customWidth="1"/>
    <col min="15639" max="15639" width="15" style="126" customWidth="1"/>
    <col min="15640" max="15640" width="16.28515625" style="126" customWidth="1"/>
    <col min="15641" max="15641" width="8.7109375" style="126" customWidth="1"/>
    <col min="15642" max="15642" width="8.5703125" style="126" customWidth="1"/>
    <col min="15643" max="15643" width="22.140625" style="126" customWidth="1"/>
    <col min="15644" max="15644" width="21.28515625" style="126" bestFit="1" customWidth="1"/>
    <col min="15645" max="15870" width="11.42578125" style="126"/>
    <col min="15871" max="15871" width="15.85546875" style="126" bestFit="1" customWidth="1"/>
    <col min="15872" max="15872" width="27.7109375" style="126" customWidth="1"/>
    <col min="15873" max="15873" width="0" style="126" hidden="1" customWidth="1"/>
    <col min="15874" max="15874" width="16.5703125" style="126" bestFit="1" customWidth="1"/>
    <col min="15875" max="15875" width="14.140625" style="126" bestFit="1" customWidth="1"/>
    <col min="15876" max="15879" width="0" style="126" hidden="1" customWidth="1"/>
    <col min="15880" max="15880" width="16.5703125" style="126" bestFit="1" customWidth="1"/>
    <col min="15881" max="15881" width="10.28515625" style="126" bestFit="1" customWidth="1"/>
    <col min="15882" max="15882" width="14.140625" style="126" bestFit="1" customWidth="1"/>
    <col min="15883" max="15883" width="15.28515625" style="126" bestFit="1" customWidth="1"/>
    <col min="15884" max="15894" width="0" style="126" hidden="1" customWidth="1"/>
    <col min="15895" max="15895" width="15" style="126" customWidth="1"/>
    <col min="15896" max="15896" width="16.28515625" style="126" customWidth="1"/>
    <col min="15897" max="15897" width="8.7109375" style="126" customWidth="1"/>
    <col min="15898" max="15898" width="8.5703125" style="126" customWidth="1"/>
    <col min="15899" max="15899" width="22.140625" style="126" customWidth="1"/>
    <col min="15900" max="15900" width="21.28515625" style="126" bestFit="1" customWidth="1"/>
    <col min="15901" max="16126" width="11.42578125" style="126"/>
    <col min="16127" max="16127" width="15.85546875" style="126" bestFit="1" customWidth="1"/>
    <col min="16128" max="16128" width="27.7109375" style="126" customWidth="1"/>
    <col min="16129" max="16129" width="0" style="126" hidden="1" customWidth="1"/>
    <col min="16130" max="16130" width="16.5703125" style="126" bestFit="1" customWidth="1"/>
    <col min="16131" max="16131" width="14.140625" style="126" bestFit="1" customWidth="1"/>
    <col min="16132" max="16135" width="0" style="126" hidden="1" customWidth="1"/>
    <col min="16136" max="16136" width="16.5703125" style="126" bestFit="1" customWidth="1"/>
    <col min="16137" max="16137" width="10.28515625" style="126" bestFit="1" customWidth="1"/>
    <col min="16138" max="16138" width="14.140625" style="126" bestFit="1" customWidth="1"/>
    <col min="16139" max="16139" width="15.28515625" style="126" bestFit="1" customWidth="1"/>
    <col min="16140" max="16150" width="0" style="126" hidden="1" customWidth="1"/>
    <col min="16151" max="16151" width="15" style="126" customWidth="1"/>
    <col min="16152" max="16152" width="16.28515625" style="126" customWidth="1"/>
    <col min="16153" max="16153" width="8.7109375" style="126" customWidth="1"/>
    <col min="16154" max="16154" width="8.5703125" style="126" customWidth="1"/>
    <col min="16155" max="16155" width="22.140625" style="126" customWidth="1"/>
    <col min="16156" max="16156" width="21.28515625" style="126" bestFit="1" customWidth="1"/>
    <col min="16157" max="16384" width="11.42578125" style="126"/>
  </cols>
  <sheetData>
    <row r="1" spans="1:30" ht="18.95" customHeight="1" thickBot="1" x14ac:dyDescent="0.25">
      <c r="A1" s="221" t="s">
        <v>135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  <c r="R1" s="221"/>
      <c r="S1" s="221"/>
      <c r="T1" s="221"/>
      <c r="U1" s="221"/>
      <c r="V1" s="221"/>
      <c r="W1" s="221"/>
      <c r="X1" s="222"/>
      <c r="Y1" s="221"/>
      <c r="Z1" s="222"/>
      <c r="AA1" s="221"/>
      <c r="AB1" s="221"/>
    </row>
    <row r="2" spans="1:30" s="27" customFormat="1" ht="29.25" customHeight="1" x14ac:dyDescent="0.2">
      <c r="A2" s="223" t="s">
        <v>0</v>
      </c>
      <c r="B2" s="224"/>
      <c r="C2" s="193" t="s">
        <v>108</v>
      </c>
      <c r="D2" s="193" t="s">
        <v>109</v>
      </c>
      <c r="E2" s="193" t="s">
        <v>110</v>
      </c>
      <c r="F2" s="193" t="s">
        <v>111</v>
      </c>
      <c r="G2" s="193" t="s">
        <v>112</v>
      </c>
      <c r="H2" s="193" t="s">
        <v>113</v>
      </c>
      <c r="I2" s="193" t="s">
        <v>114</v>
      </c>
      <c r="J2" s="193" t="s">
        <v>115</v>
      </c>
      <c r="K2" s="188" t="s">
        <v>14</v>
      </c>
      <c r="L2" s="188" t="s">
        <v>14</v>
      </c>
      <c r="M2" s="188" t="s">
        <v>14</v>
      </c>
      <c r="N2" s="188" t="s">
        <v>14</v>
      </c>
      <c r="O2" s="188" t="s">
        <v>14</v>
      </c>
      <c r="P2" s="188" t="s">
        <v>14</v>
      </c>
      <c r="Q2" s="188" t="s">
        <v>27</v>
      </c>
      <c r="R2" s="127" t="s">
        <v>14</v>
      </c>
      <c r="S2" s="188" t="s">
        <v>14</v>
      </c>
      <c r="T2" s="188" t="s">
        <v>14</v>
      </c>
      <c r="U2" s="188" t="s">
        <v>14</v>
      </c>
      <c r="V2" s="188" t="s">
        <v>14</v>
      </c>
      <c r="W2" s="188" t="s">
        <v>14</v>
      </c>
      <c r="X2" s="188" t="s">
        <v>27</v>
      </c>
      <c r="Y2" s="193" t="s">
        <v>120</v>
      </c>
      <c r="Z2" s="188" t="s">
        <v>121</v>
      </c>
      <c r="AA2" s="193" t="s">
        <v>118</v>
      </c>
      <c r="AB2" s="196" t="s">
        <v>122</v>
      </c>
    </row>
    <row r="3" spans="1:30" s="27" customFormat="1" ht="31.5" customHeight="1" thickBot="1" x14ac:dyDescent="0.25">
      <c r="A3" s="225"/>
      <c r="B3" s="226"/>
      <c r="C3" s="194"/>
      <c r="D3" s="206"/>
      <c r="E3" s="206"/>
      <c r="F3" s="206"/>
      <c r="G3" s="194"/>
      <c r="H3" s="206"/>
      <c r="I3" s="206"/>
      <c r="J3" s="194"/>
      <c r="K3" s="189" t="s">
        <v>6</v>
      </c>
      <c r="L3" s="189" t="s">
        <v>5</v>
      </c>
      <c r="M3" s="189" t="s">
        <v>7</v>
      </c>
      <c r="N3" s="189" t="s">
        <v>8</v>
      </c>
      <c r="O3" s="189" t="s">
        <v>9</v>
      </c>
      <c r="P3" s="189" t="s">
        <v>10</v>
      </c>
      <c r="Q3" s="189" t="s">
        <v>28</v>
      </c>
      <c r="R3" s="128" t="s">
        <v>21</v>
      </c>
      <c r="S3" s="189" t="s">
        <v>15</v>
      </c>
      <c r="T3" s="189" t="s">
        <v>12</v>
      </c>
      <c r="U3" s="189" t="s">
        <v>13</v>
      </c>
      <c r="V3" s="189" t="s">
        <v>16</v>
      </c>
      <c r="W3" s="189" t="s">
        <v>17</v>
      </c>
      <c r="X3" s="189" t="s">
        <v>29</v>
      </c>
      <c r="Y3" s="194"/>
      <c r="Z3" s="189" t="s">
        <v>136</v>
      </c>
      <c r="AA3" s="194"/>
      <c r="AB3" s="197"/>
    </row>
    <row r="4" spans="1:30" s="136" customFormat="1" ht="33.75" customHeight="1" x14ac:dyDescent="0.2">
      <c r="A4" s="227" t="s">
        <v>30</v>
      </c>
      <c r="B4" s="228"/>
      <c r="C4" s="129"/>
      <c r="D4" s="130"/>
      <c r="E4" s="130"/>
      <c r="F4" s="131"/>
      <c r="G4" s="132"/>
      <c r="H4" s="132"/>
      <c r="I4" s="132"/>
      <c r="J4" s="133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2"/>
      <c r="V4" s="130"/>
      <c r="W4" s="130"/>
      <c r="X4" s="130"/>
      <c r="Y4" s="134"/>
      <c r="Z4" s="135"/>
      <c r="AA4" s="134"/>
      <c r="AB4" s="2"/>
    </row>
    <row r="5" spans="1:30" s="137" customFormat="1" ht="30" customHeight="1" thickBot="1" x14ac:dyDescent="0.25">
      <c r="A5" s="213" t="s">
        <v>25</v>
      </c>
      <c r="B5" s="214"/>
      <c r="C5" s="157"/>
      <c r="D5" s="158">
        <v>213997602702.73001</v>
      </c>
      <c r="E5" s="157">
        <v>6496311889.4099998</v>
      </c>
      <c r="F5" s="157"/>
      <c r="G5" s="157"/>
      <c r="H5" s="157"/>
      <c r="I5" s="157"/>
      <c r="J5" s="159">
        <f>+C5+D5-E5+F5-G5</f>
        <v>207501290813.32001</v>
      </c>
      <c r="K5" s="160"/>
      <c r="L5" s="159">
        <v>6882898948.2200003</v>
      </c>
      <c r="M5" s="159">
        <v>7864531480.9499998</v>
      </c>
      <c r="N5" s="159">
        <v>15491366294</v>
      </c>
      <c r="O5" s="159">
        <v>20309201359.040001</v>
      </c>
      <c r="P5" s="159">
        <v>5870914957</v>
      </c>
      <c r="Q5" s="157">
        <f>SUM(K5:P5)</f>
        <v>56418913039.209999</v>
      </c>
      <c r="R5" s="159">
        <v>11191323322</v>
      </c>
      <c r="S5" s="159">
        <v>7222562104.7099991</v>
      </c>
      <c r="T5" s="159">
        <v>3937683113</v>
      </c>
      <c r="U5" s="159">
        <v>5248975745.1000061</v>
      </c>
      <c r="V5" s="159">
        <v>4445715025</v>
      </c>
      <c r="W5" s="159">
        <v>24395007532</v>
      </c>
      <c r="X5" s="157">
        <f>SUM(R5:W5)</f>
        <v>56441266841.810005</v>
      </c>
      <c r="Y5" s="157">
        <v>112860179880.94</v>
      </c>
      <c r="Z5" s="180">
        <v>94641110932.380005</v>
      </c>
      <c r="AA5" s="159">
        <f>J5-Y5-Z5</f>
        <v>0</v>
      </c>
      <c r="AB5" s="5">
        <f>+(Y5+Z5)/J5</f>
        <v>1</v>
      </c>
      <c r="AD5" s="182"/>
    </row>
    <row r="6" spans="1:30" s="136" customFormat="1" ht="33.75" customHeight="1" thickBot="1" x14ac:dyDescent="0.25">
      <c r="A6" s="219" t="s">
        <v>31</v>
      </c>
      <c r="B6" s="220"/>
      <c r="C6" s="138">
        <f>+C5</f>
        <v>0</v>
      </c>
      <c r="D6" s="138">
        <f t="shared" ref="D6:Z6" si="0">+D5</f>
        <v>213997602702.73001</v>
      </c>
      <c r="E6" s="138">
        <f t="shared" si="0"/>
        <v>6496311889.4099998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207501290813.32001</v>
      </c>
      <c r="K6" s="138">
        <f t="shared" si="0"/>
        <v>0</v>
      </c>
      <c r="L6" s="138">
        <f t="shared" si="0"/>
        <v>6882898948.2200003</v>
      </c>
      <c r="M6" s="138">
        <f t="shared" si="0"/>
        <v>7864531480.9499998</v>
      </c>
      <c r="N6" s="138">
        <f t="shared" si="0"/>
        <v>15491366294</v>
      </c>
      <c r="O6" s="138">
        <f t="shared" si="0"/>
        <v>20309201359.040001</v>
      </c>
      <c r="P6" s="138">
        <f t="shared" si="0"/>
        <v>5870914957</v>
      </c>
      <c r="Q6" s="138">
        <f t="shared" si="0"/>
        <v>56418913039.209999</v>
      </c>
      <c r="R6" s="138">
        <f t="shared" si="0"/>
        <v>11191323322</v>
      </c>
      <c r="S6" s="138">
        <f t="shared" si="0"/>
        <v>7222562104.7099991</v>
      </c>
      <c r="T6" s="138">
        <f t="shared" si="0"/>
        <v>3937683113</v>
      </c>
      <c r="U6" s="138">
        <f t="shared" si="0"/>
        <v>5248975745.1000061</v>
      </c>
      <c r="V6" s="138">
        <f>+V5</f>
        <v>4445715025</v>
      </c>
      <c r="W6" s="138">
        <f t="shared" si="0"/>
        <v>24395007532</v>
      </c>
      <c r="X6" s="138">
        <f t="shared" si="0"/>
        <v>56441266841.810005</v>
      </c>
      <c r="Y6" s="138">
        <f t="shared" si="0"/>
        <v>112860179880.94</v>
      </c>
      <c r="Z6" s="138">
        <f t="shared" si="0"/>
        <v>94641110932.380005</v>
      </c>
      <c r="AA6" s="138">
        <f>+AA5</f>
        <v>0</v>
      </c>
      <c r="AB6" s="3">
        <f>+(Y6+Z6)/J6</f>
        <v>1</v>
      </c>
      <c r="AD6" s="183"/>
    </row>
    <row r="7" spans="1:30" s="136" customFormat="1" ht="15" x14ac:dyDescent="0.2">
      <c r="A7" s="209"/>
      <c r="B7" s="210"/>
      <c r="C7" s="130"/>
      <c r="D7" s="130"/>
      <c r="E7" s="130"/>
      <c r="F7" s="131"/>
      <c r="G7" s="132"/>
      <c r="H7" s="132"/>
      <c r="I7" s="132"/>
      <c r="J7" s="133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2"/>
      <c r="V7" s="130"/>
      <c r="W7" s="130"/>
      <c r="X7" s="130"/>
      <c r="Y7" s="134"/>
      <c r="Z7" s="131"/>
      <c r="AA7" s="134"/>
      <c r="AB7" s="2"/>
      <c r="AD7" s="184"/>
    </row>
    <row r="8" spans="1:30" s="136" customFormat="1" ht="30.75" customHeight="1" x14ac:dyDescent="0.2">
      <c r="A8" s="211" t="s">
        <v>32</v>
      </c>
      <c r="B8" s="212"/>
      <c r="C8" s="139"/>
      <c r="D8" s="140"/>
      <c r="E8" s="140"/>
      <c r="F8" s="141"/>
      <c r="G8" s="142"/>
      <c r="H8" s="142"/>
      <c r="I8" s="142"/>
      <c r="J8" s="143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2"/>
      <c r="V8" s="140"/>
      <c r="W8" s="140"/>
      <c r="X8" s="140"/>
      <c r="Y8" s="144"/>
      <c r="Z8" s="141"/>
      <c r="AA8" s="144"/>
      <c r="AB8" s="4"/>
      <c r="AD8" s="184"/>
    </row>
    <row r="9" spans="1:30" s="137" customFormat="1" ht="29.25" customHeight="1" thickBot="1" x14ac:dyDescent="0.25">
      <c r="A9" s="213" t="s">
        <v>25</v>
      </c>
      <c r="B9" s="214"/>
      <c r="C9" s="157"/>
      <c r="D9" s="161">
        <v>21138283549.43</v>
      </c>
      <c r="E9" s="157">
        <v>600993233.63999999</v>
      </c>
      <c r="F9" s="157"/>
      <c r="G9" s="157"/>
      <c r="H9" s="157"/>
      <c r="I9" s="157"/>
      <c r="J9" s="159">
        <f>+C9+D9-E9+F9-G9</f>
        <v>20537290315.790001</v>
      </c>
      <c r="K9" s="160"/>
      <c r="L9" s="160">
        <v>19260000</v>
      </c>
      <c r="M9" s="159">
        <v>2706905702.8899999</v>
      </c>
      <c r="N9" s="159">
        <v>1010083128</v>
      </c>
      <c r="O9" s="159">
        <v>2003261709.6600003</v>
      </c>
      <c r="P9" s="159">
        <v>1523229888</v>
      </c>
      <c r="Q9" s="157">
        <f>SUM(K9:P9)</f>
        <v>7262740428.5500002</v>
      </c>
      <c r="R9" s="159">
        <v>769082444</v>
      </c>
      <c r="S9" s="159">
        <v>413470414.72999954</v>
      </c>
      <c r="T9" s="159">
        <v>58490000</v>
      </c>
      <c r="U9" s="159">
        <v>467653016.64000034</v>
      </c>
      <c r="V9" s="157">
        <v>1020102763</v>
      </c>
      <c r="W9" s="157">
        <v>2077481999</v>
      </c>
      <c r="X9" s="157">
        <f>SUM(R9:W9)</f>
        <v>4806280637.3699999</v>
      </c>
      <c r="Y9" s="157">
        <v>12069021065.92</v>
      </c>
      <c r="Z9" s="180">
        <v>8468269249.8699999</v>
      </c>
      <c r="AA9" s="159">
        <f>J5-Y5-Z5</f>
        <v>0</v>
      </c>
      <c r="AB9" s="5">
        <f>+(Y9+Z9)/J9</f>
        <v>1</v>
      </c>
      <c r="AD9" s="185"/>
    </row>
    <row r="10" spans="1:30" s="136" customFormat="1" ht="33.75" customHeight="1" thickBot="1" x14ac:dyDescent="0.25">
      <c r="A10" s="215" t="s">
        <v>33</v>
      </c>
      <c r="B10" s="216"/>
      <c r="C10" s="138">
        <f>+C9</f>
        <v>0</v>
      </c>
      <c r="D10" s="138">
        <f t="shared" ref="D10:AA10" si="1">+D9</f>
        <v>21138283549.43</v>
      </c>
      <c r="E10" s="138">
        <f t="shared" si="1"/>
        <v>600993233.63999999</v>
      </c>
      <c r="F10" s="138">
        <f t="shared" si="1"/>
        <v>0</v>
      </c>
      <c r="G10" s="138">
        <f t="shared" si="1"/>
        <v>0</v>
      </c>
      <c r="H10" s="138">
        <f t="shared" si="1"/>
        <v>0</v>
      </c>
      <c r="I10" s="138">
        <f t="shared" si="1"/>
        <v>0</v>
      </c>
      <c r="J10" s="138">
        <f t="shared" si="1"/>
        <v>20537290315.790001</v>
      </c>
      <c r="K10" s="138">
        <f t="shared" si="1"/>
        <v>0</v>
      </c>
      <c r="L10" s="138">
        <f t="shared" si="1"/>
        <v>19260000</v>
      </c>
      <c r="M10" s="138">
        <f t="shared" si="1"/>
        <v>2706905702.8899999</v>
      </c>
      <c r="N10" s="138">
        <f t="shared" si="1"/>
        <v>1010083128</v>
      </c>
      <c r="O10" s="138">
        <f t="shared" si="1"/>
        <v>2003261709.6600003</v>
      </c>
      <c r="P10" s="138">
        <f t="shared" si="1"/>
        <v>1523229888</v>
      </c>
      <c r="Q10" s="138">
        <f t="shared" si="1"/>
        <v>7262740428.5500002</v>
      </c>
      <c r="R10" s="138">
        <f t="shared" si="1"/>
        <v>769082444</v>
      </c>
      <c r="S10" s="138">
        <f t="shared" si="1"/>
        <v>413470414.72999954</v>
      </c>
      <c r="T10" s="138">
        <f t="shared" si="1"/>
        <v>58490000</v>
      </c>
      <c r="U10" s="138">
        <f t="shared" si="1"/>
        <v>467653016.64000034</v>
      </c>
      <c r="V10" s="138">
        <f t="shared" si="1"/>
        <v>1020102763</v>
      </c>
      <c r="W10" s="138">
        <f t="shared" si="1"/>
        <v>2077481999</v>
      </c>
      <c r="X10" s="138">
        <f t="shared" si="1"/>
        <v>4806280637.3699999</v>
      </c>
      <c r="Y10" s="138">
        <f>+Y9</f>
        <v>12069021065.92</v>
      </c>
      <c r="Z10" s="138">
        <f t="shared" si="1"/>
        <v>8468269249.8699999</v>
      </c>
      <c r="AA10" s="138">
        <f t="shared" si="1"/>
        <v>0</v>
      </c>
      <c r="AB10" s="3">
        <f>+(Y10+Z10)/J10</f>
        <v>1</v>
      </c>
    </row>
    <row r="11" spans="1:30" s="136" customFormat="1" ht="13.5" customHeight="1" thickBot="1" x14ac:dyDescent="0.25">
      <c r="A11" s="217"/>
      <c r="B11" s="218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6"/>
    </row>
    <row r="12" spans="1:30" s="147" customFormat="1" ht="36" customHeight="1" thickBot="1" x14ac:dyDescent="0.25">
      <c r="A12" s="215" t="s">
        <v>35</v>
      </c>
      <c r="B12" s="216"/>
      <c r="C12" s="146">
        <f>+C6+C10</f>
        <v>0</v>
      </c>
      <c r="D12" s="146">
        <f t="shared" ref="D12:Z12" si="2">+D6+D10</f>
        <v>235135886252.16</v>
      </c>
      <c r="E12" s="146">
        <f t="shared" si="2"/>
        <v>7097305123.0500002</v>
      </c>
      <c r="F12" s="146">
        <f t="shared" si="2"/>
        <v>0</v>
      </c>
      <c r="G12" s="146">
        <f t="shared" si="2"/>
        <v>0</v>
      </c>
      <c r="H12" s="146">
        <f t="shared" si="2"/>
        <v>0</v>
      </c>
      <c r="I12" s="146">
        <f t="shared" si="2"/>
        <v>0</v>
      </c>
      <c r="J12" s="146">
        <f t="shared" si="2"/>
        <v>228038581129.11002</v>
      </c>
      <c r="K12" s="146">
        <f t="shared" si="2"/>
        <v>0</v>
      </c>
      <c r="L12" s="146">
        <f t="shared" si="2"/>
        <v>6902158948.2200003</v>
      </c>
      <c r="M12" s="146">
        <f t="shared" si="2"/>
        <v>10571437183.84</v>
      </c>
      <c r="N12" s="146">
        <f t="shared" si="2"/>
        <v>16501449422</v>
      </c>
      <c r="O12" s="146">
        <f t="shared" si="2"/>
        <v>22312463068.700001</v>
      </c>
      <c r="P12" s="146">
        <f t="shared" si="2"/>
        <v>7394144845</v>
      </c>
      <c r="Q12" s="146">
        <f t="shared" si="2"/>
        <v>63681653467.760002</v>
      </c>
      <c r="R12" s="146">
        <f t="shared" si="2"/>
        <v>11960405766</v>
      </c>
      <c r="S12" s="146">
        <f t="shared" si="2"/>
        <v>7636032519.4399986</v>
      </c>
      <c r="T12" s="146">
        <f t="shared" si="2"/>
        <v>3996173113</v>
      </c>
      <c r="U12" s="146">
        <f t="shared" si="2"/>
        <v>5716628761.7400064</v>
      </c>
      <c r="V12" s="146">
        <f t="shared" si="2"/>
        <v>5465817788</v>
      </c>
      <c r="W12" s="146">
        <f t="shared" si="2"/>
        <v>26472489531</v>
      </c>
      <c r="X12" s="146">
        <f t="shared" si="2"/>
        <v>61247547479.180008</v>
      </c>
      <c r="Y12" s="146">
        <f t="shared" si="2"/>
        <v>124929200946.86</v>
      </c>
      <c r="Z12" s="146">
        <f t="shared" si="2"/>
        <v>103109380182.25</v>
      </c>
      <c r="AA12" s="146">
        <f>+AA6+AA10</f>
        <v>0</v>
      </c>
      <c r="AB12" s="3">
        <f>+(Y12+Z12)/J12</f>
        <v>0.99999999999999989</v>
      </c>
    </row>
    <row r="13" spans="1:30" s="148" customFormat="1" ht="18.95" customHeight="1" x14ac:dyDescent="0.2">
      <c r="B13" s="149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"/>
    </row>
    <row r="14" spans="1:30" s="147" customFormat="1" ht="18.95" customHeight="1" x14ac:dyDescent="0.2">
      <c r="B14" s="151"/>
      <c r="C14" s="152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90"/>
    </row>
    <row r="15" spans="1:30" ht="18.95" customHeight="1" x14ac:dyDescent="0.2">
      <c r="A15" s="207" t="s">
        <v>26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</row>
    <row r="16" spans="1:30" s="125" customFormat="1" ht="18.95" customHeight="1" x14ac:dyDescent="0.2">
      <c r="A16" s="208" t="s">
        <v>34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126"/>
    </row>
    <row r="17" spans="28:28" ht="18.95" customHeight="1" x14ac:dyDescent="0.2">
      <c r="AB17" s="155"/>
    </row>
  </sheetData>
  <mergeCells count="24">
    <mergeCell ref="A6:B6"/>
    <mergeCell ref="A1:AB1"/>
    <mergeCell ref="A2:B3"/>
    <mergeCell ref="C2:C3"/>
    <mergeCell ref="D2:D3"/>
    <mergeCell ref="E2:E3"/>
    <mergeCell ref="F2:F3"/>
    <mergeCell ref="G2:G3"/>
    <mergeCell ref="H2:H3"/>
    <mergeCell ref="I2:I3"/>
    <mergeCell ref="J2:J3"/>
    <mergeCell ref="Y2:Y3"/>
    <mergeCell ref="AA2:AA3"/>
    <mergeCell ref="AB2:AB3"/>
    <mergeCell ref="A4:B4"/>
    <mergeCell ref="A5:B5"/>
    <mergeCell ref="A15:AB15"/>
    <mergeCell ref="A16:AB16"/>
    <mergeCell ref="A7:B7"/>
    <mergeCell ref="A8:B8"/>
    <mergeCell ref="A9:B9"/>
    <mergeCell ref="A10:B10"/>
    <mergeCell ref="A11:B11"/>
    <mergeCell ref="A12:B12"/>
  </mergeCells>
  <printOptions horizontalCentered="1"/>
  <pageMargins left="1.3385826771653544" right="0" top="1.3779527559055118" bottom="1.3779527559055118" header="0.98425196850393704" footer="1.5748031496062993"/>
  <pageSetup paperSize="5" scale="65" orientation="landscape" horizontalDpi="4294967295" verticalDpi="4294967295" r:id="rId1"/>
  <headerFooter alignWithMargins="0">
    <oddHeader xml:space="preserve">&amp;L&amp;"Arial,Negrita"&amp;8                                     SECRETARIA DE HACIENDA - DIRECCION TECNICA DE PRESUPUESTO   
</oddHeader>
    <oddFooter>&amp;L&amp;"Arial,Negrita"&amp;8                                     FECHA: DICIEMBRE  2018 - ELABORO: JORGE A GONZALEZ GARCIA.
                                     FUENTE: SISTEMA INTEGRADO DE INFORMACION GUANE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GASTOS - DICIEMBRE   2018 </vt:lpstr>
      <vt:lpstr>GASTOS -RESERVA DICIEMBRE 2018</vt:lpstr>
      <vt:lpstr>'GASTOS - DICIEMBRE   2018 '!Títulos_a_imprimir</vt:lpstr>
      <vt:lpstr>'GASTOS -RESERVA DICIEMBRE 2018'!Títulos_a_imprimir</vt:lpstr>
    </vt:vector>
  </TitlesOfParts>
  <Company>GOBERNACION DE SANTANDER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Herminda Garcia Ramirez</cp:lastModifiedBy>
  <cp:lastPrinted>2019-01-30T01:12:35Z</cp:lastPrinted>
  <dcterms:created xsi:type="dcterms:W3CDTF">2001-09-11T14:27:50Z</dcterms:created>
  <dcterms:modified xsi:type="dcterms:W3CDTF">2019-02-06T19:17:16Z</dcterms:modified>
</cp:coreProperties>
</file>