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30" yWindow="5175" windowWidth="11415" windowHeight="10860" tabRatio="790"/>
  </bookViews>
  <sheets>
    <sheet name="GASTOS - ABRIL 2018" sheetId="296" r:id="rId1"/>
    <sheet name="GASTOS -RESERVA ABRIL   2018 " sheetId="297" r:id="rId2"/>
  </sheets>
  <definedNames>
    <definedName name="_xlnm._FilterDatabase" localSheetId="0" hidden="1">'GASTOS - ABRIL 2018'!$A$14:$WWK$14</definedName>
    <definedName name="_xlnm._FilterDatabase" localSheetId="1" hidden="1">'GASTOS -RESERVA ABRIL   2018 '!#REF!</definedName>
    <definedName name="_xlnm.Print_Titles" localSheetId="0">'GASTOS - ABRIL 2018'!$1:$8</definedName>
    <definedName name="_xlnm.Print_Titles" localSheetId="1">'GASTOS -RESERVA ABRIL   2018 '!$1:$3</definedName>
  </definedNames>
  <calcPr calcId="162913"/>
</workbook>
</file>

<file path=xl/calcChain.xml><?xml version="1.0" encoding="utf-8"?>
<calcChain xmlns="http://schemas.openxmlformats.org/spreadsheetml/2006/main">
  <c r="X33" i="296" l="1"/>
  <c r="Q33" i="296"/>
  <c r="Z12" i="297" l="1"/>
  <c r="V12" i="297"/>
  <c r="U12" i="297"/>
  <c r="R12" i="297"/>
  <c r="N12" i="297"/>
  <c r="M12" i="297"/>
  <c r="I12" i="297"/>
  <c r="F12" i="297"/>
  <c r="E12" i="297"/>
  <c r="Z10" i="297"/>
  <c r="W10" i="297"/>
  <c r="V10" i="297"/>
  <c r="U10" i="297"/>
  <c r="T10" i="297"/>
  <c r="S10" i="297"/>
  <c r="R10" i="297"/>
  <c r="P10" i="297"/>
  <c r="O10" i="297"/>
  <c r="N10" i="297"/>
  <c r="M10" i="297"/>
  <c r="L10" i="297"/>
  <c r="K10" i="297"/>
  <c r="I10" i="297"/>
  <c r="H10" i="297"/>
  <c r="G10" i="297"/>
  <c r="F10" i="297"/>
  <c r="E10" i="297"/>
  <c r="D10" i="297"/>
  <c r="C10" i="297"/>
  <c r="X9" i="297"/>
  <c r="Y9" i="297" s="1"/>
  <c r="Q9" i="297"/>
  <c r="Q10" i="297" s="1"/>
  <c r="J9" i="297"/>
  <c r="J10" i="297" s="1"/>
  <c r="Z6" i="297"/>
  <c r="W6" i="297"/>
  <c r="W12" i="297" s="1"/>
  <c r="V6" i="297"/>
  <c r="U6" i="297"/>
  <c r="T6" i="297"/>
  <c r="T12" i="297" s="1"/>
  <c r="S6" i="297"/>
  <c r="S12" i="297" s="1"/>
  <c r="R6" i="297"/>
  <c r="P6" i="297"/>
  <c r="P12" i="297" s="1"/>
  <c r="O6" i="297"/>
  <c r="O12" i="297" s="1"/>
  <c r="N6" i="297"/>
  <c r="M6" i="297"/>
  <c r="L6" i="297"/>
  <c r="L12" i="297" s="1"/>
  <c r="K6" i="297"/>
  <c r="K12" i="297" s="1"/>
  <c r="I6" i="297"/>
  <c r="H6" i="297"/>
  <c r="H12" i="297" s="1"/>
  <c r="G6" i="297"/>
  <c r="G12" i="297" s="1"/>
  <c r="F6" i="297"/>
  <c r="E6" i="297"/>
  <c r="D6" i="297"/>
  <c r="D12" i="297" s="1"/>
  <c r="C6" i="297"/>
  <c r="C12" i="297" s="1"/>
  <c r="X5" i="297"/>
  <c r="X6" i="297" s="1"/>
  <c r="Q5" i="297"/>
  <c r="Q6" i="297" s="1"/>
  <c r="J5" i="297"/>
  <c r="J6" i="297" s="1"/>
  <c r="AA70" i="296"/>
  <c r="Z70" i="296"/>
  <c r="W70" i="296"/>
  <c r="V70" i="296"/>
  <c r="U70" i="296"/>
  <c r="T70" i="296"/>
  <c r="S70" i="296"/>
  <c r="R70" i="296"/>
  <c r="Q70" i="296"/>
  <c r="P70" i="296"/>
  <c r="O70" i="296"/>
  <c r="N70" i="296"/>
  <c r="M70" i="296"/>
  <c r="L70" i="296"/>
  <c r="K70" i="296"/>
  <c r="I70" i="296"/>
  <c r="H70" i="296"/>
  <c r="G70" i="296"/>
  <c r="F70" i="296"/>
  <c r="E70" i="296"/>
  <c r="D70" i="296"/>
  <c r="C70" i="296"/>
  <c r="X69" i="296"/>
  <c r="Q69" i="296"/>
  <c r="J69" i="296"/>
  <c r="J70" i="296" s="1"/>
  <c r="AA66" i="296"/>
  <c r="Z66" i="296"/>
  <c r="X66" i="296"/>
  <c r="W66" i="296"/>
  <c r="V66" i="296"/>
  <c r="U66" i="296"/>
  <c r="T66" i="296"/>
  <c r="S66" i="296"/>
  <c r="R66" i="296"/>
  <c r="P66" i="296"/>
  <c r="O66" i="296"/>
  <c r="N66" i="296"/>
  <c r="M66" i="296"/>
  <c r="L66" i="296"/>
  <c r="K66" i="296"/>
  <c r="J66" i="296"/>
  <c r="I66" i="296"/>
  <c r="H66" i="296"/>
  <c r="G66" i="296"/>
  <c r="F66" i="296"/>
  <c r="E66" i="296"/>
  <c r="D66" i="296"/>
  <c r="C66" i="296"/>
  <c r="Y65" i="296"/>
  <c r="X65" i="296"/>
  <c r="Q65" i="296"/>
  <c r="Q66" i="296" s="1"/>
  <c r="J65" i="296"/>
  <c r="AC62" i="296"/>
  <c r="AA62" i="296"/>
  <c r="Z62" i="296"/>
  <c r="Y62" i="296"/>
  <c r="W62" i="296"/>
  <c r="V62" i="296"/>
  <c r="U62" i="296"/>
  <c r="T62" i="296"/>
  <c r="S62" i="296"/>
  <c r="R62" i="296"/>
  <c r="Q62" i="296"/>
  <c r="P62" i="296"/>
  <c r="O62" i="296"/>
  <c r="N62" i="296"/>
  <c r="M62" i="296"/>
  <c r="L62" i="296"/>
  <c r="K62" i="296"/>
  <c r="I62" i="296"/>
  <c r="H62" i="296"/>
  <c r="G62" i="296"/>
  <c r="F62" i="296"/>
  <c r="E62" i="296"/>
  <c r="D62" i="296"/>
  <c r="C62" i="296"/>
  <c r="AB61" i="296"/>
  <c r="AB62" i="296" s="1"/>
  <c r="X61" i="296"/>
  <c r="X62" i="296" s="1"/>
  <c r="Q61" i="296"/>
  <c r="Y61" i="296" s="1"/>
  <c r="J61" i="296"/>
  <c r="J62" i="296" s="1"/>
  <c r="AA58" i="296"/>
  <c r="Z58" i="296"/>
  <c r="X58" i="296"/>
  <c r="W58" i="296"/>
  <c r="V58" i="296"/>
  <c r="U58" i="296"/>
  <c r="T58" i="296"/>
  <c r="S58" i="296"/>
  <c r="R58" i="296"/>
  <c r="P58" i="296"/>
  <c r="O58" i="296"/>
  <c r="N58" i="296"/>
  <c r="M58" i="296"/>
  <c r="L58" i="296"/>
  <c r="K58" i="296"/>
  <c r="J58" i="296"/>
  <c r="I58" i="296"/>
  <c r="H58" i="296"/>
  <c r="G58" i="296"/>
  <c r="F58" i="296"/>
  <c r="E58" i="296"/>
  <c r="D58" i="296"/>
  <c r="C58" i="296"/>
  <c r="AC57" i="296"/>
  <c r="X57" i="296"/>
  <c r="Q57" i="296"/>
  <c r="Y57" i="296" s="1"/>
  <c r="J57" i="296"/>
  <c r="Y56" i="296"/>
  <c r="AC56" i="296" s="1"/>
  <c r="X56" i="296"/>
  <c r="Q56" i="296"/>
  <c r="J56" i="296"/>
  <c r="AC55" i="296"/>
  <c r="X55" i="296"/>
  <c r="Q55" i="296"/>
  <c r="Y55" i="296" s="1"/>
  <c r="J55" i="296"/>
  <c r="Y54" i="296"/>
  <c r="AC54" i="296" s="1"/>
  <c r="X54" i="296"/>
  <c r="Q54" i="296"/>
  <c r="J54" i="296"/>
  <c r="X53" i="296"/>
  <c r="Q53" i="296"/>
  <c r="J53" i="296"/>
  <c r="W50" i="296"/>
  <c r="W71" i="296" s="1"/>
  <c r="K50" i="296"/>
  <c r="K71" i="296" s="1"/>
  <c r="I50" i="296"/>
  <c r="I71" i="296" s="1"/>
  <c r="Z48" i="296"/>
  <c r="Z50" i="296" s="1"/>
  <c r="V48" i="296"/>
  <c r="V50" i="296" s="1"/>
  <c r="V71" i="296" s="1"/>
  <c r="N48" i="296"/>
  <c r="N50" i="296" s="1"/>
  <c r="N71" i="296" s="1"/>
  <c r="F48" i="296"/>
  <c r="F50" i="296" s="1"/>
  <c r="F71" i="296" s="1"/>
  <c r="Y47" i="296"/>
  <c r="AC47" i="296" s="1"/>
  <c r="X47" i="296"/>
  <c r="Q47" i="296"/>
  <c r="J47" i="296"/>
  <c r="Y46" i="296"/>
  <c r="AC46" i="296" s="1"/>
  <c r="X46" i="296"/>
  <c r="Q46" i="296"/>
  <c r="J46" i="296"/>
  <c r="X45" i="296"/>
  <c r="Q45" i="296"/>
  <c r="Y45" i="296" s="1"/>
  <c r="AC45" i="296" s="1"/>
  <c r="J45" i="296"/>
  <c r="X44" i="296"/>
  <c r="Q44" i="296"/>
  <c r="Y44" i="296" s="1"/>
  <c r="AC44" i="296" s="1"/>
  <c r="J44" i="296"/>
  <c r="Y43" i="296"/>
  <c r="AC43" i="296" s="1"/>
  <c r="X43" i="296"/>
  <c r="Q43" i="296"/>
  <c r="J43" i="296"/>
  <c r="AA42" i="296"/>
  <c r="AA48" i="296" s="1"/>
  <c r="AA50" i="296" s="1"/>
  <c r="AA71" i="296" s="1"/>
  <c r="Z42" i="296"/>
  <c r="W42" i="296"/>
  <c r="W48" i="296" s="1"/>
  <c r="U42" i="296"/>
  <c r="U48" i="296" s="1"/>
  <c r="U50" i="296" s="1"/>
  <c r="U71" i="296" s="1"/>
  <c r="S42" i="296"/>
  <c r="S48" i="296" s="1"/>
  <c r="S50" i="296" s="1"/>
  <c r="S71" i="296" s="1"/>
  <c r="O42" i="296"/>
  <c r="O48" i="296" s="1"/>
  <c r="O50" i="296" s="1"/>
  <c r="O71" i="296" s="1"/>
  <c r="M42" i="296"/>
  <c r="M48" i="296" s="1"/>
  <c r="M50" i="296" s="1"/>
  <c r="M71" i="296" s="1"/>
  <c r="K42" i="296"/>
  <c r="K48" i="296" s="1"/>
  <c r="I42" i="296"/>
  <c r="I48" i="296" s="1"/>
  <c r="G42" i="296"/>
  <c r="G48" i="296" s="1"/>
  <c r="G50" i="296" s="1"/>
  <c r="G71" i="296" s="1"/>
  <c r="E42" i="296"/>
  <c r="E48" i="296" s="1"/>
  <c r="E50" i="296" s="1"/>
  <c r="E71" i="296" s="1"/>
  <c r="X41" i="296"/>
  <c r="Y41" i="296" s="1"/>
  <c r="AC41" i="296" s="1"/>
  <c r="Q41" i="296"/>
  <c r="J41" i="296"/>
  <c r="AB41" i="296" s="1"/>
  <c r="Y40" i="296"/>
  <c r="J40" i="296"/>
  <c r="AC40" i="296" s="1"/>
  <c r="X39" i="296"/>
  <c r="Q39" i="296"/>
  <c r="Y39" i="296" s="1"/>
  <c r="J39" i="296"/>
  <c r="AB39" i="296" s="1"/>
  <c r="X38" i="296"/>
  <c r="Y38" i="296" s="1"/>
  <c r="Q38" i="296"/>
  <c r="J38" i="296"/>
  <c r="AB38" i="296" s="1"/>
  <c r="X37" i="296"/>
  <c r="Q37" i="296"/>
  <c r="Y37" i="296" s="1"/>
  <c r="J37" i="296"/>
  <c r="AB37" i="296" s="1"/>
  <c r="X36" i="296"/>
  <c r="Y36" i="296" s="1"/>
  <c r="Q36" i="296"/>
  <c r="J36" i="296"/>
  <c r="AB36" i="296" s="1"/>
  <c r="X35" i="296"/>
  <c r="Q35" i="296"/>
  <c r="Y35" i="296" s="1"/>
  <c r="J35" i="296"/>
  <c r="AB35" i="296" s="1"/>
  <c r="X34" i="296"/>
  <c r="Y34" i="296" s="1"/>
  <c r="Q34" i="296"/>
  <c r="J34" i="296"/>
  <c r="AB34" i="296" s="1"/>
  <c r="Y33" i="296"/>
  <c r="J33" i="296"/>
  <c r="X32" i="296"/>
  <c r="Q32" i="296"/>
  <c r="J32" i="296"/>
  <c r="AB31" i="296"/>
  <c r="X31" i="296"/>
  <c r="Y31" i="296" s="1"/>
  <c r="Q31" i="296"/>
  <c r="J31" i="296"/>
  <c r="C31" i="296"/>
  <c r="X30" i="296"/>
  <c r="Q30" i="296"/>
  <c r="Y30" i="296" s="1"/>
  <c r="C30" i="296"/>
  <c r="X29" i="296"/>
  <c r="Q29" i="296"/>
  <c r="Y29" i="296" s="1"/>
  <c r="AC29" i="296" s="1"/>
  <c r="J29" i="296"/>
  <c r="AB29" i="296" s="1"/>
  <c r="X28" i="296"/>
  <c r="Y28" i="296" s="1"/>
  <c r="AC28" i="296" s="1"/>
  <c r="Q28" i="296"/>
  <c r="J28" i="296"/>
  <c r="AB28" i="296" s="1"/>
  <c r="X27" i="296"/>
  <c r="Q27" i="296"/>
  <c r="Y27" i="296" s="1"/>
  <c r="AC27" i="296" s="1"/>
  <c r="J27" i="296"/>
  <c r="AB27" i="296" s="1"/>
  <c r="X26" i="296"/>
  <c r="Y26" i="296" s="1"/>
  <c r="AC26" i="296" s="1"/>
  <c r="Q26" i="296"/>
  <c r="J26" i="296"/>
  <c r="AB26" i="296" s="1"/>
  <c r="X25" i="296"/>
  <c r="Q25" i="296"/>
  <c r="Y25" i="296" s="1"/>
  <c r="AC25" i="296" s="1"/>
  <c r="J25" i="296"/>
  <c r="AB25" i="296" s="1"/>
  <c r="X24" i="296"/>
  <c r="Y24" i="296" s="1"/>
  <c r="AC24" i="296" s="1"/>
  <c r="Q24" i="296"/>
  <c r="J24" i="296"/>
  <c r="AB24" i="296" s="1"/>
  <c r="X23" i="296"/>
  <c r="Q23" i="296"/>
  <c r="Y23" i="296" s="1"/>
  <c r="AC23" i="296" s="1"/>
  <c r="J23" i="296"/>
  <c r="AB23" i="296" s="1"/>
  <c r="X22" i="296"/>
  <c r="Y22" i="296" s="1"/>
  <c r="AC22" i="296" s="1"/>
  <c r="Q22" i="296"/>
  <c r="J22" i="296"/>
  <c r="AB22" i="296" s="1"/>
  <c r="X21" i="296"/>
  <c r="Q21" i="296"/>
  <c r="Y21" i="296" s="1"/>
  <c r="AC21" i="296" s="1"/>
  <c r="J21" i="296"/>
  <c r="AB21" i="296" s="1"/>
  <c r="X20" i="296"/>
  <c r="Y20" i="296" s="1"/>
  <c r="AC20" i="296" s="1"/>
  <c r="Q20" i="296"/>
  <c r="J20" i="296"/>
  <c r="AB20" i="296" s="1"/>
  <c r="X19" i="296"/>
  <c r="Q19" i="296"/>
  <c r="Y19" i="296" s="1"/>
  <c r="J19" i="296"/>
  <c r="Y18" i="296"/>
  <c r="AC18" i="296" s="1"/>
  <c r="X18" i="296"/>
  <c r="Q18" i="296"/>
  <c r="J18" i="296"/>
  <c r="Y17" i="296"/>
  <c r="AC17" i="296" s="1"/>
  <c r="X17" i="296"/>
  <c r="Q17" i="296"/>
  <c r="J17" i="296"/>
  <c r="X16" i="296"/>
  <c r="Q16" i="296"/>
  <c r="Y16" i="296" s="1"/>
  <c r="AC16" i="296" s="1"/>
  <c r="J16" i="296"/>
  <c r="X15" i="296"/>
  <c r="Q15" i="296"/>
  <c r="Y15" i="296" s="1"/>
  <c r="AC15" i="296" s="1"/>
  <c r="J15" i="296"/>
  <c r="AA14" i="296"/>
  <c r="W14" i="296"/>
  <c r="V14" i="296"/>
  <c r="V42" i="296" s="1"/>
  <c r="U14" i="296"/>
  <c r="T14" i="296"/>
  <c r="T42" i="296" s="1"/>
  <c r="T48" i="296" s="1"/>
  <c r="T50" i="296" s="1"/>
  <c r="T71" i="296" s="1"/>
  <c r="S14" i="296"/>
  <c r="R14" i="296"/>
  <c r="R42" i="296" s="1"/>
  <c r="R48" i="296" s="1"/>
  <c r="R50" i="296" s="1"/>
  <c r="R71" i="296" s="1"/>
  <c r="P14" i="296"/>
  <c r="P42" i="296" s="1"/>
  <c r="P48" i="296" s="1"/>
  <c r="P50" i="296" s="1"/>
  <c r="P71" i="296" s="1"/>
  <c r="O14" i="296"/>
  <c r="N14" i="296"/>
  <c r="N42" i="296" s="1"/>
  <c r="M14" i="296"/>
  <c r="L14" i="296"/>
  <c r="K14" i="296"/>
  <c r="I14" i="296"/>
  <c r="H14" i="296"/>
  <c r="H42" i="296" s="1"/>
  <c r="H48" i="296" s="1"/>
  <c r="H50" i="296" s="1"/>
  <c r="H71" i="296" s="1"/>
  <c r="G14" i="296"/>
  <c r="F14" i="296"/>
  <c r="F42" i="296" s="1"/>
  <c r="E14" i="296"/>
  <c r="D14" i="296"/>
  <c r="D42" i="296" s="1"/>
  <c r="D48" i="296" s="1"/>
  <c r="D50" i="296" s="1"/>
  <c r="D71" i="296" s="1"/>
  <c r="X12" i="296"/>
  <c r="Q12" i="296"/>
  <c r="Y12" i="296" s="1"/>
  <c r="AC12" i="296" s="1"/>
  <c r="J12" i="296"/>
  <c r="X10" i="296"/>
  <c r="Q10" i="296"/>
  <c r="J10" i="296"/>
  <c r="AC33" i="296" l="1"/>
  <c r="Q12" i="297"/>
  <c r="AB9" i="297"/>
  <c r="Y10" i="297"/>
  <c r="AB10" i="297" s="1"/>
  <c r="J12" i="297"/>
  <c r="Y5" i="297"/>
  <c r="X10" i="297"/>
  <c r="X12" i="297" s="1"/>
  <c r="AA5" i="297"/>
  <c r="AA6" i="297" s="1"/>
  <c r="AA12" i="297" s="1"/>
  <c r="AA9" i="297"/>
  <c r="AA10" i="297" s="1"/>
  <c r="AB12" i="296"/>
  <c r="AC35" i="296"/>
  <c r="AC37" i="296"/>
  <c r="AC39" i="296"/>
  <c r="AB46" i="296"/>
  <c r="AB65" i="296"/>
  <c r="AB66" i="296" s="1"/>
  <c r="Y10" i="296"/>
  <c r="AB10" i="296" s="1"/>
  <c r="AB18" i="296"/>
  <c r="Y32" i="296"/>
  <c r="AC34" i="296"/>
  <c r="AC36" i="296"/>
  <c r="AC38" i="296"/>
  <c r="AB40" i="296"/>
  <c r="AB43" i="296"/>
  <c r="AB47" i="296"/>
  <c r="Z71" i="296"/>
  <c r="AB54" i="296"/>
  <c r="AB55" i="296"/>
  <c r="AB56" i="296"/>
  <c r="AB57" i="296"/>
  <c r="AC61" i="296"/>
  <c r="X14" i="296"/>
  <c r="X42" i="296" s="1"/>
  <c r="X48" i="296" s="1"/>
  <c r="X50" i="296" s="1"/>
  <c r="X71" i="296" s="1"/>
  <c r="AB16" i="296"/>
  <c r="L42" i="296"/>
  <c r="L48" i="296" s="1"/>
  <c r="L50" i="296" s="1"/>
  <c r="L71" i="296" s="1"/>
  <c r="Q14" i="296"/>
  <c r="AB17" i="296"/>
  <c r="AB15" i="296"/>
  <c r="AB19" i="296"/>
  <c r="J30" i="296"/>
  <c r="AB30" i="296" s="1"/>
  <c r="C14" i="296"/>
  <c r="AC31" i="296"/>
  <c r="AB33" i="296"/>
  <c r="AB44" i="296"/>
  <c r="Q58" i="296"/>
  <c r="Y53" i="296"/>
  <c r="X70" i="296"/>
  <c r="Y69" i="296"/>
  <c r="AB45" i="296"/>
  <c r="Y66" i="296"/>
  <c r="AC66" i="296" s="1"/>
  <c r="AC65" i="296"/>
  <c r="AB69" i="296"/>
  <c r="AB70" i="296" s="1"/>
  <c r="AB5" i="297" l="1"/>
  <c r="Y6" i="297"/>
  <c r="AC30" i="296"/>
  <c r="Y58" i="296"/>
  <c r="AC58" i="296" s="1"/>
  <c r="AC53" i="296"/>
  <c r="AB53" i="296"/>
  <c r="AB58" i="296" s="1"/>
  <c r="AC32" i="296"/>
  <c r="AB32" i="296"/>
  <c r="AB14" i="296" s="1"/>
  <c r="AB42" i="296" s="1"/>
  <c r="AB48" i="296" s="1"/>
  <c r="AB50" i="296" s="1"/>
  <c r="AB71" i="296" s="1"/>
  <c r="C42" i="296"/>
  <c r="C48" i="296" s="1"/>
  <c r="C50" i="296" s="1"/>
  <c r="C71" i="296" s="1"/>
  <c r="J14" i="296"/>
  <c r="J42" i="296" s="1"/>
  <c r="J48" i="296" s="1"/>
  <c r="J50" i="296" s="1"/>
  <c r="J71" i="296" s="1"/>
  <c r="AC69" i="296"/>
  <c r="Y70" i="296"/>
  <c r="AC70" i="296" s="1"/>
  <c r="AC10" i="296"/>
  <c r="Y14" i="296"/>
  <c r="AC14" i="296" s="1"/>
  <c r="Q42" i="296"/>
  <c r="Q48" i="296" s="1"/>
  <c r="Q50" i="296" s="1"/>
  <c r="Q71" i="296" s="1"/>
  <c r="AB6" i="297" l="1"/>
  <c r="Y12" i="297"/>
  <c r="AB12" i="297" s="1"/>
  <c r="Y42" i="296"/>
  <c r="Y48" i="296" l="1"/>
  <c r="AC42" i="296"/>
  <c r="AC48" i="296" l="1"/>
  <c r="Y50" i="296"/>
  <c r="Y71" i="296" l="1"/>
  <c r="AC71" i="296" s="1"/>
  <c r="AC50" i="296"/>
</calcChain>
</file>

<file path=xl/comments1.xml><?xml version="1.0" encoding="utf-8"?>
<comments xmlns="http://schemas.openxmlformats.org/spreadsheetml/2006/main">
  <authors>
    <author>Jose Luna Duran</author>
  </authors>
  <commentList>
    <comment ref="S45" authorId="0">
      <text>
        <r>
          <rPr>
            <b/>
            <sz val="9"/>
            <color indexed="81"/>
            <rFont val="Tahoma"/>
            <family val="2"/>
          </rPr>
          <t>AJUSTE DE   -2.501</t>
        </r>
      </text>
    </comment>
  </commentList>
</comments>
</file>

<file path=xl/sharedStrings.xml><?xml version="1.0" encoding="utf-8"?>
<sst xmlns="http://schemas.openxmlformats.org/spreadsheetml/2006/main" count="183" uniqueCount="136">
  <si>
    <t>CONCEPTO DEL GASTO</t>
  </si>
  <si>
    <t xml:space="preserve">SUBTOTAL GASTOS ADMON </t>
  </si>
  <si>
    <t>ADMINISTRACION CENTRAL</t>
  </si>
  <si>
    <t>SECRETARIA SALUD</t>
  </si>
  <si>
    <t>FONDO EDUCATIVO DPTAL</t>
  </si>
  <si>
    <t>FEBRERO</t>
  </si>
  <si>
    <t>ENERO</t>
  </si>
  <si>
    <t>MARZO</t>
  </si>
  <si>
    <t>ABRIL</t>
  </si>
  <si>
    <t>MAYO</t>
  </si>
  <si>
    <t>JUNIO</t>
  </si>
  <si>
    <t>TOTAL GAST. FUNCIONAMIENTO</t>
  </si>
  <si>
    <t>SEPTIEMBRE</t>
  </si>
  <si>
    <t>OCTUBRE</t>
  </si>
  <si>
    <t>EJECUCION</t>
  </si>
  <si>
    <t xml:space="preserve">AGOSTO </t>
  </si>
  <si>
    <t>NOVIEMBRE</t>
  </si>
  <si>
    <t>DICIEMBRE</t>
  </si>
  <si>
    <t xml:space="preserve">TOTAL GASTOS ADM. CENTRAL </t>
  </si>
  <si>
    <t>TOTAL GASTOS SALUD</t>
  </si>
  <si>
    <t xml:space="preserve">TOTAL FONDO EDUCACION </t>
  </si>
  <si>
    <t>JULIO</t>
  </si>
  <si>
    <t>DEUDA  INTERNA AMORTIZ  E  INTERESES</t>
  </si>
  <si>
    <t>GRAN  TOTAL  GASTOS</t>
  </si>
  <si>
    <t>CODIGO</t>
  </si>
  <si>
    <t xml:space="preserve">RESERVAS  PRESUPUESTALES </t>
  </si>
  <si>
    <t xml:space="preserve">FELIX EDUARDO RAMIREZ RESTREPO </t>
  </si>
  <si>
    <t>SUBTOTAL</t>
  </si>
  <si>
    <t>1er  SEMEST</t>
  </si>
  <si>
    <t>2do  SEMESTR</t>
  </si>
  <si>
    <t xml:space="preserve">RESERVA PRESUPUESTAL ADMINISTRACION CENTRAL </t>
  </si>
  <si>
    <t xml:space="preserve">TOTAL  RESERVA PRESUPUESTAL ADMINISTRACION CENTRAL </t>
  </si>
  <si>
    <t xml:space="preserve">RESERVA PRESUPUESTAL  FONDO SECCIONAL SALUD </t>
  </si>
  <si>
    <t xml:space="preserve">TOTAL  RESERVA PRESUPUESTAL  FONDO SECCIONAL SALUD </t>
  </si>
  <si>
    <t>DIRECTOR TECNICO  DE PRESUPUESTO</t>
  </si>
  <si>
    <t>GRAN  TOTAL  RESERVA PRESUPUESTAL DE GASTOS</t>
  </si>
  <si>
    <t>SENTENCIAS Y CONCILIACIONES </t>
  </si>
  <si>
    <t>SUBTOTAL  1er  SEMESTRE</t>
  </si>
  <si>
    <t>SUBTOTAL  2do  SEMESTRE</t>
  </si>
  <si>
    <t>1.1 </t>
  </si>
  <si>
    <t>GASTOS DE PERSONAL </t>
  </si>
  <si>
    <t>1.2 </t>
  </si>
  <si>
    <t>GASTOS GENERALES </t>
  </si>
  <si>
    <t>1.3 </t>
  </si>
  <si>
    <t>TRANSFERENCIAS CORRIENTES </t>
  </si>
  <si>
    <t>1.3.1.01 -02-06…09</t>
  </si>
  <si>
    <t>1.3.1.03 </t>
  </si>
  <si>
    <t>Nomina Pensionados Hospitales Liquidados Conv. 266/04 </t>
  </si>
  <si>
    <t>Pensiones  Administracion  Central  -Empresa Licorera de Santander E.L.S. </t>
  </si>
  <si>
    <t>1.3.1.04 </t>
  </si>
  <si>
    <t>Reserva Pensional Jubilados Convenio Concurrencia 326/99 </t>
  </si>
  <si>
    <t>1.3.1.05 </t>
  </si>
  <si>
    <t>Reserva Actuarial Pasivo Pensional </t>
  </si>
  <si>
    <t>1.3.1.10 </t>
  </si>
  <si>
    <t>Comisiones Fiduciarias Patrimonio Autonomo </t>
  </si>
  <si>
    <t>1.3.1.11 </t>
  </si>
  <si>
    <t>Indemnizaciones Sustitutivas </t>
  </si>
  <si>
    <t>1.3.1.12 </t>
  </si>
  <si>
    <t>Devolucion de Aporte COLPENSIONES </t>
  </si>
  <si>
    <t>1.3.12.1.01 </t>
  </si>
  <si>
    <t>Transferencias al FONPET 10% I.C.LD. </t>
  </si>
  <si>
    <t>1.3.12.1.02 </t>
  </si>
  <si>
    <t>Transferencias al FONPET 20% Registro Anotación </t>
  </si>
  <si>
    <t>1.3.2 </t>
  </si>
  <si>
    <t>Fondo de Rentas </t>
  </si>
  <si>
    <t>Asamblea </t>
  </si>
  <si>
    <t>Contraloria </t>
  </si>
  <si>
    <t>Fondo de Valorización </t>
  </si>
  <si>
    <t>1.3.3.01 </t>
  </si>
  <si>
    <t>Aporte Dto. 051/2009 </t>
  </si>
  <si>
    <t xml:space="preserve">Cuotas Partes Mesada Pensional </t>
  </si>
  <si>
    <t xml:space="preserve">Otras Transferencias Corrientes </t>
  </si>
  <si>
    <t>1.3.6.4.01 </t>
  </si>
  <si>
    <t>Universidad Industrial de Santander </t>
  </si>
  <si>
    <t>1.3.6.4.02 </t>
  </si>
  <si>
    <t>Instituto Universitario de la Paz </t>
  </si>
  <si>
    <t>1.3.6.4.03 </t>
  </si>
  <si>
    <t>Unidades Tecnologicas de Santander </t>
  </si>
  <si>
    <t>1.3.6.4.4.01 </t>
  </si>
  <si>
    <t>Pasivos Pensiones UIS </t>
  </si>
  <si>
    <t>1.3.6.7.01 </t>
  </si>
  <si>
    <t>Hospital Universitario de Santander </t>
  </si>
  <si>
    <t>1.3.6.7.04 </t>
  </si>
  <si>
    <t xml:space="preserve">Pagos de Pensiones, Cesantias y Otros conceptos Docentes Nacionalizados </t>
  </si>
  <si>
    <t>A </t>
  </si>
  <si>
    <t xml:space="preserve"> INVERSIÓN </t>
  </si>
  <si>
    <t>T.1 </t>
  </si>
  <si>
    <t>T.2 </t>
  </si>
  <si>
    <t>BONOS PENSIONALES </t>
  </si>
  <si>
    <t>T.3.1 </t>
  </si>
  <si>
    <t>FONDO DE CONTINGENCIA </t>
  </si>
  <si>
    <t>T.3.2 </t>
  </si>
  <si>
    <t>TOTAL INVERSION </t>
  </si>
  <si>
    <t>1.10 </t>
  </si>
  <si>
    <t>OTROS GASTOS DE FUNCIONAMIENTO </t>
  </si>
  <si>
    <t>1 </t>
  </si>
  <si>
    <t>SECRETARIA DE EDUCACION </t>
  </si>
  <si>
    <t>1.3.25.09.01</t>
  </si>
  <si>
    <t>Fondo Seccional  de Salud  Funcionamiento</t>
  </si>
  <si>
    <t>1.3.25.09.02</t>
  </si>
  <si>
    <t xml:space="preserve">Fondo Seccional  de Salud  Inversion </t>
  </si>
  <si>
    <t>1.3.25.10</t>
  </si>
  <si>
    <t xml:space="preserve">Fondo  Departamental  Gestion del  Riesgo </t>
  </si>
  <si>
    <t>1.3.25.05</t>
  </si>
  <si>
    <t>1.3.25.06</t>
  </si>
  <si>
    <t>1.3.25.07</t>
  </si>
  <si>
    <t>1.3.25.08</t>
  </si>
  <si>
    <t>1.3.25.01-02-03-04</t>
  </si>
  <si>
    <t>NOTA: Del total del Presupuesto General de los Gastos del Departamento se descuenta El valor que el Departamento transfiere a la Secretaria de Salud Departamental por valor de $5.436.500.000,oo.</t>
  </si>
  <si>
    <t xml:space="preserve">APROPIACION INICIAL </t>
  </si>
  <si>
    <t xml:space="preserve">ADICIONES </t>
  </si>
  <si>
    <t xml:space="preserve">REDUCCIONES </t>
  </si>
  <si>
    <t xml:space="preserve">CREDITO </t>
  </si>
  <si>
    <t xml:space="preserve">CONTRACREDITO </t>
  </si>
  <si>
    <t>APLAZAMIENTO</t>
  </si>
  <si>
    <t xml:space="preserve">LIBERACION </t>
  </si>
  <si>
    <t xml:space="preserve">PRESUPUESTO DEFINITIVO </t>
  </si>
  <si>
    <t xml:space="preserve">TOTAL EJECUTADO </t>
  </si>
  <si>
    <t>CDP  VIGENCIA FUTURA</t>
  </si>
  <si>
    <t xml:space="preserve">SALDO DE APROPIACION </t>
  </si>
  <si>
    <t>%  EJEC+COMP</t>
  </si>
  <si>
    <t xml:space="preserve">TOTAL  EJECUTADO </t>
  </si>
  <si>
    <t xml:space="preserve">RESERVA POR EJECUTAR </t>
  </si>
  <si>
    <r>
      <rPr>
        <b/>
        <sz val="12"/>
        <rFont val="Arial"/>
        <family val="2"/>
      </rPr>
      <t xml:space="preserve">% </t>
    </r>
    <r>
      <rPr>
        <b/>
        <sz val="9"/>
        <rFont val="Arial"/>
        <family val="2"/>
      </rPr>
      <t xml:space="preserve">    EJEC + COMP</t>
    </r>
  </si>
  <si>
    <t>SAPSB MUNICIPIOS DECERTIFICADOS </t>
  </si>
  <si>
    <t>TOTAL SAPSB MUNICIPIOS DECERTIFICADOS </t>
  </si>
  <si>
    <t>FONDO DE GESTION DEL RIESGO DE DESASTRES DPTO </t>
  </si>
  <si>
    <t>TOTAL   FONDO DE GESTION DEL RIESGO DE DESASTRES DPTO </t>
  </si>
  <si>
    <t>RESUMEN  EJECUCION  PRESUPUESTAL DE GASTOS  A   ABRIL   30  DE  2018</t>
  </si>
  <si>
    <t>COMPROMISOS  ABRIL   30  2018</t>
  </si>
  <si>
    <t>RESUMEN  EJECUCION  RESERVA  PRESUPUESTAL DE GASTOS  A  ABRIL  30  DE  2018</t>
  </si>
  <si>
    <t>ABRIL  30  2018</t>
  </si>
  <si>
    <t>1.3.26.01</t>
  </si>
  <si>
    <t>Fondo de Valorizacion(pasivos Exigibles)</t>
  </si>
  <si>
    <t>1.3.6.7.02</t>
  </si>
  <si>
    <t>Acreencias Hospitales Liquidados Departamento de Santander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</si>
</sst>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\ _€_-;\-* #,##0.00\ _€_-;_-* &quot;-&quot;??\ _€_-;_-@_-"/>
    <numFmt numFmtId="166" formatCode="_-* #,##0.00_-;\-* #,##0.00_-;_-* &quot;-&quot;_-;_-@_-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sz val="6"/>
      <name val="Arial"/>
      <family val="2"/>
    </font>
    <font>
      <b/>
      <sz val="8"/>
      <color theme="1"/>
      <name val="Tahoma"/>
      <family val="2"/>
    </font>
    <font>
      <b/>
      <i/>
      <sz val="14"/>
      <name val="Arial"/>
      <family val="2"/>
    </font>
    <font>
      <b/>
      <sz val="9"/>
      <color indexed="81"/>
      <name val="Tahoma"/>
      <family val="2"/>
    </font>
    <font>
      <b/>
      <sz val="11"/>
      <color theme="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218">
    <xf numFmtId="0" fontId="0" fillId="0" borderId="0" xfId="0"/>
    <xf numFmtId="9" fontId="9" fillId="0" borderId="0" xfId="11" applyFont="1" applyFill="1" applyBorder="1" applyAlignment="1">
      <alignment horizontal="center" vertical="center"/>
    </xf>
    <xf numFmtId="9" fontId="9" fillId="0" borderId="8" xfId="11" applyFont="1" applyFill="1" applyBorder="1" applyAlignment="1">
      <alignment horizontal="center" vertical="center"/>
    </xf>
    <xf numFmtId="9" fontId="6" fillId="2" borderId="13" xfId="11" applyFont="1" applyFill="1" applyBorder="1" applyAlignment="1">
      <alignment horizontal="center" vertical="center"/>
    </xf>
    <xf numFmtId="9" fontId="9" fillId="0" borderId="10" xfId="11" applyFont="1" applyFill="1" applyBorder="1" applyAlignment="1">
      <alignment horizontal="center" vertical="center"/>
    </xf>
    <xf numFmtId="9" fontId="1" fillId="0" borderId="26" xfId="11" applyFont="1" applyFill="1" applyBorder="1" applyAlignment="1">
      <alignment horizontal="center" vertical="center"/>
    </xf>
    <xf numFmtId="9" fontId="9" fillId="0" borderId="7" xfId="11" applyFont="1" applyFill="1" applyBorder="1" applyAlignment="1">
      <alignment horizontal="center" vertical="center"/>
    </xf>
    <xf numFmtId="9" fontId="15" fillId="0" borderId="0" xfId="11" applyFont="1" applyFill="1" applyBorder="1" applyAlignment="1">
      <alignment horizontal="center" vertical="center"/>
    </xf>
    <xf numFmtId="9" fontId="9" fillId="0" borderId="8" xfId="11" applyFont="1" applyFill="1" applyBorder="1" applyAlignment="1">
      <alignment horizontal="center" vertical="center" wrapText="1"/>
    </xf>
    <xf numFmtId="9" fontId="6" fillId="2" borderId="13" xfId="11" applyFont="1" applyFill="1" applyBorder="1" applyAlignment="1">
      <alignment horizontal="center" vertical="center" wrapText="1"/>
    </xf>
    <xf numFmtId="9" fontId="6" fillId="0" borderId="10" xfId="11" applyFont="1" applyFill="1" applyBorder="1" applyAlignment="1">
      <alignment horizontal="center" vertical="center" wrapText="1"/>
    </xf>
    <xf numFmtId="9" fontId="1" fillId="0" borderId="10" xfId="11" applyFont="1" applyFill="1" applyBorder="1" applyAlignment="1">
      <alignment horizontal="center" vertical="center" wrapText="1"/>
    </xf>
    <xf numFmtId="9" fontId="6" fillId="2" borderId="10" xfId="11" applyFont="1" applyFill="1" applyBorder="1" applyAlignment="1">
      <alignment horizontal="center" vertical="center" wrapText="1"/>
    </xf>
    <xf numFmtId="9" fontId="2" fillId="0" borderId="7" xfId="11" applyFont="1" applyFill="1" applyBorder="1" applyAlignment="1">
      <alignment horizontal="center" vertical="center" wrapText="1"/>
    </xf>
    <xf numFmtId="9" fontId="6" fillId="2" borderId="15" xfId="11" applyFont="1" applyFill="1" applyBorder="1" applyAlignment="1">
      <alignment horizontal="center" vertical="center" wrapText="1"/>
    </xf>
    <xf numFmtId="9" fontId="2" fillId="0" borderId="10" xfId="11" applyFont="1" applyFill="1" applyBorder="1" applyAlignment="1">
      <alignment horizontal="center" vertical="center" wrapText="1"/>
    </xf>
    <xf numFmtId="9" fontId="5" fillId="0" borderId="10" xfId="11" applyFont="1" applyFill="1" applyBorder="1" applyAlignment="1">
      <alignment horizontal="center" vertical="center" wrapText="1"/>
    </xf>
    <xf numFmtId="9" fontId="1" fillId="0" borderId="25" xfId="11" applyFont="1" applyFill="1" applyBorder="1" applyAlignment="1">
      <alignment horizontal="center" vertical="center" wrapText="1"/>
    </xf>
    <xf numFmtId="9" fontId="2" fillId="0" borderId="15" xfId="11" applyFont="1" applyFill="1" applyBorder="1" applyAlignment="1">
      <alignment horizontal="center" vertical="center" wrapText="1"/>
    </xf>
    <xf numFmtId="9" fontId="5" fillId="0" borderId="40" xfId="11" applyFont="1" applyFill="1" applyBorder="1" applyAlignment="1">
      <alignment horizontal="center" vertical="center" wrapText="1"/>
    </xf>
    <xf numFmtId="9" fontId="1" fillId="0" borderId="40" xfId="11" applyFont="1" applyFill="1" applyBorder="1" applyAlignment="1">
      <alignment horizontal="center" vertical="center" wrapText="1"/>
    </xf>
    <xf numFmtId="9" fontId="6" fillId="2" borderId="2" xfId="11" applyFont="1" applyFill="1" applyBorder="1" applyAlignment="1">
      <alignment horizontal="center" vertical="center" wrapText="1"/>
    </xf>
    <xf numFmtId="166" fontId="1" fillId="0" borderId="9" xfId="12" applyNumberFormat="1" applyFont="1" applyFill="1" applyBorder="1" applyAlignment="1">
      <alignment vertical="center" wrapText="1"/>
    </xf>
    <xf numFmtId="166" fontId="6" fillId="2" borderId="41" xfId="12" applyNumberFormat="1" applyFont="1" applyFill="1" applyBorder="1" applyAlignment="1">
      <alignment vertical="center" wrapText="1"/>
    </xf>
    <xf numFmtId="9" fontId="9" fillId="0" borderId="25" xfId="11" applyFont="1" applyFill="1" applyBorder="1" applyAlignment="1">
      <alignment horizontal="center" vertical="center" wrapText="1"/>
    </xf>
    <xf numFmtId="166" fontId="0" fillId="0" borderId="0" xfId="12" applyNumberFormat="1" applyFont="1" applyFill="1" applyAlignment="1">
      <alignment vertical="center" wrapText="1"/>
    </xf>
    <xf numFmtId="166" fontId="11" fillId="0" borderId="0" xfId="12" applyNumberFormat="1" applyFont="1" applyFill="1" applyAlignment="1">
      <alignment vertical="center" wrapText="1"/>
    </xf>
    <xf numFmtId="165" fontId="1" fillId="0" borderId="0" xfId="13" applyFont="1" applyFill="1" applyAlignment="1">
      <alignment vertical="center"/>
    </xf>
    <xf numFmtId="0" fontId="1" fillId="0" borderId="0" xfId="14" applyAlignment="1">
      <alignment vertical="center" wrapText="1"/>
    </xf>
    <xf numFmtId="0" fontId="7" fillId="0" borderId="0" xfId="14" applyFont="1" applyAlignment="1">
      <alignment vertical="center" wrapText="1"/>
    </xf>
    <xf numFmtId="0" fontId="6" fillId="2" borderId="12" xfId="14" applyFont="1" applyFill="1" applyBorder="1" applyAlignment="1">
      <alignment vertical="center" wrapText="1"/>
    </xf>
    <xf numFmtId="0" fontId="12" fillId="2" borderId="4" xfId="14" applyFont="1" applyFill="1" applyBorder="1" applyAlignment="1">
      <alignment vertical="center" wrapText="1"/>
    </xf>
    <xf numFmtId="3" fontId="1" fillId="0" borderId="4" xfId="14" applyNumberFormat="1" applyFont="1" applyBorder="1" applyAlignment="1">
      <alignment vertical="center" wrapText="1"/>
    </xf>
    <xf numFmtId="3" fontId="1" fillId="0" borderId="4" xfId="14" applyNumberFormat="1" applyFont="1" applyFill="1" applyBorder="1" applyAlignment="1">
      <alignment vertical="center" wrapText="1"/>
    </xf>
    <xf numFmtId="0" fontId="1" fillId="0" borderId="8" xfId="14" applyFont="1" applyBorder="1" applyAlignment="1">
      <alignment vertical="center" wrapText="1"/>
    </xf>
    <xf numFmtId="0" fontId="5" fillId="0" borderId="0" xfId="14" applyFont="1" applyAlignment="1">
      <alignment vertical="center" wrapText="1"/>
    </xf>
    <xf numFmtId="0" fontId="20" fillId="0" borderId="36" xfId="14" applyFont="1" applyFill="1" applyBorder="1" applyAlignment="1">
      <alignment horizontal="right" vertical="center" wrapText="1"/>
    </xf>
    <xf numFmtId="0" fontId="20" fillId="0" borderId="36" xfId="14" applyFont="1" applyFill="1" applyBorder="1" applyAlignment="1">
      <alignment vertical="center" wrapText="1"/>
    </xf>
    <xf numFmtId="4" fontId="20" fillId="0" borderId="36" xfId="14" applyNumberFormat="1" applyFont="1" applyFill="1" applyBorder="1" applyAlignment="1">
      <alignment horizontal="right" vertical="center" wrapText="1"/>
    </xf>
    <xf numFmtId="3" fontId="5" fillId="0" borderId="9" xfId="14" applyNumberFormat="1" applyFont="1" applyFill="1" applyBorder="1" applyAlignment="1">
      <alignment vertical="center" wrapText="1"/>
    </xf>
    <xf numFmtId="3" fontId="5" fillId="0" borderId="9" xfId="14" applyNumberFormat="1" applyFont="1" applyFill="1" applyBorder="1" applyAlignment="1">
      <alignment horizontal="right" vertical="center" wrapText="1"/>
    </xf>
    <xf numFmtId="3" fontId="6" fillId="0" borderId="9" xfId="14" applyNumberFormat="1" applyFont="1" applyFill="1" applyBorder="1" applyAlignment="1">
      <alignment vertical="center" wrapText="1"/>
    </xf>
    <xf numFmtId="4" fontId="21" fillId="0" borderId="36" xfId="14" applyNumberFormat="1" applyFont="1" applyFill="1" applyBorder="1" applyAlignment="1">
      <alignment horizontal="right" vertical="center" wrapText="1"/>
    </xf>
    <xf numFmtId="0" fontId="5" fillId="0" borderId="0" xfId="14" applyFont="1" applyFill="1" applyAlignment="1">
      <alignment vertical="center" wrapText="1"/>
    </xf>
    <xf numFmtId="0" fontId="5" fillId="0" borderId="5" xfId="14" applyFont="1" applyFill="1" applyBorder="1" applyAlignment="1">
      <alignment vertical="center" wrapText="1"/>
    </xf>
    <xf numFmtId="0" fontId="5" fillId="0" borderId="9" xfId="14" applyFont="1" applyFill="1" applyBorder="1" applyAlignment="1">
      <alignment vertical="center" wrapText="1"/>
    </xf>
    <xf numFmtId="0" fontId="6" fillId="0" borderId="9" xfId="14" applyFont="1" applyFill="1" applyBorder="1" applyAlignment="1">
      <alignment vertical="center" wrapText="1"/>
    </xf>
    <xf numFmtId="0" fontId="21" fillId="0" borderId="36" xfId="14" applyFont="1" applyFill="1" applyBorder="1" applyAlignment="1">
      <alignment horizontal="right" vertical="center" wrapText="1"/>
    </xf>
    <xf numFmtId="0" fontId="1" fillId="0" borderId="9" xfId="14" applyFont="1" applyFill="1" applyBorder="1" applyAlignment="1">
      <alignment vertical="center" wrapText="1"/>
    </xf>
    <xf numFmtId="3" fontId="5" fillId="4" borderId="9" xfId="14" applyNumberFormat="1" applyFont="1" applyFill="1" applyBorder="1" applyAlignment="1">
      <alignment vertical="center" wrapText="1"/>
    </xf>
    <xf numFmtId="0" fontId="23" fillId="0" borderId="36" xfId="14" applyFont="1" applyFill="1" applyBorder="1" applyAlignment="1">
      <alignment vertical="center" wrapText="1"/>
    </xf>
    <xf numFmtId="4" fontId="21" fillId="0" borderId="36" xfId="14" applyNumberFormat="1" applyFont="1" applyFill="1" applyBorder="1" applyAlignment="1">
      <alignment vertical="center" wrapText="1"/>
    </xf>
    <xf numFmtId="0" fontId="6" fillId="2" borderId="5" xfId="14" applyFont="1" applyFill="1" applyBorder="1" applyAlignment="1">
      <alignment vertical="center" wrapText="1"/>
    </xf>
    <xf numFmtId="0" fontId="2" fillId="2" borderId="9" xfId="14" applyFont="1" applyFill="1" applyBorder="1" applyAlignment="1">
      <alignment vertical="center" wrapText="1"/>
    </xf>
    <xf numFmtId="3" fontId="6" fillId="2" borderId="9" xfId="14" applyNumberFormat="1" applyFont="1" applyFill="1" applyBorder="1" applyAlignment="1">
      <alignment vertical="center" wrapText="1"/>
    </xf>
    <xf numFmtId="0" fontId="6" fillId="0" borderId="0" xfId="14" applyFont="1" applyFill="1" applyAlignment="1">
      <alignment vertical="center" wrapText="1"/>
    </xf>
    <xf numFmtId="4" fontId="19" fillId="0" borderId="9" xfId="14" applyNumberFormat="1" applyFont="1" applyFill="1" applyBorder="1" applyAlignment="1">
      <alignment horizontal="right" vertical="center" wrapText="1"/>
    </xf>
    <xf numFmtId="165" fontId="21" fillId="0" borderId="0" xfId="13" applyFont="1" applyFill="1" applyBorder="1" applyAlignment="1">
      <alignment horizontal="right" wrapText="1"/>
    </xf>
    <xf numFmtId="0" fontId="21" fillId="0" borderId="44" xfId="14" applyFont="1" applyFill="1" applyBorder="1" applyAlignment="1">
      <alignment horizontal="right" vertical="center" wrapText="1"/>
    </xf>
    <xf numFmtId="0" fontId="23" fillId="0" borderId="44" xfId="14" applyFont="1" applyFill="1" applyBorder="1" applyAlignment="1">
      <alignment vertical="center" wrapText="1"/>
    </xf>
    <xf numFmtId="3" fontId="5" fillId="0" borderId="16" xfId="14" applyNumberFormat="1" applyFont="1" applyFill="1" applyBorder="1" applyAlignment="1">
      <alignment horizontal="right" vertical="center" wrapText="1"/>
    </xf>
    <xf numFmtId="3" fontId="24" fillId="0" borderId="16" xfId="14" applyNumberFormat="1" applyFont="1" applyFill="1" applyBorder="1" applyAlignment="1">
      <alignment vertical="center" wrapText="1"/>
    </xf>
    <xf numFmtId="3" fontId="22" fillId="0" borderId="16" xfId="14" applyNumberFormat="1" applyFont="1" applyFill="1" applyBorder="1" applyAlignment="1">
      <alignment vertical="center" wrapText="1"/>
    </xf>
    <xf numFmtId="3" fontId="5" fillId="0" borderId="16" xfId="14" applyNumberFormat="1" applyFont="1" applyFill="1" applyBorder="1" applyAlignment="1">
      <alignment vertical="center" wrapText="1"/>
    </xf>
    <xf numFmtId="0" fontId="6" fillId="2" borderId="1" xfId="14" applyFont="1" applyFill="1" applyBorder="1" applyAlignment="1">
      <alignment vertical="center" wrapText="1"/>
    </xf>
    <xf numFmtId="3" fontId="6" fillId="2" borderId="14" xfId="14" applyNumberFormat="1" applyFont="1" applyFill="1" applyBorder="1" applyAlignment="1">
      <alignment vertical="center" wrapText="1"/>
    </xf>
    <xf numFmtId="3" fontId="6" fillId="2" borderId="41" xfId="14" applyNumberFormat="1" applyFont="1" applyFill="1" applyBorder="1" applyAlignment="1">
      <alignment vertical="center" wrapText="1"/>
    </xf>
    <xf numFmtId="3" fontId="6" fillId="2" borderId="42" xfId="14" applyNumberFormat="1" applyFont="1" applyFill="1" applyBorder="1" applyAlignment="1">
      <alignment vertical="center" wrapText="1"/>
    </xf>
    <xf numFmtId="3" fontId="6" fillId="2" borderId="13" xfId="14" applyNumberFormat="1" applyFont="1" applyFill="1" applyBorder="1" applyAlignment="1">
      <alignment vertical="center" wrapText="1"/>
    </xf>
    <xf numFmtId="0" fontId="1" fillId="0" borderId="2" xfId="14" applyFont="1" applyFill="1" applyBorder="1" applyAlignment="1">
      <alignment vertical="center" wrapText="1"/>
    </xf>
    <xf numFmtId="0" fontId="2" fillId="0" borderId="6" xfId="14" applyFont="1" applyFill="1" applyBorder="1" applyAlignment="1">
      <alignment vertical="center" wrapText="1"/>
    </xf>
    <xf numFmtId="3" fontId="1" fillId="0" borderId="17" xfId="14" applyNumberFormat="1" applyFont="1" applyFill="1" applyBorder="1" applyAlignment="1">
      <alignment vertical="center" wrapText="1"/>
    </xf>
    <xf numFmtId="0" fontId="1" fillId="0" borderId="0" xfId="14" applyFont="1" applyFill="1" applyBorder="1" applyAlignment="1">
      <alignment vertical="center" wrapText="1"/>
    </xf>
    <xf numFmtId="0" fontId="6" fillId="2" borderId="13" xfId="14" applyFont="1" applyFill="1" applyBorder="1" applyAlignment="1">
      <alignment vertical="center" wrapText="1"/>
    </xf>
    <xf numFmtId="0" fontId="6" fillId="0" borderId="6" xfId="14" applyFont="1" applyFill="1" applyBorder="1" applyAlignment="1">
      <alignment vertical="center" wrapText="1"/>
    </xf>
    <xf numFmtId="0" fontId="6" fillId="0" borderId="21" xfId="14" applyFont="1" applyFill="1" applyBorder="1" applyAlignment="1">
      <alignment vertical="center" wrapText="1"/>
    </xf>
    <xf numFmtId="3" fontId="2" fillId="0" borderId="27" xfId="14" applyNumberFormat="1" applyFont="1" applyFill="1" applyBorder="1" applyAlignment="1">
      <alignment vertical="center" wrapText="1"/>
    </xf>
    <xf numFmtId="4" fontId="4" fillId="0" borderId="27" xfId="14" applyNumberFormat="1" applyFont="1" applyFill="1" applyBorder="1" applyAlignment="1">
      <alignment vertical="center" wrapText="1"/>
    </xf>
    <xf numFmtId="0" fontId="5" fillId="0" borderId="0" xfId="14" applyFont="1" applyFill="1" applyBorder="1" applyAlignment="1">
      <alignment vertical="center" wrapText="1"/>
    </xf>
    <xf numFmtId="4" fontId="16" fillId="3" borderId="36" xfId="14" applyNumberFormat="1" applyFont="1" applyFill="1" applyBorder="1" applyAlignment="1">
      <alignment horizontal="right" vertical="center" wrapText="1"/>
    </xf>
    <xf numFmtId="0" fontId="12" fillId="2" borderId="14" xfId="14" applyFont="1" applyFill="1" applyBorder="1" applyAlignment="1">
      <alignment vertical="center" wrapText="1"/>
    </xf>
    <xf numFmtId="3" fontId="2" fillId="0" borderId="14" xfId="14" applyNumberFormat="1" applyFont="1" applyBorder="1" applyAlignment="1">
      <alignment vertical="center" wrapText="1"/>
    </xf>
    <xf numFmtId="3" fontId="1" fillId="0" borderId="14" xfId="14" applyNumberFormat="1" applyFont="1" applyBorder="1" applyAlignment="1">
      <alignment vertical="center" wrapText="1"/>
    </xf>
    <xf numFmtId="3" fontId="2" fillId="0" borderId="41" xfId="14" applyNumberFormat="1" applyFont="1" applyBorder="1" applyAlignment="1">
      <alignment vertical="center" wrapText="1"/>
    </xf>
    <xf numFmtId="3" fontId="2" fillId="0" borderId="1" xfId="14" applyNumberFormat="1" applyFont="1" applyBorder="1" applyAlignment="1">
      <alignment vertical="center" wrapText="1"/>
    </xf>
    <xf numFmtId="3" fontId="2" fillId="0" borderId="15" xfId="14" applyNumberFormat="1" applyFont="1" applyBorder="1" applyAlignment="1">
      <alignment vertical="center" wrapText="1"/>
    </xf>
    <xf numFmtId="3" fontId="2" fillId="0" borderId="42" xfId="14" applyNumberFormat="1" applyFont="1" applyBorder="1" applyAlignment="1">
      <alignment vertical="center" wrapText="1"/>
    </xf>
    <xf numFmtId="0" fontId="21" fillId="0" borderId="43" xfId="14" applyFont="1" applyFill="1" applyBorder="1" applyAlignment="1">
      <alignment horizontal="right" vertical="center" wrapText="1"/>
    </xf>
    <xf numFmtId="0" fontId="23" fillId="0" borderId="43" xfId="14" applyFont="1" applyFill="1" applyBorder="1" applyAlignment="1">
      <alignment vertical="center" wrapText="1"/>
    </xf>
    <xf numFmtId="4" fontId="21" fillId="0" borderId="43" xfId="14" applyNumberFormat="1" applyFont="1" applyFill="1" applyBorder="1" applyAlignment="1">
      <alignment horizontal="right" vertical="center" wrapText="1"/>
    </xf>
    <xf numFmtId="166" fontId="1" fillId="0" borderId="23" xfId="12" applyNumberFormat="1" applyFont="1" applyFill="1" applyBorder="1" applyAlignment="1">
      <alignment vertical="center" wrapText="1"/>
    </xf>
    <xf numFmtId="3" fontId="1" fillId="0" borderId="23" xfId="14" applyNumberFormat="1" applyFont="1" applyFill="1" applyBorder="1" applyAlignment="1">
      <alignment vertical="center" wrapText="1"/>
    </xf>
    <xf numFmtId="3" fontId="5" fillId="0" borderId="23" xfId="14" applyNumberFormat="1" applyFont="1" applyFill="1" applyBorder="1" applyAlignment="1">
      <alignment vertical="center" wrapText="1"/>
    </xf>
    <xf numFmtId="3" fontId="1" fillId="0" borderId="9" xfId="14" applyNumberFormat="1" applyFont="1" applyFill="1" applyBorder="1" applyAlignment="1">
      <alignment vertical="center" wrapText="1"/>
    </xf>
    <xf numFmtId="0" fontId="2" fillId="0" borderId="0" xfId="14" applyFont="1" applyFill="1" applyAlignment="1">
      <alignment vertical="center" wrapText="1"/>
    </xf>
    <xf numFmtId="0" fontId="8" fillId="0" borderId="12" xfId="14" applyFont="1" applyFill="1" applyBorder="1" applyAlignment="1">
      <alignment vertical="center" wrapText="1"/>
    </xf>
    <xf numFmtId="0" fontId="9" fillId="0" borderId="4" xfId="14" applyFont="1" applyFill="1" applyBorder="1" applyAlignment="1">
      <alignment vertical="center" wrapText="1"/>
    </xf>
    <xf numFmtId="3" fontId="9" fillId="0" borderId="4" xfId="14" applyNumberFormat="1" applyFont="1" applyFill="1" applyBorder="1" applyAlignment="1">
      <alignment vertical="center" wrapText="1"/>
    </xf>
    <xf numFmtId="3" fontId="2" fillId="0" borderId="4" xfId="14" applyNumberFormat="1" applyFont="1" applyFill="1" applyBorder="1" applyAlignment="1">
      <alignment vertical="center" wrapText="1"/>
    </xf>
    <xf numFmtId="3" fontId="6" fillId="0" borderId="4" xfId="14" applyNumberFormat="1" applyFont="1" applyFill="1" applyBorder="1" applyAlignment="1">
      <alignment vertical="center" wrapText="1"/>
    </xf>
    <xf numFmtId="0" fontId="8" fillId="0" borderId="0" xfId="14" applyFont="1" applyFill="1" applyBorder="1" applyAlignment="1">
      <alignment vertical="center" wrapText="1"/>
    </xf>
    <xf numFmtId="3" fontId="2" fillId="0" borderId="9" xfId="14" applyNumberFormat="1" applyFont="1" applyFill="1" applyBorder="1" applyAlignment="1">
      <alignment vertical="center" wrapText="1"/>
    </xf>
    <xf numFmtId="0" fontId="2" fillId="0" borderId="16" xfId="14" applyFont="1" applyFill="1" applyBorder="1" applyAlignment="1">
      <alignment vertical="center" wrapText="1"/>
    </xf>
    <xf numFmtId="3" fontId="6" fillId="0" borderId="16" xfId="14" applyNumberFormat="1" applyFont="1" applyFill="1" applyBorder="1" applyAlignment="1">
      <alignment vertical="center" wrapText="1"/>
    </xf>
    <xf numFmtId="3" fontId="1" fillId="0" borderId="16" xfId="14" applyNumberFormat="1" applyFont="1" applyFill="1" applyBorder="1" applyAlignment="1">
      <alignment vertical="center" wrapText="1"/>
    </xf>
    <xf numFmtId="3" fontId="2" fillId="0" borderId="16" xfId="14" applyNumberFormat="1" applyFont="1" applyFill="1" applyBorder="1" applyAlignment="1">
      <alignment vertical="center" wrapText="1"/>
    </xf>
    <xf numFmtId="3" fontId="6" fillId="2" borderId="1" xfId="14" applyNumberFormat="1" applyFont="1" applyFill="1" applyBorder="1" applyAlignment="1">
      <alignment vertical="center" wrapText="1"/>
    </xf>
    <xf numFmtId="0" fontId="9" fillId="0" borderId="0" xfId="14" applyFont="1" applyFill="1" applyBorder="1" applyAlignment="1">
      <alignment vertical="center" wrapText="1"/>
    </xf>
    <xf numFmtId="3" fontId="9" fillId="0" borderId="48" xfId="14" applyNumberFormat="1" applyFont="1" applyFill="1" applyBorder="1" applyAlignment="1">
      <alignment vertical="center" wrapText="1"/>
    </xf>
    <xf numFmtId="3" fontId="9" fillId="0" borderId="23" xfId="14" applyNumberFormat="1" applyFont="1" applyFill="1" applyBorder="1" applyAlignment="1">
      <alignment vertical="center" wrapText="1"/>
    </xf>
    <xf numFmtId="3" fontId="2" fillId="0" borderId="23" xfId="14" applyNumberFormat="1" applyFont="1" applyFill="1" applyBorder="1" applyAlignment="1">
      <alignment vertical="center" wrapText="1"/>
    </xf>
    <xf numFmtId="3" fontId="6" fillId="0" borderId="23" xfId="14" applyNumberFormat="1" applyFont="1" applyFill="1" applyBorder="1" applyAlignment="1">
      <alignment vertical="center" wrapText="1"/>
    </xf>
    <xf numFmtId="3" fontId="1" fillId="0" borderId="23" xfId="14" applyNumberFormat="1" applyFont="1" applyBorder="1" applyAlignment="1">
      <alignment vertical="center" wrapText="1"/>
    </xf>
    <xf numFmtId="3" fontId="6" fillId="2" borderId="6" xfId="14" applyNumberFormat="1" applyFont="1" applyFill="1" applyBorder="1" applyAlignment="1">
      <alignment vertical="center" wrapText="1"/>
    </xf>
    <xf numFmtId="3" fontId="2" fillId="2" borderId="17" xfId="14" applyNumberFormat="1" applyFont="1" applyFill="1" applyBorder="1" applyAlignment="1">
      <alignment vertical="center" wrapText="1"/>
    </xf>
    <xf numFmtId="3" fontId="6" fillId="2" borderId="17" xfId="14" applyNumberFormat="1" applyFont="1" applyFill="1" applyBorder="1" applyAlignment="1">
      <alignment vertical="center" wrapText="1"/>
    </xf>
    <xf numFmtId="3" fontId="8" fillId="0" borderId="4" xfId="14" applyNumberFormat="1" applyFont="1" applyBorder="1" applyAlignment="1">
      <alignment vertical="center" wrapText="1"/>
    </xf>
    <xf numFmtId="0" fontId="12" fillId="2" borderId="9" xfId="14" applyFont="1" applyFill="1" applyBorder="1" applyAlignment="1">
      <alignment horizontal="justify" vertical="center" wrapText="1"/>
    </xf>
    <xf numFmtId="0" fontId="21" fillId="0" borderId="49" xfId="14" applyFont="1" applyFill="1" applyBorder="1" applyAlignment="1">
      <alignment horizontal="right" vertical="center" wrapText="1"/>
    </xf>
    <xf numFmtId="0" fontId="20" fillId="0" borderId="16" xfId="14" applyFont="1" applyFill="1" applyBorder="1" applyAlignment="1">
      <alignment vertical="center" wrapText="1"/>
    </xf>
    <xf numFmtId="4" fontId="26" fillId="0" borderId="16" xfId="14" applyNumberFormat="1" applyFont="1" applyFill="1" applyBorder="1" applyAlignment="1">
      <alignment horizontal="right" vertical="center" wrapText="1"/>
    </xf>
    <xf numFmtId="3" fontId="1" fillId="0" borderId="0" xfId="14" applyNumberFormat="1" applyFill="1" applyAlignment="1">
      <alignment vertical="center" wrapText="1"/>
    </xf>
    <xf numFmtId="0" fontId="1" fillId="0" borderId="0" xfId="14" applyFill="1" applyAlignment="1">
      <alignment vertical="center" wrapText="1"/>
    </xf>
    <xf numFmtId="0" fontId="12" fillId="2" borderId="1" xfId="14" applyFont="1" applyFill="1" applyBorder="1" applyAlignment="1">
      <alignment horizontal="justify" vertical="center" wrapText="1"/>
    </xf>
    <xf numFmtId="0" fontId="6" fillId="2" borderId="18" xfId="14" applyFont="1" applyFill="1" applyBorder="1" applyAlignment="1">
      <alignment horizontal="justify" vertical="center" wrapText="1"/>
    </xf>
    <xf numFmtId="0" fontId="12" fillId="2" borderId="1" xfId="14" applyFont="1" applyFill="1" applyBorder="1" applyAlignment="1">
      <alignment vertical="center" wrapText="1"/>
    </xf>
    <xf numFmtId="0" fontId="11" fillId="0" borderId="0" xfId="14" applyFont="1" applyFill="1" applyAlignment="1">
      <alignment vertical="center" wrapText="1"/>
    </xf>
    <xf numFmtId="0" fontId="3" fillId="0" borderId="0" xfId="14" applyFont="1" applyFill="1" applyBorder="1" applyAlignment="1">
      <alignment vertical="center" wrapText="1"/>
    </xf>
    <xf numFmtId="4" fontId="27" fillId="3" borderId="0" xfId="14" applyNumberFormat="1" applyFont="1" applyFill="1" applyBorder="1" applyAlignment="1">
      <alignment horizontal="right" wrapText="1"/>
    </xf>
    <xf numFmtId="0" fontId="27" fillId="3" borderId="0" xfId="14" applyFont="1" applyFill="1" applyBorder="1" applyAlignment="1">
      <alignment horizontal="right" wrapText="1"/>
    </xf>
    <xf numFmtId="4" fontId="16" fillId="0" borderId="0" xfId="14" applyNumberFormat="1" applyFont="1" applyFill="1" applyBorder="1" applyAlignment="1">
      <alignment horizontal="right" vertical="center" wrapText="1"/>
    </xf>
    <xf numFmtId="3" fontId="3" fillId="0" borderId="0" xfId="14" applyNumberFormat="1" applyFont="1" applyFill="1" applyBorder="1" applyAlignment="1">
      <alignment vertical="center" wrapText="1"/>
    </xf>
    <xf numFmtId="0" fontId="7" fillId="0" borderId="0" xfId="14" applyFont="1" applyFill="1" applyAlignment="1">
      <alignment vertical="center" wrapText="1"/>
    </xf>
    <xf numFmtId="3" fontId="1" fillId="0" borderId="0" xfId="14" applyNumberFormat="1" applyAlignment="1">
      <alignment vertical="center" wrapText="1"/>
    </xf>
    <xf numFmtId="3" fontId="1" fillId="0" borderId="0" xfId="14" applyNumberFormat="1" applyFont="1" applyAlignment="1">
      <alignment vertical="center" wrapText="1"/>
    </xf>
    <xf numFmtId="4" fontId="1" fillId="0" borderId="0" xfId="14" applyNumberFormat="1" applyFont="1" applyAlignment="1">
      <alignment vertical="center"/>
    </xf>
    <xf numFmtId="0" fontId="1" fillId="0" borderId="0" xfId="14" applyFont="1" applyAlignment="1">
      <alignment vertical="center"/>
    </xf>
    <xf numFmtId="3" fontId="4" fillId="0" borderId="22" xfId="14" applyNumberFormat="1" applyFont="1" applyFill="1" applyBorder="1" applyAlignment="1">
      <alignment horizontal="center" vertical="center" wrapText="1"/>
    </xf>
    <xf numFmtId="4" fontId="7" fillId="0" borderId="0" xfId="14" applyNumberFormat="1" applyFont="1" applyAlignment="1">
      <alignment vertical="center" wrapText="1"/>
    </xf>
    <xf numFmtId="3" fontId="4" fillId="0" borderId="30" xfId="14" applyNumberFormat="1" applyFont="1" applyFill="1" applyBorder="1" applyAlignment="1">
      <alignment horizontal="center" vertical="center" wrapText="1"/>
    </xf>
    <xf numFmtId="3" fontId="12" fillId="0" borderId="33" xfId="14" applyNumberFormat="1" applyFont="1" applyFill="1" applyBorder="1" applyAlignment="1">
      <alignment vertical="center" wrapText="1"/>
    </xf>
    <xf numFmtId="3" fontId="9" fillId="0" borderId="4" xfId="14" applyNumberFormat="1" applyFont="1" applyFill="1" applyBorder="1" applyAlignment="1">
      <alignment vertical="center"/>
    </xf>
    <xf numFmtId="3" fontId="2" fillId="0" borderId="4" xfId="14" applyNumberFormat="1" applyFont="1" applyFill="1" applyBorder="1" applyAlignment="1">
      <alignment vertical="center"/>
    </xf>
    <xf numFmtId="3" fontId="6" fillId="0" borderId="4" xfId="14" applyNumberFormat="1" applyFont="1" applyFill="1" applyBorder="1" applyAlignment="1">
      <alignment vertical="center"/>
    </xf>
    <xf numFmtId="3" fontId="8" fillId="0" borderId="4" xfId="14" applyNumberFormat="1" applyFont="1" applyBorder="1" applyAlignment="1">
      <alignment vertical="center"/>
    </xf>
    <xf numFmtId="3" fontId="1" fillId="0" borderId="4" xfId="14" applyNumberFormat="1" applyFont="1" applyBorder="1" applyAlignment="1">
      <alignment vertical="center"/>
    </xf>
    <xf numFmtId="3" fontId="2" fillId="0" borderId="23" xfId="14" applyNumberFormat="1" applyFont="1" applyFill="1" applyBorder="1" applyAlignment="1">
      <alignment vertical="center"/>
    </xf>
    <xf numFmtId="4" fontId="8" fillId="0" borderId="0" xfId="14" applyNumberFormat="1" applyFont="1" applyFill="1" applyBorder="1" applyAlignment="1">
      <alignment vertical="center"/>
    </xf>
    <xf numFmtId="4" fontId="5" fillId="0" borderId="0" xfId="14" applyNumberFormat="1" applyFont="1" applyFill="1" applyAlignment="1">
      <alignment vertical="center"/>
    </xf>
    <xf numFmtId="0" fontId="8" fillId="0" borderId="0" xfId="14" applyFont="1" applyFill="1" applyBorder="1" applyAlignment="1">
      <alignment vertical="center"/>
    </xf>
    <xf numFmtId="4" fontId="1" fillId="0" borderId="0" xfId="14" applyNumberFormat="1" applyFont="1" applyFill="1" applyBorder="1" applyAlignment="1">
      <alignment vertical="center"/>
    </xf>
    <xf numFmtId="0" fontId="1" fillId="0" borderId="0" xfId="14" applyFont="1" applyFill="1" applyBorder="1" applyAlignment="1">
      <alignment vertical="center"/>
    </xf>
    <xf numFmtId="3" fontId="6" fillId="2" borderId="28" xfId="14" applyNumberFormat="1" applyFont="1" applyFill="1" applyBorder="1" applyAlignment="1">
      <alignment vertical="center" wrapText="1"/>
    </xf>
    <xf numFmtId="3" fontId="12" fillId="0" borderId="24" xfId="14" applyNumberFormat="1" applyFont="1" applyFill="1" applyBorder="1" applyAlignment="1">
      <alignment vertical="center" wrapText="1"/>
    </xf>
    <xf numFmtId="3" fontId="9" fillId="0" borderId="9" xfId="14" applyNumberFormat="1" applyFont="1" applyFill="1" applyBorder="1" applyAlignment="1">
      <alignment vertical="center"/>
    </xf>
    <xf numFmtId="3" fontId="2" fillId="0" borderId="9" xfId="14" applyNumberFormat="1" applyFont="1" applyFill="1" applyBorder="1" applyAlignment="1">
      <alignment vertical="center"/>
    </xf>
    <xf numFmtId="3" fontId="6" fillId="0" borderId="9" xfId="14" applyNumberFormat="1" applyFont="1" applyFill="1" applyBorder="1" applyAlignment="1">
      <alignment vertical="center"/>
    </xf>
    <xf numFmtId="3" fontId="8" fillId="0" borderId="9" xfId="14" applyNumberFormat="1" applyFont="1" applyBorder="1" applyAlignment="1">
      <alignment vertical="center"/>
    </xf>
    <xf numFmtId="3" fontId="1" fillId="0" borderId="9" xfId="14" applyNumberFormat="1" applyFont="1" applyBorder="1" applyAlignment="1">
      <alignment vertical="center"/>
    </xf>
    <xf numFmtId="3" fontId="4" fillId="0" borderId="17" xfId="14" applyNumberFormat="1" applyFont="1" applyFill="1" applyBorder="1" applyAlignment="1">
      <alignment vertical="center"/>
    </xf>
    <xf numFmtId="3" fontId="6" fillId="2" borderId="14" xfId="14" applyNumberFormat="1" applyFont="1" applyFill="1" applyBorder="1" applyAlignment="1">
      <alignment vertical="center"/>
    </xf>
    <xf numFmtId="0" fontId="5" fillId="0" borderId="0" xfId="14" applyFont="1" applyFill="1" applyAlignment="1">
      <alignment vertical="center"/>
    </xf>
    <xf numFmtId="0" fontId="8" fillId="0" borderId="0" xfId="14" applyFont="1" applyFill="1" applyAlignment="1">
      <alignment vertical="center"/>
    </xf>
    <xf numFmtId="0" fontId="9" fillId="0" borderId="0" xfId="14" applyFont="1" applyFill="1" applyBorder="1" applyAlignment="1">
      <alignment vertical="center"/>
    </xf>
    <xf numFmtId="3" fontId="9" fillId="0" borderId="0" xfId="14" applyNumberFormat="1" applyFont="1" applyFill="1" applyBorder="1" applyAlignment="1">
      <alignment vertical="center"/>
    </xf>
    <xf numFmtId="4" fontId="8" fillId="0" borderId="0" xfId="14" applyNumberFormat="1" applyFont="1" applyFill="1" applyAlignment="1">
      <alignment vertical="center"/>
    </xf>
    <xf numFmtId="0" fontId="6" fillId="0" borderId="0" xfId="14" applyFont="1" applyFill="1" applyBorder="1" applyAlignment="1">
      <alignment vertical="center"/>
    </xf>
    <xf numFmtId="3" fontId="2" fillId="0" borderId="0" xfId="14" applyNumberFormat="1" applyFont="1" applyFill="1" applyBorder="1" applyAlignment="1">
      <alignment vertical="center"/>
    </xf>
    <xf numFmtId="3" fontId="6" fillId="0" borderId="0" xfId="14" applyNumberFormat="1" applyFont="1" applyFill="1" applyBorder="1" applyAlignment="1">
      <alignment vertical="center"/>
    </xf>
    <xf numFmtId="3" fontId="15" fillId="0" borderId="0" xfId="14" applyNumberFormat="1" applyFont="1" applyFill="1" applyBorder="1" applyAlignment="1">
      <alignment vertical="center"/>
    </xf>
    <xf numFmtId="0" fontId="7" fillId="0" borderId="0" xfId="14" applyFont="1" applyAlignment="1">
      <alignment vertical="center"/>
    </xf>
    <xf numFmtId="3" fontId="1" fillId="0" borderId="0" xfId="14" applyNumberFormat="1" applyFont="1" applyAlignment="1">
      <alignment vertical="center"/>
    </xf>
    <xf numFmtId="166" fontId="7" fillId="0" borderId="0" xfId="12" applyNumberFormat="1" applyFont="1" applyFill="1" applyAlignment="1">
      <alignment vertical="center" wrapText="1"/>
    </xf>
    <xf numFmtId="3" fontId="2" fillId="0" borderId="11" xfId="14" applyNumberFormat="1" applyFont="1" applyFill="1" applyBorder="1" applyAlignment="1">
      <alignment vertical="center"/>
    </xf>
    <xf numFmtId="3" fontId="21" fillId="0" borderId="36" xfId="14" applyNumberFormat="1" applyFont="1" applyFill="1" applyBorder="1" applyAlignment="1">
      <alignment horizontal="right" vertical="center" wrapText="1"/>
    </xf>
    <xf numFmtId="3" fontId="1" fillId="0" borderId="11" xfId="14" applyNumberFormat="1" applyFont="1" applyFill="1" applyBorder="1" applyAlignment="1">
      <alignment vertical="center"/>
    </xf>
    <xf numFmtId="4" fontId="25" fillId="0" borderId="36" xfId="14" applyNumberFormat="1" applyFont="1" applyFill="1" applyBorder="1" applyAlignment="1">
      <alignment horizontal="right" vertical="center" wrapText="1"/>
    </xf>
    <xf numFmtId="3" fontId="21" fillId="0" borderId="36" xfId="14" applyNumberFormat="1" applyFont="1" applyFill="1" applyBorder="1" applyAlignment="1">
      <alignment horizontal="right" wrapText="1"/>
    </xf>
    <xf numFmtId="3" fontId="4" fillId="0" borderId="2" xfId="14" applyNumberFormat="1" applyFont="1" applyFill="1" applyBorder="1" applyAlignment="1">
      <alignment horizontal="center" vertical="center" wrapText="1"/>
    </xf>
    <xf numFmtId="3" fontId="4" fillId="0" borderId="20" xfId="14" applyNumberFormat="1" applyFont="1" applyFill="1" applyBorder="1" applyAlignment="1">
      <alignment horizontal="center" vertical="center" wrapText="1"/>
    </xf>
    <xf numFmtId="3" fontId="4" fillId="0" borderId="2" xfId="14" applyNumberFormat="1" applyFont="1" applyFill="1" applyBorder="1" applyAlignment="1">
      <alignment horizontal="center" vertical="center" wrapText="1"/>
    </xf>
    <xf numFmtId="3" fontId="4" fillId="0" borderId="20" xfId="14" applyNumberFormat="1" applyFont="1" applyFill="1" applyBorder="1" applyAlignment="1">
      <alignment horizontal="center" vertical="center" wrapText="1"/>
    </xf>
    <xf numFmtId="0" fontId="13" fillId="0" borderId="0" xfId="14" applyFont="1" applyAlignment="1">
      <alignment horizontal="center" vertical="center" wrapText="1"/>
    </xf>
    <xf numFmtId="0" fontId="4" fillId="0" borderId="2" xfId="14" applyFont="1" applyFill="1" applyBorder="1" applyAlignment="1">
      <alignment horizontal="center" vertical="center" wrapText="1"/>
    </xf>
    <xf numFmtId="0" fontId="4" fillId="0" borderId="20" xfId="14" applyFont="1" applyFill="1" applyBorder="1" applyAlignment="1">
      <alignment horizontal="center" vertical="center" wrapText="1"/>
    </xf>
    <xf numFmtId="3" fontId="6" fillId="2" borderId="45" xfId="14" applyNumberFormat="1" applyFont="1" applyFill="1" applyBorder="1" applyAlignment="1">
      <alignment horizontal="center" vertical="center" wrapText="1"/>
    </xf>
    <xf numFmtId="3" fontId="6" fillId="2" borderId="46" xfId="14" applyNumberFormat="1" applyFont="1" applyFill="1" applyBorder="1" applyAlignment="1">
      <alignment horizontal="center" vertical="center" wrapText="1"/>
    </xf>
    <xf numFmtId="3" fontId="6" fillId="2" borderId="47" xfId="14" applyNumberFormat="1" applyFont="1" applyFill="1" applyBorder="1" applyAlignment="1">
      <alignment horizontal="center" vertical="center" wrapText="1"/>
    </xf>
    <xf numFmtId="0" fontId="11" fillId="0" borderId="27" xfId="14" applyFont="1" applyFill="1" applyBorder="1" applyAlignment="1">
      <alignment horizontal="left" vertical="center" wrapText="1"/>
    </xf>
    <xf numFmtId="0" fontId="12" fillId="0" borderId="0" xfId="14" applyFont="1" applyAlignment="1">
      <alignment horizontal="center" vertical="center" wrapText="1"/>
    </xf>
    <xf numFmtId="0" fontId="17" fillId="0" borderId="19" xfId="14" applyFont="1" applyBorder="1" applyAlignment="1">
      <alignment horizontal="center" vertical="center" wrapText="1"/>
    </xf>
    <xf numFmtId="0" fontId="17" fillId="0" borderId="0" xfId="14" applyFont="1" applyBorder="1" applyAlignment="1">
      <alignment horizontal="center" vertical="center" wrapText="1"/>
    </xf>
    <xf numFmtId="0" fontId="4" fillId="0" borderId="3" xfId="14" applyFont="1" applyFill="1" applyBorder="1" applyAlignment="1">
      <alignment horizontal="center" vertical="center" wrapText="1"/>
    </xf>
    <xf numFmtId="0" fontId="4" fillId="0" borderId="2" xfId="14" applyFont="1" applyFill="1" applyBorder="1" applyAlignment="1">
      <alignment horizontal="right" vertical="center" wrapText="1"/>
    </xf>
    <xf numFmtId="0" fontId="4" fillId="0" borderId="3" xfId="14" applyFont="1" applyFill="1" applyBorder="1" applyAlignment="1">
      <alignment horizontal="right" vertical="center" wrapText="1"/>
    </xf>
    <xf numFmtId="3" fontId="4" fillId="0" borderId="3" xfId="14" applyNumberFormat="1" applyFont="1" applyFill="1" applyBorder="1" applyAlignment="1">
      <alignment horizontal="center" vertical="center" wrapText="1"/>
    </xf>
    <xf numFmtId="0" fontId="12" fillId="0" borderId="0" xfId="14" applyFont="1" applyAlignment="1">
      <alignment horizontal="center" vertical="center"/>
    </xf>
    <xf numFmtId="0" fontId="13" fillId="0" borderId="0" xfId="14" applyFont="1" applyAlignment="1">
      <alignment horizontal="center" vertical="center"/>
    </xf>
    <xf numFmtId="0" fontId="8" fillId="0" borderId="31" xfId="14" applyFont="1" applyFill="1" applyBorder="1" applyAlignment="1">
      <alignment horizontal="center" vertical="center"/>
    </xf>
    <xf numFmtId="0" fontId="8" fillId="0" borderId="33" xfId="14" applyFont="1" applyFill="1" applyBorder="1" applyAlignment="1">
      <alignment horizontal="center" vertical="center"/>
    </xf>
    <xf numFmtId="3" fontId="6" fillId="2" borderId="34" xfId="14" applyNumberFormat="1" applyFont="1" applyFill="1" applyBorder="1" applyAlignment="1">
      <alignment horizontal="center" vertical="center" wrapText="1"/>
    </xf>
    <xf numFmtId="3" fontId="6" fillId="2" borderId="29" xfId="14" applyNumberFormat="1" applyFont="1" applyFill="1" applyBorder="1" applyAlignment="1">
      <alignment horizontal="center" vertical="center" wrapText="1"/>
    </xf>
    <xf numFmtId="0" fontId="1" fillId="0" borderId="38" xfId="14" applyFont="1" applyFill="1" applyBorder="1" applyAlignment="1">
      <alignment horizontal="center" vertical="center" wrapText="1"/>
    </xf>
    <xf numFmtId="0" fontId="1" fillId="0" borderId="39" xfId="14" applyFont="1" applyFill="1" applyBorder="1" applyAlignment="1">
      <alignment horizontal="center" vertical="center" wrapText="1"/>
    </xf>
    <xf numFmtId="3" fontId="6" fillId="2" borderId="28" xfId="14" applyNumberFormat="1" applyFont="1" applyFill="1" applyBorder="1" applyAlignment="1">
      <alignment horizontal="center" vertical="center" wrapText="1"/>
    </xf>
    <xf numFmtId="3" fontId="6" fillId="2" borderId="35" xfId="14" applyNumberFormat="1" applyFont="1" applyFill="1" applyBorder="1" applyAlignment="1">
      <alignment horizontal="center" vertical="center" wrapText="1"/>
    </xf>
    <xf numFmtId="0" fontId="8" fillId="0" borderId="28" xfId="14" applyFont="1" applyFill="1" applyBorder="1" applyAlignment="1">
      <alignment horizontal="center" vertical="center"/>
    </xf>
    <xf numFmtId="0" fontId="8" fillId="0" borderId="42" xfId="14" applyFont="1" applyFill="1" applyBorder="1" applyAlignment="1">
      <alignment horizontal="center" vertical="center"/>
    </xf>
    <xf numFmtId="3" fontId="12" fillId="2" borderId="28" xfId="14" applyNumberFormat="1" applyFont="1" applyFill="1" applyBorder="1" applyAlignment="1">
      <alignment horizontal="center" vertical="center" wrapText="1"/>
    </xf>
    <xf numFmtId="3" fontId="12" fillId="2" borderId="35" xfId="14" applyNumberFormat="1" applyFont="1" applyFill="1" applyBorder="1" applyAlignment="1">
      <alignment horizontal="center" vertical="center" wrapText="1"/>
    </xf>
    <xf numFmtId="0" fontId="14" fillId="0" borderId="19" xfId="14" applyFont="1" applyBorder="1" applyAlignment="1">
      <alignment horizontal="center" vertical="center"/>
    </xf>
    <xf numFmtId="0" fontId="14" fillId="0" borderId="0" xfId="14" applyFont="1" applyBorder="1" applyAlignment="1">
      <alignment horizontal="center" vertical="center"/>
    </xf>
    <xf numFmtId="0" fontId="6" fillId="0" borderId="21" xfId="14" applyFont="1" applyFill="1" applyBorder="1" applyAlignment="1">
      <alignment horizontal="center" vertical="center" wrapText="1"/>
    </xf>
    <xf numFmtId="0" fontId="6" fillId="0" borderId="22" xfId="14" applyFont="1" applyFill="1" applyBorder="1" applyAlignment="1">
      <alignment horizontal="center" vertical="center" wrapText="1"/>
    </xf>
    <xf numFmtId="0" fontId="6" fillId="0" borderId="37" xfId="14" applyFont="1" applyFill="1" applyBorder="1" applyAlignment="1">
      <alignment horizontal="center" vertical="center" wrapText="1"/>
    </xf>
    <xf numFmtId="0" fontId="6" fillId="0" borderId="30" xfId="14" applyFont="1" applyFill="1" applyBorder="1" applyAlignment="1">
      <alignment horizontal="center" vertical="center" wrapText="1"/>
    </xf>
    <xf numFmtId="3" fontId="6" fillId="2" borderId="31" xfId="14" applyNumberFormat="1" applyFont="1" applyFill="1" applyBorder="1" applyAlignment="1">
      <alignment horizontal="center" vertical="center" wrapText="1"/>
    </xf>
    <xf numFmtId="3" fontId="6" fillId="2" borderId="32" xfId="14" applyNumberFormat="1" applyFont="1" applyFill="1" applyBorder="1" applyAlignment="1">
      <alignment horizontal="center" vertical="center" wrapText="1"/>
    </xf>
  </cellXfs>
  <cellStyles count="15">
    <cellStyle name="Millares [0] 2" xfId="12"/>
    <cellStyle name="Millares 2" xfId="13"/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2" xfId="14"/>
    <cellStyle name="Normal 5" xfId="6"/>
    <cellStyle name="Normal 6" xfId="7"/>
    <cellStyle name="Normal 7" xfId="8"/>
    <cellStyle name="Normal 8" xfId="9"/>
    <cellStyle name="Normal 9" xfId="10"/>
    <cellStyle name="Porcentaje" xfId="1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866775</xdr:colOff>
      <xdr:row>73</xdr:row>
      <xdr:rowOff>9525</xdr:rowOff>
    </xdr:from>
    <xdr:to>
      <xdr:col>3</xdr:col>
      <xdr:colOff>962025</xdr:colOff>
      <xdr:row>74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5791200" y="191547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561975</xdr:colOff>
      <xdr:row>73</xdr:row>
      <xdr:rowOff>9525</xdr:rowOff>
    </xdr:from>
    <xdr:to>
      <xdr:col>3</xdr:col>
      <xdr:colOff>657225</xdr:colOff>
      <xdr:row>74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486400" y="191547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495300</xdr:colOff>
      <xdr:row>73</xdr:row>
      <xdr:rowOff>0</xdr:rowOff>
    </xdr:from>
    <xdr:ext cx="95250" cy="22860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800850" y="19145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  <a:p>
          <a:endParaRPr lang="es-CO"/>
        </a:p>
      </xdr:txBody>
    </xdr:sp>
    <xdr:clientData/>
  </xdr:oneCellAnchor>
  <xdr:twoCellAnchor editAs="oneCell">
    <xdr:from>
      <xdr:col>5</xdr:col>
      <xdr:colOff>495300</xdr:colOff>
      <xdr:row>73</xdr:row>
      <xdr:rowOff>0</xdr:rowOff>
    </xdr:from>
    <xdr:to>
      <xdr:col>5</xdr:col>
      <xdr:colOff>590550</xdr:colOff>
      <xdr:row>73</xdr:row>
      <xdr:rowOff>228600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7353300" y="1914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495300</xdr:colOff>
      <xdr:row>73</xdr:row>
      <xdr:rowOff>0</xdr:rowOff>
    </xdr:from>
    <xdr:to>
      <xdr:col>9</xdr:col>
      <xdr:colOff>95250</xdr:colOff>
      <xdr:row>73</xdr:row>
      <xdr:rowOff>228600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9429750" y="1914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495300</xdr:colOff>
      <xdr:row>73</xdr:row>
      <xdr:rowOff>0</xdr:rowOff>
    </xdr:from>
    <xdr:to>
      <xdr:col>9</xdr:col>
      <xdr:colOff>95250</xdr:colOff>
      <xdr:row>73</xdr:row>
      <xdr:rowOff>228600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0448925" y="1914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495300</xdr:colOff>
      <xdr:row>73</xdr:row>
      <xdr:rowOff>0</xdr:rowOff>
    </xdr:from>
    <xdr:to>
      <xdr:col>9</xdr:col>
      <xdr:colOff>590550</xdr:colOff>
      <xdr:row>73</xdr:row>
      <xdr:rowOff>228600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1229975" y="1914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495300</xdr:colOff>
      <xdr:row>73</xdr:row>
      <xdr:rowOff>0</xdr:rowOff>
    </xdr:from>
    <xdr:to>
      <xdr:col>11</xdr:col>
      <xdr:colOff>590550</xdr:colOff>
      <xdr:row>73</xdr:row>
      <xdr:rowOff>228600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3487400" y="1914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638175</xdr:colOff>
      <xdr:row>73</xdr:row>
      <xdr:rowOff>0</xdr:rowOff>
    </xdr:from>
    <xdr:to>
      <xdr:col>12</xdr:col>
      <xdr:colOff>733425</xdr:colOff>
      <xdr:row>73</xdr:row>
      <xdr:rowOff>228600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4649450" y="1914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495300</xdr:colOff>
      <xdr:row>73</xdr:row>
      <xdr:rowOff>0</xdr:rowOff>
    </xdr:from>
    <xdr:to>
      <xdr:col>13</xdr:col>
      <xdr:colOff>590550</xdr:colOff>
      <xdr:row>73</xdr:row>
      <xdr:rowOff>228600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5525750" y="1914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495300</xdr:colOff>
      <xdr:row>73</xdr:row>
      <xdr:rowOff>0</xdr:rowOff>
    </xdr:from>
    <xdr:to>
      <xdr:col>24</xdr:col>
      <xdr:colOff>95250</xdr:colOff>
      <xdr:row>73</xdr:row>
      <xdr:rowOff>228600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6211550" y="1914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495300</xdr:colOff>
      <xdr:row>73</xdr:row>
      <xdr:rowOff>0</xdr:rowOff>
    </xdr:from>
    <xdr:to>
      <xdr:col>24</xdr:col>
      <xdr:colOff>95250</xdr:colOff>
      <xdr:row>73</xdr:row>
      <xdr:rowOff>228600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6211550" y="1914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495300</xdr:colOff>
      <xdr:row>73</xdr:row>
      <xdr:rowOff>0</xdr:rowOff>
    </xdr:from>
    <xdr:to>
      <xdr:col>24</xdr:col>
      <xdr:colOff>95250</xdr:colOff>
      <xdr:row>73</xdr:row>
      <xdr:rowOff>228600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6211550" y="1914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495300</xdr:colOff>
      <xdr:row>73</xdr:row>
      <xdr:rowOff>0</xdr:rowOff>
    </xdr:from>
    <xdr:to>
      <xdr:col>24</xdr:col>
      <xdr:colOff>95250</xdr:colOff>
      <xdr:row>73</xdr:row>
      <xdr:rowOff>228600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6211550" y="1914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438150</xdr:colOff>
      <xdr:row>73</xdr:row>
      <xdr:rowOff>0</xdr:rowOff>
    </xdr:from>
    <xdr:to>
      <xdr:col>24</xdr:col>
      <xdr:colOff>95250</xdr:colOff>
      <xdr:row>73</xdr:row>
      <xdr:rowOff>228600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6211550" y="1914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495300</xdr:colOff>
      <xdr:row>73</xdr:row>
      <xdr:rowOff>0</xdr:rowOff>
    </xdr:from>
    <xdr:to>
      <xdr:col>24</xdr:col>
      <xdr:colOff>95250</xdr:colOff>
      <xdr:row>73</xdr:row>
      <xdr:rowOff>228600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6211550" y="1914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495300</xdr:colOff>
      <xdr:row>73</xdr:row>
      <xdr:rowOff>0</xdr:rowOff>
    </xdr:from>
    <xdr:to>
      <xdr:col>24</xdr:col>
      <xdr:colOff>95250</xdr:colOff>
      <xdr:row>73</xdr:row>
      <xdr:rowOff>228600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6211550" y="1914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495300</xdr:colOff>
      <xdr:row>73</xdr:row>
      <xdr:rowOff>0</xdr:rowOff>
    </xdr:from>
    <xdr:to>
      <xdr:col>24</xdr:col>
      <xdr:colOff>95250</xdr:colOff>
      <xdr:row>73</xdr:row>
      <xdr:rowOff>228600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6211550" y="1914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495300</xdr:colOff>
      <xdr:row>73</xdr:row>
      <xdr:rowOff>0</xdr:rowOff>
    </xdr:from>
    <xdr:to>
      <xdr:col>24</xdr:col>
      <xdr:colOff>95250</xdr:colOff>
      <xdr:row>73</xdr:row>
      <xdr:rowOff>228600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6211550" y="1914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495300</xdr:colOff>
      <xdr:row>73</xdr:row>
      <xdr:rowOff>0</xdr:rowOff>
    </xdr:from>
    <xdr:to>
      <xdr:col>24</xdr:col>
      <xdr:colOff>95250</xdr:colOff>
      <xdr:row>73</xdr:row>
      <xdr:rowOff>228600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6211550" y="1914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495300</xdr:colOff>
      <xdr:row>73</xdr:row>
      <xdr:rowOff>0</xdr:rowOff>
    </xdr:from>
    <xdr:to>
      <xdr:col>24</xdr:col>
      <xdr:colOff>590550</xdr:colOff>
      <xdr:row>73</xdr:row>
      <xdr:rowOff>228600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6706850" y="1914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495300</xdr:colOff>
      <xdr:row>73</xdr:row>
      <xdr:rowOff>0</xdr:rowOff>
    </xdr:from>
    <xdr:to>
      <xdr:col>25</xdr:col>
      <xdr:colOff>590550</xdr:colOff>
      <xdr:row>73</xdr:row>
      <xdr:rowOff>228600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7830800" y="1914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495300</xdr:colOff>
      <xdr:row>73</xdr:row>
      <xdr:rowOff>0</xdr:rowOff>
    </xdr:from>
    <xdr:to>
      <xdr:col>26</xdr:col>
      <xdr:colOff>590550</xdr:colOff>
      <xdr:row>73</xdr:row>
      <xdr:rowOff>228600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9259550" y="1914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495300</xdr:colOff>
      <xdr:row>73</xdr:row>
      <xdr:rowOff>0</xdr:rowOff>
    </xdr:from>
    <xdr:to>
      <xdr:col>27</xdr:col>
      <xdr:colOff>590550</xdr:colOff>
      <xdr:row>73</xdr:row>
      <xdr:rowOff>228600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9859625" y="1914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495300</xdr:colOff>
      <xdr:row>73</xdr:row>
      <xdr:rowOff>0</xdr:rowOff>
    </xdr:from>
    <xdr:to>
      <xdr:col>3</xdr:col>
      <xdr:colOff>590550</xdr:colOff>
      <xdr:row>73</xdr:row>
      <xdr:rowOff>228600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5419725" y="1914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495300</xdr:colOff>
      <xdr:row>73</xdr:row>
      <xdr:rowOff>0</xdr:rowOff>
    </xdr:from>
    <xdr:to>
      <xdr:col>5</xdr:col>
      <xdr:colOff>38100</xdr:colOff>
      <xdr:row>73</xdr:row>
      <xdr:rowOff>228600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6800850" y="1914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73</xdr:row>
      <xdr:rowOff>0</xdr:rowOff>
    </xdr:from>
    <xdr:to>
      <xdr:col>5</xdr:col>
      <xdr:colOff>590550</xdr:colOff>
      <xdr:row>73</xdr:row>
      <xdr:rowOff>228600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7353300" y="1914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495300</xdr:colOff>
      <xdr:row>73</xdr:row>
      <xdr:rowOff>0</xdr:rowOff>
    </xdr:from>
    <xdr:ext cx="95250" cy="228600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8391525" y="19145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  <a:p>
          <a:endParaRPr lang="es-CO"/>
        </a:p>
      </xdr:txBody>
    </xdr:sp>
    <xdr:clientData/>
  </xdr:oneCellAnchor>
  <xdr:twoCellAnchor editAs="oneCell">
    <xdr:from>
      <xdr:col>7</xdr:col>
      <xdr:colOff>495300</xdr:colOff>
      <xdr:row>73</xdr:row>
      <xdr:rowOff>0</xdr:rowOff>
    </xdr:from>
    <xdr:to>
      <xdr:col>9</xdr:col>
      <xdr:colOff>95250</xdr:colOff>
      <xdr:row>73</xdr:row>
      <xdr:rowOff>228600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9429750" y="1914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495300</xdr:colOff>
      <xdr:row>73</xdr:row>
      <xdr:rowOff>0</xdr:rowOff>
    </xdr:from>
    <xdr:to>
      <xdr:col>9</xdr:col>
      <xdr:colOff>95250</xdr:colOff>
      <xdr:row>73</xdr:row>
      <xdr:rowOff>228600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0448925" y="1914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495300</xdr:colOff>
      <xdr:row>73</xdr:row>
      <xdr:rowOff>0</xdr:rowOff>
    </xdr:from>
    <xdr:to>
      <xdr:col>10</xdr:col>
      <xdr:colOff>590550</xdr:colOff>
      <xdr:row>73</xdr:row>
      <xdr:rowOff>228600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2468225" y="1914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495300</xdr:colOff>
      <xdr:row>73</xdr:row>
      <xdr:rowOff>0</xdr:rowOff>
    </xdr:from>
    <xdr:to>
      <xdr:col>11</xdr:col>
      <xdr:colOff>590550</xdr:colOff>
      <xdr:row>73</xdr:row>
      <xdr:rowOff>228600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13487400" y="1914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495300</xdr:colOff>
      <xdr:row>73</xdr:row>
      <xdr:rowOff>0</xdr:rowOff>
    </xdr:from>
    <xdr:to>
      <xdr:col>12</xdr:col>
      <xdr:colOff>590550</xdr:colOff>
      <xdr:row>73</xdr:row>
      <xdr:rowOff>228600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4506575" y="1914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495300</xdr:colOff>
      <xdr:row>73</xdr:row>
      <xdr:rowOff>0</xdr:rowOff>
    </xdr:from>
    <xdr:to>
      <xdr:col>13</xdr:col>
      <xdr:colOff>590550</xdr:colOff>
      <xdr:row>73</xdr:row>
      <xdr:rowOff>228600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15525750" y="1914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495300</xdr:colOff>
      <xdr:row>73</xdr:row>
      <xdr:rowOff>0</xdr:rowOff>
    </xdr:from>
    <xdr:to>
      <xdr:col>24</xdr:col>
      <xdr:colOff>95250</xdr:colOff>
      <xdr:row>73</xdr:row>
      <xdr:rowOff>228600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6211550" y="1914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495300</xdr:colOff>
      <xdr:row>73</xdr:row>
      <xdr:rowOff>0</xdr:rowOff>
    </xdr:from>
    <xdr:to>
      <xdr:col>24</xdr:col>
      <xdr:colOff>95250</xdr:colOff>
      <xdr:row>73</xdr:row>
      <xdr:rowOff>228600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6211550" y="1914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495300</xdr:colOff>
      <xdr:row>73</xdr:row>
      <xdr:rowOff>0</xdr:rowOff>
    </xdr:from>
    <xdr:to>
      <xdr:col>24</xdr:col>
      <xdr:colOff>95250</xdr:colOff>
      <xdr:row>73</xdr:row>
      <xdr:rowOff>228600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6211550" y="1914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495300</xdr:colOff>
      <xdr:row>73</xdr:row>
      <xdr:rowOff>0</xdr:rowOff>
    </xdr:from>
    <xdr:to>
      <xdr:col>24</xdr:col>
      <xdr:colOff>95250</xdr:colOff>
      <xdr:row>73</xdr:row>
      <xdr:rowOff>228600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16211550" y="1914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495300</xdr:colOff>
      <xdr:row>73</xdr:row>
      <xdr:rowOff>0</xdr:rowOff>
    </xdr:from>
    <xdr:to>
      <xdr:col>24</xdr:col>
      <xdr:colOff>95250</xdr:colOff>
      <xdr:row>73</xdr:row>
      <xdr:rowOff>228600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6211550" y="1914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495300</xdr:colOff>
      <xdr:row>73</xdr:row>
      <xdr:rowOff>0</xdr:rowOff>
    </xdr:from>
    <xdr:to>
      <xdr:col>24</xdr:col>
      <xdr:colOff>95250</xdr:colOff>
      <xdr:row>73</xdr:row>
      <xdr:rowOff>228600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16211550" y="1914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495300</xdr:colOff>
      <xdr:row>73</xdr:row>
      <xdr:rowOff>0</xdr:rowOff>
    </xdr:from>
    <xdr:to>
      <xdr:col>24</xdr:col>
      <xdr:colOff>95250</xdr:colOff>
      <xdr:row>73</xdr:row>
      <xdr:rowOff>228600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6211550" y="1914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495300</xdr:colOff>
      <xdr:row>73</xdr:row>
      <xdr:rowOff>0</xdr:rowOff>
    </xdr:from>
    <xdr:to>
      <xdr:col>24</xdr:col>
      <xdr:colOff>95250</xdr:colOff>
      <xdr:row>73</xdr:row>
      <xdr:rowOff>228600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6211550" y="1914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495300</xdr:colOff>
      <xdr:row>73</xdr:row>
      <xdr:rowOff>0</xdr:rowOff>
    </xdr:from>
    <xdr:to>
      <xdr:col>24</xdr:col>
      <xdr:colOff>95250</xdr:colOff>
      <xdr:row>73</xdr:row>
      <xdr:rowOff>228600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6211550" y="1914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495300</xdr:colOff>
      <xdr:row>73</xdr:row>
      <xdr:rowOff>0</xdr:rowOff>
    </xdr:from>
    <xdr:to>
      <xdr:col>24</xdr:col>
      <xdr:colOff>95250</xdr:colOff>
      <xdr:row>73</xdr:row>
      <xdr:rowOff>228600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6211550" y="1914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495300</xdr:colOff>
      <xdr:row>73</xdr:row>
      <xdr:rowOff>0</xdr:rowOff>
    </xdr:from>
    <xdr:to>
      <xdr:col>24</xdr:col>
      <xdr:colOff>590550</xdr:colOff>
      <xdr:row>73</xdr:row>
      <xdr:rowOff>228600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6706850" y="1914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25</xdr:col>
      <xdr:colOff>495300</xdr:colOff>
      <xdr:row>73</xdr:row>
      <xdr:rowOff>0</xdr:rowOff>
    </xdr:from>
    <xdr:ext cx="95250" cy="22860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17830800" y="19145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  <a:p>
          <a:endParaRPr lang="es-CO"/>
        </a:p>
      </xdr:txBody>
    </xdr:sp>
    <xdr:clientData/>
  </xdr:oneCellAnchor>
  <xdr:twoCellAnchor editAs="oneCell">
    <xdr:from>
      <xdr:col>27</xdr:col>
      <xdr:colOff>495300</xdr:colOff>
      <xdr:row>73</xdr:row>
      <xdr:rowOff>0</xdr:rowOff>
    </xdr:from>
    <xdr:to>
      <xdr:col>27</xdr:col>
      <xdr:colOff>885825</xdr:colOff>
      <xdr:row>75</xdr:row>
      <xdr:rowOff>66675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9859625" y="19145250"/>
          <a:ext cx="390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73</xdr:row>
      <xdr:rowOff>0</xdr:rowOff>
    </xdr:from>
    <xdr:to>
      <xdr:col>5</xdr:col>
      <xdr:colOff>590550</xdr:colOff>
      <xdr:row>73</xdr:row>
      <xdr:rowOff>228600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7353300" y="1914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73</xdr:row>
      <xdr:rowOff>0</xdr:rowOff>
    </xdr:from>
    <xdr:to>
      <xdr:col>5</xdr:col>
      <xdr:colOff>590550</xdr:colOff>
      <xdr:row>73</xdr:row>
      <xdr:rowOff>228600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7353300" y="1914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24</xdr:col>
      <xdr:colOff>190500</xdr:colOff>
      <xdr:row>5</xdr:row>
      <xdr:rowOff>66675</xdr:rowOff>
    </xdr:to>
    <xdr:pic>
      <xdr:nvPicPr>
        <xdr:cNvPr id="51" name="5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446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2324100</xdr:colOff>
      <xdr:row>14</xdr:row>
      <xdr:rowOff>0</xdr:rowOff>
    </xdr:from>
    <xdr:to>
      <xdr:col>3</xdr:col>
      <xdr:colOff>95250</xdr:colOff>
      <xdr:row>14</xdr:row>
      <xdr:rowOff>228600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33800" y="4733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2324100</xdr:colOff>
      <xdr:row>14</xdr:row>
      <xdr:rowOff>0</xdr:rowOff>
    </xdr:from>
    <xdr:to>
      <xdr:col>3</xdr:col>
      <xdr:colOff>95250</xdr:colOff>
      <xdr:row>14</xdr:row>
      <xdr:rowOff>228600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733800" y="4733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2324100</xdr:colOff>
      <xdr:row>14</xdr:row>
      <xdr:rowOff>0</xdr:rowOff>
    </xdr:from>
    <xdr:to>
      <xdr:col>3</xdr:col>
      <xdr:colOff>95250</xdr:colOff>
      <xdr:row>14</xdr:row>
      <xdr:rowOff>228600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733800" y="4733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2324100</xdr:colOff>
      <xdr:row>14</xdr:row>
      <xdr:rowOff>0</xdr:rowOff>
    </xdr:from>
    <xdr:to>
      <xdr:col>3</xdr:col>
      <xdr:colOff>95250</xdr:colOff>
      <xdr:row>14</xdr:row>
      <xdr:rowOff>228600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733800" y="4733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AC95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J71" sqref="J71"/>
    </sheetView>
  </sheetViews>
  <sheetFormatPr baseColWidth="10" defaultRowHeight="18.95" customHeight="1" x14ac:dyDescent="0.2"/>
  <cols>
    <col min="1" max="1" width="20.7109375" style="28" customWidth="1"/>
    <col min="2" max="2" width="34.42578125" style="29" customWidth="1"/>
    <col min="3" max="3" width="18.5703125" style="133" customWidth="1"/>
    <col min="4" max="4" width="20.140625" style="133" customWidth="1"/>
    <col min="5" max="5" width="8.28515625" style="133" customWidth="1"/>
    <col min="6" max="6" width="15.7109375" style="133" bestFit="1" customWidth="1"/>
    <col min="7" max="7" width="15.7109375" style="121" bestFit="1" customWidth="1"/>
    <col min="8" max="8" width="15.28515625" style="133" hidden="1" customWidth="1"/>
    <col min="9" max="9" width="11.7109375" style="133" hidden="1" customWidth="1"/>
    <col min="10" max="10" width="18.5703125" style="133" customWidth="1"/>
    <col min="11" max="13" width="15.28515625" style="133" customWidth="1"/>
    <col min="14" max="14" width="17.28515625" style="133" customWidth="1"/>
    <col min="15" max="15" width="15.28515625" style="133" hidden="1" customWidth="1"/>
    <col min="16" max="16" width="16.140625" style="133" hidden="1" customWidth="1"/>
    <col min="17" max="17" width="16.5703125" style="133" hidden="1" customWidth="1"/>
    <col min="18" max="19" width="15.28515625" style="133" hidden="1" customWidth="1"/>
    <col min="20" max="22" width="16.5703125" style="133" hidden="1" customWidth="1"/>
    <col min="23" max="24" width="16.5703125" style="134" hidden="1" customWidth="1"/>
    <col min="25" max="25" width="16.85546875" style="133" bestFit="1" customWidth="1"/>
    <col min="26" max="26" width="19.28515625" style="133" customWidth="1"/>
    <col min="27" max="27" width="9" style="133" customWidth="1"/>
    <col min="28" max="28" width="18.28515625" style="133" customWidth="1"/>
    <col min="29" max="29" width="7.28515625" style="28" customWidth="1"/>
    <col min="30" max="256" width="11.42578125" style="28"/>
    <col min="257" max="257" width="13.85546875" style="28" customWidth="1"/>
    <col min="258" max="258" width="34.42578125" style="28" customWidth="1"/>
    <col min="259" max="259" width="17.85546875" style="28" customWidth="1"/>
    <col min="260" max="260" width="19.42578125" style="28" customWidth="1"/>
    <col min="261" max="261" width="8.28515625" style="28" customWidth="1"/>
    <col min="262" max="263" width="15.5703125" style="28" bestFit="1" customWidth="1"/>
    <col min="264" max="265" width="0" style="28" hidden="1" customWidth="1"/>
    <col min="266" max="266" width="18.5703125" style="28" customWidth="1"/>
    <col min="267" max="269" width="15.28515625" style="28" customWidth="1"/>
    <col min="270" max="280" width="0" style="28" hidden="1" customWidth="1"/>
    <col min="281" max="281" width="16.85546875" style="28" bestFit="1" customWidth="1"/>
    <col min="282" max="282" width="16.42578125" style="28" customWidth="1"/>
    <col min="283" max="283" width="9" style="28" customWidth="1"/>
    <col min="284" max="284" width="16.7109375" style="28" customWidth="1"/>
    <col min="285" max="285" width="7.28515625" style="28" customWidth="1"/>
    <col min="286" max="512" width="11.42578125" style="28"/>
    <col min="513" max="513" width="13.85546875" style="28" customWidth="1"/>
    <col min="514" max="514" width="34.42578125" style="28" customWidth="1"/>
    <col min="515" max="515" width="17.85546875" style="28" customWidth="1"/>
    <col min="516" max="516" width="19.42578125" style="28" customWidth="1"/>
    <col min="517" max="517" width="8.28515625" style="28" customWidth="1"/>
    <col min="518" max="519" width="15.5703125" style="28" bestFit="1" customWidth="1"/>
    <col min="520" max="521" width="0" style="28" hidden="1" customWidth="1"/>
    <col min="522" max="522" width="18.5703125" style="28" customWidth="1"/>
    <col min="523" max="525" width="15.28515625" style="28" customWidth="1"/>
    <col min="526" max="536" width="0" style="28" hidden="1" customWidth="1"/>
    <col min="537" max="537" width="16.85546875" style="28" bestFit="1" customWidth="1"/>
    <col min="538" max="538" width="16.42578125" style="28" customWidth="1"/>
    <col min="539" max="539" width="9" style="28" customWidth="1"/>
    <col min="540" max="540" width="16.7109375" style="28" customWidth="1"/>
    <col min="541" max="541" width="7.28515625" style="28" customWidth="1"/>
    <col min="542" max="768" width="11.42578125" style="28"/>
    <col min="769" max="769" width="13.85546875" style="28" customWidth="1"/>
    <col min="770" max="770" width="34.42578125" style="28" customWidth="1"/>
    <col min="771" max="771" width="17.85546875" style="28" customWidth="1"/>
    <col min="772" max="772" width="19.42578125" style="28" customWidth="1"/>
    <col min="773" max="773" width="8.28515625" style="28" customWidth="1"/>
    <col min="774" max="775" width="15.5703125" style="28" bestFit="1" customWidth="1"/>
    <col min="776" max="777" width="0" style="28" hidden="1" customWidth="1"/>
    <col min="778" max="778" width="18.5703125" style="28" customWidth="1"/>
    <col min="779" max="781" width="15.28515625" style="28" customWidth="1"/>
    <col min="782" max="792" width="0" style="28" hidden="1" customWidth="1"/>
    <col min="793" max="793" width="16.85546875" style="28" bestFit="1" customWidth="1"/>
    <col min="794" max="794" width="16.42578125" style="28" customWidth="1"/>
    <col min="795" max="795" width="9" style="28" customWidth="1"/>
    <col min="796" max="796" width="16.7109375" style="28" customWidth="1"/>
    <col min="797" max="797" width="7.28515625" style="28" customWidth="1"/>
    <col min="798" max="1024" width="11.42578125" style="28"/>
    <col min="1025" max="1025" width="13.85546875" style="28" customWidth="1"/>
    <col min="1026" max="1026" width="34.42578125" style="28" customWidth="1"/>
    <col min="1027" max="1027" width="17.85546875" style="28" customWidth="1"/>
    <col min="1028" max="1028" width="19.42578125" style="28" customWidth="1"/>
    <col min="1029" max="1029" width="8.28515625" style="28" customWidth="1"/>
    <col min="1030" max="1031" width="15.5703125" style="28" bestFit="1" customWidth="1"/>
    <col min="1032" max="1033" width="0" style="28" hidden="1" customWidth="1"/>
    <col min="1034" max="1034" width="18.5703125" style="28" customWidth="1"/>
    <col min="1035" max="1037" width="15.28515625" style="28" customWidth="1"/>
    <col min="1038" max="1048" width="0" style="28" hidden="1" customWidth="1"/>
    <col min="1049" max="1049" width="16.85546875" style="28" bestFit="1" customWidth="1"/>
    <col min="1050" max="1050" width="16.42578125" style="28" customWidth="1"/>
    <col min="1051" max="1051" width="9" style="28" customWidth="1"/>
    <col min="1052" max="1052" width="16.7109375" style="28" customWidth="1"/>
    <col min="1053" max="1053" width="7.28515625" style="28" customWidth="1"/>
    <col min="1054" max="1280" width="11.42578125" style="28"/>
    <col min="1281" max="1281" width="13.85546875" style="28" customWidth="1"/>
    <col min="1282" max="1282" width="34.42578125" style="28" customWidth="1"/>
    <col min="1283" max="1283" width="17.85546875" style="28" customWidth="1"/>
    <col min="1284" max="1284" width="19.42578125" style="28" customWidth="1"/>
    <col min="1285" max="1285" width="8.28515625" style="28" customWidth="1"/>
    <col min="1286" max="1287" width="15.5703125" style="28" bestFit="1" customWidth="1"/>
    <col min="1288" max="1289" width="0" style="28" hidden="1" customWidth="1"/>
    <col min="1290" max="1290" width="18.5703125" style="28" customWidth="1"/>
    <col min="1291" max="1293" width="15.28515625" style="28" customWidth="1"/>
    <col min="1294" max="1304" width="0" style="28" hidden="1" customWidth="1"/>
    <col min="1305" max="1305" width="16.85546875" style="28" bestFit="1" customWidth="1"/>
    <col min="1306" max="1306" width="16.42578125" style="28" customWidth="1"/>
    <col min="1307" max="1307" width="9" style="28" customWidth="1"/>
    <col min="1308" max="1308" width="16.7109375" style="28" customWidth="1"/>
    <col min="1309" max="1309" width="7.28515625" style="28" customWidth="1"/>
    <col min="1310" max="1536" width="11.42578125" style="28"/>
    <col min="1537" max="1537" width="13.85546875" style="28" customWidth="1"/>
    <col min="1538" max="1538" width="34.42578125" style="28" customWidth="1"/>
    <col min="1539" max="1539" width="17.85546875" style="28" customWidth="1"/>
    <col min="1540" max="1540" width="19.42578125" style="28" customWidth="1"/>
    <col min="1541" max="1541" width="8.28515625" style="28" customWidth="1"/>
    <col min="1542" max="1543" width="15.5703125" style="28" bestFit="1" customWidth="1"/>
    <col min="1544" max="1545" width="0" style="28" hidden="1" customWidth="1"/>
    <col min="1546" max="1546" width="18.5703125" style="28" customWidth="1"/>
    <col min="1547" max="1549" width="15.28515625" style="28" customWidth="1"/>
    <col min="1550" max="1560" width="0" style="28" hidden="1" customWidth="1"/>
    <col min="1561" max="1561" width="16.85546875" style="28" bestFit="1" customWidth="1"/>
    <col min="1562" max="1562" width="16.42578125" style="28" customWidth="1"/>
    <col min="1563" max="1563" width="9" style="28" customWidth="1"/>
    <col min="1564" max="1564" width="16.7109375" style="28" customWidth="1"/>
    <col min="1565" max="1565" width="7.28515625" style="28" customWidth="1"/>
    <col min="1566" max="1792" width="11.42578125" style="28"/>
    <col min="1793" max="1793" width="13.85546875" style="28" customWidth="1"/>
    <col min="1794" max="1794" width="34.42578125" style="28" customWidth="1"/>
    <col min="1795" max="1795" width="17.85546875" style="28" customWidth="1"/>
    <col min="1796" max="1796" width="19.42578125" style="28" customWidth="1"/>
    <col min="1797" max="1797" width="8.28515625" style="28" customWidth="1"/>
    <col min="1798" max="1799" width="15.5703125" style="28" bestFit="1" customWidth="1"/>
    <col min="1800" max="1801" width="0" style="28" hidden="1" customWidth="1"/>
    <col min="1802" max="1802" width="18.5703125" style="28" customWidth="1"/>
    <col min="1803" max="1805" width="15.28515625" style="28" customWidth="1"/>
    <col min="1806" max="1816" width="0" style="28" hidden="1" customWidth="1"/>
    <col min="1817" max="1817" width="16.85546875" style="28" bestFit="1" customWidth="1"/>
    <col min="1818" max="1818" width="16.42578125" style="28" customWidth="1"/>
    <col min="1819" max="1819" width="9" style="28" customWidth="1"/>
    <col min="1820" max="1820" width="16.7109375" style="28" customWidth="1"/>
    <col min="1821" max="1821" width="7.28515625" style="28" customWidth="1"/>
    <col min="1822" max="2048" width="11.42578125" style="28"/>
    <col min="2049" max="2049" width="13.85546875" style="28" customWidth="1"/>
    <col min="2050" max="2050" width="34.42578125" style="28" customWidth="1"/>
    <col min="2051" max="2051" width="17.85546875" style="28" customWidth="1"/>
    <col min="2052" max="2052" width="19.42578125" style="28" customWidth="1"/>
    <col min="2053" max="2053" width="8.28515625" style="28" customWidth="1"/>
    <col min="2054" max="2055" width="15.5703125" style="28" bestFit="1" customWidth="1"/>
    <col min="2056" max="2057" width="0" style="28" hidden="1" customWidth="1"/>
    <col min="2058" max="2058" width="18.5703125" style="28" customWidth="1"/>
    <col min="2059" max="2061" width="15.28515625" style="28" customWidth="1"/>
    <col min="2062" max="2072" width="0" style="28" hidden="1" customWidth="1"/>
    <col min="2073" max="2073" width="16.85546875" style="28" bestFit="1" customWidth="1"/>
    <col min="2074" max="2074" width="16.42578125" style="28" customWidth="1"/>
    <col min="2075" max="2075" width="9" style="28" customWidth="1"/>
    <col min="2076" max="2076" width="16.7109375" style="28" customWidth="1"/>
    <col min="2077" max="2077" width="7.28515625" style="28" customWidth="1"/>
    <col min="2078" max="2304" width="11.42578125" style="28"/>
    <col min="2305" max="2305" width="13.85546875" style="28" customWidth="1"/>
    <col min="2306" max="2306" width="34.42578125" style="28" customWidth="1"/>
    <col min="2307" max="2307" width="17.85546875" style="28" customWidth="1"/>
    <col min="2308" max="2308" width="19.42578125" style="28" customWidth="1"/>
    <col min="2309" max="2309" width="8.28515625" style="28" customWidth="1"/>
    <col min="2310" max="2311" width="15.5703125" style="28" bestFit="1" customWidth="1"/>
    <col min="2312" max="2313" width="0" style="28" hidden="1" customWidth="1"/>
    <col min="2314" max="2314" width="18.5703125" style="28" customWidth="1"/>
    <col min="2315" max="2317" width="15.28515625" style="28" customWidth="1"/>
    <col min="2318" max="2328" width="0" style="28" hidden="1" customWidth="1"/>
    <col min="2329" max="2329" width="16.85546875" style="28" bestFit="1" customWidth="1"/>
    <col min="2330" max="2330" width="16.42578125" style="28" customWidth="1"/>
    <col min="2331" max="2331" width="9" style="28" customWidth="1"/>
    <col min="2332" max="2332" width="16.7109375" style="28" customWidth="1"/>
    <col min="2333" max="2333" width="7.28515625" style="28" customWidth="1"/>
    <col min="2334" max="2560" width="11.42578125" style="28"/>
    <col min="2561" max="2561" width="13.85546875" style="28" customWidth="1"/>
    <col min="2562" max="2562" width="34.42578125" style="28" customWidth="1"/>
    <col min="2563" max="2563" width="17.85546875" style="28" customWidth="1"/>
    <col min="2564" max="2564" width="19.42578125" style="28" customWidth="1"/>
    <col min="2565" max="2565" width="8.28515625" style="28" customWidth="1"/>
    <col min="2566" max="2567" width="15.5703125" style="28" bestFit="1" customWidth="1"/>
    <col min="2568" max="2569" width="0" style="28" hidden="1" customWidth="1"/>
    <col min="2570" max="2570" width="18.5703125" style="28" customWidth="1"/>
    <col min="2571" max="2573" width="15.28515625" style="28" customWidth="1"/>
    <col min="2574" max="2584" width="0" style="28" hidden="1" customWidth="1"/>
    <col min="2585" max="2585" width="16.85546875" style="28" bestFit="1" customWidth="1"/>
    <col min="2586" max="2586" width="16.42578125" style="28" customWidth="1"/>
    <col min="2587" max="2587" width="9" style="28" customWidth="1"/>
    <col min="2588" max="2588" width="16.7109375" style="28" customWidth="1"/>
    <col min="2589" max="2589" width="7.28515625" style="28" customWidth="1"/>
    <col min="2590" max="2816" width="11.42578125" style="28"/>
    <col min="2817" max="2817" width="13.85546875" style="28" customWidth="1"/>
    <col min="2818" max="2818" width="34.42578125" style="28" customWidth="1"/>
    <col min="2819" max="2819" width="17.85546875" style="28" customWidth="1"/>
    <col min="2820" max="2820" width="19.42578125" style="28" customWidth="1"/>
    <col min="2821" max="2821" width="8.28515625" style="28" customWidth="1"/>
    <col min="2822" max="2823" width="15.5703125" style="28" bestFit="1" customWidth="1"/>
    <col min="2824" max="2825" width="0" style="28" hidden="1" customWidth="1"/>
    <col min="2826" max="2826" width="18.5703125" style="28" customWidth="1"/>
    <col min="2827" max="2829" width="15.28515625" style="28" customWidth="1"/>
    <col min="2830" max="2840" width="0" style="28" hidden="1" customWidth="1"/>
    <col min="2841" max="2841" width="16.85546875" style="28" bestFit="1" customWidth="1"/>
    <col min="2842" max="2842" width="16.42578125" style="28" customWidth="1"/>
    <col min="2843" max="2843" width="9" style="28" customWidth="1"/>
    <col min="2844" max="2844" width="16.7109375" style="28" customWidth="1"/>
    <col min="2845" max="2845" width="7.28515625" style="28" customWidth="1"/>
    <col min="2846" max="3072" width="11.42578125" style="28"/>
    <col min="3073" max="3073" width="13.85546875" style="28" customWidth="1"/>
    <col min="3074" max="3074" width="34.42578125" style="28" customWidth="1"/>
    <col min="3075" max="3075" width="17.85546875" style="28" customWidth="1"/>
    <col min="3076" max="3076" width="19.42578125" style="28" customWidth="1"/>
    <col min="3077" max="3077" width="8.28515625" style="28" customWidth="1"/>
    <col min="3078" max="3079" width="15.5703125" style="28" bestFit="1" customWidth="1"/>
    <col min="3080" max="3081" width="0" style="28" hidden="1" customWidth="1"/>
    <col min="3082" max="3082" width="18.5703125" style="28" customWidth="1"/>
    <col min="3083" max="3085" width="15.28515625" style="28" customWidth="1"/>
    <col min="3086" max="3096" width="0" style="28" hidden="1" customWidth="1"/>
    <col min="3097" max="3097" width="16.85546875" style="28" bestFit="1" customWidth="1"/>
    <col min="3098" max="3098" width="16.42578125" style="28" customWidth="1"/>
    <col min="3099" max="3099" width="9" style="28" customWidth="1"/>
    <col min="3100" max="3100" width="16.7109375" style="28" customWidth="1"/>
    <col min="3101" max="3101" width="7.28515625" style="28" customWidth="1"/>
    <col min="3102" max="3328" width="11.42578125" style="28"/>
    <col min="3329" max="3329" width="13.85546875" style="28" customWidth="1"/>
    <col min="3330" max="3330" width="34.42578125" style="28" customWidth="1"/>
    <col min="3331" max="3331" width="17.85546875" style="28" customWidth="1"/>
    <col min="3332" max="3332" width="19.42578125" style="28" customWidth="1"/>
    <col min="3333" max="3333" width="8.28515625" style="28" customWidth="1"/>
    <col min="3334" max="3335" width="15.5703125" style="28" bestFit="1" customWidth="1"/>
    <col min="3336" max="3337" width="0" style="28" hidden="1" customWidth="1"/>
    <col min="3338" max="3338" width="18.5703125" style="28" customWidth="1"/>
    <col min="3339" max="3341" width="15.28515625" style="28" customWidth="1"/>
    <col min="3342" max="3352" width="0" style="28" hidden="1" customWidth="1"/>
    <col min="3353" max="3353" width="16.85546875" style="28" bestFit="1" customWidth="1"/>
    <col min="3354" max="3354" width="16.42578125" style="28" customWidth="1"/>
    <col min="3355" max="3355" width="9" style="28" customWidth="1"/>
    <col min="3356" max="3356" width="16.7109375" style="28" customWidth="1"/>
    <col min="3357" max="3357" width="7.28515625" style="28" customWidth="1"/>
    <col min="3358" max="3584" width="11.42578125" style="28"/>
    <col min="3585" max="3585" width="13.85546875" style="28" customWidth="1"/>
    <col min="3586" max="3586" width="34.42578125" style="28" customWidth="1"/>
    <col min="3587" max="3587" width="17.85546875" style="28" customWidth="1"/>
    <col min="3588" max="3588" width="19.42578125" style="28" customWidth="1"/>
    <col min="3589" max="3589" width="8.28515625" style="28" customWidth="1"/>
    <col min="3590" max="3591" width="15.5703125" style="28" bestFit="1" customWidth="1"/>
    <col min="3592" max="3593" width="0" style="28" hidden="1" customWidth="1"/>
    <col min="3594" max="3594" width="18.5703125" style="28" customWidth="1"/>
    <col min="3595" max="3597" width="15.28515625" style="28" customWidth="1"/>
    <col min="3598" max="3608" width="0" style="28" hidden="1" customWidth="1"/>
    <col min="3609" max="3609" width="16.85546875" style="28" bestFit="1" customWidth="1"/>
    <col min="3610" max="3610" width="16.42578125" style="28" customWidth="1"/>
    <col min="3611" max="3611" width="9" style="28" customWidth="1"/>
    <col min="3612" max="3612" width="16.7109375" style="28" customWidth="1"/>
    <col min="3613" max="3613" width="7.28515625" style="28" customWidth="1"/>
    <col min="3614" max="3840" width="11.42578125" style="28"/>
    <col min="3841" max="3841" width="13.85546875" style="28" customWidth="1"/>
    <col min="3842" max="3842" width="34.42578125" style="28" customWidth="1"/>
    <col min="3843" max="3843" width="17.85546875" style="28" customWidth="1"/>
    <col min="3844" max="3844" width="19.42578125" style="28" customWidth="1"/>
    <col min="3845" max="3845" width="8.28515625" style="28" customWidth="1"/>
    <col min="3846" max="3847" width="15.5703125" style="28" bestFit="1" customWidth="1"/>
    <col min="3848" max="3849" width="0" style="28" hidden="1" customWidth="1"/>
    <col min="3850" max="3850" width="18.5703125" style="28" customWidth="1"/>
    <col min="3851" max="3853" width="15.28515625" style="28" customWidth="1"/>
    <col min="3854" max="3864" width="0" style="28" hidden="1" customWidth="1"/>
    <col min="3865" max="3865" width="16.85546875" style="28" bestFit="1" customWidth="1"/>
    <col min="3866" max="3866" width="16.42578125" style="28" customWidth="1"/>
    <col min="3867" max="3867" width="9" style="28" customWidth="1"/>
    <col min="3868" max="3868" width="16.7109375" style="28" customWidth="1"/>
    <col min="3869" max="3869" width="7.28515625" style="28" customWidth="1"/>
    <col min="3870" max="4096" width="11.42578125" style="28"/>
    <col min="4097" max="4097" width="13.85546875" style="28" customWidth="1"/>
    <col min="4098" max="4098" width="34.42578125" style="28" customWidth="1"/>
    <col min="4099" max="4099" width="17.85546875" style="28" customWidth="1"/>
    <col min="4100" max="4100" width="19.42578125" style="28" customWidth="1"/>
    <col min="4101" max="4101" width="8.28515625" style="28" customWidth="1"/>
    <col min="4102" max="4103" width="15.5703125" style="28" bestFit="1" customWidth="1"/>
    <col min="4104" max="4105" width="0" style="28" hidden="1" customWidth="1"/>
    <col min="4106" max="4106" width="18.5703125" style="28" customWidth="1"/>
    <col min="4107" max="4109" width="15.28515625" style="28" customWidth="1"/>
    <col min="4110" max="4120" width="0" style="28" hidden="1" customWidth="1"/>
    <col min="4121" max="4121" width="16.85546875" style="28" bestFit="1" customWidth="1"/>
    <col min="4122" max="4122" width="16.42578125" style="28" customWidth="1"/>
    <col min="4123" max="4123" width="9" style="28" customWidth="1"/>
    <col min="4124" max="4124" width="16.7109375" style="28" customWidth="1"/>
    <col min="4125" max="4125" width="7.28515625" style="28" customWidth="1"/>
    <col min="4126" max="4352" width="11.42578125" style="28"/>
    <col min="4353" max="4353" width="13.85546875" style="28" customWidth="1"/>
    <col min="4354" max="4354" width="34.42578125" style="28" customWidth="1"/>
    <col min="4355" max="4355" width="17.85546875" style="28" customWidth="1"/>
    <col min="4356" max="4356" width="19.42578125" style="28" customWidth="1"/>
    <col min="4357" max="4357" width="8.28515625" style="28" customWidth="1"/>
    <col min="4358" max="4359" width="15.5703125" style="28" bestFit="1" customWidth="1"/>
    <col min="4360" max="4361" width="0" style="28" hidden="1" customWidth="1"/>
    <col min="4362" max="4362" width="18.5703125" style="28" customWidth="1"/>
    <col min="4363" max="4365" width="15.28515625" style="28" customWidth="1"/>
    <col min="4366" max="4376" width="0" style="28" hidden="1" customWidth="1"/>
    <col min="4377" max="4377" width="16.85546875" style="28" bestFit="1" customWidth="1"/>
    <col min="4378" max="4378" width="16.42578125" style="28" customWidth="1"/>
    <col min="4379" max="4379" width="9" style="28" customWidth="1"/>
    <col min="4380" max="4380" width="16.7109375" style="28" customWidth="1"/>
    <col min="4381" max="4381" width="7.28515625" style="28" customWidth="1"/>
    <col min="4382" max="4608" width="11.42578125" style="28"/>
    <col min="4609" max="4609" width="13.85546875" style="28" customWidth="1"/>
    <col min="4610" max="4610" width="34.42578125" style="28" customWidth="1"/>
    <col min="4611" max="4611" width="17.85546875" style="28" customWidth="1"/>
    <col min="4612" max="4612" width="19.42578125" style="28" customWidth="1"/>
    <col min="4613" max="4613" width="8.28515625" style="28" customWidth="1"/>
    <col min="4614" max="4615" width="15.5703125" style="28" bestFit="1" customWidth="1"/>
    <col min="4616" max="4617" width="0" style="28" hidden="1" customWidth="1"/>
    <col min="4618" max="4618" width="18.5703125" style="28" customWidth="1"/>
    <col min="4619" max="4621" width="15.28515625" style="28" customWidth="1"/>
    <col min="4622" max="4632" width="0" style="28" hidden="1" customWidth="1"/>
    <col min="4633" max="4633" width="16.85546875" style="28" bestFit="1" customWidth="1"/>
    <col min="4634" max="4634" width="16.42578125" style="28" customWidth="1"/>
    <col min="4635" max="4635" width="9" style="28" customWidth="1"/>
    <col min="4636" max="4636" width="16.7109375" style="28" customWidth="1"/>
    <col min="4637" max="4637" width="7.28515625" style="28" customWidth="1"/>
    <col min="4638" max="4864" width="11.42578125" style="28"/>
    <col min="4865" max="4865" width="13.85546875" style="28" customWidth="1"/>
    <col min="4866" max="4866" width="34.42578125" style="28" customWidth="1"/>
    <col min="4867" max="4867" width="17.85546875" style="28" customWidth="1"/>
    <col min="4868" max="4868" width="19.42578125" style="28" customWidth="1"/>
    <col min="4869" max="4869" width="8.28515625" style="28" customWidth="1"/>
    <col min="4870" max="4871" width="15.5703125" style="28" bestFit="1" customWidth="1"/>
    <col min="4872" max="4873" width="0" style="28" hidden="1" customWidth="1"/>
    <col min="4874" max="4874" width="18.5703125" style="28" customWidth="1"/>
    <col min="4875" max="4877" width="15.28515625" style="28" customWidth="1"/>
    <col min="4878" max="4888" width="0" style="28" hidden="1" customWidth="1"/>
    <col min="4889" max="4889" width="16.85546875" style="28" bestFit="1" customWidth="1"/>
    <col min="4890" max="4890" width="16.42578125" style="28" customWidth="1"/>
    <col min="4891" max="4891" width="9" style="28" customWidth="1"/>
    <col min="4892" max="4892" width="16.7109375" style="28" customWidth="1"/>
    <col min="4893" max="4893" width="7.28515625" style="28" customWidth="1"/>
    <col min="4894" max="5120" width="11.42578125" style="28"/>
    <col min="5121" max="5121" width="13.85546875" style="28" customWidth="1"/>
    <col min="5122" max="5122" width="34.42578125" style="28" customWidth="1"/>
    <col min="5123" max="5123" width="17.85546875" style="28" customWidth="1"/>
    <col min="5124" max="5124" width="19.42578125" style="28" customWidth="1"/>
    <col min="5125" max="5125" width="8.28515625" style="28" customWidth="1"/>
    <col min="5126" max="5127" width="15.5703125" style="28" bestFit="1" customWidth="1"/>
    <col min="5128" max="5129" width="0" style="28" hidden="1" customWidth="1"/>
    <col min="5130" max="5130" width="18.5703125" style="28" customWidth="1"/>
    <col min="5131" max="5133" width="15.28515625" style="28" customWidth="1"/>
    <col min="5134" max="5144" width="0" style="28" hidden="1" customWidth="1"/>
    <col min="5145" max="5145" width="16.85546875" style="28" bestFit="1" customWidth="1"/>
    <col min="5146" max="5146" width="16.42578125" style="28" customWidth="1"/>
    <col min="5147" max="5147" width="9" style="28" customWidth="1"/>
    <col min="5148" max="5148" width="16.7109375" style="28" customWidth="1"/>
    <col min="5149" max="5149" width="7.28515625" style="28" customWidth="1"/>
    <col min="5150" max="5376" width="11.42578125" style="28"/>
    <col min="5377" max="5377" width="13.85546875" style="28" customWidth="1"/>
    <col min="5378" max="5378" width="34.42578125" style="28" customWidth="1"/>
    <col min="5379" max="5379" width="17.85546875" style="28" customWidth="1"/>
    <col min="5380" max="5380" width="19.42578125" style="28" customWidth="1"/>
    <col min="5381" max="5381" width="8.28515625" style="28" customWidth="1"/>
    <col min="5382" max="5383" width="15.5703125" style="28" bestFit="1" customWidth="1"/>
    <col min="5384" max="5385" width="0" style="28" hidden="1" customWidth="1"/>
    <col min="5386" max="5386" width="18.5703125" style="28" customWidth="1"/>
    <col min="5387" max="5389" width="15.28515625" style="28" customWidth="1"/>
    <col min="5390" max="5400" width="0" style="28" hidden="1" customWidth="1"/>
    <col min="5401" max="5401" width="16.85546875" style="28" bestFit="1" customWidth="1"/>
    <col min="5402" max="5402" width="16.42578125" style="28" customWidth="1"/>
    <col min="5403" max="5403" width="9" style="28" customWidth="1"/>
    <col min="5404" max="5404" width="16.7109375" style="28" customWidth="1"/>
    <col min="5405" max="5405" width="7.28515625" style="28" customWidth="1"/>
    <col min="5406" max="5632" width="11.42578125" style="28"/>
    <col min="5633" max="5633" width="13.85546875" style="28" customWidth="1"/>
    <col min="5634" max="5634" width="34.42578125" style="28" customWidth="1"/>
    <col min="5635" max="5635" width="17.85546875" style="28" customWidth="1"/>
    <col min="5636" max="5636" width="19.42578125" style="28" customWidth="1"/>
    <col min="5637" max="5637" width="8.28515625" style="28" customWidth="1"/>
    <col min="5638" max="5639" width="15.5703125" style="28" bestFit="1" customWidth="1"/>
    <col min="5640" max="5641" width="0" style="28" hidden="1" customWidth="1"/>
    <col min="5642" max="5642" width="18.5703125" style="28" customWidth="1"/>
    <col min="5643" max="5645" width="15.28515625" style="28" customWidth="1"/>
    <col min="5646" max="5656" width="0" style="28" hidden="1" customWidth="1"/>
    <col min="5657" max="5657" width="16.85546875" style="28" bestFit="1" customWidth="1"/>
    <col min="5658" max="5658" width="16.42578125" style="28" customWidth="1"/>
    <col min="5659" max="5659" width="9" style="28" customWidth="1"/>
    <col min="5660" max="5660" width="16.7109375" style="28" customWidth="1"/>
    <col min="5661" max="5661" width="7.28515625" style="28" customWidth="1"/>
    <col min="5662" max="5888" width="11.42578125" style="28"/>
    <col min="5889" max="5889" width="13.85546875" style="28" customWidth="1"/>
    <col min="5890" max="5890" width="34.42578125" style="28" customWidth="1"/>
    <col min="5891" max="5891" width="17.85546875" style="28" customWidth="1"/>
    <col min="5892" max="5892" width="19.42578125" style="28" customWidth="1"/>
    <col min="5893" max="5893" width="8.28515625" style="28" customWidth="1"/>
    <col min="5894" max="5895" width="15.5703125" style="28" bestFit="1" customWidth="1"/>
    <col min="5896" max="5897" width="0" style="28" hidden="1" customWidth="1"/>
    <col min="5898" max="5898" width="18.5703125" style="28" customWidth="1"/>
    <col min="5899" max="5901" width="15.28515625" style="28" customWidth="1"/>
    <col min="5902" max="5912" width="0" style="28" hidden="1" customWidth="1"/>
    <col min="5913" max="5913" width="16.85546875" style="28" bestFit="1" customWidth="1"/>
    <col min="5914" max="5914" width="16.42578125" style="28" customWidth="1"/>
    <col min="5915" max="5915" width="9" style="28" customWidth="1"/>
    <col min="5916" max="5916" width="16.7109375" style="28" customWidth="1"/>
    <col min="5917" max="5917" width="7.28515625" style="28" customWidth="1"/>
    <col min="5918" max="6144" width="11.42578125" style="28"/>
    <col min="6145" max="6145" width="13.85546875" style="28" customWidth="1"/>
    <col min="6146" max="6146" width="34.42578125" style="28" customWidth="1"/>
    <col min="6147" max="6147" width="17.85546875" style="28" customWidth="1"/>
    <col min="6148" max="6148" width="19.42578125" style="28" customWidth="1"/>
    <col min="6149" max="6149" width="8.28515625" style="28" customWidth="1"/>
    <col min="6150" max="6151" width="15.5703125" style="28" bestFit="1" customWidth="1"/>
    <col min="6152" max="6153" width="0" style="28" hidden="1" customWidth="1"/>
    <col min="6154" max="6154" width="18.5703125" style="28" customWidth="1"/>
    <col min="6155" max="6157" width="15.28515625" style="28" customWidth="1"/>
    <col min="6158" max="6168" width="0" style="28" hidden="1" customWidth="1"/>
    <col min="6169" max="6169" width="16.85546875" style="28" bestFit="1" customWidth="1"/>
    <col min="6170" max="6170" width="16.42578125" style="28" customWidth="1"/>
    <col min="6171" max="6171" width="9" style="28" customWidth="1"/>
    <col min="6172" max="6172" width="16.7109375" style="28" customWidth="1"/>
    <col min="6173" max="6173" width="7.28515625" style="28" customWidth="1"/>
    <col min="6174" max="6400" width="11.42578125" style="28"/>
    <col min="6401" max="6401" width="13.85546875" style="28" customWidth="1"/>
    <col min="6402" max="6402" width="34.42578125" style="28" customWidth="1"/>
    <col min="6403" max="6403" width="17.85546875" style="28" customWidth="1"/>
    <col min="6404" max="6404" width="19.42578125" style="28" customWidth="1"/>
    <col min="6405" max="6405" width="8.28515625" style="28" customWidth="1"/>
    <col min="6406" max="6407" width="15.5703125" style="28" bestFit="1" customWidth="1"/>
    <col min="6408" max="6409" width="0" style="28" hidden="1" customWidth="1"/>
    <col min="6410" max="6410" width="18.5703125" style="28" customWidth="1"/>
    <col min="6411" max="6413" width="15.28515625" style="28" customWidth="1"/>
    <col min="6414" max="6424" width="0" style="28" hidden="1" customWidth="1"/>
    <col min="6425" max="6425" width="16.85546875" style="28" bestFit="1" customWidth="1"/>
    <col min="6426" max="6426" width="16.42578125" style="28" customWidth="1"/>
    <col min="6427" max="6427" width="9" style="28" customWidth="1"/>
    <col min="6428" max="6428" width="16.7109375" style="28" customWidth="1"/>
    <col min="6429" max="6429" width="7.28515625" style="28" customWidth="1"/>
    <col min="6430" max="6656" width="11.42578125" style="28"/>
    <col min="6657" max="6657" width="13.85546875" style="28" customWidth="1"/>
    <col min="6658" max="6658" width="34.42578125" style="28" customWidth="1"/>
    <col min="6659" max="6659" width="17.85546875" style="28" customWidth="1"/>
    <col min="6660" max="6660" width="19.42578125" style="28" customWidth="1"/>
    <col min="6661" max="6661" width="8.28515625" style="28" customWidth="1"/>
    <col min="6662" max="6663" width="15.5703125" style="28" bestFit="1" customWidth="1"/>
    <col min="6664" max="6665" width="0" style="28" hidden="1" customWidth="1"/>
    <col min="6666" max="6666" width="18.5703125" style="28" customWidth="1"/>
    <col min="6667" max="6669" width="15.28515625" style="28" customWidth="1"/>
    <col min="6670" max="6680" width="0" style="28" hidden="1" customWidth="1"/>
    <col min="6681" max="6681" width="16.85546875" style="28" bestFit="1" customWidth="1"/>
    <col min="6682" max="6682" width="16.42578125" style="28" customWidth="1"/>
    <col min="6683" max="6683" width="9" style="28" customWidth="1"/>
    <col min="6684" max="6684" width="16.7109375" style="28" customWidth="1"/>
    <col min="6685" max="6685" width="7.28515625" style="28" customWidth="1"/>
    <col min="6686" max="6912" width="11.42578125" style="28"/>
    <col min="6913" max="6913" width="13.85546875" style="28" customWidth="1"/>
    <col min="6914" max="6914" width="34.42578125" style="28" customWidth="1"/>
    <col min="6915" max="6915" width="17.85546875" style="28" customWidth="1"/>
    <col min="6916" max="6916" width="19.42578125" style="28" customWidth="1"/>
    <col min="6917" max="6917" width="8.28515625" style="28" customWidth="1"/>
    <col min="6918" max="6919" width="15.5703125" style="28" bestFit="1" customWidth="1"/>
    <col min="6920" max="6921" width="0" style="28" hidden="1" customWidth="1"/>
    <col min="6922" max="6922" width="18.5703125" style="28" customWidth="1"/>
    <col min="6923" max="6925" width="15.28515625" style="28" customWidth="1"/>
    <col min="6926" max="6936" width="0" style="28" hidden="1" customWidth="1"/>
    <col min="6937" max="6937" width="16.85546875" style="28" bestFit="1" customWidth="1"/>
    <col min="6938" max="6938" width="16.42578125" style="28" customWidth="1"/>
    <col min="6939" max="6939" width="9" style="28" customWidth="1"/>
    <col min="6940" max="6940" width="16.7109375" style="28" customWidth="1"/>
    <col min="6941" max="6941" width="7.28515625" style="28" customWidth="1"/>
    <col min="6942" max="7168" width="11.42578125" style="28"/>
    <col min="7169" max="7169" width="13.85546875" style="28" customWidth="1"/>
    <col min="7170" max="7170" width="34.42578125" style="28" customWidth="1"/>
    <col min="7171" max="7171" width="17.85546875" style="28" customWidth="1"/>
    <col min="7172" max="7172" width="19.42578125" style="28" customWidth="1"/>
    <col min="7173" max="7173" width="8.28515625" style="28" customWidth="1"/>
    <col min="7174" max="7175" width="15.5703125" style="28" bestFit="1" customWidth="1"/>
    <col min="7176" max="7177" width="0" style="28" hidden="1" customWidth="1"/>
    <col min="7178" max="7178" width="18.5703125" style="28" customWidth="1"/>
    <col min="7179" max="7181" width="15.28515625" style="28" customWidth="1"/>
    <col min="7182" max="7192" width="0" style="28" hidden="1" customWidth="1"/>
    <col min="7193" max="7193" width="16.85546875" style="28" bestFit="1" customWidth="1"/>
    <col min="7194" max="7194" width="16.42578125" style="28" customWidth="1"/>
    <col min="7195" max="7195" width="9" style="28" customWidth="1"/>
    <col min="7196" max="7196" width="16.7109375" style="28" customWidth="1"/>
    <col min="7197" max="7197" width="7.28515625" style="28" customWidth="1"/>
    <col min="7198" max="7424" width="11.42578125" style="28"/>
    <col min="7425" max="7425" width="13.85546875" style="28" customWidth="1"/>
    <col min="7426" max="7426" width="34.42578125" style="28" customWidth="1"/>
    <col min="7427" max="7427" width="17.85546875" style="28" customWidth="1"/>
    <col min="7428" max="7428" width="19.42578125" style="28" customWidth="1"/>
    <col min="7429" max="7429" width="8.28515625" style="28" customWidth="1"/>
    <col min="7430" max="7431" width="15.5703125" style="28" bestFit="1" customWidth="1"/>
    <col min="7432" max="7433" width="0" style="28" hidden="1" customWidth="1"/>
    <col min="7434" max="7434" width="18.5703125" style="28" customWidth="1"/>
    <col min="7435" max="7437" width="15.28515625" style="28" customWidth="1"/>
    <col min="7438" max="7448" width="0" style="28" hidden="1" customWidth="1"/>
    <col min="7449" max="7449" width="16.85546875" style="28" bestFit="1" customWidth="1"/>
    <col min="7450" max="7450" width="16.42578125" style="28" customWidth="1"/>
    <col min="7451" max="7451" width="9" style="28" customWidth="1"/>
    <col min="7452" max="7452" width="16.7109375" style="28" customWidth="1"/>
    <col min="7453" max="7453" width="7.28515625" style="28" customWidth="1"/>
    <col min="7454" max="7680" width="11.42578125" style="28"/>
    <col min="7681" max="7681" width="13.85546875" style="28" customWidth="1"/>
    <col min="7682" max="7682" width="34.42578125" style="28" customWidth="1"/>
    <col min="7683" max="7683" width="17.85546875" style="28" customWidth="1"/>
    <col min="7684" max="7684" width="19.42578125" style="28" customWidth="1"/>
    <col min="7685" max="7685" width="8.28515625" style="28" customWidth="1"/>
    <col min="7686" max="7687" width="15.5703125" style="28" bestFit="1" customWidth="1"/>
    <col min="7688" max="7689" width="0" style="28" hidden="1" customWidth="1"/>
    <col min="7690" max="7690" width="18.5703125" style="28" customWidth="1"/>
    <col min="7691" max="7693" width="15.28515625" style="28" customWidth="1"/>
    <col min="7694" max="7704" width="0" style="28" hidden="1" customWidth="1"/>
    <col min="7705" max="7705" width="16.85546875" style="28" bestFit="1" customWidth="1"/>
    <col min="7706" max="7706" width="16.42578125" style="28" customWidth="1"/>
    <col min="7707" max="7707" width="9" style="28" customWidth="1"/>
    <col min="7708" max="7708" width="16.7109375" style="28" customWidth="1"/>
    <col min="7709" max="7709" width="7.28515625" style="28" customWidth="1"/>
    <col min="7710" max="7936" width="11.42578125" style="28"/>
    <col min="7937" max="7937" width="13.85546875" style="28" customWidth="1"/>
    <col min="7938" max="7938" width="34.42578125" style="28" customWidth="1"/>
    <col min="7939" max="7939" width="17.85546875" style="28" customWidth="1"/>
    <col min="7940" max="7940" width="19.42578125" style="28" customWidth="1"/>
    <col min="7941" max="7941" width="8.28515625" style="28" customWidth="1"/>
    <col min="7942" max="7943" width="15.5703125" style="28" bestFit="1" customWidth="1"/>
    <col min="7944" max="7945" width="0" style="28" hidden="1" customWidth="1"/>
    <col min="7946" max="7946" width="18.5703125" style="28" customWidth="1"/>
    <col min="7947" max="7949" width="15.28515625" style="28" customWidth="1"/>
    <col min="7950" max="7960" width="0" style="28" hidden="1" customWidth="1"/>
    <col min="7961" max="7961" width="16.85546875" style="28" bestFit="1" customWidth="1"/>
    <col min="7962" max="7962" width="16.42578125" style="28" customWidth="1"/>
    <col min="7963" max="7963" width="9" style="28" customWidth="1"/>
    <col min="7964" max="7964" width="16.7109375" style="28" customWidth="1"/>
    <col min="7965" max="7965" width="7.28515625" style="28" customWidth="1"/>
    <col min="7966" max="8192" width="11.42578125" style="28"/>
    <col min="8193" max="8193" width="13.85546875" style="28" customWidth="1"/>
    <col min="8194" max="8194" width="34.42578125" style="28" customWidth="1"/>
    <col min="8195" max="8195" width="17.85546875" style="28" customWidth="1"/>
    <col min="8196" max="8196" width="19.42578125" style="28" customWidth="1"/>
    <col min="8197" max="8197" width="8.28515625" style="28" customWidth="1"/>
    <col min="8198" max="8199" width="15.5703125" style="28" bestFit="1" customWidth="1"/>
    <col min="8200" max="8201" width="0" style="28" hidden="1" customWidth="1"/>
    <col min="8202" max="8202" width="18.5703125" style="28" customWidth="1"/>
    <col min="8203" max="8205" width="15.28515625" style="28" customWidth="1"/>
    <col min="8206" max="8216" width="0" style="28" hidden="1" customWidth="1"/>
    <col min="8217" max="8217" width="16.85546875" style="28" bestFit="1" customWidth="1"/>
    <col min="8218" max="8218" width="16.42578125" style="28" customWidth="1"/>
    <col min="8219" max="8219" width="9" style="28" customWidth="1"/>
    <col min="8220" max="8220" width="16.7109375" style="28" customWidth="1"/>
    <col min="8221" max="8221" width="7.28515625" style="28" customWidth="1"/>
    <col min="8222" max="8448" width="11.42578125" style="28"/>
    <col min="8449" max="8449" width="13.85546875" style="28" customWidth="1"/>
    <col min="8450" max="8450" width="34.42578125" style="28" customWidth="1"/>
    <col min="8451" max="8451" width="17.85546875" style="28" customWidth="1"/>
    <col min="8452" max="8452" width="19.42578125" style="28" customWidth="1"/>
    <col min="8453" max="8453" width="8.28515625" style="28" customWidth="1"/>
    <col min="8454" max="8455" width="15.5703125" style="28" bestFit="1" customWidth="1"/>
    <col min="8456" max="8457" width="0" style="28" hidden="1" customWidth="1"/>
    <col min="8458" max="8458" width="18.5703125" style="28" customWidth="1"/>
    <col min="8459" max="8461" width="15.28515625" style="28" customWidth="1"/>
    <col min="8462" max="8472" width="0" style="28" hidden="1" customWidth="1"/>
    <col min="8473" max="8473" width="16.85546875" style="28" bestFit="1" customWidth="1"/>
    <col min="8474" max="8474" width="16.42578125" style="28" customWidth="1"/>
    <col min="8475" max="8475" width="9" style="28" customWidth="1"/>
    <col min="8476" max="8476" width="16.7109375" style="28" customWidth="1"/>
    <col min="8477" max="8477" width="7.28515625" style="28" customWidth="1"/>
    <col min="8478" max="8704" width="11.42578125" style="28"/>
    <col min="8705" max="8705" width="13.85546875" style="28" customWidth="1"/>
    <col min="8706" max="8706" width="34.42578125" style="28" customWidth="1"/>
    <col min="8707" max="8707" width="17.85546875" style="28" customWidth="1"/>
    <col min="8708" max="8708" width="19.42578125" style="28" customWidth="1"/>
    <col min="8709" max="8709" width="8.28515625" style="28" customWidth="1"/>
    <col min="8710" max="8711" width="15.5703125" style="28" bestFit="1" customWidth="1"/>
    <col min="8712" max="8713" width="0" style="28" hidden="1" customWidth="1"/>
    <col min="8714" max="8714" width="18.5703125" style="28" customWidth="1"/>
    <col min="8715" max="8717" width="15.28515625" style="28" customWidth="1"/>
    <col min="8718" max="8728" width="0" style="28" hidden="1" customWidth="1"/>
    <col min="8729" max="8729" width="16.85546875" style="28" bestFit="1" customWidth="1"/>
    <col min="8730" max="8730" width="16.42578125" style="28" customWidth="1"/>
    <col min="8731" max="8731" width="9" style="28" customWidth="1"/>
    <col min="8732" max="8732" width="16.7109375" style="28" customWidth="1"/>
    <col min="8733" max="8733" width="7.28515625" style="28" customWidth="1"/>
    <col min="8734" max="8960" width="11.42578125" style="28"/>
    <col min="8961" max="8961" width="13.85546875" style="28" customWidth="1"/>
    <col min="8962" max="8962" width="34.42578125" style="28" customWidth="1"/>
    <col min="8963" max="8963" width="17.85546875" style="28" customWidth="1"/>
    <col min="8964" max="8964" width="19.42578125" style="28" customWidth="1"/>
    <col min="8965" max="8965" width="8.28515625" style="28" customWidth="1"/>
    <col min="8966" max="8967" width="15.5703125" style="28" bestFit="1" customWidth="1"/>
    <col min="8968" max="8969" width="0" style="28" hidden="1" customWidth="1"/>
    <col min="8970" max="8970" width="18.5703125" style="28" customWidth="1"/>
    <col min="8971" max="8973" width="15.28515625" style="28" customWidth="1"/>
    <col min="8974" max="8984" width="0" style="28" hidden="1" customWidth="1"/>
    <col min="8985" max="8985" width="16.85546875" style="28" bestFit="1" customWidth="1"/>
    <col min="8986" max="8986" width="16.42578125" style="28" customWidth="1"/>
    <col min="8987" max="8987" width="9" style="28" customWidth="1"/>
    <col min="8988" max="8988" width="16.7109375" style="28" customWidth="1"/>
    <col min="8989" max="8989" width="7.28515625" style="28" customWidth="1"/>
    <col min="8990" max="9216" width="11.42578125" style="28"/>
    <col min="9217" max="9217" width="13.85546875" style="28" customWidth="1"/>
    <col min="9218" max="9218" width="34.42578125" style="28" customWidth="1"/>
    <col min="9219" max="9219" width="17.85546875" style="28" customWidth="1"/>
    <col min="9220" max="9220" width="19.42578125" style="28" customWidth="1"/>
    <col min="9221" max="9221" width="8.28515625" style="28" customWidth="1"/>
    <col min="9222" max="9223" width="15.5703125" style="28" bestFit="1" customWidth="1"/>
    <col min="9224" max="9225" width="0" style="28" hidden="1" customWidth="1"/>
    <col min="9226" max="9226" width="18.5703125" style="28" customWidth="1"/>
    <col min="9227" max="9229" width="15.28515625" style="28" customWidth="1"/>
    <col min="9230" max="9240" width="0" style="28" hidden="1" customWidth="1"/>
    <col min="9241" max="9241" width="16.85546875" style="28" bestFit="1" customWidth="1"/>
    <col min="9242" max="9242" width="16.42578125" style="28" customWidth="1"/>
    <col min="9243" max="9243" width="9" style="28" customWidth="1"/>
    <col min="9244" max="9244" width="16.7109375" style="28" customWidth="1"/>
    <col min="9245" max="9245" width="7.28515625" style="28" customWidth="1"/>
    <col min="9246" max="9472" width="11.42578125" style="28"/>
    <col min="9473" max="9473" width="13.85546875" style="28" customWidth="1"/>
    <col min="9474" max="9474" width="34.42578125" style="28" customWidth="1"/>
    <col min="9475" max="9475" width="17.85546875" style="28" customWidth="1"/>
    <col min="9476" max="9476" width="19.42578125" style="28" customWidth="1"/>
    <col min="9477" max="9477" width="8.28515625" style="28" customWidth="1"/>
    <col min="9478" max="9479" width="15.5703125" style="28" bestFit="1" customWidth="1"/>
    <col min="9480" max="9481" width="0" style="28" hidden="1" customWidth="1"/>
    <col min="9482" max="9482" width="18.5703125" style="28" customWidth="1"/>
    <col min="9483" max="9485" width="15.28515625" style="28" customWidth="1"/>
    <col min="9486" max="9496" width="0" style="28" hidden="1" customWidth="1"/>
    <col min="9497" max="9497" width="16.85546875" style="28" bestFit="1" customWidth="1"/>
    <col min="9498" max="9498" width="16.42578125" style="28" customWidth="1"/>
    <col min="9499" max="9499" width="9" style="28" customWidth="1"/>
    <col min="9500" max="9500" width="16.7109375" style="28" customWidth="1"/>
    <col min="9501" max="9501" width="7.28515625" style="28" customWidth="1"/>
    <col min="9502" max="9728" width="11.42578125" style="28"/>
    <col min="9729" max="9729" width="13.85546875" style="28" customWidth="1"/>
    <col min="9730" max="9730" width="34.42578125" style="28" customWidth="1"/>
    <col min="9731" max="9731" width="17.85546875" style="28" customWidth="1"/>
    <col min="9732" max="9732" width="19.42578125" style="28" customWidth="1"/>
    <col min="9733" max="9733" width="8.28515625" style="28" customWidth="1"/>
    <col min="9734" max="9735" width="15.5703125" style="28" bestFit="1" customWidth="1"/>
    <col min="9736" max="9737" width="0" style="28" hidden="1" customWidth="1"/>
    <col min="9738" max="9738" width="18.5703125" style="28" customWidth="1"/>
    <col min="9739" max="9741" width="15.28515625" style="28" customWidth="1"/>
    <col min="9742" max="9752" width="0" style="28" hidden="1" customWidth="1"/>
    <col min="9753" max="9753" width="16.85546875" style="28" bestFit="1" customWidth="1"/>
    <col min="9754" max="9754" width="16.42578125" style="28" customWidth="1"/>
    <col min="9755" max="9755" width="9" style="28" customWidth="1"/>
    <col min="9756" max="9756" width="16.7109375" style="28" customWidth="1"/>
    <col min="9757" max="9757" width="7.28515625" style="28" customWidth="1"/>
    <col min="9758" max="9984" width="11.42578125" style="28"/>
    <col min="9985" max="9985" width="13.85546875" style="28" customWidth="1"/>
    <col min="9986" max="9986" width="34.42578125" style="28" customWidth="1"/>
    <col min="9987" max="9987" width="17.85546875" style="28" customWidth="1"/>
    <col min="9988" max="9988" width="19.42578125" style="28" customWidth="1"/>
    <col min="9989" max="9989" width="8.28515625" style="28" customWidth="1"/>
    <col min="9990" max="9991" width="15.5703125" style="28" bestFit="1" customWidth="1"/>
    <col min="9992" max="9993" width="0" style="28" hidden="1" customWidth="1"/>
    <col min="9994" max="9994" width="18.5703125" style="28" customWidth="1"/>
    <col min="9995" max="9997" width="15.28515625" style="28" customWidth="1"/>
    <col min="9998" max="10008" width="0" style="28" hidden="1" customWidth="1"/>
    <col min="10009" max="10009" width="16.85546875" style="28" bestFit="1" customWidth="1"/>
    <col min="10010" max="10010" width="16.42578125" style="28" customWidth="1"/>
    <col min="10011" max="10011" width="9" style="28" customWidth="1"/>
    <col min="10012" max="10012" width="16.7109375" style="28" customWidth="1"/>
    <col min="10013" max="10013" width="7.28515625" style="28" customWidth="1"/>
    <col min="10014" max="10240" width="11.42578125" style="28"/>
    <col min="10241" max="10241" width="13.85546875" style="28" customWidth="1"/>
    <col min="10242" max="10242" width="34.42578125" style="28" customWidth="1"/>
    <col min="10243" max="10243" width="17.85546875" style="28" customWidth="1"/>
    <col min="10244" max="10244" width="19.42578125" style="28" customWidth="1"/>
    <col min="10245" max="10245" width="8.28515625" style="28" customWidth="1"/>
    <col min="10246" max="10247" width="15.5703125" style="28" bestFit="1" customWidth="1"/>
    <col min="10248" max="10249" width="0" style="28" hidden="1" customWidth="1"/>
    <col min="10250" max="10250" width="18.5703125" style="28" customWidth="1"/>
    <col min="10251" max="10253" width="15.28515625" style="28" customWidth="1"/>
    <col min="10254" max="10264" width="0" style="28" hidden="1" customWidth="1"/>
    <col min="10265" max="10265" width="16.85546875" style="28" bestFit="1" customWidth="1"/>
    <col min="10266" max="10266" width="16.42578125" style="28" customWidth="1"/>
    <col min="10267" max="10267" width="9" style="28" customWidth="1"/>
    <col min="10268" max="10268" width="16.7109375" style="28" customWidth="1"/>
    <col min="10269" max="10269" width="7.28515625" style="28" customWidth="1"/>
    <col min="10270" max="10496" width="11.42578125" style="28"/>
    <col min="10497" max="10497" width="13.85546875" style="28" customWidth="1"/>
    <col min="10498" max="10498" width="34.42578125" style="28" customWidth="1"/>
    <col min="10499" max="10499" width="17.85546875" style="28" customWidth="1"/>
    <col min="10500" max="10500" width="19.42578125" style="28" customWidth="1"/>
    <col min="10501" max="10501" width="8.28515625" style="28" customWidth="1"/>
    <col min="10502" max="10503" width="15.5703125" style="28" bestFit="1" customWidth="1"/>
    <col min="10504" max="10505" width="0" style="28" hidden="1" customWidth="1"/>
    <col min="10506" max="10506" width="18.5703125" style="28" customWidth="1"/>
    <col min="10507" max="10509" width="15.28515625" style="28" customWidth="1"/>
    <col min="10510" max="10520" width="0" style="28" hidden="1" customWidth="1"/>
    <col min="10521" max="10521" width="16.85546875" style="28" bestFit="1" customWidth="1"/>
    <col min="10522" max="10522" width="16.42578125" style="28" customWidth="1"/>
    <col min="10523" max="10523" width="9" style="28" customWidth="1"/>
    <col min="10524" max="10524" width="16.7109375" style="28" customWidth="1"/>
    <col min="10525" max="10525" width="7.28515625" style="28" customWidth="1"/>
    <col min="10526" max="10752" width="11.42578125" style="28"/>
    <col min="10753" max="10753" width="13.85546875" style="28" customWidth="1"/>
    <col min="10754" max="10754" width="34.42578125" style="28" customWidth="1"/>
    <col min="10755" max="10755" width="17.85546875" style="28" customWidth="1"/>
    <col min="10756" max="10756" width="19.42578125" style="28" customWidth="1"/>
    <col min="10757" max="10757" width="8.28515625" style="28" customWidth="1"/>
    <col min="10758" max="10759" width="15.5703125" style="28" bestFit="1" customWidth="1"/>
    <col min="10760" max="10761" width="0" style="28" hidden="1" customWidth="1"/>
    <col min="10762" max="10762" width="18.5703125" style="28" customWidth="1"/>
    <col min="10763" max="10765" width="15.28515625" style="28" customWidth="1"/>
    <col min="10766" max="10776" width="0" style="28" hidden="1" customWidth="1"/>
    <col min="10777" max="10777" width="16.85546875" style="28" bestFit="1" customWidth="1"/>
    <col min="10778" max="10778" width="16.42578125" style="28" customWidth="1"/>
    <col min="10779" max="10779" width="9" style="28" customWidth="1"/>
    <col min="10780" max="10780" width="16.7109375" style="28" customWidth="1"/>
    <col min="10781" max="10781" width="7.28515625" style="28" customWidth="1"/>
    <col min="10782" max="11008" width="11.42578125" style="28"/>
    <col min="11009" max="11009" width="13.85546875" style="28" customWidth="1"/>
    <col min="11010" max="11010" width="34.42578125" style="28" customWidth="1"/>
    <col min="11011" max="11011" width="17.85546875" style="28" customWidth="1"/>
    <col min="11012" max="11012" width="19.42578125" style="28" customWidth="1"/>
    <col min="11013" max="11013" width="8.28515625" style="28" customWidth="1"/>
    <col min="11014" max="11015" width="15.5703125" style="28" bestFit="1" customWidth="1"/>
    <col min="11016" max="11017" width="0" style="28" hidden="1" customWidth="1"/>
    <col min="11018" max="11018" width="18.5703125" style="28" customWidth="1"/>
    <col min="11019" max="11021" width="15.28515625" style="28" customWidth="1"/>
    <col min="11022" max="11032" width="0" style="28" hidden="1" customWidth="1"/>
    <col min="11033" max="11033" width="16.85546875" style="28" bestFit="1" customWidth="1"/>
    <col min="11034" max="11034" width="16.42578125" style="28" customWidth="1"/>
    <col min="11035" max="11035" width="9" style="28" customWidth="1"/>
    <col min="11036" max="11036" width="16.7109375" style="28" customWidth="1"/>
    <col min="11037" max="11037" width="7.28515625" style="28" customWidth="1"/>
    <col min="11038" max="11264" width="11.42578125" style="28"/>
    <col min="11265" max="11265" width="13.85546875" style="28" customWidth="1"/>
    <col min="11266" max="11266" width="34.42578125" style="28" customWidth="1"/>
    <col min="11267" max="11267" width="17.85546875" style="28" customWidth="1"/>
    <col min="11268" max="11268" width="19.42578125" style="28" customWidth="1"/>
    <col min="11269" max="11269" width="8.28515625" style="28" customWidth="1"/>
    <col min="11270" max="11271" width="15.5703125" style="28" bestFit="1" customWidth="1"/>
    <col min="11272" max="11273" width="0" style="28" hidden="1" customWidth="1"/>
    <col min="11274" max="11274" width="18.5703125" style="28" customWidth="1"/>
    <col min="11275" max="11277" width="15.28515625" style="28" customWidth="1"/>
    <col min="11278" max="11288" width="0" style="28" hidden="1" customWidth="1"/>
    <col min="11289" max="11289" width="16.85546875" style="28" bestFit="1" customWidth="1"/>
    <col min="11290" max="11290" width="16.42578125" style="28" customWidth="1"/>
    <col min="11291" max="11291" width="9" style="28" customWidth="1"/>
    <col min="11292" max="11292" width="16.7109375" style="28" customWidth="1"/>
    <col min="11293" max="11293" width="7.28515625" style="28" customWidth="1"/>
    <col min="11294" max="11520" width="11.42578125" style="28"/>
    <col min="11521" max="11521" width="13.85546875" style="28" customWidth="1"/>
    <col min="11522" max="11522" width="34.42578125" style="28" customWidth="1"/>
    <col min="11523" max="11523" width="17.85546875" style="28" customWidth="1"/>
    <col min="11524" max="11524" width="19.42578125" style="28" customWidth="1"/>
    <col min="11525" max="11525" width="8.28515625" style="28" customWidth="1"/>
    <col min="11526" max="11527" width="15.5703125" style="28" bestFit="1" customWidth="1"/>
    <col min="11528" max="11529" width="0" style="28" hidden="1" customWidth="1"/>
    <col min="11530" max="11530" width="18.5703125" style="28" customWidth="1"/>
    <col min="11531" max="11533" width="15.28515625" style="28" customWidth="1"/>
    <col min="11534" max="11544" width="0" style="28" hidden="1" customWidth="1"/>
    <col min="11545" max="11545" width="16.85546875" style="28" bestFit="1" customWidth="1"/>
    <col min="11546" max="11546" width="16.42578125" style="28" customWidth="1"/>
    <col min="11547" max="11547" width="9" style="28" customWidth="1"/>
    <col min="11548" max="11548" width="16.7109375" style="28" customWidth="1"/>
    <col min="11549" max="11549" width="7.28515625" style="28" customWidth="1"/>
    <col min="11550" max="11776" width="11.42578125" style="28"/>
    <col min="11777" max="11777" width="13.85546875" style="28" customWidth="1"/>
    <col min="11778" max="11778" width="34.42578125" style="28" customWidth="1"/>
    <col min="11779" max="11779" width="17.85546875" style="28" customWidth="1"/>
    <col min="11780" max="11780" width="19.42578125" style="28" customWidth="1"/>
    <col min="11781" max="11781" width="8.28515625" style="28" customWidth="1"/>
    <col min="11782" max="11783" width="15.5703125" style="28" bestFit="1" customWidth="1"/>
    <col min="11784" max="11785" width="0" style="28" hidden="1" customWidth="1"/>
    <col min="11786" max="11786" width="18.5703125" style="28" customWidth="1"/>
    <col min="11787" max="11789" width="15.28515625" style="28" customWidth="1"/>
    <col min="11790" max="11800" width="0" style="28" hidden="1" customWidth="1"/>
    <col min="11801" max="11801" width="16.85546875" style="28" bestFit="1" customWidth="1"/>
    <col min="11802" max="11802" width="16.42578125" style="28" customWidth="1"/>
    <col min="11803" max="11803" width="9" style="28" customWidth="1"/>
    <col min="11804" max="11804" width="16.7109375" style="28" customWidth="1"/>
    <col min="11805" max="11805" width="7.28515625" style="28" customWidth="1"/>
    <col min="11806" max="12032" width="11.42578125" style="28"/>
    <col min="12033" max="12033" width="13.85546875" style="28" customWidth="1"/>
    <col min="12034" max="12034" width="34.42578125" style="28" customWidth="1"/>
    <col min="12035" max="12035" width="17.85546875" style="28" customWidth="1"/>
    <col min="12036" max="12036" width="19.42578125" style="28" customWidth="1"/>
    <col min="12037" max="12037" width="8.28515625" style="28" customWidth="1"/>
    <col min="12038" max="12039" width="15.5703125" style="28" bestFit="1" customWidth="1"/>
    <col min="12040" max="12041" width="0" style="28" hidden="1" customWidth="1"/>
    <col min="12042" max="12042" width="18.5703125" style="28" customWidth="1"/>
    <col min="12043" max="12045" width="15.28515625" style="28" customWidth="1"/>
    <col min="12046" max="12056" width="0" style="28" hidden="1" customWidth="1"/>
    <col min="12057" max="12057" width="16.85546875" style="28" bestFit="1" customWidth="1"/>
    <col min="12058" max="12058" width="16.42578125" style="28" customWidth="1"/>
    <col min="12059" max="12059" width="9" style="28" customWidth="1"/>
    <col min="12060" max="12060" width="16.7109375" style="28" customWidth="1"/>
    <col min="12061" max="12061" width="7.28515625" style="28" customWidth="1"/>
    <col min="12062" max="12288" width="11.42578125" style="28"/>
    <col min="12289" max="12289" width="13.85546875" style="28" customWidth="1"/>
    <col min="12290" max="12290" width="34.42578125" style="28" customWidth="1"/>
    <col min="12291" max="12291" width="17.85546875" style="28" customWidth="1"/>
    <col min="12292" max="12292" width="19.42578125" style="28" customWidth="1"/>
    <col min="12293" max="12293" width="8.28515625" style="28" customWidth="1"/>
    <col min="12294" max="12295" width="15.5703125" style="28" bestFit="1" customWidth="1"/>
    <col min="12296" max="12297" width="0" style="28" hidden="1" customWidth="1"/>
    <col min="12298" max="12298" width="18.5703125" style="28" customWidth="1"/>
    <col min="12299" max="12301" width="15.28515625" style="28" customWidth="1"/>
    <col min="12302" max="12312" width="0" style="28" hidden="1" customWidth="1"/>
    <col min="12313" max="12313" width="16.85546875" style="28" bestFit="1" customWidth="1"/>
    <col min="12314" max="12314" width="16.42578125" style="28" customWidth="1"/>
    <col min="12315" max="12315" width="9" style="28" customWidth="1"/>
    <col min="12316" max="12316" width="16.7109375" style="28" customWidth="1"/>
    <col min="12317" max="12317" width="7.28515625" style="28" customWidth="1"/>
    <col min="12318" max="12544" width="11.42578125" style="28"/>
    <col min="12545" max="12545" width="13.85546875" style="28" customWidth="1"/>
    <col min="12546" max="12546" width="34.42578125" style="28" customWidth="1"/>
    <col min="12547" max="12547" width="17.85546875" style="28" customWidth="1"/>
    <col min="12548" max="12548" width="19.42578125" style="28" customWidth="1"/>
    <col min="12549" max="12549" width="8.28515625" style="28" customWidth="1"/>
    <col min="12550" max="12551" width="15.5703125" style="28" bestFit="1" customWidth="1"/>
    <col min="12552" max="12553" width="0" style="28" hidden="1" customWidth="1"/>
    <col min="12554" max="12554" width="18.5703125" style="28" customWidth="1"/>
    <col min="12555" max="12557" width="15.28515625" style="28" customWidth="1"/>
    <col min="12558" max="12568" width="0" style="28" hidden="1" customWidth="1"/>
    <col min="12569" max="12569" width="16.85546875" style="28" bestFit="1" customWidth="1"/>
    <col min="12570" max="12570" width="16.42578125" style="28" customWidth="1"/>
    <col min="12571" max="12571" width="9" style="28" customWidth="1"/>
    <col min="12572" max="12572" width="16.7109375" style="28" customWidth="1"/>
    <col min="12573" max="12573" width="7.28515625" style="28" customWidth="1"/>
    <col min="12574" max="12800" width="11.42578125" style="28"/>
    <col min="12801" max="12801" width="13.85546875" style="28" customWidth="1"/>
    <col min="12802" max="12802" width="34.42578125" style="28" customWidth="1"/>
    <col min="12803" max="12803" width="17.85546875" style="28" customWidth="1"/>
    <col min="12804" max="12804" width="19.42578125" style="28" customWidth="1"/>
    <col min="12805" max="12805" width="8.28515625" style="28" customWidth="1"/>
    <col min="12806" max="12807" width="15.5703125" style="28" bestFit="1" customWidth="1"/>
    <col min="12808" max="12809" width="0" style="28" hidden="1" customWidth="1"/>
    <col min="12810" max="12810" width="18.5703125" style="28" customWidth="1"/>
    <col min="12811" max="12813" width="15.28515625" style="28" customWidth="1"/>
    <col min="12814" max="12824" width="0" style="28" hidden="1" customWidth="1"/>
    <col min="12825" max="12825" width="16.85546875" style="28" bestFit="1" customWidth="1"/>
    <col min="12826" max="12826" width="16.42578125" style="28" customWidth="1"/>
    <col min="12827" max="12827" width="9" style="28" customWidth="1"/>
    <col min="12828" max="12828" width="16.7109375" style="28" customWidth="1"/>
    <col min="12829" max="12829" width="7.28515625" style="28" customWidth="1"/>
    <col min="12830" max="13056" width="11.42578125" style="28"/>
    <col min="13057" max="13057" width="13.85546875" style="28" customWidth="1"/>
    <col min="13058" max="13058" width="34.42578125" style="28" customWidth="1"/>
    <col min="13059" max="13059" width="17.85546875" style="28" customWidth="1"/>
    <col min="13060" max="13060" width="19.42578125" style="28" customWidth="1"/>
    <col min="13061" max="13061" width="8.28515625" style="28" customWidth="1"/>
    <col min="13062" max="13063" width="15.5703125" style="28" bestFit="1" customWidth="1"/>
    <col min="13064" max="13065" width="0" style="28" hidden="1" customWidth="1"/>
    <col min="13066" max="13066" width="18.5703125" style="28" customWidth="1"/>
    <col min="13067" max="13069" width="15.28515625" style="28" customWidth="1"/>
    <col min="13070" max="13080" width="0" style="28" hidden="1" customWidth="1"/>
    <col min="13081" max="13081" width="16.85546875" style="28" bestFit="1" customWidth="1"/>
    <col min="13082" max="13082" width="16.42578125" style="28" customWidth="1"/>
    <col min="13083" max="13083" width="9" style="28" customWidth="1"/>
    <col min="13084" max="13084" width="16.7109375" style="28" customWidth="1"/>
    <col min="13085" max="13085" width="7.28515625" style="28" customWidth="1"/>
    <col min="13086" max="13312" width="11.42578125" style="28"/>
    <col min="13313" max="13313" width="13.85546875" style="28" customWidth="1"/>
    <col min="13314" max="13314" width="34.42578125" style="28" customWidth="1"/>
    <col min="13315" max="13315" width="17.85546875" style="28" customWidth="1"/>
    <col min="13316" max="13316" width="19.42578125" style="28" customWidth="1"/>
    <col min="13317" max="13317" width="8.28515625" style="28" customWidth="1"/>
    <col min="13318" max="13319" width="15.5703125" style="28" bestFit="1" customWidth="1"/>
    <col min="13320" max="13321" width="0" style="28" hidden="1" customWidth="1"/>
    <col min="13322" max="13322" width="18.5703125" style="28" customWidth="1"/>
    <col min="13323" max="13325" width="15.28515625" style="28" customWidth="1"/>
    <col min="13326" max="13336" width="0" style="28" hidden="1" customWidth="1"/>
    <col min="13337" max="13337" width="16.85546875" style="28" bestFit="1" customWidth="1"/>
    <col min="13338" max="13338" width="16.42578125" style="28" customWidth="1"/>
    <col min="13339" max="13339" width="9" style="28" customWidth="1"/>
    <col min="13340" max="13340" width="16.7109375" style="28" customWidth="1"/>
    <col min="13341" max="13341" width="7.28515625" style="28" customWidth="1"/>
    <col min="13342" max="13568" width="11.42578125" style="28"/>
    <col min="13569" max="13569" width="13.85546875" style="28" customWidth="1"/>
    <col min="13570" max="13570" width="34.42578125" style="28" customWidth="1"/>
    <col min="13571" max="13571" width="17.85546875" style="28" customWidth="1"/>
    <col min="13572" max="13572" width="19.42578125" style="28" customWidth="1"/>
    <col min="13573" max="13573" width="8.28515625" style="28" customWidth="1"/>
    <col min="13574" max="13575" width="15.5703125" style="28" bestFit="1" customWidth="1"/>
    <col min="13576" max="13577" width="0" style="28" hidden="1" customWidth="1"/>
    <col min="13578" max="13578" width="18.5703125" style="28" customWidth="1"/>
    <col min="13579" max="13581" width="15.28515625" style="28" customWidth="1"/>
    <col min="13582" max="13592" width="0" style="28" hidden="1" customWidth="1"/>
    <col min="13593" max="13593" width="16.85546875" style="28" bestFit="1" customWidth="1"/>
    <col min="13594" max="13594" width="16.42578125" style="28" customWidth="1"/>
    <col min="13595" max="13595" width="9" style="28" customWidth="1"/>
    <col min="13596" max="13596" width="16.7109375" style="28" customWidth="1"/>
    <col min="13597" max="13597" width="7.28515625" style="28" customWidth="1"/>
    <col min="13598" max="13824" width="11.42578125" style="28"/>
    <col min="13825" max="13825" width="13.85546875" style="28" customWidth="1"/>
    <col min="13826" max="13826" width="34.42578125" style="28" customWidth="1"/>
    <col min="13827" max="13827" width="17.85546875" style="28" customWidth="1"/>
    <col min="13828" max="13828" width="19.42578125" style="28" customWidth="1"/>
    <col min="13829" max="13829" width="8.28515625" style="28" customWidth="1"/>
    <col min="13830" max="13831" width="15.5703125" style="28" bestFit="1" customWidth="1"/>
    <col min="13832" max="13833" width="0" style="28" hidden="1" customWidth="1"/>
    <col min="13834" max="13834" width="18.5703125" style="28" customWidth="1"/>
    <col min="13835" max="13837" width="15.28515625" style="28" customWidth="1"/>
    <col min="13838" max="13848" width="0" style="28" hidden="1" customWidth="1"/>
    <col min="13849" max="13849" width="16.85546875" style="28" bestFit="1" customWidth="1"/>
    <col min="13850" max="13850" width="16.42578125" style="28" customWidth="1"/>
    <col min="13851" max="13851" width="9" style="28" customWidth="1"/>
    <col min="13852" max="13852" width="16.7109375" style="28" customWidth="1"/>
    <col min="13853" max="13853" width="7.28515625" style="28" customWidth="1"/>
    <col min="13854" max="14080" width="11.42578125" style="28"/>
    <col min="14081" max="14081" width="13.85546875" style="28" customWidth="1"/>
    <col min="14082" max="14082" width="34.42578125" style="28" customWidth="1"/>
    <col min="14083" max="14083" width="17.85546875" style="28" customWidth="1"/>
    <col min="14084" max="14084" width="19.42578125" style="28" customWidth="1"/>
    <col min="14085" max="14085" width="8.28515625" style="28" customWidth="1"/>
    <col min="14086" max="14087" width="15.5703125" style="28" bestFit="1" customWidth="1"/>
    <col min="14088" max="14089" width="0" style="28" hidden="1" customWidth="1"/>
    <col min="14090" max="14090" width="18.5703125" style="28" customWidth="1"/>
    <col min="14091" max="14093" width="15.28515625" style="28" customWidth="1"/>
    <col min="14094" max="14104" width="0" style="28" hidden="1" customWidth="1"/>
    <col min="14105" max="14105" width="16.85546875" style="28" bestFit="1" customWidth="1"/>
    <col min="14106" max="14106" width="16.42578125" style="28" customWidth="1"/>
    <col min="14107" max="14107" width="9" style="28" customWidth="1"/>
    <col min="14108" max="14108" width="16.7109375" style="28" customWidth="1"/>
    <col min="14109" max="14109" width="7.28515625" style="28" customWidth="1"/>
    <col min="14110" max="14336" width="11.42578125" style="28"/>
    <col min="14337" max="14337" width="13.85546875" style="28" customWidth="1"/>
    <col min="14338" max="14338" width="34.42578125" style="28" customWidth="1"/>
    <col min="14339" max="14339" width="17.85546875" style="28" customWidth="1"/>
    <col min="14340" max="14340" width="19.42578125" style="28" customWidth="1"/>
    <col min="14341" max="14341" width="8.28515625" style="28" customWidth="1"/>
    <col min="14342" max="14343" width="15.5703125" style="28" bestFit="1" customWidth="1"/>
    <col min="14344" max="14345" width="0" style="28" hidden="1" customWidth="1"/>
    <col min="14346" max="14346" width="18.5703125" style="28" customWidth="1"/>
    <col min="14347" max="14349" width="15.28515625" style="28" customWidth="1"/>
    <col min="14350" max="14360" width="0" style="28" hidden="1" customWidth="1"/>
    <col min="14361" max="14361" width="16.85546875" style="28" bestFit="1" customWidth="1"/>
    <col min="14362" max="14362" width="16.42578125" style="28" customWidth="1"/>
    <col min="14363" max="14363" width="9" style="28" customWidth="1"/>
    <col min="14364" max="14364" width="16.7109375" style="28" customWidth="1"/>
    <col min="14365" max="14365" width="7.28515625" style="28" customWidth="1"/>
    <col min="14366" max="14592" width="11.42578125" style="28"/>
    <col min="14593" max="14593" width="13.85546875" style="28" customWidth="1"/>
    <col min="14594" max="14594" width="34.42578125" style="28" customWidth="1"/>
    <col min="14595" max="14595" width="17.85546875" style="28" customWidth="1"/>
    <col min="14596" max="14596" width="19.42578125" style="28" customWidth="1"/>
    <col min="14597" max="14597" width="8.28515625" style="28" customWidth="1"/>
    <col min="14598" max="14599" width="15.5703125" style="28" bestFit="1" customWidth="1"/>
    <col min="14600" max="14601" width="0" style="28" hidden="1" customWidth="1"/>
    <col min="14602" max="14602" width="18.5703125" style="28" customWidth="1"/>
    <col min="14603" max="14605" width="15.28515625" style="28" customWidth="1"/>
    <col min="14606" max="14616" width="0" style="28" hidden="1" customWidth="1"/>
    <col min="14617" max="14617" width="16.85546875" style="28" bestFit="1" customWidth="1"/>
    <col min="14618" max="14618" width="16.42578125" style="28" customWidth="1"/>
    <col min="14619" max="14619" width="9" style="28" customWidth="1"/>
    <col min="14620" max="14620" width="16.7109375" style="28" customWidth="1"/>
    <col min="14621" max="14621" width="7.28515625" style="28" customWidth="1"/>
    <col min="14622" max="14848" width="11.42578125" style="28"/>
    <col min="14849" max="14849" width="13.85546875" style="28" customWidth="1"/>
    <col min="14850" max="14850" width="34.42578125" style="28" customWidth="1"/>
    <col min="14851" max="14851" width="17.85546875" style="28" customWidth="1"/>
    <col min="14852" max="14852" width="19.42578125" style="28" customWidth="1"/>
    <col min="14853" max="14853" width="8.28515625" style="28" customWidth="1"/>
    <col min="14854" max="14855" width="15.5703125" style="28" bestFit="1" customWidth="1"/>
    <col min="14856" max="14857" width="0" style="28" hidden="1" customWidth="1"/>
    <col min="14858" max="14858" width="18.5703125" style="28" customWidth="1"/>
    <col min="14859" max="14861" width="15.28515625" style="28" customWidth="1"/>
    <col min="14862" max="14872" width="0" style="28" hidden="1" customWidth="1"/>
    <col min="14873" max="14873" width="16.85546875" style="28" bestFit="1" customWidth="1"/>
    <col min="14874" max="14874" width="16.42578125" style="28" customWidth="1"/>
    <col min="14875" max="14875" width="9" style="28" customWidth="1"/>
    <col min="14876" max="14876" width="16.7109375" style="28" customWidth="1"/>
    <col min="14877" max="14877" width="7.28515625" style="28" customWidth="1"/>
    <col min="14878" max="15104" width="11.42578125" style="28"/>
    <col min="15105" max="15105" width="13.85546875" style="28" customWidth="1"/>
    <col min="15106" max="15106" width="34.42578125" style="28" customWidth="1"/>
    <col min="15107" max="15107" width="17.85546875" style="28" customWidth="1"/>
    <col min="15108" max="15108" width="19.42578125" style="28" customWidth="1"/>
    <col min="15109" max="15109" width="8.28515625" style="28" customWidth="1"/>
    <col min="15110" max="15111" width="15.5703125" style="28" bestFit="1" customWidth="1"/>
    <col min="15112" max="15113" width="0" style="28" hidden="1" customWidth="1"/>
    <col min="15114" max="15114" width="18.5703125" style="28" customWidth="1"/>
    <col min="15115" max="15117" width="15.28515625" style="28" customWidth="1"/>
    <col min="15118" max="15128" width="0" style="28" hidden="1" customWidth="1"/>
    <col min="15129" max="15129" width="16.85546875" style="28" bestFit="1" customWidth="1"/>
    <col min="15130" max="15130" width="16.42578125" style="28" customWidth="1"/>
    <col min="15131" max="15131" width="9" style="28" customWidth="1"/>
    <col min="15132" max="15132" width="16.7109375" style="28" customWidth="1"/>
    <col min="15133" max="15133" width="7.28515625" style="28" customWidth="1"/>
    <col min="15134" max="15360" width="11.42578125" style="28"/>
    <col min="15361" max="15361" width="13.85546875" style="28" customWidth="1"/>
    <col min="15362" max="15362" width="34.42578125" style="28" customWidth="1"/>
    <col min="15363" max="15363" width="17.85546875" style="28" customWidth="1"/>
    <col min="15364" max="15364" width="19.42578125" style="28" customWidth="1"/>
    <col min="15365" max="15365" width="8.28515625" style="28" customWidth="1"/>
    <col min="15366" max="15367" width="15.5703125" style="28" bestFit="1" customWidth="1"/>
    <col min="15368" max="15369" width="0" style="28" hidden="1" customWidth="1"/>
    <col min="15370" max="15370" width="18.5703125" style="28" customWidth="1"/>
    <col min="15371" max="15373" width="15.28515625" style="28" customWidth="1"/>
    <col min="15374" max="15384" width="0" style="28" hidden="1" customWidth="1"/>
    <col min="15385" max="15385" width="16.85546875" style="28" bestFit="1" customWidth="1"/>
    <col min="15386" max="15386" width="16.42578125" style="28" customWidth="1"/>
    <col min="15387" max="15387" width="9" style="28" customWidth="1"/>
    <col min="15388" max="15388" width="16.7109375" style="28" customWidth="1"/>
    <col min="15389" max="15389" width="7.28515625" style="28" customWidth="1"/>
    <col min="15390" max="15616" width="11.42578125" style="28"/>
    <col min="15617" max="15617" width="13.85546875" style="28" customWidth="1"/>
    <col min="15618" max="15618" width="34.42578125" style="28" customWidth="1"/>
    <col min="15619" max="15619" width="17.85546875" style="28" customWidth="1"/>
    <col min="15620" max="15620" width="19.42578125" style="28" customWidth="1"/>
    <col min="15621" max="15621" width="8.28515625" style="28" customWidth="1"/>
    <col min="15622" max="15623" width="15.5703125" style="28" bestFit="1" customWidth="1"/>
    <col min="15624" max="15625" width="0" style="28" hidden="1" customWidth="1"/>
    <col min="15626" max="15626" width="18.5703125" style="28" customWidth="1"/>
    <col min="15627" max="15629" width="15.28515625" style="28" customWidth="1"/>
    <col min="15630" max="15640" width="0" style="28" hidden="1" customWidth="1"/>
    <col min="15641" max="15641" width="16.85546875" style="28" bestFit="1" customWidth="1"/>
    <col min="15642" max="15642" width="16.42578125" style="28" customWidth="1"/>
    <col min="15643" max="15643" width="9" style="28" customWidth="1"/>
    <col min="15644" max="15644" width="16.7109375" style="28" customWidth="1"/>
    <col min="15645" max="15645" width="7.28515625" style="28" customWidth="1"/>
    <col min="15646" max="15872" width="11.42578125" style="28"/>
    <col min="15873" max="15873" width="13.85546875" style="28" customWidth="1"/>
    <col min="15874" max="15874" width="34.42578125" style="28" customWidth="1"/>
    <col min="15875" max="15875" width="17.85546875" style="28" customWidth="1"/>
    <col min="15876" max="15876" width="19.42578125" style="28" customWidth="1"/>
    <col min="15877" max="15877" width="8.28515625" style="28" customWidth="1"/>
    <col min="15878" max="15879" width="15.5703125" style="28" bestFit="1" customWidth="1"/>
    <col min="15880" max="15881" width="0" style="28" hidden="1" customWidth="1"/>
    <col min="15882" max="15882" width="18.5703125" style="28" customWidth="1"/>
    <col min="15883" max="15885" width="15.28515625" style="28" customWidth="1"/>
    <col min="15886" max="15896" width="0" style="28" hidden="1" customWidth="1"/>
    <col min="15897" max="15897" width="16.85546875" style="28" bestFit="1" customWidth="1"/>
    <col min="15898" max="15898" width="16.42578125" style="28" customWidth="1"/>
    <col min="15899" max="15899" width="9" style="28" customWidth="1"/>
    <col min="15900" max="15900" width="16.7109375" style="28" customWidth="1"/>
    <col min="15901" max="15901" width="7.28515625" style="28" customWidth="1"/>
    <col min="15902" max="16128" width="11.42578125" style="28"/>
    <col min="16129" max="16129" width="13.85546875" style="28" customWidth="1"/>
    <col min="16130" max="16130" width="34.42578125" style="28" customWidth="1"/>
    <col min="16131" max="16131" width="17.85546875" style="28" customWidth="1"/>
    <col min="16132" max="16132" width="19.42578125" style="28" customWidth="1"/>
    <col min="16133" max="16133" width="8.28515625" style="28" customWidth="1"/>
    <col min="16134" max="16135" width="15.5703125" style="28" bestFit="1" customWidth="1"/>
    <col min="16136" max="16137" width="0" style="28" hidden="1" customWidth="1"/>
    <col min="16138" max="16138" width="18.5703125" style="28" customWidth="1"/>
    <col min="16139" max="16141" width="15.28515625" style="28" customWidth="1"/>
    <col min="16142" max="16152" width="0" style="28" hidden="1" customWidth="1"/>
    <col min="16153" max="16153" width="16.85546875" style="28" bestFit="1" customWidth="1"/>
    <col min="16154" max="16154" width="16.42578125" style="28" customWidth="1"/>
    <col min="16155" max="16155" width="9" style="28" customWidth="1"/>
    <col min="16156" max="16156" width="16.7109375" style="28" customWidth="1"/>
    <col min="16157" max="16157" width="7.28515625" style="28" customWidth="1"/>
    <col min="16158" max="16384" width="11.42578125" style="28"/>
  </cols>
  <sheetData>
    <row r="6" spans="1:29" ht="18.95" customHeight="1" thickBot="1" x14ac:dyDescent="0.25">
      <c r="A6" s="190" t="s">
        <v>128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1"/>
      <c r="R6" s="190"/>
      <c r="S6" s="190"/>
      <c r="T6" s="190"/>
      <c r="U6" s="190"/>
      <c r="V6" s="190"/>
      <c r="W6" s="190"/>
      <c r="X6" s="191"/>
      <c r="Y6" s="190"/>
      <c r="Z6" s="190"/>
      <c r="AA6" s="190"/>
      <c r="AB6" s="190"/>
      <c r="AC6" s="190"/>
    </row>
    <row r="7" spans="1:29" s="29" customFormat="1" ht="18.95" customHeight="1" x14ac:dyDescent="0.2">
      <c r="A7" s="183" t="s">
        <v>24</v>
      </c>
      <c r="B7" s="193" t="s">
        <v>0</v>
      </c>
      <c r="C7" s="180" t="s">
        <v>109</v>
      </c>
      <c r="D7" s="180" t="s">
        <v>110</v>
      </c>
      <c r="E7" s="180" t="s">
        <v>111</v>
      </c>
      <c r="F7" s="180" t="s">
        <v>112</v>
      </c>
      <c r="G7" s="180" t="s">
        <v>113</v>
      </c>
      <c r="H7" s="180" t="s">
        <v>114</v>
      </c>
      <c r="I7" s="180" t="s">
        <v>115</v>
      </c>
      <c r="J7" s="180" t="s">
        <v>116</v>
      </c>
      <c r="K7" s="180" t="s">
        <v>6</v>
      </c>
      <c r="L7" s="180" t="s">
        <v>5</v>
      </c>
      <c r="M7" s="180" t="s">
        <v>7</v>
      </c>
      <c r="N7" s="180" t="s">
        <v>8</v>
      </c>
      <c r="O7" s="180" t="s">
        <v>9</v>
      </c>
      <c r="P7" s="180" t="s">
        <v>10</v>
      </c>
      <c r="Q7" s="180" t="s">
        <v>37</v>
      </c>
      <c r="R7" s="180" t="s">
        <v>21</v>
      </c>
      <c r="S7" s="180" t="s">
        <v>15</v>
      </c>
      <c r="T7" s="180" t="s">
        <v>12</v>
      </c>
      <c r="U7" s="180" t="s">
        <v>13</v>
      </c>
      <c r="V7" s="180" t="s">
        <v>16</v>
      </c>
      <c r="W7" s="180" t="s">
        <v>17</v>
      </c>
      <c r="X7" s="180" t="s">
        <v>38</v>
      </c>
      <c r="Y7" s="180" t="s">
        <v>117</v>
      </c>
      <c r="Z7" s="180" t="s">
        <v>129</v>
      </c>
      <c r="AA7" s="180" t="s">
        <v>118</v>
      </c>
      <c r="AB7" s="180" t="s">
        <v>119</v>
      </c>
      <c r="AC7" s="183" t="s">
        <v>120</v>
      </c>
    </row>
    <row r="8" spans="1:29" s="29" customFormat="1" ht="24.75" customHeight="1" thickBot="1" x14ac:dyDescent="0.25">
      <c r="A8" s="192"/>
      <c r="B8" s="194"/>
      <c r="C8" s="181"/>
      <c r="D8" s="195"/>
      <c r="E8" s="195"/>
      <c r="F8" s="195"/>
      <c r="G8" s="181"/>
      <c r="H8" s="195"/>
      <c r="I8" s="195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4"/>
    </row>
    <row r="9" spans="1:29" s="35" customFormat="1" ht="24" customHeight="1" x14ac:dyDescent="0.2">
      <c r="A9" s="30"/>
      <c r="B9" s="31" t="s">
        <v>2</v>
      </c>
      <c r="C9" s="32"/>
      <c r="D9" s="32"/>
      <c r="E9" s="32"/>
      <c r="F9" s="32"/>
      <c r="G9" s="33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4"/>
    </row>
    <row r="10" spans="1:29" s="43" customFormat="1" ht="20.100000000000001" customHeight="1" x14ac:dyDescent="0.2">
      <c r="A10" s="36" t="s">
        <v>39</v>
      </c>
      <c r="B10" s="37" t="s">
        <v>40</v>
      </c>
      <c r="C10" s="38">
        <v>40555985000</v>
      </c>
      <c r="D10" s="39">
        <v>1192330495</v>
      </c>
      <c r="E10" s="40">
        <v>0</v>
      </c>
      <c r="F10" s="40">
        <v>25000000</v>
      </c>
      <c r="G10" s="39">
        <v>25000000</v>
      </c>
      <c r="H10" s="41"/>
      <c r="I10" s="41"/>
      <c r="J10" s="41">
        <f>+C10+D10-E10+F10-G10</f>
        <v>41748315495</v>
      </c>
      <c r="K10" s="39">
        <v>2944335305</v>
      </c>
      <c r="L10" s="39">
        <v>4061702661</v>
      </c>
      <c r="M10" s="39">
        <v>2908452828</v>
      </c>
      <c r="N10" s="42">
        <v>2918105289</v>
      </c>
      <c r="O10" s="39"/>
      <c r="P10" s="39"/>
      <c r="Q10" s="41">
        <f>SUM(K10:P10)</f>
        <v>12832596083</v>
      </c>
      <c r="R10" s="39"/>
      <c r="S10" s="39"/>
      <c r="T10" s="39"/>
      <c r="U10" s="39"/>
      <c r="V10" s="39"/>
      <c r="W10" s="39"/>
      <c r="X10" s="41">
        <f>SUM(R10:W10)</f>
        <v>0</v>
      </c>
      <c r="Y10" s="41">
        <f>+Q10+X10</f>
        <v>12832596083</v>
      </c>
      <c r="Z10" s="39">
        <v>1415440474</v>
      </c>
      <c r="AA10" s="39"/>
      <c r="AB10" s="41">
        <f>+J10-Y10-Z10-AA10</f>
        <v>27500278938</v>
      </c>
      <c r="AC10" s="10">
        <f>+(Y10+Z10)/J10</f>
        <v>0.34128410662955777</v>
      </c>
    </row>
    <row r="11" spans="1:29" s="43" customFormat="1" ht="8.25" customHeight="1" x14ac:dyDescent="0.2">
      <c r="A11" s="44"/>
      <c r="B11" s="45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41"/>
      <c r="Z11" s="39"/>
      <c r="AA11" s="39"/>
      <c r="AB11" s="39"/>
      <c r="AC11" s="10"/>
    </row>
    <row r="12" spans="1:29" s="43" customFormat="1" ht="20.100000000000001" customHeight="1" x14ac:dyDescent="0.2">
      <c r="A12" s="36" t="s">
        <v>41</v>
      </c>
      <c r="B12" s="37" t="s">
        <v>42</v>
      </c>
      <c r="C12" s="38">
        <v>29950000000</v>
      </c>
      <c r="D12" s="39">
        <v>493448636</v>
      </c>
      <c r="E12" s="40">
        <v>0</v>
      </c>
      <c r="F12" s="40">
        <v>796185600</v>
      </c>
      <c r="G12" s="39">
        <v>796185600</v>
      </c>
      <c r="H12" s="41"/>
      <c r="I12" s="41"/>
      <c r="J12" s="41">
        <f>+C12+D12-E12+F12-G12</f>
        <v>30443448636</v>
      </c>
      <c r="K12" s="39">
        <v>249909278</v>
      </c>
      <c r="L12" s="39">
        <v>331172908</v>
      </c>
      <c r="M12" s="39">
        <v>782270567</v>
      </c>
      <c r="N12" s="39">
        <v>2551215109</v>
      </c>
      <c r="O12" s="39"/>
      <c r="P12" s="39"/>
      <c r="Q12" s="41">
        <f>SUM(K12:P12)</f>
        <v>3914567862</v>
      </c>
      <c r="R12" s="39"/>
      <c r="S12" s="39"/>
      <c r="T12" s="39"/>
      <c r="U12" s="39"/>
      <c r="V12" s="39"/>
      <c r="W12" s="39"/>
      <c r="X12" s="41">
        <f>SUM(R12:W12)</f>
        <v>0</v>
      </c>
      <c r="Y12" s="41">
        <f>+Q12+X12</f>
        <v>3914567862</v>
      </c>
      <c r="Z12" s="39">
        <v>16830140523</v>
      </c>
      <c r="AA12" s="39"/>
      <c r="AB12" s="41">
        <f>+J12-Y12-Z12-AA12</f>
        <v>9698740251</v>
      </c>
      <c r="AC12" s="10">
        <f>+(Y12+Z12)/J12</f>
        <v>0.68141781941448509</v>
      </c>
    </row>
    <row r="13" spans="1:29" s="43" customFormat="1" ht="7.5" customHeight="1" x14ac:dyDescent="0.2">
      <c r="A13" s="44"/>
      <c r="B13" s="46"/>
      <c r="C13" s="41"/>
      <c r="D13" s="39"/>
      <c r="E13" s="40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16"/>
    </row>
    <row r="14" spans="1:29" s="43" customFormat="1" ht="26.25" customHeight="1" x14ac:dyDescent="0.2">
      <c r="A14" s="36" t="s">
        <v>43</v>
      </c>
      <c r="B14" s="37" t="s">
        <v>44</v>
      </c>
      <c r="C14" s="41">
        <f t="shared" ref="C14:I14" si="0">SUM(C15:C41)</f>
        <v>217956252809.64496</v>
      </c>
      <c r="D14" s="41">
        <f>SUM(D15:D41)</f>
        <v>41864711866.040001</v>
      </c>
      <c r="E14" s="41">
        <f t="shared" si="0"/>
        <v>0</v>
      </c>
      <c r="F14" s="41">
        <f t="shared" si="0"/>
        <v>161453455</v>
      </c>
      <c r="G14" s="41">
        <f t="shared" si="0"/>
        <v>161453455</v>
      </c>
      <c r="H14" s="41">
        <f t="shared" si="0"/>
        <v>0</v>
      </c>
      <c r="I14" s="41">
        <f t="shared" si="0"/>
        <v>0</v>
      </c>
      <c r="J14" s="41">
        <f>+C14+D14-E14+F14-G14</f>
        <v>259820964675.68497</v>
      </c>
      <c r="K14" s="39">
        <f t="shared" ref="K14:P14" si="1">SUM(K15:K41)</f>
        <v>6613433934</v>
      </c>
      <c r="L14" s="39">
        <f t="shared" si="1"/>
        <v>6594742986</v>
      </c>
      <c r="M14" s="39">
        <f t="shared" si="1"/>
        <v>17153704302.130001</v>
      </c>
      <c r="N14" s="39">
        <f t="shared" si="1"/>
        <v>21278593528.110001</v>
      </c>
      <c r="O14" s="41">
        <f t="shared" si="1"/>
        <v>0</v>
      </c>
      <c r="P14" s="41">
        <f t="shared" si="1"/>
        <v>0</v>
      </c>
      <c r="Q14" s="41">
        <f>SUM(K14:P14)</f>
        <v>51640474750.240005</v>
      </c>
      <c r="R14" s="41">
        <f t="shared" ref="R14:W14" si="2">SUM(R15:R41)</f>
        <v>0</v>
      </c>
      <c r="S14" s="41">
        <f t="shared" si="2"/>
        <v>0</v>
      </c>
      <c r="T14" s="41">
        <f t="shared" si="2"/>
        <v>0</v>
      </c>
      <c r="U14" s="41">
        <f t="shared" si="2"/>
        <v>0</v>
      </c>
      <c r="V14" s="41">
        <f t="shared" si="2"/>
        <v>0</v>
      </c>
      <c r="W14" s="41">
        <f t="shared" si="2"/>
        <v>0</v>
      </c>
      <c r="X14" s="41">
        <f>SUM(R14:W14)</f>
        <v>0</v>
      </c>
      <c r="Y14" s="41">
        <f>+Q14+X14</f>
        <v>51640474750.240005</v>
      </c>
      <c r="Z14" s="39">
        <v>5859677616</v>
      </c>
      <c r="AA14" s="41">
        <f>SUM(AA15:AA41)</f>
        <v>0</v>
      </c>
      <c r="AB14" s="41">
        <f>SUM(AB15:AB41)</f>
        <v>202320812309.36496</v>
      </c>
      <c r="AC14" s="10">
        <f>+(Y14+Z14)/J14</f>
        <v>0.22130682348136585</v>
      </c>
    </row>
    <row r="15" spans="1:29" s="43" customFormat="1" ht="25.5" x14ac:dyDescent="0.2">
      <c r="A15" s="47" t="s">
        <v>45</v>
      </c>
      <c r="B15" s="48" t="s">
        <v>48</v>
      </c>
      <c r="C15" s="39">
        <v>53396541300</v>
      </c>
      <c r="D15" s="39">
        <v>2180749450</v>
      </c>
      <c r="E15" s="39"/>
      <c r="F15" s="40"/>
      <c r="G15" s="39">
        <v>161453455</v>
      </c>
      <c r="H15" s="39"/>
      <c r="I15" s="39"/>
      <c r="J15" s="39">
        <f>+C15+D15-E15+F15-G15</f>
        <v>55415837295</v>
      </c>
      <c r="K15" s="39">
        <v>3796152631</v>
      </c>
      <c r="L15" s="39">
        <v>3770603509</v>
      </c>
      <c r="M15" s="39">
        <v>3749067179</v>
      </c>
      <c r="N15" s="39">
        <v>3736468594</v>
      </c>
      <c r="O15" s="49"/>
      <c r="P15" s="49"/>
      <c r="Q15" s="49">
        <f t="shared" ref="Q15:Q47" si="3">SUM(K15:P15)</f>
        <v>15052291913</v>
      </c>
      <c r="R15" s="49"/>
      <c r="S15" s="49"/>
      <c r="T15" s="49"/>
      <c r="U15" s="49"/>
      <c r="V15" s="49"/>
      <c r="W15" s="49"/>
      <c r="X15" s="49">
        <f>SUM(R15:W15)</f>
        <v>0</v>
      </c>
      <c r="Y15" s="41">
        <f t="shared" ref="Y15:Y47" si="4">+Q15+X15</f>
        <v>15052291913</v>
      </c>
      <c r="Z15" s="39"/>
      <c r="AA15" s="39"/>
      <c r="AB15" s="39">
        <f t="shared" ref="AB15:AB31" si="5">+J15-Y15-Z15-AA15</f>
        <v>40363545382</v>
      </c>
      <c r="AC15" s="16">
        <f>+(Y15+Z15)/J15</f>
        <v>0.27162437035591125</v>
      </c>
    </row>
    <row r="16" spans="1:29" s="43" customFormat="1" ht="25.5" x14ac:dyDescent="0.2">
      <c r="A16" s="47" t="s">
        <v>46</v>
      </c>
      <c r="B16" s="50" t="s">
        <v>47</v>
      </c>
      <c r="C16" s="39">
        <v>10812000000</v>
      </c>
      <c r="D16" s="39">
        <v>7464767810.3199997</v>
      </c>
      <c r="E16" s="39"/>
      <c r="F16" s="39"/>
      <c r="G16" s="39"/>
      <c r="H16" s="39"/>
      <c r="I16" s="39"/>
      <c r="J16" s="39">
        <f t="shared" ref="J16:J47" si="6">+C16+D16-E16+F16-G16</f>
        <v>18276767810.32</v>
      </c>
      <c r="K16" s="39">
        <v>714990403</v>
      </c>
      <c r="L16" s="39">
        <v>716237059</v>
      </c>
      <c r="M16" s="39">
        <v>917373550</v>
      </c>
      <c r="N16" s="39">
        <v>707542457</v>
      </c>
      <c r="O16" s="39"/>
      <c r="P16" s="39"/>
      <c r="Q16" s="39">
        <f t="shared" si="3"/>
        <v>3056143469</v>
      </c>
      <c r="R16" s="39"/>
      <c r="S16" s="39"/>
      <c r="T16" s="39"/>
      <c r="U16" s="39"/>
      <c r="V16" s="39"/>
      <c r="W16" s="39"/>
      <c r="X16" s="39">
        <f t="shared" ref="X16:X47" si="7">SUM(R16:W16)</f>
        <v>0</v>
      </c>
      <c r="Y16" s="41">
        <f t="shared" si="4"/>
        <v>3056143469</v>
      </c>
      <c r="Z16" s="39"/>
      <c r="AA16" s="39"/>
      <c r="AB16" s="39">
        <f t="shared" si="5"/>
        <v>15220624341.32</v>
      </c>
      <c r="AC16" s="16">
        <f>+(Y16+Z16)/J16</f>
        <v>0.1672146574666416</v>
      </c>
    </row>
    <row r="17" spans="1:29" s="43" customFormat="1" ht="25.5" x14ac:dyDescent="0.2">
      <c r="A17" s="47" t="s">
        <v>49</v>
      </c>
      <c r="B17" s="50" t="s">
        <v>50</v>
      </c>
      <c r="C17" s="39">
        <v>11110920000</v>
      </c>
      <c r="D17" s="39">
        <v>500000000</v>
      </c>
      <c r="E17" s="39"/>
      <c r="F17" s="39"/>
      <c r="G17" s="39"/>
      <c r="H17" s="39"/>
      <c r="I17" s="39"/>
      <c r="J17" s="39">
        <f t="shared" si="6"/>
        <v>11610920000</v>
      </c>
      <c r="K17" s="39">
        <v>781932829</v>
      </c>
      <c r="L17" s="39">
        <v>755906085</v>
      </c>
      <c r="M17" s="39">
        <v>555906085</v>
      </c>
      <c r="N17" s="39">
        <v>755649889</v>
      </c>
      <c r="O17" s="39"/>
      <c r="P17" s="39"/>
      <c r="Q17" s="39">
        <f t="shared" si="3"/>
        <v>2849394888</v>
      </c>
      <c r="R17" s="39"/>
      <c r="S17" s="39"/>
      <c r="T17" s="39"/>
      <c r="U17" s="39"/>
      <c r="V17" s="39"/>
      <c r="W17" s="39"/>
      <c r="X17" s="39">
        <f t="shared" si="7"/>
        <v>0</v>
      </c>
      <c r="Y17" s="41">
        <f t="shared" si="4"/>
        <v>2849394888</v>
      </c>
      <c r="Z17" s="39"/>
      <c r="AA17" s="39"/>
      <c r="AB17" s="39">
        <f t="shared" si="5"/>
        <v>8761525112</v>
      </c>
      <c r="AC17" s="16">
        <f>+(Y17+Z17)/J17</f>
        <v>0.24540646977155989</v>
      </c>
    </row>
    <row r="18" spans="1:29" s="43" customFormat="1" ht="21.75" customHeight="1" x14ac:dyDescent="0.2">
      <c r="A18" s="47" t="s">
        <v>51</v>
      </c>
      <c r="B18" s="50" t="s">
        <v>52</v>
      </c>
      <c r="C18" s="39">
        <v>700000000</v>
      </c>
      <c r="D18" s="39"/>
      <c r="E18" s="39"/>
      <c r="F18" s="39"/>
      <c r="G18" s="39"/>
      <c r="H18" s="39"/>
      <c r="I18" s="39"/>
      <c r="J18" s="39">
        <f t="shared" si="6"/>
        <v>700000000</v>
      </c>
      <c r="K18" s="39"/>
      <c r="L18" s="39"/>
      <c r="M18" s="39"/>
      <c r="N18" s="42">
        <v>581805</v>
      </c>
      <c r="O18" s="39"/>
      <c r="P18" s="39"/>
      <c r="Q18" s="39">
        <f t="shared" si="3"/>
        <v>581805</v>
      </c>
      <c r="R18" s="39"/>
      <c r="S18" s="39"/>
      <c r="T18" s="39"/>
      <c r="U18" s="39"/>
      <c r="V18" s="39"/>
      <c r="W18" s="39"/>
      <c r="X18" s="39">
        <f t="shared" si="7"/>
        <v>0</v>
      </c>
      <c r="Y18" s="41">
        <f t="shared" si="4"/>
        <v>581805</v>
      </c>
      <c r="Z18" s="39"/>
      <c r="AA18" s="39"/>
      <c r="AB18" s="39">
        <f t="shared" si="5"/>
        <v>699418195</v>
      </c>
      <c r="AC18" s="16">
        <f>+(Y18+Z18)/J18</f>
        <v>8.3115000000000001E-4</v>
      </c>
    </row>
    <row r="19" spans="1:29" s="43" customFormat="1" ht="21.75" customHeight="1" x14ac:dyDescent="0.2">
      <c r="A19" s="47" t="s">
        <v>53</v>
      </c>
      <c r="B19" s="50" t="s">
        <v>54</v>
      </c>
      <c r="C19" s="42">
        <v>511800000</v>
      </c>
      <c r="D19" s="39"/>
      <c r="E19" s="39"/>
      <c r="F19" s="39"/>
      <c r="G19" s="39"/>
      <c r="H19" s="39"/>
      <c r="I19" s="39"/>
      <c r="J19" s="39">
        <f t="shared" si="6"/>
        <v>511800000</v>
      </c>
      <c r="K19" s="39"/>
      <c r="L19" s="39"/>
      <c r="M19" s="39"/>
      <c r="N19" s="39"/>
      <c r="O19" s="39"/>
      <c r="P19" s="39"/>
      <c r="Q19" s="39">
        <f t="shared" si="3"/>
        <v>0</v>
      </c>
      <c r="R19" s="39"/>
      <c r="S19" s="39"/>
      <c r="T19" s="39"/>
      <c r="U19" s="39"/>
      <c r="V19" s="39"/>
      <c r="W19" s="39"/>
      <c r="X19" s="39">
        <f t="shared" si="7"/>
        <v>0</v>
      </c>
      <c r="Y19" s="41">
        <f t="shared" si="4"/>
        <v>0</v>
      </c>
      <c r="Z19" s="39"/>
      <c r="AA19" s="39"/>
      <c r="AB19" s="39">
        <f t="shared" si="5"/>
        <v>511800000</v>
      </c>
      <c r="AC19" s="16">
        <v>0</v>
      </c>
    </row>
    <row r="20" spans="1:29" s="43" customFormat="1" ht="21.75" customHeight="1" x14ac:dyDescent="0.2">
      <c r="A20" s="47" t="s">
        <v>55</v>
      </c>
      <c r="B20" s="50" t="s">
        <v>56</v>
      </c>
      <c r="C20" s="42">
        <v>430000000</v>
      </c>
      <c r="D20" s="39"/>
      <c r="E20" s="39"/>
      <c r="F20" s="39"/>
      <c r="G20" s="39"/>
      <c r="H20" s="39"/>
      <c r="I20" s="39"/>
      <c r="J20" s="39">
        <f t="shared" si="6"/>
        <v>430000000</v>
      </c>
      <c r="K20" s="39"/>
      <c r="L20" s="39"/>
      <c r="M20" s="39">
        <v>10455453</v>
      </c>
      <c r="N20" s="51">
        <v>49104362</v>
      </c>
      <c r="O20" s="39"/>
      <c r="P20" s="39"/>
      <c r="Q20" s="39">
        <f t="shared" si="3"/>
        <v>59559815</v>
      </c>
      <c r="R20" s="39"/>
      <c r="S20" s="39"/>
      <c r="T20" s="39"/>
      <c r="U20" s="39"/>
      <c r="V20" s="39"/>
      <c r="W20" s="39"/>
      <c r="X20" s="39">
        <f t="shared" si="7"/>
        <v>0</v>
      </c>
      <c r="Y20" s="41">
        <f t="shared" si="4"/>
        <v>59559815</v>
      </c>
      <c r="Z20" s="39">
        <v>35954932</v>
      </c>
      <c r="AA20" s="39"/>
      <c r="AB20" s="39">
        <f t="shared" si="5"/>
        <v>334485253</v>
      </c>
      <c r="AC20" s="16">
        <f t="shared" ref="AC20:AC48" si="8">+(Y20+Z20)/J20</f>
        <v>0.22212731860465115</v>
      </c>
    </row>
    <row r="21" spans="1:29" s="43" customFormat="1" ht="21.75" customHeight="1" x14ac:dyDescent="0.2">
      <c r="A21" s="47" t="s">
        <v>57</v>
      </c>
      <c r="B21" s="50" t="s">
        <v>58</v>
      </c>
      <c r="C21" s="42">
        <v>112000000</v>
      </c>
      <c r="D21" s="39"/>
      <c r="E21" s="39"/>
      <c r="F21" s="39"/>
      <c r="G21" s="39"/>
      <c r="H21" s="39"/>
      <c r="I21" s="39"/>
      <c r="J21" s="39">
        <f>+C21+D21-E21+F21-G21</f>
        <v>112000000</v>
      </c>
      <c r="K21" s="39"/>
      <c r="L21" s="39"/>
      <c r="M21" s="39"/>
      <c r="N21" s="42">
        <v>61840687</v>
      </c>
      <c r="O21" s="39"/>
      <c r="P21" s="39"/>
      <c r="Q21" s="39">
        <f t="shared" si="3"/>
        <v>61840687</v>
      </c>
      <c r="R21" s="39"/>
      <c r="S21" s="39"/>
      <c r="T21" s="39"/>
      <c r="U21" s="39"/>
      <c r="V21" s="39"/>
      <c r="W21" s="39"/>
      <c r="X21" s="39">
        <f t="shared" si="7"/>
        <v>0</v>
      </c>
      <c r="Y21" s="41">
        <f t="shared" si="4"/>
        <v>61840687</v>
      </c>
      <c r="Z21" s="39"/>
      <c r="AA21" s="39"/>
      <c r="AB21" s="39">
        <f t="shared" si="5"/>
        <v>50159313</v>
      </c>
      <c r="AC21" s="16">
        <f t="shared" si="8"/>
        <v>0.55214899107142856</v>
      </c>
    </row>
    <row r="22" spans="1:29" s="43" customFormat="1" ht="21.75" customHeight="1" x14ac:dyDescent="0.2">
      <c r="A22" s="47" t="s">
        <v>59</v>
      </c>
      <c r="B22" s="50" t="s">
        <v>60</v>
      </c>
      <c r="C22" s="42">
        <v>24018857100</v>
      </c>
      <c r="D22" s="40">
        <v>4148182723.3299999</v>
      </c>
      <c r="E22" s="39"/>
      <c r="F22" s="39"/>
      <c r="G22" s="39"/>
      <c r="H22" s="39"/>
      <c r="I22" s="39"/>
      <c r="J22" s="39">
        <f t="shared" si="6"/>
        <v>28167039823.330002</v>
      </c>
      <c r="K22" s="39"/>
      <c r="L22" s="39"/>
      <c r="M22" s="39"/>
      <c r="N22" s="39">
        <v>5400437877.6100006</v>
      </c>
      <c r="O22" s="39"/>
      <c r="P22" s="39"/>
      <c r="Q22" s="39">
        <f t="shared" si="3"/>
        <v>5400437877.6100006</v>
      </c>
      <c r="R22" s="39"/>
      <c r="S22" s="39"/>
      <c r="T22" s="39"/>
      <c r="U22" s="39"/>
      <c r="V22" s="39"/>
      <c r="W22" s="39"/>
      <c r="X22" s="39">
        <f t="shared" si="7"/>
        <v>0</v>
      </c>
      <c r="Y22" s="41">
        <f t="shared" si="4"/>
        <v>5400437877.6100006</v>
      </c>
      <c r="Z22" s="39">
        <v>2525593268.21</v>
      </c>
      <c r="AA22" s="39"/>
      <c r="AB22" s="39">
        <f t="shared" si="5"/>
        <v>20241008677.510002</v>
      </c>
      <c r="AC22" s="16">
        <f t="shared" si="8"/>
        <v>0.28139382752088427</v>
      </c>
    </row>
    <row r="23" spans="1:29" s="43" customFormat="1" ht="25.5" x14ac:dyDescent="0.2">
      <c r="A23" s="47" t="s">
        <v>61</v>
      </c>
      <c r="B23" s="50" t="s">
        <v>62</v>
      </c>
      <c r="C23" s="42">
        <v>10500000000</v>
      </c>
      <c r="D23" s="39">
        <v>1577451437</v>
      </c>
      <c r="E23" s="39"/>
      <c r="F23" s="39"/>
      <c r="G23" s="39"/>
      <c r="H23" s="39"/>
      <c r="I23" s="39"/>
      <c r="J23" s="39">
        <f t="shared" si="6"/>
        <v>12077451437</v>
      </c>
      <c r="K23" s="39"/>
      <c r="L23" s="39"/>
      <c r="M23" s="39"/>
      <c r="N23" s="39">
        <v>1652077960</v>
      </c>
      <c r="O23" s="39"/>
      <c r="P23" s="39"/>
      <c r="Q23" s="39">
        <f t="shared" si="3"/>
        <v>1652077960</v>
      </c>
      <c r="R23" s="39"/>
      <c r="S23" s="39"/>
      <c r="T23" s="39"/>
      <c r="U23" s="39"/>
      <c r="V23" s="39"/>
      <c r="W23" s="39"/>
      <c r="X23" s="39">
        <f t="shared" si="7"/>
        <v>0</v>
      </c>
      <c r="Y23" s="41">
        <f t="shared" si="4"/>
        <v>1652077960</v>
      </c>
      <c r="Z23" s="39">
        <v>925762640</v>
      </c>
      <c r="AA23" s="39"/>
      <c r="AB23" s="39">
        <f t="shared" si="5"/>
        <v>9499610837</v>
      </c>
      <c r="AC23" s="16">
        <f t="shared" si="8"/>
        <v>0.21344243141418312</v>
      </c>
    </row>
    <row r="24" spans="1:29" s="43" customFormat="1" ht="21" customHeight="1" x14ac:dyDescent="0.2">
      <c r="A24" s="47" t="s">
        <v>63</v>
      </c>
      <c r="B24" s="50" t="s">
        <v>70</v>
      </c>
      <c r="C24" s="42">
        <v>10562296388.939999</v>
      </c>
      <c r="D24" s="39">
        <v>6089981749</v>
      </c>
      <c r="E24" s="39"/>
      <c r="F24" s="39"/>
      <c r="G24" s="39"/>
      <c r="H24" s="39"/>
      <c r="I24" s="39"/>
      <c r="J24" s="39">
        <f t="shared" si="6"/>
        <v>16652278137.939999</v>
      </c>
      <c r="K24" s="39"/>
      <c r="L24" s="39"/>
      <c r="M24" s="39"/>
      <c r="N24" s="39"/>
      <c r="O24" s="39"/>
      <c r="P24" s="39"/>
      <c r="Q24" s="39">
        <f t="shared" si="3"/>
        <v>0</v>
      </c>
      <c r="R24" s="39"/>
      <c r="S24" s="39"/>
      <c r="T24" s="39"/>
      <c r="U24" s="39"/>
      <c r="V24" s="39"/>
      <c r="W24" s="39"/>
      <c r="X24" s="39">
        <f t="shared" si="7"/>
        <v>0</v>
      </c>
      <c r="Y24" s="41">
        <f t="shared" si="4"/>
        <v>0</v>
      </c>
      <c r="Z24" s="39"/>
      <c r="AA24" s="39"/>
      <c r="AB24" s="39">
        <f t="shared" si="5"/>
        <v>16652278137.939999</v>
      </c>
      <c r="AC24" s="16">
        <f t="shared" si="8"/>
        <v>0</v>
      </c>
    </row>
    <row r="25" spans="1:29" s="43" customFormat="1" ht="26.25" customHeight="1" x14ac:dyDescent="0.2">
      <c r="A25" s="47" t="s">
        <v>107</v>
      </c>
      <c r="B25" s="50" t="s">
        <v>71</v>
      </c>
      <c r="C25" s="42">
        <v>770000000</v>
      </c>
      <c r="D25" s="39"/>
      <c r="E25" s="39"/>
      <c r="F25" s="39">
        <v>100000000</v>
      </c>
      <c r="G25" s="39"/>
      <c r="H25" s="39"/>
      <c r="I25" s="39"/>
      <c r="J25" s="39">
        <f t="shared" si="6"/>
        <v>870000000</v>
      </c>
      <c r="K25" s="39"/>
      <c r="L25" s="39">
        <v>3600000</v>
      </c>
      <c r="M25" s="39">
        <v>8300000</v>
      </c>
      <c r="N25" s="39">
        <v>81143527</v>
      </c>
      <c r="O25" s="39"/>
      <c r="P25" s="39"/>
      <c r="Q25" s="39">
        <f t="shared" si="3"/>
        <v>93043527</v>
      </c>
      <c r="R25" s="39"/>
      <c r="S25" s="39"/>
      <c r="T25" s="39"/>
      <c r="U25" s="39"/>
      <c r="V25" s="39"/>
      <c r="W25" s="39"/>
      <c r="X25" s="39">
        <f t="shared" si="7"/>
        <v>0</v>
      </c>
      <c r="Y25" s="41">
        <f t="shared" si="4"/>
        <v>93043527</v>
      </c>
      <c r="Z25" s="39">
        <v>120638140</v>
      </c>
      <c r="AA25" s="39"/>
      <c r="AB25" s="39">
        <f t="shared" si="5"/>
        <v>656318333</v>
      </c>
      <c r="AC25" s="16">
        <f t="shared" si="8"/>
        <v>0.24561111149425288</v>
      </c>
    </row>
    <row r="26" spans="1:29" s="43" customFormat="1" ht="21" customHeight="1" x14ac:dyDescent="0.2">
      <c r="A26" s="47" t="s">
        <v>103</v>
      </c>
      <c r="B26" s="50" t="s">
        <v>64</v>
      </c>
      <c r="C26" s="42">
        <v>1168360000</v>
      </c>
      <c r="D26" s="39">
        <v>564194751.42000008</v>
      </c>
      <c r="E26" s="39"/>
      <c r="F26" s="39"/>
      <c r="G26" s="39"/>
      <c r="H26" s="39"/>
      <c r="I26" s="39"/>
      <c r="J26" s="39">
        <f t="shared" si="6"/>
        <v>1732554751.4200001</v>
      </c>
      <c r="K26" s="39"/>
      <c r="L26" s="39">
        <v>20600000</v>
      </c>
      <c r="M26" s="39">
        <v>59500000</v>
      </c>
      <c r="N26" s="39">
        <v>81054000</v>
      </c>
      <c r="O26" s="39"/>
      <c r="P26" s="39"/>
      <c r="Q26" s="39">
        <f t="shared" si="3"/>
        <v>161154000</v>
      </c>
      <c r="R26" s="39"/>
      <c r="S26" s="39"/>
      <c r="T26" s="39"/>
      <c r="U26" s="39"/>
      <c r="V26" s="39"/>
      <c r="W26" s="39"/>
      <c r="X26" s="39">
        <f t="shared" si="7"/>
        <v>0</v>
      </c>
      <c r="Y26" s="41">
        <f t="shared" si="4"/>
        <v>161154000</v>
      </c>
      <c r="Z26" s="39">
        <v>230356500</v>
      </c>
      <c r="AA26" s="39"/>
      <c r="AB26" s="39">
        <f t="shared" si="5"/>
        <v>1341044251.4200001</v>
      </c>
      <c r="AC26" s="16">
        <f t="shared" si="8"/>
        <v>0.22597294525850822</v>
      </c>
    </row>
    <row r="27" spans="1:29" s="43" customFormat="1" ht="21" customHeight="1" x14ac:dyDescent="0.2">
      <c r="A27" s="47" t="s">
        <v>104</v>
      </c>
      <c r="B27" s="50" t="s">
        <v>65</v>
      </c>
      <c r="C27" s="42">
        <v>5845330503</v>
      </c>
      <c r="D27" s="39"/>
      <c r="E27" s="39"/>
      <c r="F27" s="39">
        <v>61453455</v>
      </c>
      <c r="G27" s="39"/>
      <c r="H27" s="39"/>
      <c r="I27" s="39"/>
      <c r="J27" s="39">
        <f>+C27+D27-E27+F27-G27</f>
        <v>5906783958</v>
      </c>
      <c r="K27" s="39">
        <v>487110875</v>
      </c>
      <c r="L27" s="39">
        <v>487110875</v>
      </c>
      <c r="M27" s="39">
        <v>487110875</v>
      </c>
      <c r="N27" s="39">
        <v>487110875</v>
      </c>
      <c r="O27" s="49"/>
      <c r="P27" s="49"/>
      <c r="Q27" s="49">
        <f t="shared" si="3"/>
        <v>1948443500</v>
      </c>
      <c r="R27" s="49"/>
      <c r="S27" s="49"/>
      <c r="T27" s="49"/>
      <c r="U27" s="49"/>
      <c r="V27" s="49"/>
      <c r="W27" s="49"/>
      <c r="X27" s="49">
        <f t="shared" si="7"/>
        <v>0</v>
      </c>
      <c r="Y27" s="41">
        <f t="shared" si="4"/>
        <v>1948443500</v>
      </c>
      <c r="Z27" s="39"/>
      <c r="AA27" s="39"/>
      <c r="AB27" s="39">
        <f t="shared" si="5"/>
        <v>3958340458</v>
      </c>
      <c r="AC27" s="16">
        <f t="shared" si="8"/>
        <v>0.32986537409432032</v>
      </c>
    </row>
    <row r="28" spans="1:29" s="43" customFormat="1" ht="18" customHeight="1" x14ac:dyDescent="0.2">
      <c r="A28" s="47" t="s">
        <v>105</v>
      </c>
      <c r="B28" s="50" t="s">
        <v>66</v>
      </c>
      <c r="C28" s="42">
        <v>8663671771.7049599</v>
      </c>
      <c r="D28" s="39"/>
      <c r="E28" s="39"/>
      <c r="F28" s="39"/>
      <c r="G28" s="39"/>
      <c r="H28" s="39"/>
      <c r="I28" s="39"/>
      <c r="J28" s="39">
        <f t="shared" si="6"/>
        <v>8663671771.7049599</v>
      </c>
      <c r="K28" s="39">
        <v>656972647</v>
      </c>
      <c r="L28" s="39">
        <v>656972647</v>
      </c>
      <c r="M28" s="39">
        <v>656972647</v>
      </c>
      <c r="N28" s="39">
        <v>656972647</v>
      </c>
      <c r="O28" s="39"/>
      <c r="P28" s="39"/>
      <c r="Q28" s="39">
        <f t="shared" si="3"/>
        <v>2627890588</v>
      </c>
      <c r="R28" s="39"/>
      <c r="S28" s="39"/>
      <c r="T28" s="39"/>
      <c r="U28" s="39"/>
      <c r="V28" s="39"/>
      <c r="W28" s="39"/>
      <c r="X28" s="39">
        <f t="shared" si="7"/>
        <v>0</v>
      </c>
      <c r="Y28" s="41">
        <f t="shared" si="4"/>
        <v>2627890588</v>
      </c>
      <c r="Z28" s="39"/>
      <c r="AA28" s="39"/>
      <c r="AB28" s="39">
        <f t="shared" si="5"/>
        <v>6035781183.7049599</v>
      </c>
      <c r="AC28" s="16">
        <f t="shared" si="8"/>
        <v>0.30332296250909868</v>
      </c>
    </row>
    <row r="29" spans="1:29" s="43" customFormat="1" ht="21" customHeight="1" x14ac:dyDescent="0.2">
      <c r="A29" s="47" t="s">
        <v>106</v>
      </c>
      <c r="B29" s="50" t="s">
        <v>67</v>
      </c>
      <c r="C29" s="42">
        <v>52000000</v>
      </c>
      <c r="D29" s="39"/>
      <c r="E29" s="39"/>
      <c r="F29" s="39"/>
      <c r="G29" s="39"/>
      <c r="H29" s="39"/>
      <c r="I29" s="39"/>
      <c r="J29" s="39">
        <f t="shared" si="6"/>
        <v>52000000</v>
      </c>
      <c r="K29" s="39"/>
      <c r="L29" s="39"/>
      <c r="M29" s="39"/>
      <c r="N29" s="39"/>
      <c r="O29" s="39"/>
      <c r="P29" s="39"/>
      <c r="Q29" s="39">
        <f t="shared" si="3"/>
        <v>0</v>
      </c>
      <c r="R29" s="39"/>
      <c r="S29" s="39"/>
      <c r="T29" s="39"/>
      <c r="U29" s="39"/>
      <c r="V29" s="39"/>
      <c r="W29" s="39"/>
      <c r="X29" s="39">
        <f t="shared" si="7"/>
        <v>0</v>
      </c>
      <c r="Y29" s="41">
        <f t="shared" si="4"/>
        <v>0</v>
      </c>
      <c r="Z29" s="39"/>
      <c r="AA29" s="39"/>
      <c r="AB29" s="39">
        <f t="shared" si="5"/>
        <v>52000000</v>
      </c>
      <c r="AC29" s="16">
        <f t="shared" si="8"/>
        <v>0</v>
      </c>
    </row>
    <row r="30" spans="1:29" s="43" customFormat="1" ht="21" customHeight="1" x14ac:dyDescent="0.2">
      <c r="A30" s="47" t="s">
        <v>97</v>
      </c>
      <c r="B30" s="50" t="s">
        <v>98</v>
      </c>
      <c r="C30" s="42">
        <f>1470000000</f>
        <v>1470000000</v>
      </c>
      <c r="D30" s="39"/>
      <c r="E30" s="39"/>
      <c r="F30" s="39"/>
      <c r="G30" s="39"/>
      <c r="H30" s="39"/>
      <c r="I30" s="39"/>
      <c r="J30" s="39">
        <f t="shared" si="6"/>
        <v>1470000000</v>
      </c>
      <c r="K30" s="39"/>
      <c r="L30" s="39"/>
      <c r="M30" s="39">
        <v>470000000</v>
      </c>
      <c r="N30" s="39"/>
      <c r="O30" s="39"/>
      <c r="P30" s="39"/>
      <c r="Q30" s="39">
        <f t="shared" si="3"/>
        <v>470000000</v>
      </c>
      <c r="R30" s="39"/>
      <c r="S30" s="39"/>
      <c r="T30" s="39"/>
      <c r="U30" s="39"/>
      <c r="V30" s="39"/>
      <c r="W30" s="39"/>
      <c r="X30" s="39">
        <f t="shared" si="7"/>
        <v>0</v>
      </c>
      <c r="Y30" s="41">
        <f t="shared" si="4"/>
        <v>470000000</v>
      </c>
      <c r="Z30" s="39"/>
      <c r="AA30" s="39"/>
      <c r="AB30" s="39">
        <f t="shared" si="5"/>
        <v>1000000000</v>
      </c>
      <c r="AC30" s="16">
        <f t="shared" si="8"/>
        <v>0.31972789115646261</v>
      </c>
    </row>
    <row r="31" spans="1:29" s="43" customFormat="1" ht="21" customHeight="1" x14ac:dyDescent="0.2">
      <c r="A31" s="47" t="s">
        <v>99</v>
      </c>
      <c r="B31" s="50" t="s">
        <v>100</v>
      </c>
      <c r="C31" s="42">
        <f>3966500000</f>
        <v>3966500000</v>
      </c>
      <c r="D31" s="39">
        <v>6612502324</v>
      </c>
      <c r="E31" s="39"/>
      <c r="F31" s="39"/>
      <c r="G31" s="39"/>
      <c r="H31" s="39"/>
      <c r="I31" s="39"/>
      <c r="J31" s="39">
        <f t="shared" si="6"/>
        <v>10579002324</v>
      </c>
      <c r="K31" s="39"/>
      <c r="L31" s="39"/>
      <c r="M31" s="39">
        <v>1094416666.6800001</v>
      </c>
      <c r="N31" s="39"/>
      <c r="O31" s="49"/>
      <c r="P31" s="49"/>
      <c r="Q31" s="49">
        <f t="shared" si="3"/>
        <v>1094416666.6800001</v>
      </c>
      <c r="R31" s="49"/>
      <c r="S31" s="49"/>
      <c r="T31" s="49"/>
      <c r="U31" s="49"/>
      <c r="V31" s="49"/>
      <c r="W31" s="49"/>
      <c r="X31" s="49">
        <f t="shared" si="7"/>
        <v>0</v>
      </c>
      <c r="Y31" s="41">
        <f t="shared" si="4"/>
        <v>1094416666.6800001</v>
      </c>
      <c r="Z31" s="39"/>
      <c r="AA31" s="39"/>
      <c r="AB31" s="39">
        <f t="shared" si="5"/>
        <v>9484585657.3199997</v>
      </c>
      <c r="AC31" s="16">
        <f t="shared" si="8"/>
        <v>0.10345178431402338</v>
      </c>
    </row>
    <row r="32" spans="1:29" s="43" customFormat="1" ht="21" customHeight="1" x14ac:dyDescent="0.2">
      <c r="A32" s="47" t="s">
        <v>101</v>
      </c>
      <c r="B32" s="50" t="s">
        <v>102</v>
      </c>
      <c r="C32" s="42">
        <v>607642880</v>
      </c>
      <c r="D32" s="39"/>
      <c r="E32" s="39"/>
      <c r="F32" s="39"/>
      <c r="G32" s="39"/>
      <c r="H32" s="39"/>
      <c r="I32" s="39"/>
      <c r="J32" s="39">
        <f t="shared" si="6"/>
        <v>607642880</v>
      </c>
      <c r="K32" s="39"/>
      <c r="L32" s="39"/>
      <c r="M32" s="39">
        <v>607642880</v>
      </c>
      <c r="N32" s="39"/>
      <c r="O32" s="39"/>
      <c r="P32" s="39"/>
      <c r="Q32" s="39">
        <f t="shared" si="3"/>
        <v>607642880</v>
      </c>
      <c r="R32" s="39"/>
      <c r="S32" s="39"/>
      <c r="T32" s="39"/>
      <c r="U32" s="39"/>
      <c r="V32" s="39"/>
      <c r="W32" s="39"/>
      <c r="X32" s="39">
        <f t="shared" si="7"/>
        <v>0</v>
      </c>
      <c r="Y32" s="41">
        <f t="shared" si="4"/>
        <v>607642880</v>
      </c>
      <c r="Z32" s="39"/>
      <c r="AA32" s="39"/>
      <c r="AB32" s="39">
        <f>+J32-Y32-Z32-AA32</f>
        <v>0</v>
      </c>
      <c r="AC32" s="16">
        <f t="shared" si="8"/>
        <v>1</v>
      </c>
    </row>
    <row r="33" spans="1:29" s="43" customFormat="1" ht="27" customHeight="1" x14ac:dyDescent="0.2">
      <c r="A33" s="47" t="s">
        <v>132</v>
      </c>
      <c r="B33" s="50" t="s">
        <v>133</v>
      </c>
      <c r="C33" s="42"/>
      <c r="D33" s="39">
        <v>586666.66</v>
      </c>
      <c r="E33" s="39"/>
      <c r="F33" s="39"/>
      <c r="G33" s="39"/>
      <c r="H33" s="39"/>
      <c r="I33" s="39"/>
      <c r="J33" s="39">
        <f>+C33+D33+E33+F33+G33</f>
        <v>586666.66</v>
      </c>
      <c r="K33" s="39"/>
      <c r="L33" s="39"/>
      <c r="M33" s="39"/>
      <c r="N33" s="39"/>
      <c r="O33" s="39"/>
      <c r="P33" s="39"/>
      <c r="Q33" s="39">
        <f t="shared" si="3"/>
        <v>0</v>
      </c>
      <c r="R33" s="39"/>
      <c r="S33" s="39"/>
      <c r="T33" s="39"/>
      <c r="U33" s="39"/>
      <c r="V33" s="39"/>
      <c r="W33" s="39"/>
      <c r="X33" s="39">
        <f t="shared" si="7"/>
        <v>0</v>
      </c>
      <c r="Y33" s="41">
        <f>+Q33+X33</f>
        <v>0</v>
      </c>
      <c r="Z33" s="39">
        <v>586666.66</v>
      </c>
      <c r="AA33" s="39"/>
      <c r="AB33" s="39">
        <f>+J33-Y33-Z33-AA33</f>
        <v>0</v>
      </c>
      <c r="AC33" s="16">
        <f>+(Y33+Z33)/J33</f>
        <v>1</v>
      </c>
    </row>
    <row r="34" spans="1:29" s="43" customFormat="1" ht="21" customHeight="1" x14ac:dyDescent="0.2">
      <c r="A34" s="47" t="s">
        <v>68</v>
      </c>
      <c r="B34" s="50" t="s">
        <v>69</v>
      </c>
      <c r="C34" s="42">
        <v>5522638278</v>
      </c>
      <c r="D34" s="39">
        <v>1056547260.85</v>
      </c>
      <c r="E34" s="39"/>
      <c r="F34" s="39"/>
      <c r="G34" s="39"/>
      <c r="H34" s="39"/>
      <c r="I34" s="39"/>
      <c r="J34" s="39">
        <f t="shared" si="6"/>
        <v>6579185538.8500004</v>
      </c>
      <c r="K34" s="39"/>
      <c r="L34" s="39"/>
      <c r="M34" s="39"/>
      <c r="N34" s="39"/>
      <c r="O34" s="39"/>
      <c r="P34" s="39"/>
      <c r="Q34" s="39">
        <f t="shared" si="3"/>
        <v>0</v>
      </c>
      <c r="R34" s="39"/>
      <c r="S34" s="39"/>
      <c r="T34" s="39"/>
      <c r="U34" s="39"/>
      <c r="V34" s="39"/>
      <c r="W34" s="39"/>
      <c r="X34" s="39">
        <f t="shared" si="7"/>
        <v>0</v>
      </c>
      <c r="Y34" s="41">
        <f t="shared" si="4"/>
        <v>0</v>
      </c>
      <c r="Z34" s="39">
        <v>1697221405.2099998</v>
      </c>
      <c r="AA34" s="39"/>
      <c r="AB34" s="39">
        <f t="shared" ref="AB34:AB41" si="9">+J34-Y34-Z34-AA34</f>
        <v>4881964133.6400003</v>
      </c>
      <c r="AC34" s="16">
        <f t="shared" si="8"/>
        <v>0.25796831464744846</v>
      </c>
    </row>
    <row r="35" spans="1:29" s="43" customFormat="1" ht="21" customHeight="1" x14ac:dyDescent="0.2">
      <c r="A35" s="47" t="s">
        <v>72</v>
      </c>
      <c r="B35" s="50" t="s">
        <v>73</v>
      </c>
      <c r="C35" s="42">
        <v>35010000000</v>
      </c>
      <c r="D35" s="39">
        <v>5042641592</v>
      </c>
      <c r="E35" s="39"/>
      <c r="F35" s="39"/>
      <c r="G35" s="39"/>
      <c r="H35" s="39"/>
      <c r="I35" s="39"/>
      <c r="J35" s="39">
        <f t="shared" si="6"/>
        <v>40052641592</v>
      </c>
      <c r="K35" s="39"/>
      <c r="L35" s="39"/>
      <c r="M35" s="39">
        <v>4330180781.25</v>
      </c>
      <c r="N35" s="39">
        <v>3956133640.5</v>
      </c>
      <c r="O35" s="39"/>
      <c r="P35" s="39"/>
      <c r="Q35" s="39">
        <f t="shared" si="3"/>
        <v>8286314421.75</v>
      </c>
      <c r="R35" s="39"/>
      <c r="S35" s="39"/>
      <c r="T35" s="39"/>
      <c r="U35" s="39"/>
      <c r="V35" s="39"/>
      <c r="W35" s="39"/>
      <c r="X35" s="39">
        <f t="shared" si="7"/>
        <v>0</v>
      </c>
      <c r="Y35" s="41">
        <f t="shared" si="4"/>
        <v>8286314421.75</v>
      </c>
      <c r="Z35" s="39"/>
      <c r="AA35" s="39"/>
      <c r="AB35" s="39">
        <f t="shared" si="9"/>
        <v>31766327170.25</v>
      </c>
      <c r="AC35" s="16">
        <f t="shared" si="8"/>
        <v>0.20688559087211578</v>
      </c>
    </row>
    <row r="36" spans="1:29" s="43" customFormat="1" ht="21" customHeight="1" x14ac:dyDescent="0.2">
      <c r="A36" s="47" t="s">
        <v>74</v>
      </c>
      <c r="B36" s="50" t="s">
        <v>75</v>
      </c>
      <c r="C36" s="42">
        <v>3734400000</v>
      </c>
      <c r="D36" s="39">
        <v>581151226.09000003</v>
      </c>
      <c r="E36" s="39"/>
      <c r="F36" s="39"/>
      <c r="G36" s="39"/>
      <c r="H36" s="39"/>
      <c r="I36" s="39"/>
      <c r="J36" s="39">
        <f t="shared" si="6"/>
        <v>4315551226.0900002</v>
      </c>
      <c r="K36" s="39"/>
      <c r="L36" s="39"/>
      <c r="M36" s="39">
        <v>461885950</v>
      </c>
      <c r="N36" s="39">
        <v>421987588.31999999</v>
      </c>
      <c r="O36" s="39"/>
      <c r="P36" s="39"/>
      <c r="Q36" s="39">
        <f t="shared" si="3"/>
        <v>883873538.31999993</v>
      </c>
      <c r="R36" s="39"/>
      <c r="S36" s="39"/>
      <c r="T36" s="39"/>
      <c r="U36" s="39"/>
      <c r="V36" s="39"/>
      <c r="W36" s="39"/>
      <c r="X36" s="39">
        <f t="shared" si="7"/>
        <v>0</v>
      </c>
      <c r="Y36" s="41">
        <f t="shared" si="4"/>
        <v>883873538.31999993</v>
      </c>
      <c r="Z36" s="39"/>
      <c r="AA36" s="39"/>
      <c r="AB36" s="39">
        <f t="shared" si="9"/>
        <v>3431677687.7700005</v>
      </c>
      <c r="AC36" s="16">
        <f t="shared" si="8"/>
        <v>0.20481127253836631</v>
      </c>
    </row>
    <row r="37" spans="1:29" s="43" customFormat="1" ht="21" customHeight="1" x14ac:dyDescent="0.2">
      <c r="A37" s="47" t="s">
        <v>76</v>
      </c>
      <c r="B37" s="50" t="s">
        <v>77</v>
      </c>
      <c r="C37" s="42">
        <v>5601600000</v>
      </c>
      <c r="D37" s="39">
        <v>871726840</v>
      </c>
      <c r="E37" s="39"/>
      <c r="F37" s="39"/>
      <c r="G37" s="39"/>
      <c r="H37" s="39"/>
      <c r="I37" s="39"/>
      <c r="J37" s="39">
        <f t="shared" si="6"/>
        <v>6473326840</v>
      </c>
      <c r="K37" s="39"/>
      <c r="L37" s="39"/>
      <c r="M37" s="39">
        <v>692828925</v>
      </c>
      <c r="N37" s="39">
        <v>632981382.48000002</v>
      </c>
      <c r="O37" s="39"/>
      <c r="P37" s="39"/>
      <c r="Q37" s="39">
        <f t="shared" si="3"/>
        <v>1325810307.48</v>
      </c>
      <c r="R37" s="39"/>
      <c r="S37" s="39"/>
      <c r="T37" s="39"/>
      <c r="U37" s="39"/>
      <c r="V37" s="39"/>
      <c r="W37" s="39"/>
      <c r="X37" s="39">
        <f t="shared" si="7"/>
        <v>0</v>
      </c>
      <c r="Y37" s="41">
        <f t="shared" si="4"/>
        <v>1325810307.48</v>
      </c>
      <c r="Z37" s="39"/>
      <c r="AA37" s="39"/>
      <c r="AB37" s="39">
        <f t="shared" si="9"/>
        <v>5147516532.5200005</v>
      </c>
      <c r="AC37" s="16">
        <f t="shared" si="8"/>
        <v>0.20481127251099837</v>
      </c>
    </row>
    <row r="38" spans="1:29" s="43" customFormat="1" ht="21" customHeight="1" x14ac:dyDescent="0.2">
      <c r="A38" s="47" t="s">
        <v>78</v>
      </c>
      <c r="B38" s="50" t="s">
        <v>79</v>
      </c>
      <c r="C38" s="42">
        <v>2115294588</v>
      </c>
      <c r="D38" s="39"/>
      <c r="E38" s="39"/>
      <c r="F38" s="39"/>
      <c r="G38" s="39"/>
      <c r="H38" s="39"/>
      <c r="I38" s="39"/>
      <c r="J38" s="39">
        <f t="shared" si="6"/>
        <v>2115294588</v>
      </c>
      <c r="K38" s="39">
        <v>176274549</v>
      </c>
      <c r="L38" s="39">
        <v>176274549</v>
      </c>
      <c r="M38" s="39">
        <v>176274549</v>
      </c>
      <c r="N38" s="39">
        <v>176274549</v>
      </c>
      <c r="O38" s="39"/>
      <c r="P38" s="39"/>
      <c r="Q38" s="39">
        <f t="shared" si="3"/>
        <v>705098196</v>
      </c>
      <c r="R38" s="39"/>
      <c r="S38" s="39"/>
      <c r="T38" s="39"/>
      <c r="U38" s="39"/>
      <c r="V38" s="39"/>
      <c r="W38" s="39"/>
      <c r="X38" s="39">
        <f t="shared" si="7"/>
        <v>0</v>
      </c>
      <c r="Y38" s="41">
        <f t="shared" si="4"/>
        <v>705098196</v>
      </c>
      <c r="Z38" s="39">
        <v>176274549</v>
      </c>
      <c r="AA38" s="39"/>
      <c r="AB38" s="39">
        <f t="shared" si="9"/>
        <v>1233921843</v>
      </c>
      <c r="AC38" s="16">
        <f t="shared" si="8"/>
        <v>0.41666666666666669</v>
      </c>
    </row>
    <row r="39" spans="1:29" s="43" customFormat="1" ht="21" customHeight="1" x14ac:dyDescent="0.2">
      <c r="A39" s="47" t="s">
        <v>80</v>
      </c>
      <c r="B39" s="50" t="s">
        <v>81</v>
      </c>
      <c r="C39" s="42">
        <v>20720000000</v>
      </c>
      <c r="D39" s="39">
        <v>1531822844.9300001</v>
      </c>
      <c r="E39" s="39"/>
      <c r="F39" s="40"/>
      <c r="G39" s="39"/>
      <c r="H39" s="39"/>
      <c r="I39" s="39"/>
      <c r="J39" s="39">
        <f t="shared" si="6"/>
        <v>22251822844.93</v>
      </c>
      <c r="K39" s="39"/>
      <c r="L39" s="39"/>
      <c r="M39" s="39">
        <v>2770864510.1999998</v>
      </c>
      <c r="N39" s="39">
        <v>2336148307.1999998</v>
      </c>
      <c r="O39" s="39"/>
      <c r="P39" s="39"/>
      <c r="Q39" s="39">
        <f t="shared" si="3"/>
        <v>5107012817.3999996</v>
      </c>
      <c r="R39" s="39"/>
      <c r="S39" s="39"/>
      <c r="T39" s="39"/>
      <c r="U39" s="39"/>
      <c r="V39" s="39"/>
      <c r="W39" s="39"/>
      <c r="X39" s="39">
        <f t="shared" si="7"/>
        <v>0</v>
      </c>
      <c r="Y39" s="41">
        <f t="shared" si="4"/>
        <v>5107012817.3999996</v>
      </c>
      <c r="Z39" s="39"/>
      <c r="AA39" s="39"/>
      <c r="AB39" s="39">
        <f t="shared" si="9"/>
        <v>17144810027.530001</v>
      </c>
      <c r="AC39" s="16">
        <f t="shared" si="8"/>
        <v>0.22950986321390809</v>
      </c>
    </row>
    <row r="40" spans="1:29" s="43" customFormat="1" ht="21" customHeight="1" x14ac:dyDescent="0.2">
      <c r="A40" s="47" t="s">
        <v>134</v>
      </c>
      <c r="B40" s="50" t="s">
        <v>135</v>
      </c>
      <c r="C40" s="42">
        <v>0</v>
      </c>
      <c r="D40" s="39">
        <v>1552299004.01</v>
      </c>
      <c r="E40" s="39"/>
      <c r="F40" s="40"/>
      <c r="G40" s="39"/>
      <c r="H40" s="39"/>
      <c r="I40" s="39"/>
      <c r="J40" s="39">
        <f>+C40+D40+E40+F40+G40</f>
        <v>1552299004.01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41">
        <f>+Q40+X40</f>
        <v>0</v>
      </c>
      <c r="Z40" s="39">
        <v>110000000</v>
      </c>
      <c r="AA40" s="39"/>
      <c r="AB40" s="39">
        <f>+J40-Y40-Z40-AA40</f>
        <v>1442299004.01</v>
      </c>
      <c r="AC40" s="16">
        <f>+(Y40+Z40)/J40</f>
        <v>7.0862636461043155E-2</v>
      </c>
    </row>
    <row r="41" spans="1:29" s="43" customFormat="1" ht="35.25" customHeight="1" x14ac:dyDescent="0.2">
      <c r="A41" s="47" t="s">
        <v>82</v>
      </c>
      <c r="B41" s="50" t="s">
        <v>83</v>
      </c>
      <c r="C41" s="42">
        <v>554400000</v>
      </c>
      <c r="D41" s="39">
        <v>2090106186.4300001</v>
      </c>
      <c r="E41" s="39"/>
      <c r="F41" s="39"/>
      <c r="G41" s="39"/>
      <c r="H41" s="39"/>
      <c r="I41" s="39"/>
      <c r="J41" s="39">
        <f t="shared" si="6"/>
        <v>2644506186.4300003</v>
      </c>
      <c r="K41" s="39"/>
      <c r="L41" s="39">
        <v>7438262</v>
      </c>
      <c r="M41" s="39">
        <v>104924251</v>
      </c>
      <c r="N41" s="39">
        <v>85083380</v>
      </c>
      <c r="O41" s="39"/>
      <c r="P41" s="39"/>
      <c r="Q41" s="39">
        <f t="shared" si="3"/>
        <v>197445893</v>
      </c>
      <c r="R41" s="39"/>
      <c r="S41" s="39"/>
      <c r="T41" s="39"/>
      <c r="U41" s="39"/>
      <c r="V41" s="39"/>
      <c r="W41" s="39"/>
      <c r="X41" s="39">
        <f t="shared" si="7"/>
        <v>0</v>
      </c>
      <c r="Y41" s="41">
        <f t="shared" si="4"/>
        <v>197445893</v>
      </c>
      <c r="Z41" s="39">
        <v>37289515</v>
      </c>
      <c r="AA41" s="39"/>
      <c r="AB41" s="39">
        <f t="shared" si="9"/>
        <v>2409770778.4300003</v>
      </c>
      <c r="AC41" s="16">
        <f t="shared" si="8"/>
        <v>8.8763417988779736E-2</v>
      </c>
    </row>
    <row r="42" spans="1:29" s="35" customFormat="1" ht="20.25" customHeight="1" x14ac:dyDescent="0.2">
      <c r="A42" s="52"/>
      <c r="B42" s="53" t="s">
        <v>11</v>
      </c>
      <c r="C42" s="54">
        <f t="shared" ref="C42:AB42" si="10">C10+C12+C14</f>
        <v>288462237809.64496</v>
      </c>
      <c r="D42" s="54">
        <f t="shared" si="10"/>
        <v>43550490997.040001</v>
      </c>
      <c r="E42" s="54">
        <f t="shared" si="10"/>
        <v>0</v>
      </c>
      <c r="F42" s="54">
        <f t="shared" si="10"/>
        <v>982639055</v>
      </c>
      <c r="G42" s="54">
        <f t="shared" si="10"/>
        <v>982639055</v>
      </c>
      <c r="H42" s="54">
        <f t="shared" si="10"/>
        <v>0</v>
      </c>
      <c r="I42" s="54">
        <f t="shared" si="10"/>
        <v>0</v>
      </c>
      <c r="J42" s="54">
        <f t="shared" si="10"/>
        <v>332012728806.68494</v>
      </c>
      <c r="K42" s="54">
        <f t="shared" si="10"/>
        <v>9807678517</v>
      </c>
      <c r="L42" s="54">
        <f t="shared" si="10"/>
        <v>10987618555</v>
      </c>
      <c r="M42" s="54">
        <f t="shared" si="10"/>
        <v>20844427697.130001</v>
      </c>
      <c r="N42" s="54">
        <f t="shared" si="10"/>
        <v>26747913926.110001</v>
      </c>
      <c r="O42" s="54">
        <f t="shared" si="10"/>
        <v>0</v>
      </c>
      <c r="P42" s="54">
        <f t="shared" si="10"/>
        <v>0</v>
      </c>
      <c r="Q42" s="54">
        <f t="shared" si="10"/>
        <v>68387638695.240005</v>
      </c>
      <c r="R42" s="54">
        <f t="shared" si="10"/>
        <v>0</v>
      </c>
      <c r="S42" s="54">
        <f t="shared" si="10"/>
        <v>0</v>
      </c>
      <c r="T42" s="54">
        <f t="shared" si="10"/>
        <v>0</v>
      </c>
      <c r="U42" s="54">
        <f t="shared" si="10"/>
        <v>0</v>
      </c>
      <c r="V42" s="54">
        <f t="shared" si="10"/>
        <v>0</v>
      </c>
      <c r="W42" s="54">
        <f t="shared" si="10"/>
        <v>0</v>
      </c>
      <c r="X42" s="54">
        <f t="shared" si="10"/>
        <v>0</v>
      </c>
      <c r="Y42" s="54">
        <f t="shared" si="10"/>
        <v>68387638695.240005</v>
      </c>
      <c r="Z42" s="54">
        <f t="shared" si="10"/>
        <v>24105258613</v>
      </c>
      <c r="AA42" s="54">
        <f t="shared" si="10"/>
        <v>0</v>
      </c>
      <c r="AB42" s="54">
        <f t="shared" si="10"/>
        <v>239519831498.36496</v>
      </c>
      <c r="AC42" s="12">
        <f t="shared" si="8"/>
        <v>0.2785823833943854</v>
      </c>
    </row>
    <row r="43" spans="1:29" s="55" customFormat="1" ht="25.5" x14ac:dyDescent="0.2">
      <c r="A43" s="47" t="s">
        <v>86</v>
      </c>
      <c r="B43" s="48" t="s">
        <v>22</v>
      </c>
      <c r="C43" s="40">
        <v>38395705018</v>
      </c>
      <c r="D43" s="40">
        <v>1841238739.6500001</v>
      </c>
      <c r="E43" s="39"/>
      <c r="F43" s="39"/>
      <c r="G43" s="41"/>
      <c r="H43" s="41"/>
      <c r="I43" s="41"/>
      <c r="J43" s="39">
        <f t="shared" si="6"/>
        <v>40236943757.650002</v>
      </c>
      <c r="K43" s="39">
        <v>3769346691.4099998</v>
      </c>
      <c r="L43" s="39">
        <v>1650980283.8099999</v>
      </c>
      <c r="M43" s="39">
        <v>3760285384.1399999</v>
      </c>
      <c r="N43" s="39">
        <v>3683058202.77</v>
      </c>
      <c r="O43" s="39"/>
      <c r="P43" s="39"/>
      <c r="Q43" s="39">
        <f t="shared" si="3"/>
        <v>12863670562.129999</v>
      </c>
      <c r="R43" s="39"/>
      <c r="S43" s="39"/>
      <c r="T43" s="39"/>
      <c r="U43" s="39"/>
      <c r="V43" s="39"/>
      <c r="W43" s="39"/>
      <c r="X43" s="39">
        <f t="shared" si="7"/>
        <v>0</v>
      </c>
      <c r="Y43" s="41">
        <f t="shared" si="4"/>
        <v>12863670562.129999</v>
      </c>
      <c r="Z43" s="39">
        <v>1269295165.23</v>
      </c>
      <c r="AA43" s="39"/>
      <c r="AB43" s="39">
        <f>+J43-Y43-Z43-AA43</f>
        <v>26103978030.290005</v>
      </c>
      <c r="AC43" s="16">
        <f t="shared" si="8"/>
        <v>0.35124351920175312</v>
      </c>
    </row>
    <row r="44" spans="1:29" s="55" customFormat="1" ht="18.95" customHeight="1" x14ac:dyDescent="0.2">
      <c r="A44" s="47" t="s">
        <v>87</v>
      </c>
      <c r="B44" s="48" t="s">
        <v>88</v>
      </c>
      <c r="C44" s="40">
        <v>22700000000</v>
      </c>
      <c r="D44" s="39">
        <v>700000000</v>
      </c>
      <c r="E44" s="41"/>
      <c r="F44" s="39"/>
      <c r="G44" s="41"/>
      <c r="H44" s="41"/>
      <c r="I44" s="41"/>
      <c r="J44" s="39">
        <f t="shared" si="6"/>
        <v>23400000000</v>
      </c>
      <c r="K44" s="39"/>
      <c r="L44" s="39">
        <v>1259083000</v>
      </c>
      <c r="M44" s="39"/>
      <c r="N44" s="39"/>
      <c r="O44" s="39"/>
      <c r="P44" s="39"/>
      <c r="Q44" s="39">
        <f t="shared" si="3"/>
        <v>1259083000</v>
      </c>
      <c r="R44" s="39"/>
      <c r="S44" s="39"/>
      <c r="T44" s="39"/>
      <c r="U44" s="39"/>
      <c r="V44" s="39"/>
      <c r="W44" s="39"/>
      <c r="X44" s="39">
        <f t="shared" si="7"/>
        <v>0</v>
      </c>
      <c r="Y44" s="41">
        <f t="shared" si="4"/>
        <v>1259083000</v>
      </c>
      <c r="Z44" s="39">
        <v>1126708000</v>
      </c>
      <c r="AA44" s="39"/>
      <c r="AB44" s="39">
        <f>+J44-Y44-Z44-AA44</f>
        <v>21014209000</v>
      </c>
      <c r="AC44" s="16">
        <f t="shared" si="8"/>
        <v>0.10195688034188034</v>
      </c>
    </row>
    <row r="45" spans="1:29" s="55" customFormat="1" ht="18.95" customHeight="1" x14ac:dyDescent="0.2">
      <c r="A45" s="47" t="s">
        <v>89</v>
      </c>
      <c r="B45" s="48" t="s">
        <v>90</v>
      </c>
      <c r="C45" s="40">
        <v>13409508573.379999</v>
      </c>
      <c r="D45" s="39">
        <v>5182843711</v>
      </c>
      <c r="E45" s="40"/>
      <c r="F45" s="56"/>
      <c r="G45" s="41"/>
      <c r="H45" s="41"/>
      <c r="I45" s="41"/>
      <c r="J45" s="39">
        <f t="shared" si="6"/>
        <v>18592352284.379997</v>
      </c>
      <c r="K45" s="39"/>
      <c r="L45" s="39"/>
      <c r="M45" s="39"/>
      <c r="N45" s="39">
        <v>102478424</v>
      </c>
      <c r="O45" s="39"/>
      <c r="P45" s="39"/>
      <c r="Q45" s="39">
        <f t="shared" si="3"/>
        <v>102478424</v>
      </c>
      <c r="R45" s="39"/>
      <c r="S45" s="39"/>
      <c r="T45" s="39"/>
      <c r="U45" s="39"/>
      <c r="V45" s="39"/>
      <c r="W45" s="39"/>
      <c r="X45" s="39">
        <f t="shared" si="7"/>
        <v>0</v>
      </c>
      <c r="Y45" s="41">
        <f t="shared" si="4"/>
        <v>102478424</v>
      </c>
      <c r="Z45" s="57">
        <v>4541856221.75</v>
      </c>
      <c r="AA45" s="39"/>
      <c r="AB45" s="39">
        <f>+J45-Y45-Z45-AA45</f>
        <v>13948017638.629997</v>
      </c>
      <c r="AC45" s="16">
        <f t="shared" si="8"/>
        <v>0.2497981199319167</v>
      </c>
    </row>
    <row r="46" spans="1:29" s="55" customFormat="1" ht="18.95" customHeight="1" x14ac:dyDescent="0.2">
      <c r="A46" s="47" t="s">
        <v>91</v>
      </c>
      <c r="B46" s="48" t="s">
        <v>36</v>
      </c>
      <c r="C46" s="40">
        <v>9300000000</v>
      </c>
      <c r="D46" s="39">
        <v>4550511728.9899998</v>
      </c>
      <c r="E46" s="40"/>
      <c r="F46" s="56"/>
      <c r="G46" s="41"/>
      <c r="H46" s="41"/>
      <c r="I46" s="41"/>
      <c r="J46" s="39">
        <f t="shared" si="6"/>
        <v>13850511728.99</v>
      </c>
      <c r="K46" s="39"/>
      <c r="L46" s="39"/>
      <c r="M46" s="39">
        <v>3592999</v>
      </c>
      <c r="N46" s="39">
        <v>15313984</v>
      </c>
      <c r="O46" s="39"/>
      <c r="P46" s="39"/>
      <c r="Q46" s="39">
        <f t="shared" si="3"/>
        <v>18906983</v>
      </c>
      <c r="R46" s="39"/>
      <c r="S46" s="39"/>
      <c r="T46" s="39"/>
      <c r="U46" s="39"/>
      <c r="V46" s="39"/>
      <c r="W46" s="39"/>
      <c r="X46" s="39">
        <f t="shared" si="7"/>
        <v>0</v>
      </c>
      <c r="Y46" s="41">
        <f t="shared" si="4"/>
        <v>18906983</v>
      </c>
      <c r="Z46" s="39">
        <v>850222024.64999998</v>
      </c>
      <c r="AA46" s="39"/>
      <c r="AB46" s="39">
        <f>+J46-Y46-Z46-AA46</f>
        <v>12981382721.34</v>
      </c>
      <c r="AC46" s="16">
        <f t="shared" si="8"/>
        <v>6.2750678433841384E-2</v>
      </c>
    </row>
    <row r="47" spans="1:29" s="55" customFormat="1" ht="17.25" customHeight="1" thickBot="1" x14ac:dyDescent="0.25">
      <c r="A47" s="58" t="s">
        <v>84</v>
      </c>
      <c r="B47" s="59" t="s">
        <v>85</v>
      </c>
      <c r="C47" s="60">
        <v>249775618949.67999</v>
      </c>
      <c r="D47" s="60">
        <v>325369820679.31</v>
      </c>
      <c r="E47" s="60">
        <v>0</v>
      </c>
      <c r="F47" s="60">
        <v>18005486333</v>
      </c>
      <c r="G47" s="61">
        <v>18005486333</v>
      </c>
      <c r="H47" s="62"/>
      <c r="I47" s="62"/>
      <c r="J47" s="63">
        <f t="shared" si="6"/>
        <v>575145439628.98999</v>
      </c>
      <c r="K47" s="63">
        <v>1426587149</v>
      </c>
      <c r="L47" s="63">
        <v>8033909084</v>
      </c>
      <c r="M47" s="63">
        <v>8387973406.9700003</v>
      </c>
      <c r="N47" s="63">
        <v>16567246738.1</v>
      </c>
      <c r="O47" s="63"/>
      <c r="P47" s="63"/>
      <c r="Q47" s="63">
        <f t="shared" si="3"/>
        <v>34415716378.07</v>
      </c>
      <c r="R47" s="63"/>
      <c r="S47" s="63"/>
      <c r="T47" s="63"/>
      <c r="U47" s="63"/>
      <c r="V47" s="63"/>
      <c r="W47" s="63"/>
      <c r="X47" s="63">
        <f t="shared" si="7"/>
        <v>0</v>
      </c>
      <c r="Y47" s="41">
        <f t="shared" si="4"/>
        <v>34415716378.07</v>
      </c>
      <c r="Z47" s="63">
        <v>279274848853</v>
      </c>
      <c r="AA47" s="63"/>
      <c r="AB47" s="63">
        <f>+J47-Y47-Z47-AA47</f>
        <v>261454874397.91998</v>
      </c>
      <c r="AC47" s="19">
        <f t="shared" si="8"/>
        <v>0.54541085370236597</v>
      </c>
    </row>
    <row r="48" spans="1:29" s="35" customFormat="1" ht="18" customHeight="1" thickBot="1" x14ac:dyDescent="0.25">
      <c r="A48" s="64"/>
      <c r="B48" s="64" t="s">
        <v>1</v>
      </c>
      <c r="C48" s="65">
        <f>SUM(C42:C47)</f>
        <v>622043070350.70496</v>
      </c>
      <c r="D48" s="65">
        <f t="shared" ref="D48:AB48" si="11">SUM(D42:D47)</f>
        <v>381194905855.98999</v>
      </c>
      <c r="E48" s="65">
        <f t="shared" si="11"/>
        <v>0</v>
      </c>
      <c r="F48" s="65">
        <f t="shared" si="11"/>
        <v>18988125388</v>
      </c>
      <c r="G48" s="65">
        <f t="shared" si="11"/>
        <v>18988125388</v>
      </c>
      <c r="H48" s="65">
        <f t="shared" si="11"/>
        <v>0</v>
      </c>
      <c r="I48" s="65">
        <f t="shared" si="11"/>
        <v>0</v>
      </c>
      <c r="J48" s="66">
        <f t="shared" si="11"/>
        <v>1003237976206.6949</v>
      </c>
      <c r="K48" s="67">
        <f t="shared" si="11"/>
        <v>15003612357.41</v>
      </c>
      <c r="L48" s="65">
        <f t="shared" si="11"/>
        <v>21931590922.809998</v>
      </c>
      <c r="M48" s="65">
        <f t="shared" si="11"/>
        <v>32996279487.240002</v>
      </c>
      <c r="N48" s="65">
        <f t="shared" si="11"/>
        <v>47116011274.980003</v>
      </c>
      <c r="O48" s="65">
        <f t="shared" si="11"/>
        <v>0</v>
      </c>
      <c r="P48" s="65">
        <f t="shared" si="11"/>
        <v>0</v>
      </c>
      <c r="Q48" s="65">
        <f t="shared" si="11"/>
        <v>117047494042.44</v>
      </c>
      <c r="R48" s="65">
        <f t="shared" si="11"/>
        <v>0</v>
      </c>
      <c r="S48" s="65">
        <f t="shared" si="11"/>
        <v>0</v>
      </c>
      <c r="T48" s="65">
        <f t="shared" si="11"/>
        <v>0</v>
      </c>
      <c r="U48" s="65">
        <f t="shared" si="11"/>
        <v>0</v>
      </c>
      <c r="V48" s="65">
        <f t="shared" si="11"/>
        <v>0</v>
      </c>
      <c r="W48" s="65">
        <f t="shared" si="11"/>
        <v>0</v>
      </c>
      <c r="X48" s="65">
        <f>SUM(X42:X47)</f>
        <v>0</v>
      </c>
      <c r="Y48" s="65">
        <f>SUM(Y42:Y47)</f>
        <v>117047494042.44</v>
      </c>
      <c r="Z48" s="66">
        <f t="shared" si="11"/>
        <v>311168188877.63</v>
      </c>
      <c r="AA48" s="68">
        <f t="shared" si="11"/>
        <v>0</v>
      </c>
      <c r="AB48" s="67">
        <f t="shared" si="11"/>
        <v>575022293286.54492</v>
      </c>
      <c r="AC48" s="14">
        <f t="shared" si="8"/>
        <v>0.42683360586007729</v>
      </c>
    </row>
    <row r="49" spans="1:29" s="72" customFormat="1" ht="9" customHeight="1" thickBot="1" x14ac:dyDescent="0.25">
      <c r="A49" s="69"/>
      <c r="B49" s="70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13"/>
    </row>
    <row r="50" spans="1:29" s="43" customFormat="1" ht="21" customHeight="1" thickBot="1" x14ac:dyDescent="0.25">
      <c r="A50" s="64"/>
      <c r="B50" s="73" t="s">
        <v>18</v>
      </c>
      <c r="C50" s="65">
        <f>+C48</f>
        <v>622043070350.70496</v>
      </c>
      <c r="D50" s="65">
        <f t="shared" ref="D50:AB50" si="12">+D48</f>
        <v>381194905855.98999</v>
      </c>
      <c r="E50" s="65">
        <f t="shared" si="12"/>
        <v>0</v>
      </c>
      <c r="F50" s="65">
        <f t="shared" si="12"/>
        <v>18988125388</v>
      </c>
      <c r="G50" s="65">
        <f t="shared" si="12"/>
        <v>18988125388</v>
      </c>
      <c r="H50" s="65">
        <f t="shared" si="12"/>
        <v>0</v>
      </c>
      <c r="I50" s="65">
        <f t="shared" si="12"/>
        <v>0</v>
      </c>
      <c r="J50" s="65">
        <f t="shared" si="12"/>
        <v>1003237976206.6949</v>
      </c>
      <c r="K50" s="65">
        <f t="shared" si="12"/>
        <v>15003612357.41</v>
      </c>
      <c r="L50" s="65">
        <f t="shared" si="12"/>
        <v>21931590922.809998</v>
      </c>
      <c r="M50" s="65">
        <f t="shared" si="12"/>
        <v>32996279487.240002</v>
      </c>
      <c r="N50" s="65">
        <f t="shared" si="12"/>
        <v>47116011274.980003</v>
      </c>
      <c r="O50" s="65">
        <f t="shared" si="12"/>
        <v>0</v>
      </c>
      <c r="P50" s="65">
        <f t="shared" si="12"/>
        <v>0</v>
      </c>
      <c r="Q50" s="65">
        <f t="shared" si="12"/>
        <v>117047494042.44</v>
      </c>
      <c r="R50" s="65">
        <f t="shared" si="12"/>
        <v>0</v>
      </c>
      <c r="S50" s="65">
        <f t="shared" si="12"/>
        <v>0</v>
      </c>
      <c r="T50" s="65">
        <f t="shared" si="12"/>
        <v>0</v>
      </c>
      <c r="U50" s="65">
        <f t="shared" si="12"/>
        <v>0</v>
      </c>
      <c r="V50" s="65">
        <f t="shared" si="12"/>
        <v>0</v>
      </c>
      <c r="W50" s="65">
        <f t="shared" si="12"/>
        <v>0</v>
      </c>
      <c r="X50" s="65">
        <f t="shared" si="12"/>
        <v>0</v>
      </c>
      <c r="Y50" s="65">
        <f>+Y48</f>
        <v>117047494042.44</v>
      </c>
      <c r="Z50" s="65">
        <f t="shared" si="12"/>
        <v>311168188877.63</v>
      </c>
      <c r="AA50" s="65">
        <f t="shared" si="12"/>
        <v>0</v>
      </c>
      <c r="AB50" s="65">
        <f t="shared" si="12"/>
        <v>575022293286.54492</v>
      </c>
      <c r="AC50" s="14">
        <f>+(Y50+Z50)/J50</f>
        <v>0.42683360586007729</v>
      </c>
    </row>
    <row r="51" spans="1:29" s="43" customFormat="1" ht="15.75" thickBot="1" x14ac:dyDescent="0.25">
      <c r="A51" s="74"/>
      <c r="B51" s="75"/>
      <c r="C51" s="76"/>
      <c r="D51" s="76"/>
      <c r="E51" s="77"/>
      <c r="F51" s="76"/>
      <c r="G51" s="76"/>
      <c r="H51" s="78"/>
      <c r="I51" s="76"/>
      <c r="J51" s="79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13"/>
    </row>
    <row r="52" spans="1:29" s="35" customFormat="1" ht="21.75" customHeight="1" thickBot="1" x14ac:dyDescent="0.25">
      <c r="A52" s="64"/>
      <c r="B52" s="80" t="s">
        <v>3</v>
      </c>
      <c r="C52" s="81"/>
      <c r="D52" s="81"/>
      <c r="E52" s="81"/>
      <c r="F52" s="81"/>
      <c r="G52" s="81"/>
      <c r="H52" s="81"/>
      <c r="I52" s="81"/>
      <c r="J52" s="82"/>
      <c r="K52" s="81"/>
      <c r="L52" s="81"/>
      <c r="M52" s="81"/>
      <c r="N52" s="81"/>
      <c r="O52" s="83"/>
      <c r="P52" s="84"/>
      <c r="Q52" s="81"/>
      <c r="R52" s="85"/>
      <c r="S52" s="86"/>
      <c r="T52" s="81"/>
      <c r="U52" s="81"/>
      <c r="V52" s="81"/>
      <c r="W52" s="81"/>
      <c r="X52" s="81"/>
      <c r="Y52" s="82"/>
      <c r="Z52" s="81"/>
      <c r="AA52" s="81"/>
      <c r="AB52" s="82"/>
      <c r="AC52" s="18"/>
    </row>
    <row r="53" spans="1:29" s="43" customFormat="1" ht="22.5" customHeight="1" x14ac:dyDescent="0.2">
      <c r="A53" s="87" t="s">
        <v>39</v>
      </c>
      <c r="B53" s="88" t="s">
        <v>40</v>
      </c>
      <c r="C53" s="89">
        <v>11995460341.27</v>
      </c>
      <c r="D53" s="90">
        <v>141150000</v>
      </c>
      <c r="E53" s="91">
        <v>0</v>
      </c>
      <c r="F53" s="91">
        <v>0</v>
      </c>
      <c r="G53" s="91">
        <v>0</v>
      </c>
      <c r="H53" s="91"/>
      <c r="I53" s="91"/>
      <c r="J53" s="92">
        <f>+C53+D53-E53+F53-G53</f>
        <v>12136610341.27</v>
      </c>
      <c r="K53" s="91">
        <v>921296370</v>
      </c>
      <c r="L53" s="91">
        <v>1547777356</v>
      </c>
      <c r="M53" s="91">
        <v>835800357</v>
      </c>
      <c r="N53" s="91">
        <v>844279339</v>
      </c>
      <c r="O53" s="91"/>
      <c r="P53" s="91"/>
      <c r="Q53" s="92">
        <f>SUM(K53:P53)</f>
        <v>4149153422</v>
      </c>
      <c r="R53" s="91"/>
      <c r="S53" s="91"/>
      <c r="T53" s="91"/>
      <c r="U53" s="91"/>
      <c r="V53" s="91"/>
      <c r="W53" s="91"/>
      <c r="X53" s="92">
        <f>SUM(R53:W53)</f>
        <v>0</v>
      </c>
      <c r="Y53" s="92">
        <f>+Q53+X53</f>
        <v>4149153422</v>
      </c>
      <c r="Z53" s="91">
        <v>693301566</v>
      </c>
      <c r="AA53" s="91"/>
      <c r="AB53" s="92">
        <f>+J53-Y53-Z53-AA53</f>
        <v>7294155353.2700005</v>
      </c>
      <c r="AC53" s="17">
        <f t="shared" ref="AC53:AC58" si="13">+(Y53+Z53)/J53</f>
        <v>0.3989956711004759</v>
      </c>
    </row>
    <row r="54" spans="1:29" s="43" customFormat="1" ht="21.75" customHeight="1" x14ac:dyDescent="0.2">
      <c r="A54" s="47" t="s">
        <v>41</v>
      </c>
      <c r="B54" s="50" t="s">
        <v>42</v>
      </c>
      <c r="C54" s="42">
        <v>978901134.17999995</v>
      </c>
      <c r="D54" s="22">
        <v>1245099062.8299999</v>
      </c>
      <c r="E54" s="93">
        <v>0</v>
      </c>
      <c r="F54" s="93">
        <v>0</v>
      </c>
      <c r="G54" s="93">
        <v>0</v>
      </c>
      <c r="H54" s="93"/>
      <c r="I54" s="93"/>
      <c r="J54" s="39">
        <f>+C54+D54-E54+F54-G54</f>
        <v>2224000197.0099998</v>
      </c>
      <c r="K54" s="93">
        <v>47976616.5</v>
      </c>
      <c r="L54" s="93">
        <v>7828224</v>
      </c>
      <c r="M54" s="93">
        <v>77343360</v>
      </c>
      <c r="N54" s="93">
        <v>106128705</v>
      </c>
      <c r="O54" s="93"/>
      <c r="P54" s="93"/>
      <c r="Q54" s="39">
        <f>SUM(K54:P54)</f>
        <v>239276905.5</v>
      </c>
      <c r="R54" s="93"/>
      <c r="S54" s="93"/>
      <c r="T54" s="93"/>
      <c r="U54" s="93"/>
      <c r="V54" s="93"/>
      <c r="W54" s="93"/>
      <c r="X54" s="39">
        <f>SUM(R54:W54)</f>
        <v>0</v>
      </c>
      <c r="Y54" s="39">
        <f>+Q54+X54</f>
        <v>239276905.5</v>
      </c>
      <c r="Z54" s="93">
        <v>370852475.14999998</v>
      </c>
      <c r="AA54" s="93"/>
      <c r="AB54" s="39">
        <f>+J54-Y54-Z54-AA54</f>
        <v>1613870816.3599997</v>
      </c>
      <c r="AC54" s="11">
        <f t="shared" si="13"/>
        <v>0.27433872599034514</v>
      </c>
    </row>
    <row r="55" spans="1:29" s="94" customFormat="1" ht="22.5" customHeight="1" x14ac:dyDescent="0.2">
      <c r="A55" s="47" t="s">
        <v>43</v>
      </c>
      <c r="B55" s="50" t="s">
        <v>44</v>
      </c>
      <c r="C55" s="42">
        <v>1852095733.1400001</v>
      </c>
      <c r="D55" s="22">
        <v>9814943.9399999995</v>
      </c>
      <c r="E55" s="93">
        <v>0</v>
      </c>
      <c r="F55" s="93">
        <v>0</v>
      </c>
      <c r="G55" s="93">
        <v>0</v>
      </c>
      <c r="H55" s="93"/>
      <c r="I55" s="93"/>
      <c r="J55" s="39">
        <f>+C55+D55-E55+F55-G55</f>
        <v>1861910677.0800002</v>
      </c>
      <c r="K55" s="93">
        <v>0</v>
      </c>
      <c r="L55" s="93">
        <v>53808333</v>
      </c>
      <c r="M55" s="93">
        <v>74524999.659999996</v>
      </c>
      <c r="N55" s="93">
        <v>53808333</v>
      </c>
      <c r="O55" s="93"/>
      <c r="P55" s="93"/>
      <c r="Q55" s="39">
        <f>SUM(K55:P55)</f>
        <v>182141665.66</v>
      </c>
      <c r="R55" s="93"/>
      <c r="S55" s="93"/>
      <c r="T55" s="93"/>
      <c r="U55" s="93"/>
      <c r="V55" s="93"/>
      <c r="W55" s="93"/>
      <c r="X55" s="39">
        <f>SUM(R55:W55)</f>
        <v>0</v>
      </c>
      <c r="Y55" s="39">
        <f>+Q55+X55</f>
        <v>182141665.66</v>
      </c>
      <c r="Z55" s="93">
        <v>74524999.659999996</v>
      </c>
      <c r="AA55" s="93"/>
      <c r="AB55" s="39">
        <f>+J55-Y55-Z55-AA55</f>
        <v>1605244011.76</v>
      </c>
      <c r="AC55" s="11">
        <f t="shared" si="13"/>
        <v>0.13785122373460232</v>
      </c>
    </row>
    <row r="56" spans="1:29" s="94" customFormat="1" ht="23.25" customHeight="1" x14ac:dyDescent="0.2">
      <c r="A56" s="47" t="s">
        <v>93</v>
      </c>
      <c r="B56" s="50" t="s">
        <v>94</v>
      </c>
      <c r="C56" s="42">
        <v>765900969.01999998</v>
      </c>
      <c r="D56" s="22">
        <v>396558422.70999998</v>
      </c>
      <c r="E56" s="93">
        <v>0</v>
      </c>
      <c r="F56" s="93">
        <v>0</v>
      </c>
      <c r="G56" s="93">
        <v>0</v>
      </c>
      <c r="H56" s="93"/>
      <c r="I56" s="93"/>
      <c r="J56" s="39">
        <f>+C56+D56-E56+F56-G56</f>
        <v>1162459391.73</v>
      </c>
      <c r="K56" s="93">
        <v>0</v>
      </c>
      <c r="L56" s="93"/>
      <c r="M56" s="93">
        <v>0</v>
      </c>
      <c r="N56" s="93"/>
      <c r="O56" s="93"/>
      <c r="P56" s="93"/>
      <c r="Q56" s="39">
        <f>SUM(K56:P56)</f>
        <v>0</v>
      </c>
      <c r="R56" s="93"/>
      <c r="S56" s="93"/>
      <c r="T56" s="93"/>
      <c r="U56" s="93"/>
      <c r="V56" s="93"/>
      <c r="W56" s="93"/>
      <c r="X56" s="39">
        <f>SUM(R56:W56)</f>
        <v>0</v>
      </c>
      <c r="Y56" s="39">
        <f>+Q56+X56</f>
        <v>0</v>
      </c>
      <c r="Z56" s="93">
        <v>860000000</v>
      </c>
      <c r="AA56" s="93"/>
      <c r="AB56" s="39">
        <f>+J56-Y56-Z56-AA56</f>
        <v>302459391.73000002</v>
      </c>
      <c r="AC56" s="11">
        <f t="shared" si="13"/>
        <v>0.73981078919249588</v>
      </c>
    </row>
    <row r="57" spans="1:29" s="94" customFormat="1" ht="18.75" customHeight="1" thickBot="1" x14ac:dyDescent="0.25">
      <c r="A57" s="47" t="s">
        <v>84</v>
      </c>
      <c r="B57" s="50" t="s">
        <v>92</v>
      </c>
      <c r="C57" s="42">
        <v>87540657275.270004</v>
      </c>
      <c r="D57" s="22">
        <v>98829860634.389999</v>
      </c>
      <c r="E57" s="93">
        <v>0</v>
      </c>
      <c r="F57" s="93">
        <v>0</v>
      </c>
      <c r="G57" s="93">
        <v>0</v>
      </c>
      <c r="H57" s="93"/>
      <c r="I57" s="93"/>
      <c r="J57" s="39">
        <f>+C57+D57-E57+F57-G57</f>
        <v>186370517909.66</v>
      </c>
      <c r="K57" s="93">
        <v>522438562</v>
      </c>
      <c r="L57" s="93">
        <v>932800884</v>
      </c>
      <c r="M57" s="93">
        <v>5964459478.3299999</v>
      </c>
      <c r="N57" s="93">
        <v>6631791212.8999996</v>
      </c>
      <c r="O57" s="93"/>
      <c r="P57" s="93"/>
      <c r="Q57" s="39">
        <f>SUM(K57:P57)</f>
        <v>14051490137.23</v>
      </c>
      <c r="R57" s="93"/>
      <c r="S57" s="93"/>
      <c r="T57" s="93"/>
      <c r="U57" s="93"/>
      <c r="V57" s="93"/>
      <c r="W57" s="93"/>
      <c r="X57" s="39">
        <f>SUM(R57:W57)</f>
        <v>0</v>
      </c>
      <c r="Y57" s="39">
        <f>+Q57+X57</f>
        <v>14051490137.23</v>
      </c>
      <c r="Z57" s="93">
        <v>97117385197.479996</v>
      </c>
      <c r="AA57" s="93"/>
      <c r="AB57" s="39">
        <f>+J57-Y57-Z57-AA57</f>
        <v>75201642574.949997</v>
      </c>
      <c r="AC57" s="11">
        <f t="shared" si="13"/>
        <v>0.59649389067318714</v>
      </c>
    </row>
    <row r="58" spans="1:29" s="43" customFormat="1" ht="21.75" customHeight="1" thickBot="1" x14ac:dyDescent="0.25">
      <c r="A58" s="64"/>
      <c r="B58" s="64" t="s">
        <v>19</v>
      </c>
      <c r="C58" s="66">
        <f>SUM(C53:C57)</f>
        <v>103133015452.88</v>
      </c>
      <c r="D58" s="23">
        <f t="shared" ref="D58:AB58" si="14">SUM(D53:D57)</f>
        <v>100622483063.87</v>
      </c>
      <c r="E58" s="66">
        <f t="shared" si="14"/>
        <v>0</v>
      </c>
      <c r="F58" s="66">
        <f t="shared" si="14"/>
        <v>0</v>
      </c>
      <c r="G58" s="66">
        <f t="shared" si="14"/>
        <v>0</v>
      </c>
      <c r="H58" s="66">
        <f t="shared" si="14"/>
        <v>0</v>
      </c>
      <c r="I58" s="66">
        <f t="shared" si="14"/>
        <v>0</v>
      </c>
      <c r="J58" s="66">
        <f t="shared" si="14"/>
        <v>203755498516.75</v>
      </c>
      <c r="K58" s="66">
        <f t="shared" si="14"/>
        <v>1491711548.5</v>
      </c>
      <c r="L58" s="66">
        <f t="shared" si="14"/>
        <v>2542214797</v>
      </c>
      <c r="M58" s="66">
        <f t="shared" si="14"/>
        <v>6952128194.9899998</v>
      </c>
      <c r="N58" s="66">
        <f t="shared" si="14"/>
        <v>7636007589.8999996</v>
      </c>
      <c r="O58" s="66">
        <f t="shared" si="14"/>
        <v>0</v>
      </c>
      <c r="P58" s="66">
        <f t="shared" si="14"/>
        <v>0</v>
      </c>
      <c r="Q58" s="66">
        <f t="shared" si="14"/>
        <v>18622062130.389999</v>
      </c>
      <c r="R58" s="66">
        <f t="shared" si="14"/>
        <v>0</v>
      </c>
      <c r="S58" s="66">
        <f t="shared" si="14"/>
        <v>0</v>
      </c>
      <c r="T58" s="66">
        <f t="shared" si="14"/>
        <v>0</v>
      </c>
      <c r="U58" s="66">
        <f t="shared" si="14"/>
        <v>0</v>
      </c>
      <c r="V58" s="66">
        <f t="shared" si="14"/>
        <v>0</v>
      </c>
      <c r="W58" s="66">
        <f t="shared" si="14"/>
        <v>0</v>
      </c>
      <c r="X58" s="66">
        <f t="shared" si="14"/>
        <v>0</v>
      </c>
      <c r="Y58" s="66">
        <f t="shared" si="14"/>
        <v>18622062130.389999</v>
      </c>
      <c r="Z58" s="66">
        <f t="shared" si="14"/>
        <v>99116064238.289993</v>
      </c>
      <c r="AA58" s="66">
        <f t="shared" si="14"/>
        <v>0</v>
      </c>
      <c r="AB58" s="66">
        <f t="shared" si="14"/>
        <v>86017372148.069992</v>
      </c>
      <c r="AC58" s="9">
        <f t="shared" si="13"/>
        <v>0.57784024100336695</v>
      </c>
    </row>
    <row r="59" spans="1:29" s="100" customFormat="1" ht="12.75" customHeight="1" x14ac:dyDescent="0.2">
      <c r="A59" s="95"/>
      <c r="B59" s="96"/>
      <c r="C59" s="97"/>
      <c r="D59" s="97"/>
      <c r="E59" s="98"/>
      <c r="F59" s="99"/>
      <c r="G59" s="97"/>
      <c r="H59" s="97"/>
      <c r="I59" s="99"/>
      <c r="J59" s="99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9"/>
      <c r="V59" s="97"/>
      <c r="W59" s="97"/>
      <c r="X59" s="97"/>
      <c r="Y59" s="32"/>
      <c r="Z59" s="98"/>
      <c r="AA59" s="98"/>
      <c r="AB59" s="32"/>
      <c r="AC59" s="8"/>
    </row>
    <row r="60" spans="1:29" s="43" customFormat="1" ht="15" customHeight="1" x14ac:dyDescent="0.2">
      <c r="A60" s="185" t="s">
        <v>124</v>
      </c>
      <c r="B60" s="186"/>
      <c r="C60" s="187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5"/>
    </row>
    <row r="61" spans="1:29" s="43" customFormat="1" ht="28.5" customHeight="1" thickBot="1" x14ac:dyDescent="0.25">
      <c r="A61" s="47" t="s">
        <v>84</v>
      </c>
      <c r="B61" s="102" t="s">
        <v>124</v>
      </c>
      <c r="C61" s="103">
        <v>0</v>
      </c>
      <c r="D61" s="104">
        <v>2810342816.4200001</v>
      </c>
      <c r="E61" s="105">
        <v>0</v>
      </c>
      <c r="F61" s="105">
        <v>0</v>
      </c>
      <c r="G61" s="105">
        <v>0</v>
      </c>
      <c r="H61" s="105"/>
      <c r="I61" s="105"/>
      <c r="J61" s="63">
        <f>+C61+D61-E61+F61-G61</f>
        <v>2810342816.4200001</v>
      </c>
      <c r="K61" s="105"/>
      <c r="L61" s="104"/>
      <c r="M61" s="104"/>
      <c r="N61" s="104"/>
      <c r="O61" s="104"/>
      <c r="P61" s="104"/>
      <c r="Q61" s="103">
        <f>SUM(K61:P61)</f>
        <v>0</v>
      </c>
      <c r="R61" s="104"/>
      <c r="S61" s="104"/>
      <c r="T61" s="104"/>
      <c r="U61" s="104"/>
      <c r="V61" s="104"/>
      <c r="W61" s="105"/>
      <c r="X61" s="63">
        <f>SUM(R61:W61)</f>
        <v>0</v>
      </c>
      <c r="Y61" s="63">
        <f>+Q61+X61</f>
        <v>0</v>
      </c>
      <c r="Z61" s="104"/>
      <c r="AA61" s="105"/>
      <c r="AB61" s="104">
        <f>J61-Y61-Z61-AA61</f>
        <v>2810342816.4200001</v>
      </c>
      <c r="AC61" s="20">
        <f>+(Y61+Z61)/J61</f>
        <v>0</v>
      </c>
    </row>
    <row r="62" spans="1:29" s="55" customFormat="1" ht="33.75" customHeight="1" thickBot="1" x14ac:dyDescent="0.25">
      <c r="A62" s="106"/>
      <c r="B62" s="65" t="s">
        <v>125</v>
      </c>
      <c r="C62" s="65">
        <f>+C61</f>
        <v>0</v>
      </c>
      <c r="D62" s="65">
        <f t="shared" ref="D62:AB62" si="15">+D61</f>
        <v>2810342816.4200001</v>
      </c>
      <c r="E62" s="65">
        <f t="shared" si="15"/>
        <v>0</v>
      </c>
      <c r="F62" s="65">
        <f t="shared" si="15"/>
        <v>0</v>
      </c>
      <c r="G62" s="65">
        <f t="shared" si="15"/>
        <v>0</v>
      </c>
      <c r="H62" s="65">
        <f t="shared" si="15"/>
        <v>0</v>
      </c>
      <c r="I62" s="65">
        <f t="shared" si="15"/>
        <v>0</v>
      </c>
      <c r="J62" s="65">
        <f t="shared" si="15"/>
        <v>2810342816.4200001</v>
      </c>
      <c r="K62" s="65">
        <f t="shared" si="15"/>
        <v>0</v>
      </c>
      <c r="L62" s="65">
        <f t="shared" si="15"/>
        <v>0</v>
      </c>
      <c r="M62" s="65">
        <f t="shared" si="15"/>
        <v>0</v>
      </c>
      <c r="N62" s="65">
        <f t="shared" si="15"/>
        <v>0</v>
      </c>
      <c r="O62" s="65">
        <f t="shared" si="15"/>
        <v>0</v>
      </c>
      <c r="P62" s="65">
        <f t="shared" si="15"/>
        <v>0</v>
      </c>
      <c r="Q62" s="65">
        <f t="shared" si="15"/>
        <v>0</v>
      </c>
      <c r="R62" s="65">
        <f t="shared" si="15"/>
        <v>0</v>
      </c>
      <c r="S62" s="65">
        <f t="shared" si="15"/>
        <v>0</v>
      </c>
      <c r="T62" s="65">
        <f t="shared" si="15"/>
        <v>0</v>
      </c>
      <c r="U62" s="65">
        <f t="shared" si="15"/>
        <v>0</v>
      </c>
      <c r="V62" s="65">
        <f t="shared" si="15"/>
        <v>0</v>
      </c>
      <c r="W62" s="65">
        <f t="shared" si="15"/>
        <v>0</v>
      </c>
      <c r="X62" s="65">
        <f t="shared" si="15"/>
        <v>0</v>
      </c>
      <c r="Y62" s="65">
        <f t="shared" si="15"/>
        <v>0</v>
      </c>
      <c r="Z62" s="65">
        <f t="shared" si="15"/>
        <v>0</v>
      </c>
      <c r="AA62" s="65">
        <f t="shared" si="15"/>
        <v>0</v>
      </c>
      <c r="AB62" s="65">
        <f t="shared" si="15"/>
        <v>2810342816.4200001</v>
      </c>
      <c r="AC62" s="9">
        <f>+(Y62+Z62)/J62</f>
        <v>0</v>
      </c>
    </row>
    <row r="63" spans="1:29" s="100" customFormat="1" ht="12.75" customHeight="1" x14ac:dyDescent="0.2">
      <c r="B63" s="107"/>
      <c r="C63" s="108"/>
      <c r="D63" s="109"/>
      <c r="E63" s="110"/>
      <c r="F63" s="111"/>
      <c r="G63" s="109"/>
      <c r="H63" s="109"/>
      <c r="I63" s="111"/>
      <c r="J63" s="111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11"/>
      <c r="V63" s="109"/>
      <c r="W63" s="109"/>
      <c r="X63" s="109"/>
      <c r="Y63" s="112"/>
      <c r="Z63" s="110"/>
      <c r="AA63" s="110"/>
      <c r="AB63" s="112"/>
      <c r="AC63" s="24"/>
    </row>
    <row r="64" spans="1:29" s="43" customFormat="1" ht="15" customHeight="1" x14ac:dyDescent="0.2">
      <c r="A64" s="185" t="s">
        <v>126</v>
      </c>
      <c r="B64" s="186"/>
      <c r="C64" s="187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5"/>
    </row>
    <row r="65" spans="1:29" s="43" customFormat="1" ht="28.5" customHeight="1" thickBot="1" x14ac:dyDescent="0.25">
      <c r="A65" s="47">
        <v>10</v>
      </c>
      <c r="B65" s="102" t="s">
        <v>126</v>
      </c>
      <c r="C65" s="103">
        <v>0</v>
      </c>
      <c r="D65" s="104">
        <v>607642880</v>
      </c>
      <c r="E65" s="105">
        <v>0</v>
      </c>
      <c r="F65" s="105">
        <v>0</v>
      </c>
      <c r="G65" s="105">
        <v>0</v>
      </c>
      <c r="H65" s="105"/>
      <c r="I65" s="105"/>
      <c r="J65" s="63">
        <f>+C65+D65-E65+F65-G65</f>
        <v>607642880</v>
      </c>
      <c r="K65" s="105"/>
      <c r="L65" s="104"/>
      <c r="M65" s="104"/>
      <c r="N65" s="104">
        <v>286000000</v>
      </c>
      <c r="O65" s="104"/>
      <c r="P65" s="104"/>
      <c r="Q65" s="103">
        <f>SUM(K65:P65)</f>
        <v>286000000</v>
      </c>
      <c r="R65" s="104"/>
      <c r="S65" s="104"/>
      <c r="T65" s="104"/>
      <c r="U65" s="104"/>
      <c r="V65" s="104"/>
      <c r="W65" s="105"/>
      <c r="X65" s="63">
        <f>SUM(R65:W65)</f>
        <v>0</v>
      </c>
      <c r="Y65" s="63">
        <f>+Q65+X65</f>
        <v>286000000</v>
      </c>
      <c r="Z65" s="104">
        <v>172000000</v>
      </c>
      <c r="AA65" s="105"/>
      <c r="AB65" s="104">
        <f>J65-Y65-Z65-AA65</f>
        <v>149642880</v>
      </c>
      <c r="AC65" s="20">
        <f>+(Y65+Z65)/J65</f>
        <v>0.75373219217182308</v>
      </c>
    </row>
    <row r="66" spans="1:29" s="55" customFormat="1" ht="33.75" customHeight="1" thickBot="1" x14ac:dyDescent="0.25">
      <c r="A66" s="113"/>
      <c r="B66" s="114" t="s">
        <v>127</v>
      </c>
      <c r="C66" s="115">
        <f>+C65</f>
        <v>0</v>
      </c>
      <c r="D66" s="115">
        <f t="shared" ref="D66:AB66" si="16">+D65</f>
        <v>607642880</v>
      </c>
      <c r="E66" s="115">
        <f t="shared" si="16"/>
        <v>0</v>
      </c>
      <c r="F66" s="115">
        <f t="shared" si="16"/>
        <v>0</v>
      </c>
      <c r="G66" s="115">
        <f t="shared" si="16"/>
        <v>0</v>
      </c>
      <c r="H66" s="115">
        <f t="shared" si="16"/>
        <v>0</v>
      </c>
      <c r="I66" s="115">
        <f t="shared" si="16"/>
        <v>0</v>
      </c>
      <c r="J66" s="115">
        <f t="shared" si="16"/>
        <v>607642880</v>
      </c>
      <c r="K66" s="115">
        <f t="shared" si="16"/>
        <v>0</v>
      </c>
      <c r="L66" s="115">
        <f t="shared" si="16"/>
        <v>0</v>
      </c>
      <c r="M66" s="115">
        <f t="shared" si="16"/>
        <v>0</v>
      </c>
      <c r="N66" s="115">
        <f t="shared" si="16"/>
        <v>286000000</v>
      </c>
      <c r="O66" s="115">
        <f t="shared" si="16"/>
        <v>0</v>
      </c>
      <c r="P66" s="115">
        <f t="shared" si="16"/>
        <v>0</v>
      </c>
      <c r="Q66" s="115">
        <f t="shared" si="16"/>
        <v>286000000</v>
      </c>
      <c r="R66" s="115">
        <f t="shared" si="16"/>
        <v>0</v>
      </c>
      <c r="S66" s="115">
        <f t="shared" si="16"/>
        <v>0</v>
      </c>
      <c r="T66" s="115">
        <f t="shared" si="16"/>
        <v>0</v>
      </c>
      <c r="U66" s="115">
        <f t="shared" si="16"/>
        <v>0</v>
      </c>
      <c r="V66" s="115">
        <f t="shared" si="16"/>
        <v>0</v>
      </c>
      <c r="W66" s="115">
        <f t="shared" si="16"/>
        <v>0</v>
      </c>
      <c r="X66" s="115">
        <f t="shared" si="16"/>
        <v>0</v>
      </c>
      <c r="Y66" s="115">
        <f t="shared" si="16"/>
        <v>286000000</v>
      </c>
      <c r="Z66" s="115">
        <f t="shared" si="16"/>
        <v>172000000</v>
      </c>
      <c r="AA66" s="115">
        <f t="shared" si="16"/>
        <v>0</v>
      </c>
      <c r="AB66" s="115">
        <f t="shared" si="16"/>
        <v>149642880</v>
      </c>
      <c r="AC66" s="21">
        <f>+(Y66+Z66)/J66</f>
        <v>0.75373219217182308</v>
      </c>
    </row>
    <row r="67" spans="1:29" s="100" customFormat="1" ht="12.75" customHeight="1" x14ac:dyDescent="0.2">
      <c r="A67" s="95"/>
      <c r="B67" s="96"/>
      <c r="C67" s="97"/>
      <c r="D67" s="97"/>
      <c r="E67" s="97"/>
      <c r="F67" s="98"/>
      <c r="G67" s="99"/>
      <c r="H67" s="99"/>
      <c r="I67" s="99"/>
      <c r="J67" s="116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9"/>
      <c r="V67" s="97"/>
      <c r="W67" s="97"/>
      <c r="X67" s="97"/>
      <c r="Y67" s="32"/>
      <c r="Z67" s="98"/>
      <c r="AA67" s="98"/>
      <c r="AB67" s="32"/>
      <c r="AC67" s="8"/>
    </row>
    <row r="68" spans="1:29" s="35" customFormat="1" ht="15.75" x14ac:dyDescent="0.2">
      <c r="A68" s="52"/>
      <c r="B68" s="117" t="s">
        <v>4</v>
      </c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15"/>
    </row>
    <row r="69" spans="1:29" s="122" customFormat="1" ht="24" customHeight="1" thickBot="1" x14ac:dyDescent="0.25">
      <c r="A69" s="118" t="s">
        <v>95</v>
      </c>
      <c r="B69" s="119" t="s">
        <v>96</v>
      </c>
      <c r="C69" s="120">
        <v>522208495081</v>
      </c>
      <c r="D69" s="104">
        <v>0</v>
      </c>
      <c r="E69" s="104">
        <v>0</v>
      </c>
      <c r="F69" s="121">
        <v>2605083205</v>
      </c>
      <c r="G69" s="121">
        <v>2605083205</v>
      </c>
      <c r="H69" s="104"/>
      <c r="I69" s="104"/>
      <c r="J69" s="63">
        <f>+C69+D69-E69+F69-G69</f>
        <v>522208495081</v>
      </c>
      <c r="K69" s="104">
        <v>33648306139.560001</v>
      </c>
      <c r="L69" s="104">
        <v>31035110783</v>
      </c>
      <c r="M69" s="104">
        <v>41974261365.400002</v>
      </c>
      <c r="N69" s="104">
        <v>35637944034.379997</v>
      </c>
      <c r="O69" s="104"/>
      <c r="P69" s="104"/>
      <c r="Q69" s="103">
        <f>SUM(K69:P69)</f>
        <v>142295622322.34</v>
      </c>
      <c r="R69" s="104"/>
      <c r="S69" s="104"/>
      <c r="T69" s="104"/>
      <c r="U69" s="104"/>
      <c r="V69" s="104"/>
      <c r="W69" s="104"/>
      <c r="X69" s="63">
        <f>SUM(R69:W69)</f>
        <v>0</v>
      </c>
      <c r="Y69" s="63">
        <f>+Q69+X69</f>
        <v>142295622322.34</v>
      </c>
      <c r="Z69" s="104">
        <v>21455249008.66</v>
      </c>
      <c r="AA69" s="104"/>
      <c r="AB69" s="63">
        <f>+J69-Y69-Z69-AA69</f>
        <v>358457623750.00006</v>
      </c>
      <c r="AC69" s="20">
        <f>+(Y69+Z69)/J69</f>
        <v>0.31357374089749446</v>
      </c>
    </row>
    <row r="70" spans="1:29" s="43" customFormat="1" ht="24" customHeight="1" thickBot="1" x14ac:dyDescent="0.25">
      <c r="A70" s="64"/>
      <c r="B70" s="123" t="s">
        <v>20</v>
      </c>
      <c r="C70" s="65">
        <f>+C69</f>
        <v>522208495081</v>
      </c>
      <c r="D70" s="65">
        <f>+D69</f>
        <v>0</v>
      </c>
      <c r="E70" s="65">
        <f t="shared" ref="E70:AB70" si="17">+E69</f>
        <v>0</v>
      </c>
      <c r="F70" s="65">
        <f t="shared" si="17"/>
        <v>2605083205</v>
      </c>
      <c r="G70" s="65">
        <f t="shared" si="17"/>
        <v>2605083205</v>
      </c>
      <c r="H70" s="65">
        <f t="shared" si="17"/>
        <v>0</v>
      </c>
      <c r="I70" s="65">
        <f t="shared" si="17"/>
        <v>0</v>
      </c>
      <c r="J70" s="65">
        <f>+J69</f>
        <v>522208495081</v>
      </c>
      <c r="K70" s="65">
        <f>+K69</f>
        <v>33648306139.560001</v>
      </c>
      <c r="L70" s="65">
        <f t="shared" si="17"/>
        <v>31035110783</v>
      </c>
      <c r="M70" s="65">
        <f t="shared" si="17"/>
        <v>41974261365.400002</v>
      </c>
      <c r="N70" s="65">
        <f t="shared" si="17"/>
        <v>35637944034.379997</v>
      </c>
      <c r="O70" s="65">
        <f t="shared" si="17"/>
        <v>0</v>
      </c>
      <c r="P70" s="65">
        <f t="shared" si="17"/>
        <v>0</v>
      </c>
      <c r="Q70" s="65">
        <f t="shared" si="17"/>
        <v>142295622322.34</v>
      </c>
      <c r="R70" s="65">
        <f t="shared" si="17"/>
        <v>0</v>
      </c>
      <c r="S70" s="65">
        <f t="shared" si="17"/>
        <v>0</v>
      </c>
      <c r="T70" s="65">
        <f t="shared" si="17"/>
        <v>0</v>
      </c>
      <c r="U70" s="65">
        <f t="shared" si="17"/>
        <v>0</v>
      </c>
      <c r="V70" s="65">
        <f t="shared" si="17"/>
        <v>0</v>
      </c>
      <c r="W70" s="65">
        <f t="shared" si="17"/>
        <v>0</v>
      </c>
      <c r="X70" s="65">
        <f t="shared" si="17"/>
        <v>0</v>
      </c>
      <c r="Y70" s="65">
        <f t="shared" si="17"/>
        <v>142295622322.34</v>
      </c>
      <c r="Z70" s="65">
        <f>+Z69</f>
        <v>21455249008.66</v>
      </c>
      <c r="AA70" s="65">
        <f>+AA69</f>
        <v>0</v>
      </c>
      <c r="AB70" s="65">
        <f t="shared" si="17"/>
        <v>358457623750.00006</v>
      </c>
      <c r="AC70" s="9">
        <f>+(Y70+Z70)/J70</f>
        <v>0.31357374089749446</v>
      </c>
    </row>
    <row r="71" spans="1:29" s="43" customFormat="1" ht="19.5" customHeight="1" thickBot="1" x14ac:dyDescent="0.25">
      <c r="A71" s="124"/>
      <c r="B71" s="125" t="s">
        <v>23</v>
      </c>
      <c r="C71" s="65">
        <f>+C50+C58+C70+C62</f>
        <v>1247384580884.585</v>
      </c>
      <c r="D71" s="65">
        <f t="shared" ref="D71:AB71" si="18">+D50+D58+D70+D62</f>
        <v>484627731736.27997</v>
      </c>
      <c r="E71" s="65">
        <f t="shared" si="18"/>
        <v>0</v>
      </c>
      <c r="F71" s="65">
        <f t="shared" si="18"/>
        <v>21593208593</v>
      </c>
      <c r="G71" s="65">
        <f t="shared" si="18"/>
        <v>21593208593</v>
      </c>
      <c r="H71" s="65">
        <f t="shared" si="18"/>
        <v>0</v>
      </c>
      <c r="I71" s="65">
        <f t="shared" si="18"/>
        <v>0</v>
      </c>
      <c r="J71" s="65">
        <f t="shared" si="18"/>
        <v>1732012312620.8647</v>
      </c>
      <c r="K71" s="65">
        <f t="shared" si="18"/>
        <v>50143630045.470001</v>
      </c>
      <c r="L71" s="65">
        <f t="shared" si="18"/>
        <v>55508916502.809998</v>
      </c>
      <c r="M71" s="65">
        <f t="shared" si="18"/>
        <v>81922669047.630005</v>
      </c>
      <c r="N71" s="65">
        <f t="shared" si="18"/>
        <v>90389962899.26001</v>
      </c>
      <c r="O71" s="65">
        <f t="shared" si="18"/>
        <v>0</v>
      </c>
      <c r="P71" s="65">
        <f t="shared" si="18"/>
        <v>0</v>
      </c>
      <c r="Q71" s="65">
        <f t="shared" si="18"/>
        <v>277965178495.16998</v>
      </c>
      <c r="R71" s="65">
        <f t="shared" si="18"/>
        <v>0</v>
      </c>
      <c r="S71" s="65">
        <f t="shared" si="18"/>
        <v>0</v>
      </c>
      <c r="T71" s="65">
        <f t="shared" si="18"/>
        <v>0</v>
      </c>
      <c r="U71" s="65">
        <f t="shared" si="18"/>
        <v>0</v>
      </c>
      <c r="V71" s="65">
        <f t="shared" si="18"/>
        <v>0</v>
      </c>
      <c r="W71" s="65">
        <f t="shared" si="18"/>
        <v>0</v>
      </c>
      <c r="X71" s="65">
        <f t="shared" si="18"/>
        <v>0</v>
      </c>
      <c r="Y71" s="65">
        <f t="shared" si="18"/>
        <v>277965178495.16998</v>
      </c>
      <c r="Z71" s="65">
        <f t="shared" si="18"/>
        <v>431739502124.57996</v>
      </c>
      <c r="AA71" s="65">
        <f t="shared" si="18"/>
        <v>0</v>
      </c>
      <c r="AB71" s="65">
        <f t="shared" si="18"/>
        <v>1022307632001.035</v>
      </c>
      <c r="AC71" s="9">
        <f>+(Y71+Z71)/J71</f>
        <v>0.40975729528494609</v>
      </c>
    </row>
    <row r="72" spans="1:29" s="126" customFormat="1" ht="18.95" customHeight="1" x14ac:dyDescent="0.2">
      <c r="A72" s="188" t="s">
        <v>108</v>
      </c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</row>
    <row r="73" spans="1:29" s="126" customFormat="1" ht="11.25" customHeight="1" x14ac:dyDescent="0.15">
      <c r="B73" s="127"/>
      <c r="C73" s="128"/>
      <c r="D73" s="129"/>
      <c r="E73" s="129"/>
      <c r="F73" s="128"/>
      <c r="G73" s="128"/>
      <c r="H73" s="130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</row>
    <row r="74" spans="1:29" ht="18.95" customHeight="1" x14ac:dyDescent="0.2">
      <c r="A74" s="189" t="s">
        <v>26</v>
      </c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</row>
    <row r="75" spans="1:29" ht="18.95" customHeight="1" x14ac:dyDescent="0.2">
      <c r="A75" s="182" t="s">
        <v>34</v>
      </c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</row>
    <row r="77" spans="1:29" ht="18.95" customHeight="1" x14ac:dyDescent="0.2">
      <c r="B77" s="132"/>
      <c r="C77" s="172"/>
      <c r="D77" s="172"/>
      <c r="E77" s="172"/>
      <c r="F77" s="172"/>
      <c r="G77" s="172"/>
      <c r="H77" s="25"/>
      <c r="I77" s="25"/>
      <c r="J77" s="26"/>
    </row>
    <row r="78" spans="1:29" ht="18.95" customHeight="1" x14ac:dyDescent="0.2">
      <c r="B78" s="132"/>
      <c r="C78" s="25"/>
      <c r="D78" s="25"/>
      <c r="E78" s="25"/>
      <c r="F78" s="25"/>
      <c r="G78" s="25"/>
      <c r="H78" s="25"/>
      <c r="I78" s="25"/>
      <c r="J78" s="25"/>
    </row>
    <row r="79" spans="1:29" ht="18.95" customHeight="1" x14ac:dyDescent="0.2">
      <c r="B79" s="132"/>
      <c r="C79" s="121"/>
      <c r="D79" s="121"/>
      <c r="E79" s="121"/>
      <c r="F79" s="121"/>
      <c r="H79" s="121"/>
      <c r="I79" s="121"/>
      <c r="J79" s="121"/>
    </row>
    <row r="80" spans="1:29" ht="18.95" customHeight="1" x14ac:dyDescent="0.2">
      <c r="B80" s="132"/>
      <c r="C80" s="121"/>
      <c r="D80" s="25"/>
      <c r="E80" s="121"/>
      <c r="F80" s="121"/>
      <c r="H80" s="121"/>
      <c r="I80" s="121"/>
      <c r="J80" s="121"/>
    </row>
    <row r="81" spans="2:10" ht="18.95" customHeight="1" x14ac:dyDescent="0.2">
      <c r="B81" s="132"/>
      <c r="C81" s="121"/>
      <c r="D81" s="25"/>
      <c r="E81" s="121"/>
      <c r="F81" s="121"/>
      <c r="H81" s="121"/>
      <c r="I81" s="121"/>
      <c r="J81" s="121"/>
    </row>
    <row r="82" spans="2:10" ht="18.95" customHeight="1" x14ac:dyDescent="0.2">
      <c r="B82" s="132"/>
      <c r="C82" s="121"/>
      <c r="D82" s="25"/>
      <c r="E82" s="121"/>
      <c r="F82" s="121"/>
      <c r="H82" s="121"/>
      <c r="I82" s="121"/>
      <c r="J82" s="121"/>
    </row>
    <row r="83" spans="2:10" ht="18.95" customHeight="1" x14ac:dyDescent="0.2">
      <c r="B83" s="132"/>
      <c r="C83" s="121"/>
      <c r="D83" s="25"/>
      <c r="E83" s="121"/>
      <c r="F83" s="121"/>
      <c r="H83" s="121"/>
      <c r="I83" s="121"/>
      <c r="J83" s="121"/>
    </row>
    <row r="84" spans="2:10" ht="18.95" customHeight="1" x14ac:dyDescent="0.2">
      <c r="B84" s="132"/>
      <c r="C84" s="121"/>
      <c r="D84" s="25"/>
      <c r="E84" s="121"/>
      <c r="F84" s="121"/>
      <c r="H84" s="121"/>
      <c r="I84" s="121"/>
      <c r="J84" s="121"/>
    </row>
    <row r="85" spans="2:10" ht="18.95" customHeight="1" x14ac:dyDescent="0.2">
      <c r="B85" s="132"/>
      <c r="C85" s="121"/>
      <c r="D85" s="25"/>
      <c r="E85" s="121"/>
      <c r="F85" s="121"/>
      <c r="H85" s="121"/>
      <c r="I85" s="121"/>
      <c r="J85" s="121"/>
    </row>
    <row r="86" spans="2:10" ht="18.95" customHeight="1" x14ac:dyDescent="0.2">
      <c r="B86" s="132"/>
      <c r="C86" s="121"/>
      <c r="D86" s="25"/>
      <c r="E86" s="121"/>
      <c r="F86" s="121"/>
      <c r="H86" s="121"/>
      <c r="I86" s="121"/>
      <c r="J86" s="121"/>
    </row>
    <row r="87" spans="2:10" ht="18.95" customHeight="1" x14ac:dyDescent="0.2">
      <c r="B87" s="132"/>
      <c r="C87" s="121"/>
      <c r="D87" s="25"/>
      <c r="E87" s="121"/>
      <c r="F87" s="121"/>
      <c r="H87" s="121"/>
      <c r="I87" s="121"/>
      <c r="J87" s="121"/>
    </row>
    <row r="88" spans="2:10" ht="18.95" customHeight="1" x14ac:dyDescent="0.2">
      <c r="B88" s="132"/>
      <c r="C88" s="121"/>
      <c r="D88" s="25"/>
      <c r="E88" s="121"/>
      <c r="F88" s="121"/>
      <c r="H88" s="121"/>
      <c r="I88" s="121"/>
      <c r="J88" s="121"/>
    </row>
    <row r="89" spans="2:10" ht="18.95" customHeight="1" x14ac:dyDescent="0.2">
      <c r="B89" s="132"/>
      <c r="C89" s="121"/>
      <c r="D89" s="25"/>
      <c r="E89" s="121"/>
      <c r="F89" s="121"/>
      <c r="H89" s="121"/>
      <c r="I89" s="121"/>
      <c r="J89" s="121"/>
    </row>
    <row r="90" spans="2:10" ht="18.95" customHeight="1" x14ac:dyDescent="0.2">
      <c r="B90" s="132"/>
      <c r="C90" s="121"/>
      <c r="D90" s="25"/>
      <c r="E90" s="121"/>
      <c r="F90" s="121"/>
      <c r="H90" s="121"/>
      <c r="I90" s="121"/>
      <c r="J90" s="121"/>
    </row>
    <row r="91" spans="2:10" ht="18.95" customHeight="1" x14ac:dyDescent="0.2">
      <c r="B91" s="132"/>
      <c r="C91" s="121"/>
      <c r="D91" s="25"/>
      <c r="E91" s="121"/>
      <c r="F91" s="121"/>
      <c r="H91" s="121"/>
      <c r="I91" s="121"/>
      <c r="J91" s="121"/>
    </row>
    <row r="92" spans="2:10" ht="18.95" customHeight="1" x14ac:dyDescent="0.2">
      <c r="B92" s="132"/>
      <c r="C92" s="121"/>
      <c r="D92" s="121"/>
      <c r="E92" s="121"/>
      <c r="F92" s="121"/>
      <c r="H92" s="121"/>
      <c r="I92" s="121"/>
      <c r="J92" s="121"/>
    </row>
    <row r="93" spans="2:10" ht="18.95" customHeight="1" x14ac:dyDescent="0.2">
      <c r="B93" s="132"/>
      <c r="C93" s="121"/>
      <c r="D93" s="121"/>
      <c r="E93" s="121"/>
      <c r="F93" s="121"/>
      <c r="H93" s="121"/>
      <c r="I93" s="121"/>
      <c r="J93" s="121"/>
    </row>
    <row r="94" spans="2:10" ht="18.95" customHeight="1" x14ac:dyDescent="0.2">
      <c r="B94" s="132"/>
      <c r="C94" s="121"/>
      <c r="D94" s="121"/>
      <c r="E94" s="121"/>
      <c r="F94" s="121"/>
      <c r="H94" s="121"/>
      <c r="I94" s="121"/>
      <c r="J94" s="121"/>
    </row>
    <row r="95" spans="2:10" ht="18.95" customHeight="1" x14ac:dyDescent="0.2">
      <c r="B95" s="132"/>
      <c r="C95" s="121"/>
      <c r="D95" s="121"/>
      <c r="E95" s="121"/>
      <c r="F95" s="121"/>
      <c r="H95" s="121"/>
      <c r="I95" s="121"/>
      <c r="J95" s="121"/>
    </row>
  </sheetData>
  <mergeCells count="35">
    <mergeCell ref="J7:J8"/>
    <mergeCell ref="K7:K8"/>
    <mergeCell ref="L7:L8"/>
    <mergeCell ref="P7:P8"/>
    <mergeCell ref="Q7:Q8"/>
    <mergeCell ref="R7:R8"/>
    <mergeCell ref="A6:AC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S7:S8"/>
    <mergeCell ref="T7:T8"/>
    <mergeCell ref="U7:U8"/>
    <mergeCell ref="M7:M8"/>
    <mergeCell ref="N7:N8"/>
    <mergeCell ref="O7:O8"/>
    <mergeCell ref="A75:AC75"/>
    <mergeCell ref="AB7:AB8"/>
    <mergeCell ref="AC7:AC8"/>
    <mergeCell ref="A60:C60"/>
    <mergeCell ref="A64:C64"/>
    <mergeCell ref="A72:AC72"/>
    <mergeCell ref="A74:AC74"/>
    <mergeCell ref="V7:V8"/>
    <mergeCell ref="W7:W8"/>
    <mergeCell ref="X7:X8"/>
    <mergeCell ref="Y7:Y8"/>
    <mergeCell ref="Z7:Z8"/>
    <mergeCell ref="AA7:AA8"/>
  </mergeCells>
  <pageMargins left="1.2598425196850394" right="0" top="0.39370078740157483" bottom="0.78740157480314965" header="0.35433070866141736" footer="0.59055118110236227"/>
  <pageSetup paperSize="5" scale="57" orientation="landscape" horizontalDpi="4294967295" verticalDpi="4294967295" r:id="rId1"/>
  <headerFooter alignWithMargins="0">
    <oddHeader>&amp;L&amp;"Arial,Negrita"&amp;8                                     SECRETARIA DE HACIENDA - DIRECCION TECNICA DE PRESUPUESTO</oddHeader>
    <oddFooter>&amp;L&amp;"Arial,Negrita"&amp;8                                     FECHA: ABRIL   2018 - ELABORO: JOSE LUNA D.
                                     FUENTE: SISTEMA INTEGRADO DE INFORMACION GUANE &amp;R&amp;P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zoomScaleNormal="100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D5" sqref="D5"/>
    </sheetView>
  </sheetViews>
  <sheetFormatPr baseColWidth="10" defaultRowHeight="18.95" customHeight="1" x14ac:dyDescent="0.2"/>
  <cols>
    <col min="1" max="1" width="15.85546875" style="136" bestFit="1" customWidth="1"/>
    <col min="2" max="2" width="27.7109375" style="170" customWidth="1"/>
    <col min="3" max="3" width="12.42578125" style="171" hidden="1" customWidth="1"/>
    <col min="4" max="4" width="16.5703125" style="171" bestFit="1" customWidth="1"/>
    <col min="5" max="5" width="14.140625" style="171" bestFit="1" customWidth="1"/>
    <col min="6" max="6" width="10" style="171" hidden="1" customWidth="1"/>
    <col min="7" max="7" width="15.42578125" style="171" hidden="1" customWidth="1"/>
    <col min="8" max="8" width="13.7109375" style="171" hidden="1" customWidth="1"/>
    <col min="9" max="9" width="10.85546875" style="171" hidden="1" customWidth="1"/>
    <col min="10" max="10" width="16.5703125" style="171" bestFit="1" customWidth="1"/>
    <col min="11" max="11" width="10.28515625" style="171" bestFit="1" customWidth="1"/>
    <col min="12" max="12" width="14.140625" style="171" bestFit="1" customWidth="1"/>
    <col min="13" max="13" width="15.28515625" style="171" bestFit="1" customWidth="1"/>
    <col min="14" max="14" width="15.42578125" style="171" customWidth="1"/>
    <col min="15" max="16" width="14.140625" style="171" hidden="1" customWidth="1"/>
    <col min="17" max="17" width="15.28515625" style="171" hidden="1" customWidth="1"/>
    <col min="18" max="23" width="14.140625" style="171" hidden="1" customWidth="1"/>
    <col min="24" max="24" width="9.85546875" style="171" hidden="1" customWidth="1"/>
    <col min="25" max="25" width="15" style="171" customWidth="1"/>
    <col min="26" max="26" width="16.28515625" style="171" customWidth="1"/>
    <col min="27" max="27" width="12.42578125" style="171" bestFit="1" customWidth="1"/>
    <col min="28" max="28" width="8.5703125" style="136" customWidth="1"/>
    <col min="29" max="29" width="22.140625" style="135" customWidth="1"/>
    <col min="30" max="30" width="21.28515625" style="136" bestFit="1" customWidth="1"/>
    <col min="31" max="256" width="11.42578125" style="136"/>
    <col min="257" max="257" width="15.85546875" style="136" bestFit="1" customWidth="1"/>
    <col min="258" max="258" width="27.7109375" style="136" customWidth="1"/>
    <col min="259" max="259" width="0" style="136" hidden="1" customWidth="1"/>
    <col min="260" max="260" width="16.5703125" style="136" bestFit="1" customWidth="1"/>
    <col min="261" max="261" width="14.140625" style="136" bestFit="1" customWidth="1"/>
    <col min="262" max="265" width="0" style="136" hidden="1" customWidth="1"/>
    <col min="266" max="266" width="16.5703125" style="136" bestFit="1" customWidth="1"/>
    <col min="267" max="267" width="10.28515625" style="136" bestFit="1" customWidth="1"/>
    <col min="268" max="268" width="14.140625" style="136" bestFit="1" customWidth="1"/>
    <col min="269" max="269" width="15.28515625" style="136" bestFit="1" customWidth="1"/>
    <col min="270" max="280" width="0" style="136" hidden="1" customWidth="1"/>
    <col min="281" max="281" width="15" style="136" customWidth="1"/>
    <col min="282" max="282" width="16.28515625" style="136" customWidth="1"/>
    <col min="283" max="283" width="8.7109375" style="136" customWidth="1"/>
    <col min="284" max="284" width="8.5703125" style="136" customWidth="1"/>
    <col min="285" max="285" width="22.140625" style="136" customWidth="1"/>
    <col min="286" max="286" width="21.28515625" style="136" bestFit="1" customWidth="1"/>
    <col min="287" max="512" width="11.42578125" style="136"/>
    <col min="513" max="513" width="15.85546875" style="136" bestFit="1" customWidth="1"/>
    <col min="514" max="514" width="27.7109375" style="136" customWidth="1"/>
    <col min="515" max="515" width="0" style="136" hidden="1" customWidth="1"/>
    <col min="516" max="516" width="16.5703125" style="136" bestFit="1" customWidth="1"/>
    <col min="517" max="517" width="14.140625" style="136" bestFit="1" customWidth="1"/>
    <col min="518" max="521" width="0" style="136" hidden="1" customWidth="1"/>
    <col min="522" max="522" width="16.5703125" style="136" bestFit="1" customWidth="1"/>
    <col min="523" max="523" width="10.28515625" style="136" bestFit="1" customWidth="1"/>
    <col min="524" max="524" width="14.140625" style="136" bestFit="1" customWidth="1"/>
    <col min="525" max="525" width="15.28515625" style="136" bestFit="1" customWidth="1"/>
    <col min="526" max="536" width="0" style="136" hidden="1" customWidth="1"/>
    <col min="537" max="537" width="15" style="136" customWidth="1"/>
    <col min="538" max="538" width="16.28515625" style="136" customWidth="1"/>
    <col min="539" max="539" width="8.7109375" style="136" customWidth="1"/>
    <col min="540" max="540" width="8.5703125" style="136" customWidth="1"/>
    <col min="541" max="541" width="22.140625" style="136" customWidth="1"/>
    <col min="542" max="542" width="21.28515625" style="136" bestFit="1" customWidth="1"/>
    <col min="543" max="768" width="11.42578125" style="136"/>
    <col min="769" max="769" width="15.85546875" style="136" bestFit="1" customWidth="1"/>
    <col min="770" max="770" width="27.7109375" style="136" customWidth="1"/>
    <col min="771" max="771" width="0" style="136" hidden="1" customWidth="1"/>
    <col min="772" max="772" width="16.5703125" style="136" bestFit="1" customWidth="1"/>
    <col min="773" max="773" width="14.140625" style="136" bestFit="1" customWidth="1"/>
    <col min="774" max="777" width="0" style="136" hidden="1" customWidth="1"/>
    <col min="778" max="778" width="16.5703125" style="136" bestFit="1" customWidth="1"/>
    <col min="779" max="779" width="10.28515625" style="136" bestFit="1" customWidth="1"/>
    <col min="780" max="780" width="14.140625" style="136" bestFit="1" customWidth="1"/>
    <col min="781" max="781" width="15.28515625" style="136" bestFit="1" customWidth="1"/>
    <col min="782" max="792" width="0" style="136" hidden="1" customWidth="1"/>
    <col min="793" max="793" width="15" style="136" customWidth="1"/>
    <col min="794" max="794" width="16.28515625" style="136" customWidth="1"/>
    <col min="795" max="795" width="8.7109375" style="136" customWidth="1"/>
    <col min="796" max="796" width="8.5703125" style="136" customWidth="1"/>
    <col min="797" max="797" width="22.140625" style="136" customWidth="1"/>
    <col min="798" max="798" width="21.28515625" style="136" bestFit="1" customWidth="1"/>
    <col min="799" max="1024" width="11.42578125" style="136"/>
    <col min="1025" max="1025" width="15.85546875" style="136" bestFit="1" customWidth="1"/>
    <col min="1026" max="1026" width="27.7109375" style="136" customWidth="1"/>
    <col min="1027" max="1027" width="0" style="136" hidden="1" customWidth="1"/>
    <col min="1028" max="1028" width="16.5703125" style="136" bestFit="1" customWidth="1"/>
    <col min="1029" max="1029" width="14.140625" style="136" bestFit="1" customWidth="1"/>
    <col min="1030" max="1033" width="0" style="136" hidden="1" customWidth="1"/>
    <col min="1034" max="1034" width="16.5703125" style="136" bestFit="1" customWidth="1"/>
    <col min="1035" max="1035" width="10.28515625" style="136" bestFit="1" customWidth="1"/>
    <col min="1036" max="1036" width="14.140625" style="136" bestFit="1" customWidth="1"/>
    <col min="1037" max="1037" width="15.28515625" style="136" bestFit="1" customWidth="1"/>
    <col min="1038" max="1048" width="0" style="136" hidden="1" customWidth="1"/>
    <col min="1049" max="1049" width="15" style="136" customWidth="1"/>
    <col min="1050" max="1050" width="16.28515625" style="136" customWidth="1"/>
    <col min="1051" max="1051" width="8.7109375" style="136" customWidth="1"/>
    <col min="1052" max="1052" width="8.5703125" style="136" customWidth="1"/>
    <col min="1053" max="1053" width="22.140625" style="136" customWidth="1"/>
    <col min="1054" max="1054" width="21.28515625" style="136" bestFit="1" customWidth="1"/>
    <col min="1055" max="1280" width="11.42578125" style="136"/>
    <col min="1281" max="1281" width="15.85546875" style="136" bestFit="1" customWidth="1"/>
    <col min="1282" max="1282" width="27.7109375" style="136" customWidth="1"/>
    <col min="1283" max="1283" width="0" style="136" hidden="1" customWidth="1"/>
    <col min="1284" max="1284" width="16.5703125" style="136" bestFit="1" customWidth="1"/>
    <col min="1285" max="1285" width="14.140625" style="136" bestFit="1" customWidth="1"/>
    <col min="1286" max="1289" width="0" style="136" hidden="1" customWidth="1"/>
    <col min="1290" max="1290" width="16.5703125" style="136" bestFit="1" customWidth="1"/>
    <col min="1291" max="1291" width="10.28515625" style="136" bestFit="1" customWidth="1"/>
    <col min="1292" max="1292" width="14.140625" style="136" bestFit="1" customWidth="1"/>
    <col min="1293" max="1293" width="15.28515625" style="136" bestFit="1" customWidth="1"/>
    <col min="1294" max="1304" width="0" style="136" hidden="1" customWidth="1"/>
    <col min="1305" max="1305" width="15" style="136" customWidth="1"/>
    <col min="1306" max="1306" width="16.28515625" style="136" customWidth="1"/>
    <col min="1307" max="1307" width="8.7109375" style="136" customWidth="1"/>
    <col min="1308" max="1308" width="8.5703125" style="136" customWidth="1"/>
    <col min="1309" max="1309" width="22.140625" style="136" customWidth="1"/>
    <col min="1310" max="1310" width="21.28515625" style="136" bestFit="1" customWidth="1"/>
    <col min="1311" max="1536" width="11.42578125" style="136"/>
    <col min="1537" max="1537" width="15.85546875" style="136" bestFit="1" customWidth="1"/>
    <col min="1538" max="1538" width="27.7109375" style="136" customWidth="1"/>
    <col min="1539" max="1539" width="0" style="136" hidden="1" customWidth="1"/>
    <col min="1540" max="1540" width="16.5703125" style="136" bestFit="1" customWidth="1"/>
    <col min="1541" max="1541" width="14.140625" style="136" bestFit="1" customWidth="1"/>
    <col min="1542" max="1545" width="0" style="136" hidden="1" customWidth="1"/>
    <col min="1546" max="1546" width="16.5703125" style="136" bestFit="1" customWidth="1"/>
    <col min="1547" max="1547" width="10.28515625" style="136" bestFit="1" customWidth="1"/>
    <col min="1548" max="1548" width="14.140625" style="136" bestFit="1" customWidth="1"/>
    <col min="1549" max="1549" width="15.28515625" style="136" bestFit="1" customWidth="1"/>
    <col min="1550" max="1560" width="0" style="136" hidden="1" customWidth="1"/>
    <col min="1561" max="1561" width="15" style="136" customWidth="1"/>
    <col min="1562" max="1562" width="16.28515625" style="136" customWidth="1"/>
    <col min="1563" max="1563" width="8.7109375" style="136" customWidth="1"/>
    <col min="1564" max="1564" width="8.5703125" style="136" customWidth="1"/>
    <col min="1565" max="1565" width="22.140625" style="136" customWidth="1"/>
    <col min="1566" max="1566" width="21.28515625" style="136" bestFit="1" customWidth="1"/>
    <col min="1567" max="1792" width="11.42578125" style="136"/>
    <col min="1793" max="1793" width="15.85546875" style="136" bestFit="1" customWidth="1"/>
    <col min="1794" max="1794" width="27.7109375" style="136" customWidth="1"/>
    <col min="1795" max="1795" width="0" style="136" hidden="1" customWidth="1"/>
    <col min="1796" max="1796" width="16.5703125" style="136" bestFit="1" customWidth="1"/>
    <col min="1797" max="1797" width="14.140625" style="136" bestFit="1" customWidth="1"/>
    <col min="1798" max="1801" width="0" style="136" hidden="1" customWidth="1"/>
    <col min="1802" max="1802" width="16.5703125" style="136" bestFit="1" customWidth="1"/>
    <col min="1803" max="1803" width="10.28515625" style="136" bestFit="1" customWidth="1"/>
    <col min="1804" max="1804" width="14.140625" style="136" bestFit="1" customWidth="1"/>
    <col min="1805" max="1805" width="15.28515625" style="136" bestFit="1" customWidth="1"/>
    <col min="1806" max="1816" width="0" style="136" hidden="1" customWidth="1"/>
    <col min="1817" max="1817" width="15" style="136" customWidth="1"/>
    <col min="1818" max="1818" width="16.28515625" style="136" customWidth="1"/>
    <col min="1819" max="1819" width="8.7109375" style="136" customWidth="1"/>
    <col min="1820" max="1820" width="8.5703125" style="136" customWidth="1"/>
    <col min="1821" max="1821" width="22.140625" style="136" customWidth="1"/>
    <col min="1822" max="1822" width="21.28515625" style="136" bestFit="1" customWidth="1"/>
    <col min="1823" max="2048" width="11.42578125" style="136"/>
    <col min="2049" max="2049" width="15.85546875" style="136" bestFit="1" customWidth="1"/>
    <col min="2050" max="2050" width="27.7109375" style="136" customWidth="1"/>
    <col min="2051" max="2051" width="0" style="136" hidden="1" customWidth="1"/>
    <col min="2052" max="2052" width="16.5703125" style="136" bestFit="1" customWidth="1"/>
    <col min="2053" max="2053" width="14.140625" style="136" bestFit="1" customWidth="1"/>
    <col min="2054" max="2057" width="0" style="136" hidden="1" customWidth="1"/>
    <col min="2058" max="2058" width="16.5703125" style="136" bestFit="1" customWidth="1"/>
    <col min="2059" max="2059" width="10.28515625" style="136" bestFit="1" customWidth="1"/>
    <col min="2060" max="2060" width="14.140625" style="136" bestFit="1" customWidth="1"/>
    <col min="2061" max="2061" width="15.28515625" style="136" bestFit="1" customWidth="1"/>
    <col min="2062" max="2072" width="0" style="136" hidden="1" customWidth="1"/>
    <col min="2073" max="2073" width="15" style="136" customWidth="1"/>
    <col min="2074" max="2074" width="16.28515625" style="136" customWidth="1"/>
    <col min="2075" max="2075" width="8.7109375" style="136" customWidth="1"/>
    <col min="2076" max="2076" width="8.5703125" style="136" customWidth="1"/>
    <col min="2077" max="2077" width="22.140625" style="136" customWidth="1"/>
    <col min="2078" max="2078" width="21.28515625" style="136" bestFit="1" customWidth="1"/>
    <col min="2079" max="2304" width="11.42578125" style="136"/>
    <col min="2305" max="2305" width="15.85546875" style="136" bestFit="1" customWidth="1"/>
    <col min="2306" max="2306" width="27.7109375" style="136" customWidth="1"/>
    <col min="2307" max="2307" width="0" style="136" hidden="1" customWidth="1"/>
    <col min="2308" max="2308" width="16.5703125" style="136" bestFit="1" customWidth="1"/>
    <col min="2309" max="2309" width="14.140625" style="136" bestFit="1" customWidth="1"/>
    <col min="2310" max="2313" width="0" style="136" hidden="1" customWidth="1"/>
    <col min="2314" max="2314" width="16.5703125" style="136" bestFit="1" customWidth="1"/>
    <col min="2315" max="2315" width="10.28515625" style="136" bestFit="1" customWidth="1"/>
    <col min="2316" max="2316" width="14.140625" style="136" bestFit="1" customWidth="1"/>
    <col min="2317" max="2317" width="15.28515625" style="136" bestFit="1" customWidth="1"/>
    <col min="2318" max="2328" width="0" style="136" hidden="1" customWidth="1"/>
    <col min="2329" max="2329" width="15" style="136" customWidth="1"/>
    <col min="2330" max="2330" width="16.28515625" style="136" customWidth="1"/>
    <col min="2331" max="2331" width="8.7109375" style="136" customWidth="1"/>
    <col min="2332" max="2332" width="8.5703125" style="136" customWidth="1"/>
    <col min="2333" max="2333" width="22.140625" style="136" customWidth="1"/>
    <col min="2334" max="2334" width="21.28515625" style="136" bestFit="1" customWidth="1"/>
    <col min="2335" max="2560" width="11.42578125" style="136"/>
    <col min="2561" max="2561" width="15.85546875" style="136" bestFit="1" customWidth="1"/>
    <col min="2562" max="2562" width="27.7109375" style="136" customWidth="1"/>
    <col min="2563" max="2563" width="0" style="136" hidden="1" customWidth="1"/>
    <col min="2564" max="2564" width="16.5703125" style="136" bestFit="1" customWidth="1"/>
    <col min="2565" max="2565" width="14.140625" style="136" bestFit="1" customWidth="1"/>
    <col min="2566" max="2569" width="0" style="136" hidden="1" customWidth="1"/>
    <col min="2570" max="2570" width="16.5703125" style="136" bestFit="1" customWidth="1"/>
    <col min="2571" max="2571" width="10.28515625" style="136" bestFit="1" customWidth="1"/>
    <col min="2572" max="2572" width="14.140625" style="136" bestFit="1" customWidth="1"/>
    <col min="2573" max="2573" width="15.28515625" style="136" bestFit="1" customWidth="1"/>
    <col min="2574" max="2584" width="0" style="136" hidden="1" customWidth="1"/>
    <col min="2585" max="2585" width="15" style="136" customWidth="1"/>
    <col min="2586" max="2586" width="16.28515625" style="136" customWidth="1"/>
    <col min="2587" max="2587" width="8.7109375" style="136" customWidth="1"/>
    <col min="2588" max="2588" width="8.5703125" style="136" customWidth="1"/>
    <col min="2589" max="2589" width="22.140625" style="136" customWidth="1"/>
    <col min="2590" max="2590" width="21.28515625" style="136" bestFit="1" customWidth="1"/>
    <col min="2591" max="2816" width="11.42578125" style="136"/>
    <col min="2817" max="2817" width="15.85546875" style="136" bestFit="1" customWidth="1"/>
    <col min="2818" max="2818" width="27.7109375" style="136" customWidth="1"/>
    <col min="2819" max="2819" width="0" style="136" hidden="1" customWidth="1"/>
    <col min="2820" max="2820" width="16.5703125" style="136" bestFit="1" customWidth="1"/>
    <col min="2821" max="2821" width="14.140625" style="136" bestFit="1" customWidth="1"/>
    <col min="2822" max="2825" width="0" style="136" hidden="1" customWidth="1"/>
    <col min="2826" max="2826" width="16.5703125" style="136" bestFit="1" customWidth="1"/>
    <col min="2827" max="2827" width="10.28515625" style="136" bestFit="1" customWidth="1"/>
    <col min="2828" max="2828" width="14.140625" style="136" bestFit="1" customWidth="1"/>
    <col min="2829" max="2829" width="15.28515625" style="136" bestFit="1" customWidth="1"/>
    <col min="2830" max="2840" width="0" style="136" hidden="1" customWidth="1"/>
    <col min="2841" max="2841" width="15" style="136" customWidth="1"/>
    <col min="2842" max="2842" width="16.28515625" style="136" customWidth="1"/>
    <col min="2843" max="2843" width="8.7109375" style="136" customWidth="1"/>
    <col min="2844" max="2844" width="8.5703125" style="136" customWidth="1"/>
    <col min="2845" max="2845" width="22.140625" style="136" customWidth="1"/>
    <col min="2846" max="2846" width="21.28515625" style="136" bestFit="1" customWidth="1"/>
    <col min="2847" max="3072" width="11.42578125" style="136"/>
    <col min="3073" max="3073" width="15.85546875" style="136" bestFit="1" customWidth="1"/>
    <col min="3074" max="3074" width="27.7109375" style="136" customWidth="1"/>
    <col min="3075" max="3075" width="0" style="136" hidden="1" customWidth="1"/>
    <col min="3076" max="3076" width="16.5703125" style="136" bestFit="1" customWidth="1"/>
    <col min="3077" max="3077" width="14.140625" style="136" bestFit="1" customWidth="1"/>
    <col min="3078" max="3081" width="0" style="136" hidden="1" customWidth="1"/>
    <col min="3082" max="3082" width="16.5703125" style="136" bestFit="1" customWidth="1"/>
    <col min="3083" max="3083" width="10.28515625" style="136" bestFit="1" customWidth="1"/>
    <col min="3084" max="3084" width="14.140625" style="136" bestFit="1" customWidth="1"/>
    <col min="3085" max="3085" width="15.28515625" style="136" bestFit="1" customWidth="1"/>
    <col min="3086" max="3096" width="0" style="136" hidden="1" customWidth="1"/>
    <col min="3097" max="3097" width="15" style="136" customWidth="1"/>
    <col min="3098" max="3098" width="16.28515625" style="136" customWidth="1"/>
    <col min="3099" max="3099" width="8.7109375" style="136" customWidth="1"/>
    <col min="3100" max="3100" width="8.5703125" style="136" customWidth="1"/>
    <col min="3101" max="3101" width="22.140625" style="136" customWidth="1"/>
    <col min="3102" max="3102" width="21.28515625" style="136" bestFit="1" customWidth="1"/>
    <col min="3103" max="3328" width="11.42578125" style="136"/>
    <col min="3329" max="3329" width="15.85546875" style="136" bestFit="1" customWidth="1"/>
    <col min="3330" max="3330" width="27.7109375" style="136" customWidth="1"/>
    <col min="3331" max="3331" width="0" style="136" hidden="1" customWidth="1"/>
    <col min="3332" max="3332" width="16.5703125" style="136" bestFit="1" customWidth="1"/>
    <col min="3333" max="3333" width="14.140625" style="136" bestFit="1" customWidth="1"/>
    <col min="3334" max="3337" width="0" style="136" hidden="1" customWidth="1"/>
    <col min="3338" max="3338" width="16.5703125" style="136" bestFit="1" customWidth="1"/>
    <col min="3339" max="3339" width="10.28515625" style="136" bestFit="1" customWidth="1"/>
    <col min="3340" max="3340" width="14.140625" style="136" bestFit="1" customWidth="1"/>
    <col min="3341" max="3341" width="15.28515625" style="136" bestFit="1" customWidth="1"/>
    <col min="3342" max="3352" width="0" style="136" hidden="1" customWidth="1"/>
    <col min="3353" max="3353" width="15" style="136" customWidth="1"/>
    <col min="3354" max="3354" width="16.28515625" style="136" customWidth="1"/>
    <col min="3355" max="3355" width="8.7109375" style="136" customWidth="1"/>
    <col min="3356" max="3356" width="8.5703125" style="136" customWidth="1"/>
    <col min="3357" max="3357" width="22.140625" style="136" customWidth="1"/>
    <col min="3358" max="3358" width="21.28515625" style="136" bestFit="1" customWidth="1"/>
    <col min="3359" max="3584" width="11.42578125" style="136"/>
    <col min="3585" max="3585" width="15.85546875" style="136" bestFit="1" customWidth="1"/>
    <col min="3586" max="3586" width="27.7109375" style="136" customWidth="1"/>
    <col min="3587" max="3587" width="0" style="136" hidden="1" customWidth="1"/>
    <col min="3588" max="3588" width="16.5703125" style="136" bestFit="1" customWidth="1"/>
    <col min="3589" max="3589" width="14.140625" style="136" bestFit="1" customWidth="1"/>
    <col min="3590" max="3593" width="0" style="136" hidden="1" customWidth="1"/>
    <col min="3594" max="3594" width="16.5703125" style="136" bestFit="1" customWidth="1"/>
    <col min="3595" max="3595" width="10.28515625" style="136" bestFit="1" customWidth="1"/>
    <col min="3596" max="3596" width="14.140625" style="136" bestFit="1" customWidth="1"/>
    <col min="3597" max="3597" width="15.28515625" style="136" bestFit="1" customWidth="1"/>
    <col min="3598" max="3608" width="0" style="136" hidden="1" customWidth="1"/>
    <col min="3609" max="3609" width="15" style="136" customWidth="1"/>
    <col min="3610" max="3610" width="16.28515625" style="136" customWidth="1"/>
    <col min="3611" max="3611" width="8.7109375" style="136" customWidth="1"/>
    <col min="3612" max="3612" width="8.5703125" style="136" customWidth="1"/>
    <col min="3613" max="3613" width="22.140625" style="136" customWidth="1"/>
    <col min="3614" max="3614" width="21.28515625" style="136" bestFit="1" customWidth="1"/>
    <col min="3615" max="3840" width="11.42578125" style="136"/>
    <col min="3841" max="3841" width="15.85546875" style="136" bestFit="1" customWidth="1"/>
    <col min="3842" max="3842" width="27.7109375" style="136" customWidth="1"/>
    <col min="3843" max="3843" width="0" style="136" hidden="1" customWidth="1"/>
    <col min="3844" max="3844" width="16.5703125" style="136" bestFit="1" customWidth="1"/>
    <col min="3845" max="3845" width="14.140625" style="136" bestFit="1" customWidth="1"/>
    <col min="3846" max="3849" width="0" style="136" hidden="1" customWidth="1"/>
    <col min="3850" max="3850" width="16.5703125" style="136" bestFit="1" customWidth="1"/>
    <col min="3851" max="3851" width="10.28515625" style="136" bestFit="1" customWidth="1"/>
    <col min="3852" max="3852" width="14.140625" style="136" bestFit="1" customWidth="1"/>
    <col min="3853" max="3853" width="15.28515625" style="136" bestFit="1" customWidth="1"/>
    <col min="3854" max="3864" width="0" style="136" hidden="1" customWidth="1"/>
    <col min="3865" max="3865" width="15" style="136" customWidth="1"/>
    <col min="3866" max="3866" width="16.28515625" style="136" customWidth="1"/>
    <col min="3867" max="3867" width="8.7109375" style="136" customWidth="1"/>
    <col min="3868" max="3868" width="8.5703125" style="136" customWidth="1"/>
    <col min="3869" max="3869" width="22.140625" style="136" customWidth="1"/>
    <col min="3870" max="3870" width="21.28515625" style="136" bestFit="1" customWidth="1"/>
    <col min="3871" max="4096" width="11.42578125" style="136"/>
    <col min="4097" max="4097" width="15.85546875" style="136" bestFit="1" customWidth="1"/>
    <col min="4098" max="4098" width="27.7109375" style="136" customWidth="1"/>
    <col min="4099" max="4099" width="0" style="136" hidden="1" customWidth="1"/>
    <col min="4100" max="4100" width="16.5703125" style="136" bestFit="1" customWidth="1"/>
    <col min="4101" max="4101" width="14.140625" style="136" bestFit="1" customWidth="1"/>
    <col min="4102" max="4105" width="0" style="136" hidden="1" customWidth="1"/>
    <col min="4106" max="4106" width="16.5703125" style="136" bestFit="1" customWidth="1"/>
    <col min="4107" max="4107" width="10.28515625" style="136" bestFit="1" customWidth="1"/>
    <col min="4108" max="4108" width="14.140625" style="136" bestFit="1" customWidth="1"/>
    <col min="4109" max="4109" width="15.28515625" style="136" bestFit="1" customWidth="1"/>
    <col min="4110" max="4120" width="0" style="136" hidden="1" customWidth="1"/>
    <col min="4121" max="4121" width="15" style="136" customWidth="1"/>
    <col min="4122" max="4122" width="16.28515625" style="136" customWidth="1"/>
    <col min="4123" max="4123" width="8.7109375" style="136" customWidth="1"/>
    <col min="4124" max="4124" width="8.5703125" style="136" customWidth="1"/>
    <col min="4125" max="4125" width="22.140625" style="136" customWidth="1"/>
    <col min="4126" max="4126" width="21.28515625" style="136" bestFit="1" customWidth="1"/>
    <col min="4127" max="4352" width="11.42578125" style="136"/>
    <col min="4353" max="4353" width="15.85546875" style="136" bestFit="1" customWidth="1"/>
    <col min="4354" max="4354" width="27.7109375" style="136" customWidth="1"/>
    <col min="4355" max="4355" width="0" style="136" hidden="1" customWidth="1"/>
    <col min="4356" max="4356" width="16.5703125" style="136" bestFit="1" customWidth="1"/>
    <col min="4357" max="4357" width="14.140625" style="136" bestFit="1" customWidth="1"/>
    <col min="4358" max="4361" width="0" style="136" hidden="1" customWidth="1"/>
    <col min="4362" max="4362" width="16.5703125" style="136" bestFit="1" customWidth="1"/>
    <col min="4363" max="4363" width="10.28515625" style="136" bestFit="1" customWidth="1"/>
    <col min="4364" max="4364" width="14.140625" style="136" bestFit="1" customWidth="1"/>
    <col min="4365" max="4365" width="15.28515625" style="136" bestFit="1" customWidth="1"/>
    <col min="4366" max="4376" width="0" style="136" hidden="1" customWidth="1"/>
    <col min="4377" max="4377" width="15" style="136" customWidth="1"/>
    <col min="4378" max="4378" width="16.28515625" style="136" customWidth="1"/>
    <col min="4379" max="4379" width="8.7109375" style="136" customWidth="1"/>
    <col min="4380" max="4380" width="8.5703125" style="136" customWidth="1"/>
    <col min="4381" max="4381" width="22.140625" style="136" customWidth="1"/>
    <col min="4382" max="4382" width="21.28515625" style="136" bestFit="1" customWidth="1"/>
    <col min="4383" max="4608" width="11.42578125" style="136"/>
    <col min="4609" max="4609" width="15.85546875" style="136" bestFit="1" customWidth="1"/>
    <col min="4610" max="4610" width="27.7109375" style="136" customWidth="1"/>
    <col min="4611" max="4611" width="0" style="136" hidden="1" customWidth="1"/>
    <col min="4612" max="4612" width="16.5703125" style="136" bestFit="1" customWidth="1"/>
    <col min="4613" max="4613" width="14.140625" style="136" bestFit="1" customWidth="1"/>
    <col min="4614" max="4617" width="0" style="136" hidden="1" customWidth="1"/>
    <col min="4618" max="4618" width="16.5703125" style="136" bestFit="1" customWidth="1"/>
    <col min="4619" max="4619" width="10.28515625" style="136" bestFit="1" customWidth="1"/>
    <col min="4620" max="4620" width="14.140625" style="136" bestFit="1" customWidth="1"/>
    <col min="4621" max="4621" width="15.28515625" style="136" bestFit="1" customWidth="1"/>
    <col min="4622" max="4632" width="0" style="136" hidden="1" customWidth="1"/>
    <col min="4633" max="4633" width="15" style="136" customWidth="1"/>
    <col min="4634" max="4634" width="16.28515625" style="136" customWidth="1"/>
    <col min="4635" max="4635" width="8.7109375" style="136" customWidth="1"/>
    <col min="4636" max="4636" width="8.5703125" style="136" customWidth="1"/>
    <col min="4637" max="4637" width="22.140625" style="136" customWidth="1"/>
    <col min="4638" max="4638" width="21.28515625" style="136" bestFit="1" customWidth="1"/>
    <col min="4639" max="4864" width="11.42578125" style="136"/>
    <col min="4865" max="4865" width="15.85546875" style="136" bestFit="1" customWidth="1"/>
    <col min="4866" max="4866" width="27.7109375" style="136" customWidth="1"/>
    <col min="4867" max="4867" width="0" style="136" hidden="1" customWidth="1"/>
    <col min="4868" max="4868" width="16.5703125" style="136" bestFit="1" customWidth="1"/>
    <col min="4869" max="4869" width="14.140625" style="136" bestFit="1" customWidth="1"/>
    <col min="4870" max="4873" width="0" style="136" hidden="1" customWidth="1"/>
    <col min="4874" max="4874" width="16.5703125" style="136" bestFit="1" customWidth="1"/>
    <col min="4875" max="4875" width="10.28515625" style="136" bestFit="1" customWidth="1"/>
    <col min="4876" max="4876" width="14.140625" style="136" bestFit="1" customWidth="1"/>
    <col min="4877" max="4877" width="15.28515625" style="136" bestFit="1" customWidth="1"/>
    <col min="4878" max="4888" width="0" style="136" hidden="1" customWidth="1"/>
    <col min="4889" max="4889" width="15" style="136" customWidth="1"/>
    <col min="4890" max="4890" width="16.28515625" style="136" customWidth="1"/>
    <col min="4891" max="4891" width="8.7109375" style="136" customWidth="1"/>
    <col min="4892" max="4892" width="8.5703125" style="136" customWidth="1"/>
    <col min="4893" max="4893" width="22.140625" style="136" customWidth="1"/>
    <col min="4894" max="4894" width="21.28515625" style="136" bestFit="1" customWidth="1"/>
    <col min="4895" max="5120" width="11.42578125" style="136"/>
    <col min="5121" max="5121" width="15.85546875" style="136" bestFit="1" customWidth="1"/>
    <col min="5122" max="5122" width="27.7109375" style="136" customWidth="1"/>
    <col min="5123" max="5123" width="0" style="136" hidden="1" customWidth="1"/>
    <col min="5124" max="5124" width="16.5703125" style="136" bestFit="1" customWidth="1"/>
    <col min="5125" max="5125" width="14.140625" style="136" bestFit="1" customWidth="1"/>
    <col min="5126" max="5129" width="0" style="136" hidden="1" customWidth="1"/>
    <col min="5130" max="5130" width="16.5703125" style="136" bestFit="1" customWidth="1"/>
    <col min="5131" max="5131" width="10.28515625" style="136" bestFit="1" customWidth="1"/>
    <col min="5132" max="5132" width="14.140625" style="136" bestFit="1" customWidth="1"/>
    <col min="5133" max="5133" width="15.28515625" style="136" bestFit="1" customWidth="1"/>
    <col min="5134" max="5144" width="0" style="136" hidden="1" customWidth="1"/>
    <col min="5145" max="5145" width="15" style="136" customWidth="1"/>
    <col min="5146" max="5146" width="16.28515625" style="136" customWidth="1"/>
    <col min="5147" max="5147" width="8.7109375" style="136" customWidth="1"/>
    <col min="5148" max="5148" width="8.5703125" style="136" customWidth="1"/>
    <col min="5149" max="5149" width="22.140625" style="136" customWidth="1"/>
    <col min="5150" max="5150" width="21.28515625" style="136" bestFit="1" customWidth="1"/>
    <col min="5151" max="5376" width="11.42578125" style="136"/>
    <col min="5377" max="5377" width="15.85546875" style="136" bestFit="1" customWidth="1"/>
    <col min="5378" max="5378" width="27.7109375" style="136" customWidth="1"/>
    <col min="5379" max="5379" width="0" style="136" hidden="1" customWidth="1"/>
    <col min="5380" max="5380" width="16.5703125" style="136" bestFit="1" customWidth="1"/>
    <col min="5381" max="5381" width="14.140625" style="136" bestFit="1" customWidth="1"/>
    <col min="5382" max="5385" width="0" style="136" hidden="1" customWidth="1"/>
    <col min="5386" max="5386" width="16.5703125" style="136" bestFit="1" customWidth="1"/>
    <col min="5387" max="5387" width="10.28515625" style="136" bestFit="1" customWidth="1"/>
    <col min="5388" max="5388" width="14.140625" style="136" bestFit="1" customWidth="1"/>
    <col min="5389" max="5389" width="15.28515625" style="136" bestFit="1" customWidth="1"/>
    <col min="5390" max="5400" width="0" style="136" hidden="1" customWidth="1"/>
    <col min="5401" max="5401" width="15" style="136" customWidth="1"/>
    <col min="5402" max="5402" width="16.28515625" style="136" customWidth="1"/>
    <col min="5403" max="5403" width="8.7109375" style="136" customWidth="1"/>
    <col min="5404" max="5404" width="8.5703125" style="136" customWidth="1"/>
    <col min="5405" max="5405" width="22.140625" style="136" customWidth="1"/>
    <col min="5406" max="5406" width="21.28515625" style="136" bestFit="1" customWidth="1"/>
    <col min="5407" max="5632" width="11.42578125" style="136"/>
    <col min="5633" max="5633" width="15.85546875" style="136" bestFit="1" customWidth="1"/>
    <col min="5634" max="5634" width="27.7109375" style="136" customWidth="1"/>
    <col min="5635" max="5635" width="0" style="136" hidden="1" customWidth="1"/>
    <col min="5636" max="5636" width="16.5703125" style="136" bestFit="1" customWidth="1"/>
    <col min="5637" max="5637" width="14.140625" style="136" bestFit="1" customWidth="1"/>
    <col min="5638" max="5641" width="0" style="136" hidden="1" customWidth="1"/>
    <col min="5642" max="5642" width="16.5703125" style="136" bestFit="1" customWidth="1"/>
    <col min="5643" max="5643" width="10.28515625" style="136" bestFit="1" customWidth="1"/>
    <col min="5644" max="5644" width="14.140625" style="136" bestFit="1" customWidth="1"/>
    <col min="5645" max="5645" width="15.28515625" style="136" bestFit="1" customWidth="1"/>
    <col min="5646" max="5656" width="0" style="136" hidden="1" customWidth="1"/>
    <col min="5657" max="5657" width="15" style="136" customWidth="1"/>
    <col min="5658" max="5658" width="16.28515625" style="136" customWidth="1"/>
    <col min="5659" max="5659" width="8.7109375" style="136" customWidth="1"/>
    <col min="5660" max="5660" width="8.5703125" style="136" customWidth="1"/>
    <col min="5661" max="5661" width="22.140625" style="136" customWidth="1"/>
    <col min="5662" max="5662" width="21.28515625" style="136" bestFit="1" customWidth="1"/>
    <col min="5663" max="5888" width="11.42578125" style="136"/>
    <col min="5889" max="5889" width="15.85546875" style="136" bestFit="1" customWidth="1"/>
    <col min="5890" max="5890" width="27.7109375" style="136" customWidth="1"/>
    <col min="5891" max="5891" width="0" style="136" hidden="1" customWidth="1"/>
    <col min="5892" max="5892" width="16.5703125" style="136" bestFit="1" customWidth="1"/>
    <col min="5893" max="5893" width="14.140625" style="136" bestFit="1" customWidth="1"/>
    <col min="5894" max="5897" width="0" style="136" hidden="1" customWidth="1"/>
    <col min="5898" max="5898" width="16.5703125" style="136" bestFit="1" customWidth="1"/>
    <col min="5899" max="5899" width="10.28515625" style="136" bestFit="1" customWidth="1"/>
    <col min="5900" max="5900" width="14.140625" style="136" bestFit="1" customWidth="1"/>
    <col min="5901" max="5901" width="15.28515625" style="136" bestFit="1" customWidth="1"/>
    <col min="5902" max="5912" width="0" style="136" hidden="1" customWidth="1"/>
    <col min="5913" max="5913" width="15" style="136" customWidth="1"/>
    <col min="5914" max="5914" width="16.28515625" style="136" customWidth="1"/>
    <col min="5915" max="5915" width="8.7109375" style="136" customWidth="1"/>
    <col min="5916" max="5916" width="8.5703125" style="136" customWidth="1"/>
    <col min="5917" max="5917" width="22.140625" style="136" customWidth="1"/>
    <col min="5918" max="5918" width="21.28515625" style="136" bestFit="1" customWidth="1"/>
    <col min="5919" max="6144" width="11.42578125" style="136"/>
    <col min="6145" max="6145" width="15.85546875" style="136" bestFit="1" customWidth="1"/>
    <col min="6146" max="6146" width="27.7109375" style="136" customWidth="1"/>
    <col min="6147" max="6147" width="0" style="136" hidden="1" customWidth="1"/>
    <col min="6148" max="6148" width="16.5703125" style="136" bestFit="1" customWidth="1"/>
    <col min="6149" max="6149" width="14.140625" style="136" bestFit="1" customWidth="1"/>
    <col min="6150" max="6153" width="0" style="136" hidden="1" customWidth="1"/>
    <col min="6154" max="6154" width="16.5703125" style="136" bestFit="1" customWidth="1"/>
    <col min="6155" max="6155" width="10.28515625" style="136" bestFit="1" customWidth="1"/>
    <col min="6156" max="6156" width="14.140625" style="136" bestFit="1" customWidth="1"/>
    <col min="6157" max="6157" width="15.28515625" style="136" bestFit="1" customWidth="1"/>
    <col min="6158" max="6168" width="0" style="136" hidden="1" customWidth="1"/>
    <col min="6169" max="6169" width="15" style="136" customWidth="1"/>
    <col min="6170" max="6170" width="16.28515625" style="136" customWidth="1"/>
    <col min="6171" max="6171" width="8.7109375" style="136" customWidth="1"/>
    <col min="6172" max="6172" width="8.5703125" style="136" customWidth="1"/>
    <col min="6173" max="6173" width="22.140625" style="136" customWidth="1"/>
    <col min="6174" max="6174" width="21.28515625" style="136" bestFit="1" customWidth="1"/>
    <col min="6175" max="6400" width="11.42578125" style="136"/>
    <col min="6401" max="6401" width="15.85546875" style="136" bestFit="1" customWidth="1"/>
    <col min="6402" max="6402" width="27.7109375" style="136" customWidth="1"/>
    <col min="6403" max="6403" width="0" style="136" hidden="1" customWidth="1"/>
    <col min="6404" max="6404" width="16.5703125" style="136" bestFit="1" customWidth="1"/>
    <col min="6405" max="6405" width="14.140625" style="136" bestFit="1" customWidth="1"/>
    <col min="6406" max="6409" width="0" style="136" hidden="1" customWidth="1"/>
    <col min="6410" max="6410" width="16.5703125" style="136" bestFit="1" customWidth="1"/>
    <col min="6411" max="6411" width="10.28515625" style="136" bestFit="1" customWidth="1"/>
    <col min="6412" max="6412" width="14.140625" style="136" bestFit="1" customWidth="1"/>
    <col min="6413" max="6413" width="15.28515625" style="136" bestFit="1" customWidth="1"/>
    <col min="6414" max="6424" width="0" style="136" hidden="1" customWidth="1"/>
    <col min="6425" max="6425" width="15" style="136" customWidth="1"/>
    <col min="6426" max="6426" width="16.28515625" style="136" customWidth="1"/>
    <col min="6427" max="6427" width="8.7109375" style="136" customWidth="1"/>
    <col min="6428" max="6428" width="8.5703125" style="136" customWidth="1"/>
    <col min="6429" max="6429" width="22.140625" style="136" customWidth="1"/>
    <col min="6430" max="6430" width="21.28515625" style="136" bestFit="1" customWidth="1"/>
    <col min="6431" max="6656" width="11.42578125" style="136"/>
    <col min="6657" max="6657" width="15.85546875" style="136" bestFit="1" customWidth="1"/>
    <col min="6658" max="6658" width="27.7109375" style="136" customWidth="1"/>
    <col min="6659" max="6659" width="0" style="136" hidden="1" customWidth="1"/>
    <col min="6660" max="6660" width="16.5703125" style="136" bestFit="1" customWidth="1"/>
    <col min="6661" max="6661" width="14.140625" style="136" bestFit="1" customWidth="1"/>
    <col min="6662" max="6665" width="0" style="136" hidden="1" customWidth="1"/>
    <col min="6666" max="6666" width="16.5703125" style="136" bestFit="1" customWidth="1"/>
    <col min="6667" max="6667" width="10.28515625" style="136" bestFit="1" customWidth="1"/>
    <col min="6668" max="6668" width="14.140625" style="136" bestFit="1" customWidth="1"/>
    <col min="6669" max="6669" width="15.28515625" style="136" bestFit="1" customWidth="1"/>
    <col min="6670" max="6680" width="0" style="136" hidden="1" customWidth="1"/>
    <col min="6681" max="6681" width="15" style="136" customWidth="1"/>
    <col min="6682" max="6682" width="16.28515625" style="136" customWidth="1"/>
    <col min="6683" max="6683" width="8.7109375" style="136" customWidth="1"/>
    <col min="6684" max="6684" width="8.5703125" style="136" customWidth="1"/>
    <col min="6685" max="6685" width="22.140625" style="136" customWidth="1"/>
    <col min="6686" max="6686" width="21.28515625" style="136" bestFit="1" customWidth="1"/>
    <col min="6687" max="6912" width="11.42578125" style="136"/>
    <col min="6913" max="6913" width="15.85546875" style="136" bestFit="1" customWidth="1"/>
    <col min="6914" max="6914" width="27.7109375" style="136" customWidth="1"/>
    <col min="6915" max="6915" width="0" style="136" hidden="1" customWidth="1"/>
    <col min="6916" max="6916" width="16.5703125" style="136" bestFit="1" customWidth="1"/>
    <col min="6917" max="6917" width="14.140625" style="136" bestFit="1" customWidth="1"/>
    <col min="6918" max="6921" width="0" style="136" hidden="1" customWidth="1"/>
    <col min="6922" max="6922" width="16.5703125" style="136" bestFit="1" customWidth="1"/>
    <col min="6923" max="6923" width="10.28515625" style="136" bestFit="1" customWidth="1"/>
    <col min="6924" max="6924" width="14.140625" style="136" bestFit="1" customWidth="1"/>
    <col min="6925" max="6925" width="15.28515625" style="136" bestFit="1" customWidth="1"/>
    <col min="6926" max="6936" width="0" style="136" hidden="1" customWidth="1"/>
    <col min="6937" max="6937" width="15" style="136" customWidth="1"/>
    <col min="6938" max="6938" width="16.28515625" style="136" customWidth="1"/>
    <col min="6939" max="6939" width="8.7109375" style="136" customWidth="1"/>
    <col min="6940" max="6940" width="8.5703125" style="136" customWidth="1"/>
    <col min="6941" max="6941" width="22.140625" style="136" customWidth="1"/>
    <col min="6942" max="6942" width="21.28515625" style="136" bestFit="1" customWidth="1"/>
    <col min="6943" max="7168" width="11.42578125" style="136"/>
    <col min="7169" max="7169" width="15.85546875" style="136" bestFit="1" customWidth="1"/>
    <col min="7170" max="7170" width="27.7109375" style="136" customWidth="1"/>
    <col min="7171" max="7171" width="0" style="136" hidden="1" customWidth="1"/>
    <col min="7172" max="7172" width="16.5703125" style="136" bestFit="1" customWidth="1"/>
    <col min="7173" max="7173" width="14.140625" style="136" bestFit="1" customWidth="1"/>
    <col min="7174" max="7177" width="0" style="136" hidden="1" customWidth="1"/>
    <col min="7178" max="7178" width="16.5703125" style="136" bestFit="1" customWidth="1"/>
    <col min="7179" max="7179" width="10.28515625" style="136" bestFit="1" customWidth="1"/>
    <col min="7180" max="7180" width="14.140625" style="136" bestFit="1" customWidth="1"/>
    <col min="7181" max="7181" width="15.28515625" style="136" bestFit="1" customWidth="1"/>
    <col min="7182" max="7192" width="0" style="136" hidden="1" customWidth="1"/>
    <col min="7193" max="7193" width="15" style="136" customWidth="1"/>
    <col min="7194" max="7194" width="16.28515625" style="136" customWidth="1"/>
    <col min="7195" max="7195" width="8.7109375" style="136" customWidth="1"/>
    <col min="7196" max="7196" width="8.5703125" style="136" customWidth="1"/>
    <col min="7197" max="7197" width="22.140625" style="136" customWidth="1"/>
    <col min="7198" max="7198" width="21.28515625" style="136" bestFit="1" customWidth="1"/>
    <col min="7199" max="7424" width="11.42578125" style="136"/>
    <col min="7425" max="7425" width="15.85546875" style="136" bestFit="1" customWidth="1"/>
    <col min="7426" max="7426" width="27.7109375" style="136" customWidth="1"/>
    <col min="7427" max="7427" width="0" style="136" hidden="1" customWidth="1"/>
    <col min="7428" max="7428" width="16.5703125" style="136" bestFit="1" customWidth="1"/>
    <col min="7429" max="7429" width="14.140625" style="136" bestFit="1" customWidth="1"/>
    <col min="7430" max="7433" width="0" style="136" hidden="1" customWidth="1"/>
    <col min="7434" max="7434" width="16.5703125" style="136" bestFit="1" customWidth="1"/>
    <col min="7435" max="7435" width="10.28515625" style="136" bestFit="1" customWidth="1"/>
    <col min="7436" max="7436" width="14.140625" style="136" bestFit="1" customWidth="1"/>
    <col min="7437" max="7437" width="15.28515625" style="136" bestFit="1" customWidth="1"/>
    <col min="7438" max="7448" width="0" style="136" hidden="1" customWidth="1"/>
    <col min="7449" max="7449" width="15" style="136" customWidth="1"/>
    <col min="7450" max="7450" width="16.28515625" style="136" customWidth="1"/>
    <col min="7451" max="7451" width="8.7109375" style="136" customWidth="1"/>
    <col min="7452" max="7452" width="8.5703125" style="136" customWidth="1"/>
    <col min="7453" max="7453" width="22.140625" style="136" customWidth="1"/>
    <col min="7454" max="7454" width="21.28515625" style="136" bestFit="1" customWidth="1"/>
    <col min="7455" max="7680" width="11.42578125" style="136"/>
    <col min="7681" max="7681" width="15.85546875" style="136" bestFit="1" customWidth="1"/>
    <col min="7682" max="7682" width="27.7109375" style="136" customWidth="1"/>
    <col min="7683" max="7683" width="0" style="136" hidden="1" customWidth="1"/>
    <col min="7684" max="7684" width="16.5703125" style="136" bestFit="1" customWidth="1"/>
    <col min="7685" max="7685" width="14.140625" style="136" bestFit="1" customWidth="1"/>
    <col min="7686" max="7689" width="0" style="136" hidden="1" customWidth="1"/>
    <col min="7690" max="7690" width="16.5703125" style="136" bestFit="1" customWidth="1"/>
    <col min="7691" max="7691" width="10.28515625" style="136" bestFit="1" customWidth="1"/>
    <col min="7692" max="7692" width="14.140625" style="136" bestFit="1" customWidth="1"/>
    <col min="7693" max="7693" width="15.28515625" style="136" bestFit="1" customWidth="1"/>
    <col min="7694" max="7704" width="0" style="136" hidden="1" customWidth="1"/>
    <col min="7705" max="7705" width="15" style="136" customWidth="1"/>
    <col min="7706" max="7706" width="16.28515625" style="136" customWidth="1"/>
    <col min="7707" max="7707" width="8.7109375" style="136" customWidth="1"/>
    <col min="7708" max="7708" width="8.5703125" style="136" customWidth="1"/>
    <col min="7709" max="7709" width="22.140625" style="136" customWidth="1"/>
    <col min="7710" max="7710" width="21.28515625" style="136" bestFit="1" customWidth="1"/>
    <col min="7711" max="7936" width="11.42578125" style="136"/>
    <col min="7937" max="7937" width="15.85546875" style="136" bestFit="1" customWidth="1"/>
    <col min="7938" max="7938" width="27.7109375" style="136" customWidth="1"/>
    <col min="7939" max="7939" width="0" style="136" hidden="1" customWidth="1"/>
    <col min="7940" max="7940" width="16.5703125" style="136" bestFit="1" customWidth="1"/>
    <col min="7941" max="7941" width="14.140625" style="136" bestFit="1" customWidth="1"/>
    <col min="7942" max="7945" width="0" style="136" hidden="1" customWidth="1"/>
    <col min="7946" max="7946" width="16.5703125" style="136" bestFit="1" customWidth="1"/>
    <col min="7947" max="7947" width="10.28515625" style="136" bestFit="1" customWidth="1"/>
    <col min="7948" max="7948" width="14.140625" style="136" bestFit="1" customWidth="1"/>
    <col min="7949" max="7949" width="15.28515625" style="136" bestFit="1" customWidth="1"/>
    <col min="7950" max="7960" width="0" style="136" hidden="1" customWidth="1"/>
    <col min="7961" max="7961" width="15" style="136" customWidth="1"/>
    <col min="7962" max="7962" width="16.28515625" style="136" customWidth="1"/>
    <col min="7963" max="7963" width="8.7109375" style="136" customWidth="1"/>
    <col min="7964" max="7964" width="8.5703125" style="136" customWidth="1"/>
    <col min="7965" max="7965" width="22.140625" style="136" customWidth="1"/>
    <col min="7966" max="7966" width="21.28515625" style="136" bestFit="1" customWidth="1"/>
    <col min="7967" max="8192" width="11.42578125" style="136"/>
    <col min="8193" max="8193" width="15.85546875" style="136" bestFit="1" customWidth="1"/>
    <col min="8194" max="8194" width="27.7109375" style="136" customWidth="1"/>
    <col min="8195" max="8195" width="0" style="136" hidden="1" customWidth="1"/>
    <col min="8196" max="8196" width="16.5703125" style="136" bestFit="1" customWidth="1"/>
    <col min="8197" max="8197" width="14.140625" style="136" bestFit="1" customWidth="1"/>
    <col min="8198" max="8201" width="0" style="136" hidden="1" customWidth="1"/>
    <col min="8202" max="8202" width="16.5703125" style="136" bestFit="1" customWidth="1"/>
    <col min="8203" max="8203" width="10.28515625" style="136" bestFit="1" customWidth="1"/>
    <col min="8204" max="8204" width="14.140625" style="136" bestFit="1" customWidth="1"/>
    <col min="8205" max="8205" width="15.28515625" style="136" bestFit="1" customWidth="1"/>
    <col min="8206" max="8216" width="0" style="136" hidden="1" customWidth="1"/>
    <col min="8217" max="8217" width="15" style="136" customWidth="1"/>
    <col min="8218" max="8218" width="16.28515625" style="136" customWidth="1"/>
    <col min="8219" max="8219" width="8.7109375" style="136" customWidth="1"/>
    <col min="8220" max="8220" width="8.5703125" style="136" customWidth="1"/>
    <col min="8221" max="8221" width="22.140625" style="136" customWidth="1"/>
    <col min="8222" max="8222" width="21.28515625" style="136" bestFit="1" customWidth="1"/>
    <col min="8223" max="8448" width="11.42578125" style="136"/>
    <col min="8449" max="8449" width="15.85546875" style="136" bestFit="1" customWidth="1"/>
    <col min="8450" max="8450" width="27.7109375" style="136" customWidth="1"/>
    <col min="8451" max="8451" width="0" style="136" hidden="1" customWidth="1"/>
    <col min="8452" max="8452" width="16.5703125" style="136" bestFit="1" customWidth="1"/>
    <col min="8453" max="8453" width="14.140625" style="136" bestFit="1" customWidth="1"/>
    <col min="8454" max="8457" width="0" style="136" hidden="1" customWidth="1"/>
    <col min="8458" max="8458" width="16.5703125" style="136" bestFit="1" customWidth="1"/>
    <col min="8459" max="8459" width="10.28515625" style="136" bestFit="1" customWidth="1"/>
    <col min="8460" max="8460" width="14.140625" style="136" bestFit="1" customWidth="1"/>
    <col min="8461" max="8461" width="15.28515625" style="136" bestFit="1" customWidth="1"/>
    <col min="8462" max="8472" width="0" style="136" hidden="1" customWidth="1"/>
    <col min="8473" max="8473" width="15" style="136" customWidth="1"/>
    <col min="8474" max="8474" width="16.28515625" style="136" customWidth="1"/>
    <col min="8475" max="8475" width="8.7109375" style="136" customWidth="1"/>
    <col min="8476" max="8476" width="8.5703125" style="136" customWidth="1"/>
    <col min="8477" max="8477" width="22.140625" style="136" customWidth="1"/>
    <col min="8478" max="8478" width="21.28515625" style="136" bestFit="1" customWidth="1"/>
    <col min="8479" max="8704" width="11.42578125" style="136"/>
    <col min="8705" max="8705" width="15.85546875" style="136" bestFit="1" customWidth="1"/>
    <col min="8706" max="8706" width="27.7109375" style="136" customWidth="1"/>
    <col min="8707" max="8707" width="0" style="136" hidden="1" customWidth="1"/>
    <col min="8708" max="8708" width="16.5703125" style="136" bestFit="1" customWidth="1"/>
    <col min="8709" max="8709" width="14.140625" style="136" bestFit="1" customWidth="1"/>
    <col min="8710" max="8713" width="0" style="136" hidden="1" customWidth="1"/>
    <col min="8714" max="8714" width="16.5703125" style="136" bestFit="1" customWidth="1"/>
    <col min="8715" max="8715" width="10.28515625" style="136" bestFit="1" customWidth="1"/>
    <col min="8716" max="8716" width="14.140625" style="136" bestFit="1" customWidth="1"/>
    <col min="8717" max="8717" width="15.28515625" style="136" bestFit="1" customWidth="1"/>
    <col min="8718" max="8728" width="0" style="136" hidden="1" customWidth="1"/>
    <col min="8729" max="8729" width="15" style="136" customWidth="1"/>
    <col min="8730" max="8730" width="16.28515625" style="136" customWidth="1"/>
    <col min="8731" max="8731" width="8.7109375" style="136" customWidth="1"/>
    <col min="8732" max="8732" width="8.5703125" style="136" customWidth="1"/>
    <col min="8733" max="8733" width="22.140625" style="136" customWidth="1"/>
    <col min="8734" max="8734" width="21.28515625" style="136" bestFit="1" customWidth="1"/>
    <col min="8735" max="8960" width="11.42578125" style="136"/>
    <col min="8961" max="8961" width="15.85546875" style="136" bestFit="1" customWidth="1"/>
    <col min="8962" max="8962" width="27.7109375" style="136" customWidth="1"/>
    <col min="8963" max="8963" width="0" style="136" hidden="1" customWidth="1"/>
    <col min="8964" max="8964" width="16.5703125" style="136" bestFit="1" customWidth="1"/>
    <col min="8965" max="8965" width="14.140625" style="136" bestFit="1" customWidth="1"/>
    <col min="8966" max="8969" width="0" style="136" hidden="1" customWidth="1"/>
    <col min="8970" max="8970" width="16.5703125" style="136" bestFit="1" customWidth="1"/>
    <col min="8971" max="8971" width="10.28515625" style="136" bestFit="1" customWidth="1"/>
    <col min="8972" max="8972" width="14.140625" style="136" bestFit="1" customWidth="1"/>
    <col min="8973" max="8973" width="15.28515625" style="136" bestFit="1" customWidth="1"/>
    <col min="8974" max="8984" width="0" style="136" hidden="1" customWidth="1"/>
    <col min="8985" max="8985" width="15" style="136" customWidth="1"/>
    <col min="8986" max="8986" width="16.28515625" style="136" customWidth="1"/>
    <col min="8987" max="8987" width="8.7109375" style="136" customWidth="1"/>
    <col min="8988" max="8988" width="8.5703125" style="136" customWidth="1"/>
    <col min="8989" max="8989" width="22.140625" style="136" customWidth="1"/>
    <col min="8990" max="8990" width="21.28515625" style="136" bestFit="1" customWidth="1"/>
    <col min="8991" max="9216" width="11.42578125" style="136"/>
    <col min="9217" max="9217" width="15.85546875" style="136" bestFit="1" customWidth="1"/>
    <col min="9218" max="9218" width="27.7109375" style="136" customWidth="1"/>
    <col min="9219" max="9219" width="0" style="136" hidden="1" customWidth="1"/>
    <col min="9220" max="9220" width="16.5703125" style="136" bestFit="1" customWidth="1"/>
    <col min="9221" max="9221" width="14.140625" style="136" bestFit="1" customWidth="1"/>
    <col min="9222" max="9225" width="0" style="136" hidden="1" customWidth="1"/>
    <col min="9226" max="9226" width="16.5703125" style="136" bestFit="1" customWidth="1"/>
    <col min="9227" max="9227" width="10.28515625" style="136" bestFit="1" customWidth="1"/>
    <col min="9228" max="9228" width="14.140625" style="136" bestFit="1" customWidth="1"/>
    <col min="9229" max="9229" width="15.28515625" style="136" bestFit="1" customWidth="1"/>
    <col min="9230" max="9240" width="0" style="136" hidden="1" customWidth="1"/>
    <col min="9241" max="9241" width="15" style="136" customWidth="1"/>
    <col min="9242" max="9242" width="16.28515625" style="136" customWidth="1"/>
    <col min="9243" max="9243" width="8.7109375" style="136" customWidth="1"/>
    <col min="9244" max="9244" width="8.5703125" style="136" customWidth="1"/>
    <col min="9245" max="9245" width="22.140625" style="136" customWidth="1"/>
    <col min="9246" max="9246" width="21.28515625" style="136" bestFit="1" customWidth="1"/>
    <col min="9247" max="9472" width="11.42578125" style="136"/>
    <col min="9473" max="9473" width="15.85546875" style="136" bestFit="1" customWidth="1"/>
    <col min="9474" max="9474" width="27.7109375" style="136" customWidth="1"/>
    <col min="9475" max="9475" width="0" style="136" hidden="1" customWidth="1"/>
    <col min="9476" max="9476" width="16.5703125" style="136" bestFit="1" customWidth="1"/>
    <col min="9477" max="9477" width="14.140625" style="136" bestFit="1" customWidth="1"/>
    <col min="9478" max="9481" width="0" style="136" hidden="1" customWidth="1"/>
    <col min="9482" max="9482" width="16.5703125" style="136" bestFit="1" customWidth="1"/>
    <col min="9483" max="9483" width="10.28515625" style="136" bestFit="1" customWidth="1"/>
    <col min="9484" max="9484" width="14.140625" style="136" bestFit="1" customWidth="1"/>
    <col min="9485" max="9485" width="15.28515625" style="136" bestFit="1" customWidth="1"/>
    <col min="9486" max="9496" width="0" style="136" hidden="1" customWidth="1"/>
    <col min="9497" max="9497" width="15" style="136" customWidth="1"/>
    <col min="9498" max="9498" width="16.28515625" style="136" customWidth="1"/>
    <col min="9499" max="9499" width="8.7109375" style="136" customWidth="1"/>
    <col min="9500" max="9500" width="8.5703125" style="136" customWidth="1"/>
    <col min="9501" max="9501" width="22.140625" style="136" customWidth="1"/>
    <col min="9502" max="9502" width="21.28515625" style="136" bestFit="1" customWidth="1"/>
    <col min="9503" max="9728" width="11.42578125" style="136"/>
    <col min="9729" max="9729" width="15.85546875" style="136" bestFit="1" customWidth="1"/>
    <col min="9730" max="9730" width="27.7109375" style="136" customWidth="1"/>
    <col min="9731" max="9731" width="0" style="136" hidden="1" customWidth="1"/>
    <col min="9732" max="9732" width="16.5703125" style="136" bestFit="1" customWidth="1"/>
    <col min="9733" max="9733" width="14.140625" style="136" bestFit="1" customWidth="1"/>
    <col min="9734" max="9737" width="0" style="136" hidden="1" customWidth="1"/>
    <col min="9738" max="9738" width="16.5703125" style="136" bestFit="1" customWidth="1"/>
    <col min="9739" max="9739" width="10.28515625" style="136" bestFit="1" customWidth="1"/>
    <col min="9740" max="9740" width="14.140625" style="136" bestFit="1" customWidth="1"/>
    <col min="9741" max="9741" width="15.28515625" style="136" bestFit="1" customWidth="1"/>
    <col min="9742" max="9752" width="0" style="136" hidden="1" customWidth="1"/>
    <col min="9753" max="9753" width="15" style="136" customWidth="1"/>
    <col min="9754" max="9754" width="16.28515625" style="136" customWidth="1"/>
    <col min="9755" max="9755" width="8.7109375" style="136" customWidth="1"/>
    <col min="9756" max="9756" width="8.5703125" style="136" customWidth="1"/>
    <col min="9757" max="9757" width="22.140625" style="136" customWidth="1"/>
    <col min="9758" max="9758" width="21.28515625" style="136" bestFit="1" customWidth="1"/>
    <col min="9759" max="9984" width="11.42578125" style="136"/>
    <col min="9985" max="9985" width="15.85546875" style="136" bestFit="1" customWidth="1"/>
    <col min="9986" max="9986" width="27.7109375" style="136" customWidth="1"/>
    <col min="9987" max="9987" width="0" style="136" hidden="1" customWidth="1"/>
    <col min="9988" max="9988" width="16.5703125" style="136" bestFit="1" customWidth="1"/>
    <col min="9989" max="9989" width="14.140625" style="136" bestFit="1" customWidth="1"/>
    <col min="9990" max="9993" width="0" style="136" hidden="1" customWidth="1"/>
    <col min="9994" max="9994" width="16.5703125" style="136" bestFit="1" customWidth="1"/>
    <col min="9995" max="9995" width="10.28515625" style="136" bestFit="1" customWidth="1"/>
    <col min="9996" max="9996" width="14.140625" style="136" bestFit="1" customWidth="1"/>
    <col min="9997" max="9997" width="15.28515625" style="136" bestFit="1" customWidth="1"/>
    <col min="9998" max="10008" width="0" style="136" hidden="1" customWidth="1"/>
    <col min="10009" max="10009" width="15" style="136" customWidth="1"/>
    <col min="10010" max="10010" width="16.28515625" style="136" customWidth="1"/>
    <col min="10011" max="10011" width="8.7109375" style="136" customWidth="1"/>
    <col min="10012" max="10012" width="8.5703125" style="136" customWidth="1"/>
    <col min="10013" max="10013" width="22.140625" style="136" customWidth="1"/>
    <col min="10014" max="10014" width="21.28515625" style="136" bestFit="1" customWidth="1"/>
    <col min="10015" max="10240" width="11.42578125" style="136"/>
    <col min="10241" max="10241" width="15.85546875" style="136" bestFit="1" customWidth="1"/>
    <col min="10242" max="10242" width="27.7109375" style="136" customWidth="1"/>
    <col min="10243" max="10243" width="0" style="136" hidden="1" customWidth="1"/>
    <col min="10244" max="10244" width="16.5703125" style="136" bestFit="1" customWidth="1"/>
    <col min="10245" max="10245" width="14.140625" style="136" bestFit="1" customWidth="1"/>
    <col min="10246" max="10249" width="0" style="136" hidden="1" customWidth="1"/>
    <col min="10250" max="10250" width="16.5703125" style="136" bestFit="1" customWidth="1"/>
    <col min="10251" max="10251" width="10.28515625" style="136" bestFit="1" customWidth="1"/>
    <col min="10252" max="10252" width="14.140625" style="136" bestFit="1" customWidth="1"/>
    <col min="10253" max="10253" width="15.28515625" style="136" bestFit="1" customWidth="1"/>
    <col min="10254" max="10264" width="0" style="136" hidden="1" customWidth="1"/>
    <col min="10265" max="10265" width="15" style="136" customWidth="1"/>
    <col min="10266" max="10266" width="16.28515625" style="136" customWidth="1"/>
    <col min="10267" max="10267" width="8.7109375" style="136" customWidth="1"/>
    <col min="10268" max="10268" width="8.5703125" style="136" customWidth="1"/>
    <col min="10269" max="10269" width="22.140625" style="136" customWidth="1"/>
    <col min="10270" max="10270" width="21.28515625" style="136" bestFit="1" customWidth="1"/>
    <col min="10271" max="10496" width="11.42578125" style="136"/>
    <col min="10497" max="10497" width="15.85546875" style="136" bestFit="1" customWidth="1"/>
    <col min="10498" max="10498" width="27.7109375" style="136" customWidth="1"/>
    <col min="10499" max="10499" width="0" style="136" hidden="1" customWidth="1"/>
    <col min="10500" max="10500" width="16.5703125" style="136" bestFit="1" customWidth="1"/>
    <col min="10501" max="10501" width="14.140625" style="136" bestFit="1" customWidth="1"/>
    <col min="10502" max="10505" width="0" style="136" hidden="1" customWidth="1"/>
    <col min="10506" max="10506" width="16.5703125" style="136" bestFit="1" customWidth="1"/>
    <col min="10507" max="10507" width="10.28515625" style="136" bestFit="1" customWidth="1"/>
    <col min="10508" max="10508" width="14.140625" style="136" bestFit="1" customWidth="1"/>
    <col min="10509" max="10509" width="15.28515625" style="136" bestFit="1" customWidth="1"/>
    <col min="10510" max="10520" width="0" style="136" hidden="1" customWidth="1"/>
    <col min="10521" max="10521" width="15" style="136" customWidth="1"/>
    <col min="10522" max="10522" width="16.28515625" style="136" customWidth="1"/>
    <col min="10523" max="10523" width="8.7109375" style="136" customWidth="1"/>
    <col min="10524" max="10524" width="8.5703125" style="136" customWidth="1"/>
    <col min="10525" max="10525" width="22.140625" style="136" customWidth="1"/>
    <col min="10526" max="10526" width="21.28515625" style="136" bestFit="1" customWidth="1"/>
    <col min="10527" max="10752" width="11.42578125" style="136"/>
    <col min="10753" max="10753" width="15.85546875" style="136" bestFit="1" customWidth="1"/>
    <col min="10754" max="10754" width="27.7109375" style="136" customWidth="1"/>
    <col min="10755" max="10755" width="0" style="136" hidden="1" customWidth="1"/>
    <col min="10756" max="10756" width="16.5703125" style="136" bestFit="1" customWidth="1"/>
    <col min="10757" max="10757" width="14.140625" style="136" bestFit="1" customWidth="1"/>
    <col min="10758" max="10761" width="0" style="136" hidden="1" customWidth="1"/>
    <col min="10762" max="10762" width="16.5703125" style="136" bestFit="1" customWidth="1"/>
    <col min="10763" max="10763" width="10.28515625" style="136" bestFit="1" customWidth="1"/>
    <col min="10764" max="10764" width="14.140625" style="136" bestFit="1" customWidth="1"/>
    <col min="10765" max="10765" width="15.28515625" style="136" bestFit="1" customWidth="1"/>
    <col min="10766" max="10776" width="0" style="136" hidden="1" customWidth="1"/>
    <col min="10777" max="10777" width="15" style="136" customWidth="1"/>
    <col min="10778" max="10778" width="16.28515625" style="136" customWidth="1"/>
    <col min="10779" max="10779" width="8.7109375" style="136" customWidth="1"/>
    <col min="10780" max="10780" width="8.5703125" style="136" customWidth="1"/>
    <col min="10781" max="10781" width="22.140625" style="136" customWidth="1"/>
    <col min="10782" max="10782" width="21.28515625" style="136" bestFit="1" customWidth="1"/>
    <col min="10783" max="11008" width="11.42578125" style="136"/>
    <col min="11009" max="11009" width="15.85546875" style="136" bestFit="1" customWidth="1"/>
    <col min="11010" max="11010" width="27.7109375" style="136" customWidth="1"/>
    <col min="11011" max="11011" width="0" style="136" hidden="1" customWidth="1"/>
    <col min="11012" max="11012" width="16.5703125" style="136" bestFit="1" customWidth="1"/>
    <col min="11013" max="11013" width="14.140625" style="136" bestFit="1" customWidth="1"/>
    <col min="11014" max="11017" width="0" style="136" hidden="1" customWidth="1"/>
    <col min="11018" max="11018" width="16.5703125" style="136" bestFit="1" customWidth="1"/>
    <col min="11019" max="11019" width="10.28515625" style="136" bestFit="1" customWidth="1"/>
    <col min="11020" max="11020" width="14.140625" style="136" bestFit="1" customWidth="1"/>
    <col min="11021" max="11021" width="15.28515625" style="136" bestFit="1" customWidth="1"/>
    <col min="11022" max="11032" width="0" style="136" hidden="1" customWidth="1"/>
    <col min="11033" max="11033" width="15" style="136" customWidth="1"/>
    <col min="11034" max="11034" width="16.28515625" style="136" customWidth="1"/>
    <col min="11035" max="11035" width="8.7109375" style="136" customWidth="1"/>
    <col min="11036" max="11036" width="8.5703125" style="136" customWidth="1"/>
    <col min="11037" max="11037" width="22.140625" style="136" customWidth="1"/>
    <col min="11038" max="11038" width="21.28515625" style="136" bestFit="1" customWidth="1"/>
    <col min="11039" max="11264" width="11.42578125" style="136"/>
    <col min="11265" max="11265" width="15.85546875" style="136" bestFit="1" customWidth="1"/>
    <col min="11266" max="11266" width="27.7109375" style="136" customWidth="1"/>
    <col min="11267" max="11267" width="0" style="136" hidden="1" customWidth="1"/>
    <col min="11268" max="11268" width="16.5703125" style="136" bestFit="1" customWidth="1"/>
    <col min="11269" max="11269" width="14.140625" style="136" bestFit="1" customWidth="1"/>
    <col min="11270" max="11273" width="0" style="136" hidden="1" customWidth="1"/>
    <col min="11274" max="11274" width="16.5703125" style="136" bestFit="1" customWidth="1"/>
    <col min="11275" max="11275" width="10.28515625" style="136" bestFit="1" customWidth="1"/>
    <col min="11276" max="11276" width="14.140625" style="136" bestFit="1" customWidth="1"/>
    <col min="11277" max="11277" width="15.28515625" style="136" bestFit="1" customWidth="1"/>
    <col min="11278" max="11288" width="0" style="136" hidden="1" customWidth="1"/>
    <col min="11289" max="11289" width="15" style="136" customWidth="1"/>
    <col min="11290" max="11290" width="16.28515625" style="136" customWidth="1"/>
    <col min="11291" max="11291" width="8.7109375" style="136" customWidth="1"/>
    <col min="11292" max="11292" width="8.5703125" style="136" customWidth="1"/>
    <col min="11293" max="11293" width="22.140625" style="136" customWidth="1"/>
    <col min="11294" max="11294" width="21.28515625" style="136" bestFit="1" customWidth="1"/>
    <col min="11295" max="11520" width="11.42578125" style="136"/>
    <col min="11521" max="11521" width="15.85546875" style="136" bestFit="1" customWidth="1"/>
    <col min="11522" max="11522" width="27.7109375" style="136" customWidth="1"/>
    <col min="11523" max="11523" width="0" style="136" hidden="1" customWidth="1"/>
    <col min="11524" max="11524" width="16.5703125" style="136" bestFit="1" customWidth="1"/>
    <col min="11525" max="11525" width="14.140625" style="136" bestFit="1" customWidth="1"/>
    <col min="11526" max="11529" width="0" style="136" hidden="1" customWidth="1"/>
    <col min="11530" max="11530" width="16.5703125" style="136" bestFit="1" customWidth="1"/>
    <col min="11531" max="11531" width="10.28515625" style="136" bestFit="1" customWidth="1"/>
    <col min="11532" max="11532" width="14.140625" style="136" bestFit="1" customWidth="1"/>
    <col min="11533" max="11533" width="15.28515625" style="136" bestFit="1" customWidth="1"/>
    <col min="11534" max="11544" width="0" style="136" hidden="1" customWidth="1"/>
    <col min="11545" max="11545" width="15" style="136" customWidth="1"/>
    <col min="11546" max="11546" width="16.28515625" style="136" customWidth="1"/>
    <col min="11547" max="11547" width="8.7109375" style="136" customWidth="1"/>
    <col min="11548" max="11548" width="8.5703125" style="136" customWidth="1"/>
    <col min="11549" max="11549" width="22.140625" style="136" customWidth="1"/>
    <col min="11550" max="11550" width="21.28515625" style="136" bestFit="1" customWidth="1"/>
    <col min="11551" max="11776" width="11.42578125" style="136"/>
    <col min="11777" max="11777" width="15.85546875" style="136" bestFit="1" customWidth="1"/>
    <col min="11778" max="11778" width="27.7109375" style="136" customWidth="1"/>
    <col min="11779" max="11779" width="0" style="136" hidden="1" customWidth="1"/>
    <col min="11780" max="11780" width="16.5703125" style="136" bestFit="1" customWidth="1"/>
    <col min="11781" max="11781" width="14.140625" style="136" bestFit="1" customWidth="1"/>
    <col min="11782" max="11785" width="0" style="136" hidden="1" customWidth="1"/>
    <col min="11786" max="11786" width="16.5703125" style="136" bestFit="1" customWidth="1"/>
    <col min="11787" max="11787" width="10.28515625" style="136" bestFit="1" customWidth="1"/>
    <col min="11788" max="11788" width="14.140625" style="136" bestFit="1" customWidth="1"/>
    <col min="11789" max="11789" width="15.28515625" style="136" bestFit="1" customWidth="1"/>
    <col min="11790" max="11800" width="0" style="136" hidden="1" customWidth="1"/>
    <col min="11801" max="11801" width="15" style="136" customWidth="1"/>
    <col min="11802" max="11802" width="16.28515625" style="136" customWidth="1"/>
    <col min="11803" max="11803" width="8.7109375" style="136" customWidth="1"/>
    <col min="11804" max="11804" width="8.5703125" style="136" customWidth="1"/>
    <col min="11805" max="11805" width="22.140625" style="136" customWidth="1"/>
    <col min="11806" max="11806" width="21.28515625" style="136" bestFit="1" customWidth="1"/>
    <col min="11807" max="12032" width="11.42578125" style="136"/>
    <col min="12033" max="12033" width="15.85546875" style="136" bestFit="1" customWidth="1"/>
    <col min="12034" max="12034" width="27.7109375" style="136" customWidth="1"/>
    <col min="12035" max="12035" width="0" style="136" hidden="1" customWidth="1"/>
    <col min="12036" max="12036" width="16.5703125" style="136" bestFit="1" customWidth="1"/>
    <col min="12037" max="12037" width="14.140625" style="136" bestFit="1" customWidth="1"/>
    <col min="12038" max="12041" width="0" style="136" hidden="1" customWidth="1"/>
    <col min="12042" max="12042" width="16.5703125" style="136" bestFit="1" customWidth="1"/>
    <col min="12043" max="12043" width="10.28515625" style="136" bestFit="1" customWidth="1"/>
    <col min="12044" max="12044" width="14.140625" style="136" bestFit="1" customWidth="1"/>
    <col min="12045" max="12045" width="15.28515625" style="136" bestFit="1" customWidth="1"/>
    <col min="12046" max="12056" width="0" style="136" hidden="1" customWidth="1"/>
    <col min="12057" max="12057" width="15" style="136" customWidth="1"/>
    <col min="12058" max="12058" width="16.28515625" style="136" customWidth="1"/>
    <col min="12059" max="12059" width="8.7109375" style="136" customWidth="1"/>
    <col min="12060" max="12060" width="8.5703125" style="136" customWidth="1"/>
    <col min="12061" max="12061" width="22.140625" style="136" customWidth="1"/>
    <col min="12062" max="12062" width="21.28515625" style="136" bestFit="1" customWidth="1"/>
    <col min="12063" max="12288" width="11.42578125" style="136"/>
    <col min="12289" max="12289" width="15.85546875" style="136" bestFit="1" customWidth="1"/>
    <col min="12290" max="12290" width="27.7109375" style="136" customWidth="1"/>
    <col min="12291" max="12291" width="0" style="136" hidden="1" customWidth="1"/>
    <col min="12292" max="12292" width="16.5703125" style="136" bestFit="1" customWidth="1"/>
    <col min="12293" max="12293" width="14.140625" style="136" bestFit="1" customWidth="1"/>
    <col min="12294" max="12297" width="0" style="136" hidden="1" customWidth="1"/>
    <col min="12298" max="12298" width="16.5703125" style="136" bestFit="1" customWidth="1"/>
    <col min="12299" max="12299" width="10.28515625" style="136" bestFit="1" customWidth="1"/>
    <col min="12300" max="12300" width="14.140625" style="136" bestFit="1" customWidth="1"/>
    <col min="12301" max="12301" width="15.28515625" style="136" bestFit="1" customWidth="1"/>
    <col min="12302" max="12312" width="0" style="136" hidden="1" customWidth="1"/>
    <col min="12313" max="12313" width="15" style="136" customWidth="1"/>
    <col min="12314" max="12314" width="16.28515625" style="136" customWidth="1"/>
    <col min="12315" max="12315" width="8.7109375" style="136" customWidth="1"/>
    <col min="12316" max="12316" width="8.5703125" style="136" customWidth="1"/>
    <col min="12317" max="12317" width="22.140625" style="136" customWidth="1"/>
    <col min="12318" max="12318" width="21.28515625" style="136" bestFit="1" customWidth="1"/>
    <col min="12319" max="12544" width="11.42578125" style="136"/>
    <col min="12545" max="12545" width="15.85546875" style="136" bestFit="1" customWidth="1"/>
    <col min="12546" max="12546" width="27.7109375" style="136" customWidth="1"/>
    <col min="12547" max="12547" width="0" style="136" hidden="1" customWidth="1"/>
    <col min="12548" max="12548" width="16.5703125" style="136" bestFit="1" customWidth="1"/>
    <col min="12549" max="12549" width="14.140625" style="136" bestFit="1" customWidth="1"/>
    <col min="12550" max="12553" width="0" style="136" hidden="1" customWidth="1"/>
    <col min="12554" max="12554" width="16.5703125" style="136" bestFit="1" customWidth="1"/>
    <col min="12555" max="12555" width="10.28515625" style="136" bestFit="1" customWidth="1"/>
    <col min="12556" max="12556" width="14.140625" style="136" bestFit="1" customWidth="1"/>
    <col min="12557" max="12557" width="15.28515625" style="136" bestFit="1" customWidth="1"/>
    <col min="12558" max="12568" width="0" style="136" hidden="1" customWidth="1"/>
    <col min="12569" max="12569" width="15" style="136" customWidth="1"/>
    <col min="12570" max="12570" width="16.28515625" style="136" customWidth="1"/>
    <col min="12571" max="12571" width="8.7109375" style="136" customWidth="1"/>
    <col min="12572" max="12572" width="8.5703125" style="136" customWidth="1"/>
    <col min="12573" max="12573" width="22.140625" style="136" customWidth="1"/>
    <col min="12574" max="12574" width="21.28515625" style="136" bestFit="1" customWidth="1"/>
    <col min="12575" max="12800" width="11.42578125" style="136"/>
    <col min="12801" max="12801" width="15.85546875" style="136" bestFit="1" customWidth="1"/>
    <col min="12802" max="12802" width="27.7109375" style="136" customWidth="1"/>
    <col min="12803" max="12803" width="0" style="136" hidden="1" customWidth="1"/>
    <col min="12804" max="12804" width="16.5703125" style="136" bestFit="1" customWidth="1"/>
    <col min="12805" max="12805" width="14.140625" style="136" bestFit="1" customWidth="1"/>
    <col min="12806" max="12809" width="0" style="136" hidden="1" customWidth="1"/>
    <col min="12810" max="12810" width="16.5703125" style="136" bestFit="1" customWidth="1"/>
    <col min="12811" max="12811" width="10.28515625" style="136" bestFit="1" customWidth="1"/>
    <col min="12812" max="12812" width="14.140625" style="136" bestFit="1" customWidth="1"/>
    <col min="12813" max="12813" width="15.28515625" style="136" bestFit="1" customWidth="1"/>
    <col min="12814" max="12824" width="0" style="136" hidden="1" customWidth="1"/>
    <col min="12825" max="12825" width="15" style="136" customWidth="1"/>
    <col min="12826" max="12826" width="16.28515625" style="136" customWidth="1"/>
    <col min="12827" max="12827" width="8.7109375" style="136" customWidth="1"/>
    <col min="12828" max="12828" width="8.5703125" style="136" customWidth="1"/>
    <col min="12829" max="12829" width="22.140625" style="136" customWidth="1"/>
    <col min="12830" max="12830" width="21.28515625" style="136" bestFit="1" customWidth="1"/>
    <col min="12831" max="13056" width="11.42578125" style="136"/>
    <col min="13057" max="13057" width="15.85546875" style="136" bestFit="1" customWidth="1"/>
    <col min="13058" max="13058" width="27.7109375" style="136" customWidth="1"/>
    <col min="13059" max="13059" width="0" style="136" hidden="1" customWidth="1"/>
    <col min="13060" max="13060" width="16.5703125" style="136" bestFit="1" customWidth="1"/>
    <col min="13061" max="13061" width="14.140625" style="136" bestFit="1" customWidth="1"/>
    <col min="13062" max="13065" width="0" style="136" hidden="1" customWidth="1"/>
    <col min="13066" max="13066" width="16.5703125" style="136" bestFit="1" customWidth="1"/>
    <col min="13067" max="13067" width="10.28515625" style="136" bestFit="1" customWidth="1"/>
    <col min="13068" max="13068" width="14.140625" style="136" bestFit="1" customWidth="1"/>
    <col min="13069" max="13069" width="15.28515625" style="136" bestFit="1" customWidth="1"/>
    <col min="13070" max="13080" width="0" style="136" hidden="1" customWidth="1"/>
    <col min="13081" max="13081" width="15" style="136" customWidth="1"/>
    <col min="13082" max="13082" width="16.28515625" style="136" customWidth="1"/>
    <col min="13083" max="13083" width="8.7109375" style="136" customWidth="1"/>
    <col min="13084" max="13084" width="8.5703125" style="136" customWidth="1"/>
    <col min="13085" max="13085" width="22.140625" style="136" customWidth="1"/>
    <col min="13086" max="13086" width="21.28515625" style="136" bestFit="1" customWidth="1"/>
    <col min="13087" max="13312" width="11.42578125" style="136"/>
    <col min="13313" max="13313" width="15.85546875" style="136" bestFit="1" customWidth="1"/>
    <col min="13314" max="13314" width="27.7109375" style="136" customWidth="1"/>
    <col min="13315" max="13315" width="0" style="136" hidden="1" customWidth="1"/>
    <col min="13316" max="13316" width="16.5703125" style="136" bestFit="1" customWidth="1"/>
    <col min="13317" max="13317" width="14.140625" style="136" bestFit="1" customWidth="1"/>
    <col min="13318" max="13321" width="0" style="136" hidden="1" customWidth="1"/>
    <col min="13322" max="13322" width="16.5703125" style="136" bestFit="1" customWidth="1"/>
    <col min="13323" max="13323" width="10.28515625" style="136" bestFit="1" customWidth="1"/>
    <col min="13324" max="13324" width="14.140625" style="136" bestFit="1" customWidth="1"/>
    <col min="13325" max="13325" width="15.28515625" style="136" bestFit="1" customWidth="1"/>
    <col min="13326" max="13336" width="0" style="136" hidden="1" customWidth="1"/>
    <col min="13337" max="13337" width="15" style="136" customWidth="1"/>
    <col min="13338" max="13338" width="16.28515625" style="136" customWidth="1"/>
    <col min="13339" max="13339" width="8.7109375" style="136" customWidth="1"/>
    <col min="13340" max="13340" width="8.5703125" style="136" customWidth="1"/>
    <col min="13341" max="13341" width="22.140625" style="136" customWidth="1"/>
    <col min="13342" max="13342" width="21.28515625" style="136" bestFit="1" customWidth="1"/>
    <col min="13343" max="13568" width="11.42578125" style="136"/>
    <col min="13569" max="13569" width="15.85546875" style="136" bestFit="1" customWidth="1"/>
    <col min="13570" max="13570" width="27.7109375" style="136" customWidth="1"/>
    <col min="13571" max="13571" width="0" style="136" hidden="1" customWidth="1"/>
    <col min="13572" max="13572" width="16.5703125" style="136" bestFit="1" customWidth="1"/>
    <col min="13573" max="13573" width="14.140625" style="136" bestFit="1" customWidth="1"/>
    <col min="13574" max="13577" width="0" style="136" hidden="1" customWidth="1"/>
    <col min="13578" max="13578" width="16.5703125" style="136" bestFit="1" customWidth="1"/>
    <col min="13579" max="13579" width="10.28515625" style="136" bestFit="1" customWidth="1"/>
    <col min="13580" max="13580" width="14.140625" style="136" bestFit="1" customWidth="1"/>
    <col min="13581" max="13581" width="15.28515625" style="136" bestFit="1" customWidth="1"/>
    <col min="13582" max="13592" width="0" style="136" hidden="1" customWidth="1"/>
    <col min="13593" max="13593" width="15" style="136" customWidth="1"/>
    <col min="13594" max="13594" width="16.28515625" style="136" customWidth="1"/>
    <col min="13595" max="13595" width="8.7109375" style="136" customWidth="1"/>
    <col min="13596" max="13596" width="8.5703125" style="136" customWidth="1"/>
    <col min="13597" max="13597" width="22.140625" style="136" customWidth="1"/>
    <col min="13598" max="13598" width="21.28515625" style="136" bestFit="1" customWidth="1"/>
    <col min="13599" max="13824" width="11.42578125" style="136"/>
    <col min="13825" max="13825" width="15.85546875" style="136" bestFit="1" customWidth="1"/>
    <col min="13826" max="13826" width="27.7109375" style="136" customWidth="1"/>
    <col min="13827" max="13827" width="0" style="136" hidden="1" customWidth="1"/>
    <col min="13828" max="13828" width="16.5703125" style="136" bestFit="1" customWidth="1"/>
    <col min="13829" max="13829" width="14.140625" style="136" bestFit="1" customWidth="1"/>
    <col min="13830" max="13833" width="0" style="136" hidden="1" customWidth="1"/>
    <col min="13834" max="13834" width="16.5703125" style="136" bestFit="1" customWidth="1"/>
    <col min="13835" max="13835" width="10.28515625" style="136" bestFit="1" customWidth="1"/>
    <col min="13836" max="13836" width="14.140625" style="136" bestFit="1" customWidth="1"/>
    <col min="13837" max="13837" width="15.28515625" style="136" bestFit="1" customWidth="1"/>
    <col min="13838" max="13848" width="0" style="136" hidden="1" customWidth="1"/>
    <col min="13849" max="13849" width="15" style="136" customWidth="1"/>
    <col min="13850" max="13850" width="16.28515625" style="136" customWidth="1"/>
    <col min="13851" max="13851" width="8.7109375" style="136" customWidth="1"/>
    <col min="13852" max="13852" width="8.5703125" style="136" customWidth="1"/>
    <col min="13853" max="13853" width="22.140625" style="136" customWidth="1"/>
    <col min="13854" max="13854" width="21.28515625" style="136" bestFit="1" customWidth="1"/>
    <col min="13855" max="14080" width="11.42578125" style="136"/>
    <col min="14081" max="14081" width="15.85546875" style="136" bestFit="1" customWidth="1"/>
    <col min="14082" max="14082" width="27.7109375" style="136" customWidth="1"/>
    <col min="14083" max="14083" width="0" style="136" hidden="1" customWidth="1"/>
    <col min="14084" max="14084" width="16.5703125" style="136" bestFit="1" customWidth="1"/>
    <col min="14085" max="14085" width="14.140625" style="136" bestFit="1" customWidth="1"/>
    <col min="14086" max="14089" width="0" style="136" hidden="1" customWidth="1"/>
    <col min="14090" max="14090" width="16.5703125" style="136" bestFit="1" customWidth="1"/>
    <col min="14091" max="14091" width="10.28515625" style="136" bestFit="1" customWidth="1"/>
    <col min="14092" max="14092" width="14.140625" style="136" bestFit="1" customWidth="1"/>
    <col min="14093" max="14093" width="15.28515625" style="136" bestFit="1" customWidth="1"/>
    <col min="14094" max="14104" width="0" style="136" hidden="1" customWidth="1"/>
    <col min="14105" max="14105" width="15" style="136" customWidth="1"/>
    <col min="14106" max="14106" width="16.28515625" style="136" customWidth="1"/>
    <col min="14107" max="14107" width="8.7109375" style="136" customWidth="1"/>
    <col min="14108" max="14108" width="8.5703125" style="136" customWidth="1"/>
    <col min="14109" max="14109" width="22.140625" style="136" customWidth="1"/>
    <col min="14110" max="14110" width="21.28515625" style="136" bestFit="1" customWidth="1"/>
    <col min="14111" max="14336" width="11.42578125" style="136"/>
    <col min="14337" max="14337" width="15.85546875" style="136" bestFit="1" customWidth="1"/>
    <col min="14338" max="14338" width="27.7109375" style="136" customWidth="1"/>
    <col min="14339" max="14339" width="0" style="136" hidden="1" customWidth="1"/>
    <col min="14340" max="14340" width="16.5703125" style="136" bestFit="1" customWidth="1"/>
    <col min="14341" max="14341" width="14.140625" style="136" bestFit="1" customWidth="1"/>
    <col min="14342" max="14345" width="0" style="136" hidden="1" customWidth="1"/>
    <col min="14346" max="14346" width="16.5703125" style="136" bestFit="1" customWidth="1"/>
    <col min="14347" max="14347" width="10.28515625" style="136" bestFit="1" customWidth="1"/>
    <col min="14348" max="14348" width="14.140625" style="136" bestFit="1" customWidth="1"/>
    <col min="14349" max="14349" width="15.28515625" style="136" bestFit="1" customWidth="1"/>
    <col min="14350" max="14360" width="0" style="136" hidden="1" customWidth="1"/>
    <col min="14361" max="14361" width="15" style="136" customWidth="1"/>
    <col min="14362" max="14362" width="16.28515625" style="136" customWidth="1"/>
    <col min="14363" max="14363" width="8.7109375" style="136" customWidth="1"/>
    <col min="14364" max="14364" width="8.5703125" style="136" customWidth="1"/>
    <col min="14365" max="14365" width="22.140625" style="136" customWidth="1"/>
    <col min="14366" max="14366" width="21.28515625" style="136" bestFit="1" customWidth="1"/>
    <col min="14367" max="14592" width="11.42578125" style="136"/>
    <col min="14593" max="14593" width="15.85546875" style="136" bestFit="1" customWidth="1"/>
    <col min="14594" max="14594" width="27.7109375" style="136" customWidth="1"/>
    <col min="14595" max="14595" width="0" style="136" hidden="1" customWidth="1"/>
    <col min="14596" max="14596" width="16.5703125" style="136" bestFit="1" customWidth="1"/>
    <col min="14597" max="14597" width="14.140625" style="136" bestFit="1" customWidth="1"/>
    <col min="14598" max="14601" width="0" style="136" hidden="1" customWidth="1"/>
    <col min="14602" max="14602" width="16.5703125" style="136" bestFit="1" customWidth="1"/>
    <col min="14603" max="14603" width="10.28515625" style="136" bestFit="1" customWidth="1"/>
    <col min="14604" max="14604" width="14.140625" style="136" bestFit="1" customWidth="1"/>
    <col min="14605" max="14605" width="15.28515625" style="136" bestFit="1" customWidth="1"/>
    <col min="14606" max="14616" width="0" style="136" hidden="1" customWidth="1"/>
    <col min="14617" max="14617" width="15" style="136" customWidth="1"/>
    <col min="14618" max="14618" width="16.28515625" style="136" customWidth="1"/>
    <col min="14619" max="14619" width="8.7109375" style="136" customWidth="1"/>
    <col min="14620" max="14620" width="8.5703125" style="136" customWidth="1"/>
    <col min="14621" max="14621" width="22.140625" style="136" customWidth="1"/>
    <col min="14622" max="14622" width="21.28515625" style="136" bestFit="1" customWidth="1"/>
    <col min="14623" max="14848" width="11.42578125" style="136"/>
    <col min="14849" max="14849" width="15.85546875" style="136" bestFit="1" customWidth="1"/>
    <col min="14850" max="14850" width="27.7109375" style="136" customWidth="1"/>
    <col min="14851" max="14851" width="0" style="136" hidden="1" customWidth="1"/>
    <col min="14852" max="14852" width="16.5703125" style="136" bestFit="1" customWidth="1"/>
    <col min="14853" max="14853" width="14.140625" style="136" bestFit="1" customWidth="1"/>
    <col min="14854" max="14857" width="0" style="136" hidden="1" customWidth="1"/>
    <col min="14858" max="14858" width="16.5703125" style="136" bestFit="1" customWidth="1"/>
    <col min="14859" max="14859" width="10.28515625" style="136" bestFit="1" customWidth="1"/>
    <col min="14860" max="14860" width="14.140625" style="136" bestFit="1" customWidth="1"/>
    <col min="14861" max="14861" width="15.28515625" style="136" bestFit="1" customWidth="1"/>
    <col min="14862" max="14872" width="0" style="136" hidden="1" customWidth="1"/>
    <col min="14873" max="14873" width="15" style="136" customWidth="1"/>
    <col min="14874" max="14874" width="16.28515625" style="136" customWidth="1"/>
    <col min="14875" max="14875" width="8.7109375" style="136" customWidth="1"/>
    <col min="14876" max="14876" width="8.5703125" style="136" customWidth="1"/>
    <col min="14877" max="14877" width="22.140625" style="136" customWidth="1"/>
    <col min="14878" max="14878" width="21.28515625" style="136" bestFit="1" customWidth="1"/>
    <col min="14879" max="15104" width="11.42578125" style="136"/>
    <col min="15105" max="15105" width="15.85546875" style="136" bestFit="1" customWidth="1"/>
    <col min="15106" max="15106" width="27.7109375" style="136" customWidth="1"/>
    <col min="15107" max="15107" width="0" style="136" hidden="1" customWidth="1"/>
    <col min="15108" max="15108" width="16.5703125" style="136" bestFit="1" customWidth="1"/>
    <col min="15109" max="15109" width="14.140625" style="136" bestFit="1" customWidth="1"/>
    <col min="15110" max="15113" width="0" style="136" hidden="1" customWidth="1"/>
    <col min="15114" max="15114" width="16.5703125" style="136" bestFit="1" customWidth="1"/>
    <col min="15115" max="15115" width="10.28515625" style="136" bestFit="1" customWidth="1"/>
    <col min="15116" max="15116" width="14.140625" style="136" bestFit="1" customWidth="1"/>
    <col min="15117" max="15117" width="15.28515625" style="136" bestFit="1" customWidth="1"/>
    <col min="15118" max="15128" width="0" style="136" hidden="1" customWidth="1"/>
    <col min="15129" max="15129" width="15" style="136" customWidth="1"/>
    <col min="15130" max="15130" width="16.28515625" style="136" customWidth="1"/>
    <col min="15131" max="15131" width="8.7109375" style="136" customWidth="1"/>
    <col min="15132" max="15132" width="8.5703125" style="136" customWidth="1"/>
    <col min="15133" max="15133" width="22.140625" style="136" customWidth="1"/>
    <col min="15134" max="15134" width="21.28515625" style="136" bestFit="1" customWidth="1"/>
    <col min="15135" max="15360" width="11.42578125" style="136"/>
    <col min="15361" max="15361" width="15.85546875" style="136" bestFit="1" customWidth="1"/>
    <col min="15362" max="15362" width="27.7109375" style="136" customWidth="1"/>
    <col min="15363" max="15363" width="0" style="136" hidden="1" customWidth="1"/>
    <col min="15364" max="15364" width="16.5703125" style="136" bestFit="1" customWidth="1"/>
    <col min="15365" max="15365" width="14.140625" style="136" bestFit="1" customWidth="1"/>
    <col min="15366" max="15369" width="0" style="136" hidden="1" customWidth="1"/>
    <col min="15370" max="15370" width="16.5703125" style="136" bestFit="1" customWidth="1"/>
    <col min="15371" max="15371" width="10.28515625" style="136" bestFit="1" customWidth="1"/>
    <col min="15372" max="15372" width="14.140625" style="136" bestFit="1" customWidth="1"/>
    <col min="15373" max="15373" width="15.28515625" style="136" bestFit="1" customWidth="1"/>
    <col min="15374" max="15384" width="0" style="136" hidden="1" customWidth="1"/>
    <col min="15385" max="15385" width="15" style="136" customWidth="1"/>
    <col min="15386" max="15386" width="16.28515625" style="136" customWidth="1"/>
    <col min="15387" max="15387" width="8.7109375" style="136" customWidth="1"/>
    <col min="15388" max="15388" width="8.5703125" style="136" customWidth="1"/>
    <col min="15389" max="15389" width="22.140625" style="136" customWidth="1"/>
    <col min="15390" max="15390" width="21.28515625" style="136" bestFit="1" customWidth="1"/>
    <col min="15391" max="15616" width="11.42578125" style="136"/>
    <col min="15617" max="15617" width="15.85546875" style="136" bestFit="1" customWidth="1"/>
    <col min="15618" max="15618" width="27.7109375" style="136" customWidth="1"/>
    <col min="15619" max="15619" width="0" style="136" hidden="1" customWidth="1"/>
    <col min="15620" max="15620" width="16.5703125" style="136" bestFit="1" customWidth="1"/>
    <col min="15621" max="15621" width="14.140625" style="136" bestFit="1" customWidth="1"/>
    <col min="15622" max="15625" width="0" style="136" hidden="1" customWidth="1"/>
    <col min="15626" max="15626" width="16.5703125" style="136" bestFit="1" customWidth="1"/>
    <col min="15627" max="15627" width="10.28515625" style="136" bestFit="1" customWidth="1"/>
    <col min="15628" max="15628" width="14.140625" style="136" bestFit="1" customWidth="1"/>
    <col min="15629" max="15629" width="15.28515625" style="136" bestFit="1" customWidth="1"/>
    <col min="15630" max="15640" width="0" style="136" hidden="1" customWidth="1"/>
    <col min="15641" max="15641" width="15" style="136" customWidth="1"/>
    <col min="15642" max="15642" width="16.28515625" style="136" customWidth="1"/>
    <col min="15643" max="15643" width="8.7109375" style="136" customWidth="1"/>
    <col min="15644" max="15644" width="8.5703125" style="136" customWidth="1"/>
    <col min="15645" max="15645" width="22.140625" style="136" customWidth="1"/>
    <col min="15646" max="15646" width="21.28515625" style="136" bestFit="1" customWidth="1"/>
    <col min="15647" max="15872" width="11.42578125" style="136"/>
    <col min="15873" max="15873" width="15.85546875" style="136" bestFit="1" customWidth="1"/>
    <col min="15874" max="15874" width="27.7109375" style="136" customWidth="1"/>
    <col min="15875" max="15875" width="0" style="136" hidden="1" customWidth="1"/>
    <col min="15876" max="15876" width="16.5703125" style="136" bestFit="1" customWidth="1"/>
    <col min="15877" max="15877" width="14.140625" style="136" bestFit="1" customWidth="1"/>
    <col min="15878" max="15881" width="0" style="136" hidden="1" customWidth="1"/>
    <col min="15882" max="15882" width="16.5703125" style="136" bestFit="1" customWidth="1"/>
    <col min="15883" max="15883" width="10.28515625" style="136" bestFit="1" customWidth="1"/>
    <col min="15884" max="15884" width="14.140625" style="136" bestFit="1" customWidth="1"/>
    <col min="15885" max="15885" width="15.28515625" style="136" bestFit="1" customWidth="1"/>
    <col min="15886" max="15896" width="0" style="136" hidden="1" customWidth="1"/>
    <col min="15897" max="15897" width="15" style="136" customWidth="1"/>
    <col min="15898" max="15898" width="16.28515625" style="136" customWidth="1"/>
    <col min="15899" max="15899" width="8.7109375" style="136" customWidth="1"/>
    <col min="15900" max="15900" width="8.5703125" style="136" customWidth="1"/>
    <col min="15901" max="15901" width="22.140625" style="136" customWidth="1"/>
    <col min="15902" max="15902" width="21.28515625" style="136" bestFit="1" customWidth="1"/>
    <col min="15903" max="16128" width="11.42578125" style="136"/>
    <col min="16129" max="16129" width="15.85546875" style="136" bestFit="1" customWidth="1"/>
    <col min="16130" max="16130" width="27.7109375" style="136" customWidth="1"/>
    <col min="16131" max="16131" width="0" style="136" hidden="1" customWidth="1"/>
    <col min="16132" max="16132" width="16.5703125" style="136" bestFit="1" customWidth="1"/>
    <col min="16133" max="16133" width="14.140625" style="136" bestFit="1" customWidth="1"/>
    <col min="16134" max="16137" width="0" style="136" hidden="1" customWidth="1"/>
    <col min="16138" max="16138" width="16.5703125" style="136" bestFit="1" customWidth="1"/>
    <col min="16139" max="16139" width="10.28515625" style="136" bestFit="1" customWidth="1"/>
    <col min="16140" max="16140" width="14.140625" style="136" bestFit="1" customWidth="1"/>
    <col min="16141" max="16141" width="15.28515625" style="136" bestFit="1" customWidth="1"/>
    <col min="16142" max="16152" width="0" style="136" hidden="1" customWidth="1"/>
    <col min="16153" max="16153" width="15" style="136" customWidth="1"/>
    <col min="16154" max="16154" width="16.28515625" style="136" customWidth="1"/>
    <col min="16155" max="16155" width="8.7109375" style="136" customWidth="1"/>
    <col min="16156" max="16156" width="8.5703125" style="136" customWidth="1"/>
    <col min="16157" max="16157" width="22.140625" style="136" customWidth="1"/>
    <col min="16158" max="16158" width="21.28515625" style="136" bestFit="1" customWidth="1"/>
    <col min="16159" max="16384" width="11.42578125" style="136"/>
  </cols>
  <sheetData>
    <row r="1" spans="1:31" ht="18.95" customHeight="1" thickBot="1" x14ac:dyDescent="0.25">
      <c r="A1" s="210" t="s">
        <v>130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1"/>
      <c r="R1" s="210"/>
      <c r="S1" s="210"/>
      <c r="T1" s="210"/>
      <c r="U1" s="210"/>
      <c r="V1" s="210"/>
      <c r="W1" s="210"/>
      <c r="X1" s="211"/>
      <c r="Y1" s="210"/>
      <c r="Z1" s="211"/>
      <c r="AA1" s="210"/>
      <c r="AB1" s="210"/>
    </row>
    <row r="2" spans="1:31" s="29" customFormat="1" ht="29.25" customHeight="1" x14ac:dyDescent="0.2">
      <c r="A2" s="212" t="s">
        <v>0</v>
      </c>
      <c r="B2" s="213"/>
      <c r="C2" s="180" t="s">
        <v>109</v>
      </c>
      <c r="D2" s="180" t="s">
        <v>110</v>
      </c>
      <c r="E2" s="180" t="s">
        <v>111</v>
      </c>
      <c r="F2" s="180" t="s">
        <v>112</v>
      </c>
      <c r="G2" s="180" t="s">
        <v>113</v>
      </c>
      <c r="H2" s="180" t="s">
        <v>114</v>
      </c>
      <c r="I2" s="180" t="s">
        <v>115</v>
      </c>
      <c r="J2" s="180" t="s">
        <v>116</v>
      </c>
      <c r="K2" s="178" t="s">
        <v>14</v>
      </c>
      <c r="L2" s="178" t="s">
        <v>14</v>
      </c>
      <c r="M2" s="178" t="s">
        <v>14</v>
      </c>
      <c r="N2" s="178" t="s">
        <v>14</v>
      </c>
      <c r="O2" s="178" t="s">
        <v>14</v>
      </c>
      <c r="P2" s="178" t="s">
        <v>14</v>
      </c>
      <c r="Q2" s="178" t="s">
        <v>27</v>
      </c>
      <c r="R2" s="137" t="s">
        <v>14</v>
      </c>
      <c r="S2" s="178" t="s">
        <v>14</v>
      </c>
      <c r="T2" s="178" t="s">
        <v>14</v>
      </c>
      <c r="U2" s="178" t="s">
        <v>14</v>
      </c>
      <c r="V2" s="178" t="s">
        <v>14</v>
      </c>
      <c r="W2" s="178" t="s">
        <v>14</v>
      </c>
      <c r="X2" s="178" t="s">
        <v>27</v>
      </c>
      <c r="Y2" s="180" t="s">
        <v>121</v>
      </c>
      <c r="Z2" s="178" t="s">
        <v>122</v>
      </c>
      <c r="AA2" s="180" t="s">
        <v>119</v>
      </c>
      <c r="AB2" s="183" t="s">
        <v>123</v>
      </c>
      <c r="AC2" s="138"/>
    </row>
    <row r="3" spans="1:31" s="29" customFormat="1" ht="31.5" customHeight="1" thickBot="1" x14ac:dyDescent="0.25">
      <c r="A3" s="214"/>
      <c r="B3" s="215"/>
      <c r="C3" s="181"/>
      <c r="D3" s="195"/>
      <c r="E3" s="195"/>
      <c r="F3" s="195"/>
      <c r="G3" s="181"/>
      <c r="H3" s="195"/>
      <c r="I3" s="195"/>
      <c r="J3" s="181"/>
      <c r="K3" s="179" t="s">
        <v>6</v>
      </c>
      <c r="L3" s="179" t="s">
        <v>5</v>
      </c>
      <c r="M3" s="179" t="s">
        <v>7</v>
      </c>
      <c r="N3" s="179" t="s">
        <v>8</v>
      </c>
      <c r="O3" s="179" t="s">
        <v>9</v>
      </c>
      <c r="P3" s="179" t="s">
        <v>10</v>
      </c>
      <c r="Q3" s="179" t="s">
        <v>28</v>
      </c>
      <c r="R3" s="139" t="s">
        <v>21</v>
      </c>
      <c r="S3" s="179" t="s">
        <v>15</v>
      </c>
      <c r="T3" s="179" t="s">
        <v>12</v>
      </c>
      <c r="U3" s="179" t="s">
        <v>13</v>
      </c>
      <c r="V3" s="179" t="s">
        <v>16</v>
      </c>
      <c r="W3" s="179" t="s">
        <v>17</v>
      </c>
      <c r="X3" s="179" t="s">
        <v>29</v>
      </c>
      <c r="Y3" s="181"/>
      <c r="Z3" s="179" t="s">
        <v>131</v>
      </c>
      <c r="AA3" s="181"/>
      <c r="AB3" s="184"/>
      <c r="AC3" s="138"/>
    </row>
    <row r="4" spans="1:31" s="149" customFormat="1" ht="33.75" customHeight="1" x14ac:dyDescent="0.2">
      <c r="A4" s="216" t="s">
        <v>30</v>
      </c>
      <c r="B4" s="217"/>
      <c r="C4" s="140"/>
      <c r="D4" s="141"/>
      <c r="E4" s="141"/>
      <c r="F4" s="142"/>
      <c r="G4" s="143"/>
      <c r="H4" s="143"/>
      <c r="I4" s="143"/>
      <c r="J4" s="144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3"/>
      <c r="V4" s="141"/>
      <c r="W4" s="141"/>
      <c r="X4" s="141"/>
      <c r="Y4" s="145"/>
      <c r="Z4" s="146"/>
      <c r="AA4" s="145"/>
      <c r="AB4" s="2"/>
      <c r="AC4" s="147"/>
      <c r="AD4" s="148"/>
    </row>
    <row r="5" spans="1:31" s="151" customFormat="1" ht="30" customHeight="1" thickBot="1" x14ac:dyDescent="0.25">
      <c r="A5" s="202" t="s">
        <v>25</v>
      </c>
      <c r="B5" s="203"/>
      <c r="C5" s="173"/>
      <c r="D5" s="174">
        <v>213997602702.73001</v>
      </c>
      <c r="E5" s="173">
        <v>5622348486.1099997</v>
      </c>
      <c r="F5" s="173"/>
      <c r="G5" s="173"/>
      <c r="H5" s="173"/>
      <c r="I5" s="173"/>
      <c r="J5" s="175">
        <f>+C5+D5-E5+F5-G5</f>
        <v>208375254216.62003</v>
      </c>
      <c r="K5" s="176"/>
      <c r="L5" s="175">
        <v>6882898948.2200003</v>
      </c>
      <c r="M5" s="175">
        <v>7864531480.9499998</v>
      </c>
      <c r="N5" s="175">
        <v>15491366294</v>
      </c>
      <c r="O5" s="175"/>
      <c r="P5" s="175"/>
      <c r="Q5" s="173">
        <f>SUM(K5:P5)</f>
        <v>30238796723.169998</v>
      </c>
      <c r="R5" s="175"/>
      <c r="S5" s="175"/>
      <c r="T5" s="175"/>
      <c r="U5" s="175"/>
      <c r="V5" s="175"/>
      <c r="W5" s="175"/>
      <c r="X5" s="173">
        <f>SUM(R5:W5)</f>
        <v>0</v>
      </c>
      <c r="Y5" s="173">
        <f>+Q5+X5</f>
        <v>30238796723.169998</v>
      </c>
      <c r="Z5" s="175">
        <v>178136457493</v>
      </c>
      <c r="AA5" s="175">
        <f>J5-Y5-Z5</f>
        <v>0.45001220703125</v>
      </c>
      <c r="AB5" s="5">
        <f>+(Y5+Z5)/J5</f>
        <v>0.99999999999784028</v>
      </c>
      <c r="AC5" s="150"/>
      <c r="AD5" s="148"/>
    </row>
    <row r="6" spans="1:31" s="149" customFormat="1" ht="33.75" customHeight="1" thickBot="1" x14ac:dyDescent="0.25">
      <c r="A6" s="208" t="s">
        <v>31</v>
      </c>
      <c r="B6" s="209"/>
      <c r="C6" s="152">
        <f>+C5</f>
        <v>0</v>
      </c>
      <c r="D6" s="152">
        <f t="shared" ref="D6:AA6" si="0">+D5</f>
        <v>213997602702.73001</v>
      </c>
      <c r="E6" s="152">
        <f t="shared" si="0"/>
        <v>5622348486.1099997</v>
      </c>
      <c r="F6" s="152">
        <f t="shared" si="0"/>
        <v>0</v>
      </c>
      <c r="G6" s="152">
        <f t="shared" si="0"/>
        <v>0</v>
      </c>
      <c r="H6" s="152">
        <f t="shared" si="0"/>
        <v>0</v>
      </c>
      <c r="I6" s="152">
        <f t="shared" si="0"/>
        <v>0</v>
      </c>
      <c r="J6" s="152">
        <f t="shared" si="0"/>
        <v>208375254216.62003</v>
      </c>
      <c r="K6" s="152">
        <f t="shared" si="0"/>
        <v>0</v>
      </c>
      <c r="L6" s="152">
        <f t="shared" si="0"/>
        <v>6882898948.2200003</v>
      </c>
      <c r="M6" s="152">
        <f t="shared" si="0"/>
        <v>7864531480.9499998</v>
      </c>
      <c r="N6" s="152">
        <f t="shared" si="0"/>
        <v>15491366294</v>
      </c>
      <c r="O6" s="152">
        <f t="shared" si="0"/>
        <v>0</v>
      </c>
      <c r="P6" s="152">
        <f t="shared" si="0"/>
        <v>0</v>
      </c>
      <c r="Q6" s="152">
        <f t="shared" si="0"/>
        <v>30238796723.169998</v>
      </c>
      <c r="R6" s="152">
        <f t="shared" si="0"/>
        <v>0</v>
      </c>
      <c r="S6" s="152">
        <f t="shared" si="0"/>
        <v>0</v>
      </c>
      <c r="T6" s="152">
        <f t="shared" si="0"/>
        <v>0</v>
      </c>
      <c r="U6" s="152">
        <f t="shared" si="0"/>
        <v>0</v>
      </c>
      <c r="V6" s="152">
        <f t="shared" si="0"/>
        <v>0</v>
      </c>
      <c r="W6" s="152">
        <f t="shared" si="0"/>
        <v>0</v>
      </c>
      <c r="X6" s="152">
        <f t="shared" si="0"/>
        <v>0</v>
      </c>
      <c r="Y6" s="152">
        <f t="shared" si="0"/>
        <v>30238796723.169998</v>
      </c>
      <c r="Z6" s="152">
        <f t="shared" si="0"/>
        <v>178136457493</v>
      </c>
      <c r="AA6" s="152">
        <f t="shared" si="0"/>
        <v>0.45001220703125</v>
      </c>
      <c r="AB6" s="3">
        <f>+(Y6+Z6)/J6</f>
        <v>0.99999999999784028</v>
      </c>
      <c r="AC6" s="147"/>
      <c r="AD6" s="148"/>
    </row>
    <row r="7" spans="1:31" s="149" customFormat="1" ht="15" x14ac:dyDescent="0.2">
      <c r="A7" s="198"/>
      <c r="B7" s="199"/>
      <c r="C7" s="141"/>
      <c r="D7" s="141"/>
      <c r="E7" s="141"/>
      <c r="F7" s="142"/>
      <c r="G7" s="143"/>
      <c r="H7" s="143"/>
      <c r="I7" s="143"/>
      <c r="J7" s="144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3"/>
      <c r="V7" s="141"/>
      <c r="W7" s="141"/>
      <c r="X7" s="141"/>
      <c r="Y7" s="145"/>
      <c r="Z7" s="142"/>
      <c r="AA7" s="145"/>
      <c r="AB7" s="2"/>
      <c r="AC7" s="147"/>
      <c r="AD7" s="148"/>
    </row>
    <row r="8" spans="1:31" s="149" customFormat="1" ht="30.75" customHeight="1" x14ac:dyDescent="0.2">
      <c r="A8" s="200" t="s">
        <v>32</v>
      </c>
      <c r="B8" s="201"/>
      <c r="C8" s="153"/>
      <c r="D8" s="154"/>
      <c r="E8" s="154"/>
      <c r="F8" s="155"/>
      <c r="G8" s="156"/>
      <c r="H8" s="156"/>
      <c r="I8" s="156"/>
      <c r="J8" s="157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6"/>
      <c r="V8" s="154"/>
      <c r="W8" s="154"/>
      <c r="X8" s="154"/>
      <c r="Y8" s="158"/>
      <c r="Z8" s="155"/>
      <c r="AA8" s="158"/>
      <c r="AB8" s="4"/>
      <c r="AC8" s="147"/>
      <c r="AD8" s="148"/>
    </row>
    <row r="9" spans="1:31" s="151" customFormat="1" ht="29.25" customHeight="1" thickBot="1" x14ac:dyDescent="0.25">
      <c r="A9" s="202" t="s">
        <v>25</v>
      </c>
      <c r="B9" s="203"/>
      <c r="C9" s="173"/>
      <c r="D9" s="177">
        <v>21138283549.43</v>
      </c>
      <c r="E9" s="173"/>
      <c r="F9" s="173"/>
      <c r="G9" s="173"/>
      <c r="H9" s="173"/>
      <c r="I9" s="173"/>
      <c r="J9" s="175">
        <f>+C9+D9-E9+F9-G9</f>
        <v>21138283549.43</v>
      </c>
      <c r="K9" s="176"/>
      <c r="L9" s="176">
        <v>19260000</v>
      </c>
      <c r="M9" s="175">
        <v>2706905702.8899999</v>
      </c>
      <c r="N9" s="175">
        <v>1010083128</v>
      </c>
      <c r="O9" s="175"/>
      <c r="P9" s="175"/>
      <c r="Q9" s="173">
        <f>SUM(K9:P9)</f>
        <v>3736248830.8899999</v>
      </c>
      <c r="R9" s="175"/>
      <c r="S9" s="175"/>
      <c r="T9" s="175"/>
      <c r="U9" s="175"/>
      <c r="V9" s="173"/>
      <c r="W9" s="173"/>
      <c r="X9" s="173">
        <f>SUM(R9:W9)</f>
        <v>0</v>
      </c>
      <c r="Y9" s="173">
        <f>+Q9+X9</f>
        <v>3736248830.8899999</v>
      </c>
      <c r="Z9" s="175">
        <v>17402034719</v>
      </c>
      <c r="AA9" s="175">
        <f>J9-Y9-Z9</f>
        <v>-0.45999908447265625</v>
      </c>
      <c r="AB9" s="5">
        <f>+(Y9+Z9)/J9</f>
        <v>1.0000000000217615</v>
      </c>
      <c r="AC9" s="150"/>
      <c r="AD9" s="148"/>
    </row>
    <row r="10" spans="1:31" s="149" customFormat="1" ht="33.75" customHeight="1" thickBot="1" x14ac:dyDescent="0.25">
      <c r="A10" s="204" t="s">
        <v>33</v>
      </c>
      <c r="B10" s="205"/>
      <c r="C10" s="152">
        <f>+C9</f>
        <v>0</v>
      </c>
      <c r="D10" s="152">
        <f t="shared" ref="D10:AA10" si="1">+D9</f>
        <v>21138283549.43</v>
      </c>
      <c r="E10" s="152">
        <f t="shared" si="1"/>
        <v>0</v>
      </c>
      <c r="F10" s="152">
        <f t="shared" si="1"/>
        <v>0</v>
      </c>
      <c r="G10" s="152">
        <f t="shared" si="1"/>
        <v>0</v>
      </c>
      <c r="H10" s="152">
        <f t="shared" si="1"/>
        <v>0</v>
      </c>
      <c r="I10" s="152">
        <f t="shared" si="1"/>
        <v>0</v>
      </c>
      <c r="J10" s="152">
        <f t="shared" si="1"/>
        <v>21138283549.43</v>
      </c>
      <c r="K10" s="152">
        <f t="shared" si="1"/>
        <v>0</v>
      </c>
      <c r="L10" s="152">
        <f t="shared" si="1"/>
        <v>19260000</v>
      </c>
      <c r="M10" s="152">
        <f t="shared" si="1"/>
        <v>2706905702.8899999</v>
      </c>
      <c r="N10" s="152">
        <f t="shared" si="1"/>
        <v>1010083128</v>
      </c>
      <c r="O10" s="152">
        <f t="shared" si="1"/>
        <v>0</v>
      </c>
      <c r="P10" s="152">
        <f t="shared" si="1"/>
        <v>0</v>
      </c>
      <c r="Q10" s="152">
        <f t="shared" si="1"/>
        <v>3736248830.8899999</v>
      </c>
      <c r="R10" s="152">
        <f t="shared" si="1"/>
        <v>0</v>
      </c>
      <c r="S10" s="152">
        <f t="shared" si="1"/>
        <v>0</v>
      </c>
      <c r="T10" s="152">
        <f t="shared" si="1"/>
        <v>0</v>
      </c>
      <c r="U10" s="152">
        <f t="shared" si="1"/>
        <v>0</v>
      </c>
      <c r="V10" s="152">
        <f t="shared" si="1"/>
        <v>0</v>
      </c>
      <c r="W10" s="152">
        <f t="shared" si="1"/>
        <v>0</v>
      </c>
      <c r="X10" s="152">
        <f t="shared" si="1"/>
        <v>0</v>
      </c>
      <c r="Y10" s="152">
        <f t="shared" si="1"/>
        <v>3736248830.8899999</v>
      </c>
      <c r="Z10" s="152">
        <f t="shared" si="1"/>
        <v>17402034719</v>
      </c>
      <c r="AA10" s="152">
        <f t="shared" si="1"/>
        <v>-0.45999908447265625</v>
      </c>
      <c r="AB10" s="3">
        <f>+(Y10+Z10)/J10</f>
        <v>1.0000000000217615</v>
      </c>
      <c r="AC10" s="147"/>
    </row>
    <row r="11" spans="1:31" s="149" customFormat="1" ht="13.5" customHeight="1" thickBot="1" x14ac:dyDescent="0.25">
      <c r="A11" s="206"/>
      <c r="B11" s="207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6"/>
      <c r="AC11" s="147"/>
    </row>
    <row r="12" spans="1:31" s="161" customFormat="1" ht="36" customHeight="1" thickBot="1" x14ac:dyDescent="0.25">
      <c r="A12" s="204" t="s">
        <v>35</v>
      </c>
      <c r="B12" s="205"/>
      <c r="C12" s="160">
        <f>+C6+C10</f>
        <v>0</v>
      </c>
      <c r="D12" s="160">
        <f t="shared" ref="D12:AA12" si="2">+D6+D10</f>
        <v>235135886252.16</v>
      </c>
      <c r="E12" s="160">
        <f t="shared" si="2"/>
        <v>5622348486.1099997</v>
      </c>
      <c r="F12" s="160">
        <f t="shared" si="2"/>
        <v>0</v>
      </c>
      <c r="G12" s="160">
        <f t="shared" si="2"/>
        <v>0</v>
      </c>
      <c r="H12" s="160">
        <f t="shared" si="2"/>
        <v>0</v>
      </c>
      <c r="I12" s="160">
        <f t="shared" si="2"/>
        <v>0</v>
      </c>
      <c r="J12" s="160">
        <f t="shared" si="2"/>
        <v>229513537766.05002</v>
      </c>
      <c r="K12" s="160">
        <f t="shared" si="2"/>
        <v>0</v>
      </c>
      <c r="L12" s="160">
        <f t="shared" si="2"/>
        <v>6902158948.2200003</v>
      </c>
      <c r="M12" s="160">
        <f t="shared" si="2"/>
        <v>10571437183.84</v>
      </c>
      <c r="N12" s="160">
        <f t="shared" si="2"/>
        <v>16501449422</v>
      </c>
      <c r="O12" s="160">
        <f t="shared" si="2"/>
        <v>0</v>
      </c>
      <c r="P12" s="160">
        <f t="shared" si="2"/>
        <v>0</v>
      </c>
      <c r="Q12" s="160">
        <f t="shared" si="2"/>
        <v>33975045554.059998</v>
      </c>
      <c r="R12" s="160">
        <f t="shared" si="2"/>
        <v>0</v>
      </c>
      <c r="S12" s="160">
        <f t="shared" si="2"/>
        <v>0</v>
      </c>
      <c r="T12" s="160">
        <f t="shared" si="2"/>
        <v>0</v>
      </c>
      <c r="U12" s="160">
        <f t="shared" si="2"/>
        <v>0</v>
      </c>
      <c r="V12" s="160">
        <f t="shared" si="2"/>
        <v>0</v>
      </c>
      <c r="W12" s="160">
        <f t="shared" si="2"/>
        <v>0</v>
      </c>
      <c r="X12" s="160">
        <f t="shared" si="2"/>
        <v>0</v>
      </c>
      <c r="Y12" s="160">
        <f t="shared" si="2"/>
        <v>33975045554.059998</v>
      </c>
      <c r="Z12" s="160">
        <f t="shared" si="2"/>
        <v>195538492212</v>
      </c>
      <c r="AA12" s="160">
        <f t="shared" si="2"/>
        <v>-9.98687744140625E-3</v>
      </c>
      <c r="AB12" s="3">
        <f>+(Y12+Z12)/J12</f>
        <v>1.0000000000000435</v>
      </c>
      <c r="AC12" s="27"/>
    </row>
    <row r="13" spans="1:31" s="162" customFormat="1" ht="18.95" customHeight="1" x14ac:dyDescent="0.2">
      <c r="B13" s="163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"/>
      <c r="AC13" s="165"/>
    </row>
    <row r="14" spans="1:31" s="161" customFormat="1" ht="18.95" customHeight="1" x14ac:dyDescent="0.2">
      <c r="B14" s="166"/>
      <c r="C14" s="167"/>
      <c r="D14" s="167"/>
      <c r="E14" s="167"/>
      <c r="F14" s="167"/>
      <c r="G14" s="167"/>
      <c r="H14" s="167"/>
      <c r="I14" s="167"/>
      <c r="J14" s="167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9"/>
      <c r="Z14" s="169"/>
      <c r="AA14" s="169"/>
      <c r="AB14" s="7"/>
      <c r="AC14" s="148"/>
    </row>
    <row r="15" spans="1:31" ht="18.95" customHeight="1" x14ac:dyDescent="0.2">
      <c r="A15" s="196" t="s">
        <v>26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</row>
    <row r="16" spans="1:31" s="135" customFormat="1" ht="18.95" customHeight="1" x14ac:dyDescent="0.2">
      <c r="A16" s="197" t="s">
        <v>34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D16" s="136"/>
      <c r="AE16" s="136"/>
    </row>
  </sheetData>
  <mergeCells count="24">
    <mergeCell ref="A6:B6"/>
    <mergeCell ref="A1:AB1"/>
    <mergeCell ref="A2:B3"/>
    <mergeCell ref="C2:C3"/>
    <mergeCell ref="D2:D3"/>
    <mergeCell ref="E2:E3"/>
    <mergeCell ref="F2:F3"/>
    <mergeCell ref="G2:G3"/>
    <mergeCell ref="H2:H3"/>
    <mergeCell ref="I2:I3"/>
    <mergeCell ref="J2:J3"/>
    <mergeCell ref="Y2:Y3"/>
    <mergeCell ref="AA2:AA3"/>
    <mergeCell ref="AB2:AB3"/>
    <mergeCell ref="A4:B4"/>
    <mergeCell ref="A5:B5"/>
    <mergeCell ref="A15:AB15"/>
    <mergeCell ref="A16:AB16"/>
    <mergeCell ref="A7:B7"/>
    <mergeCell ref="A8:B8"/>
    <mergeCell ref="A9:B9"/>
    <mergeCell ref="A10:B10"/>
    <mergeCell ref="A11:B11"/>
    <mergeCell ref="A12:B12"/>
  </mergeCells>
  <printOptions horizontalCentered="1"/>
  <pageMargins left="1.3385826771653544" right="0" top="1.3779527559055118" bottom="1.3779527559055118" header="0.98425196850393704" footer="1.5748031496062993"/>
  <pageSetup paperSize="5" scale="82" orientation="landscape" horizontalDpi="4294967295" verticalDpi="4294967295" r:id="rId1"/>
  <headerFooter alignWithMargins="0">
    <oddHeader xml:space="preserve">&amp;L&amp;"Arial,Negrita"&amp;8                                     SECRETARIA DE HACIENDA - DIRECCION TECNICA DE PRESUPUESTO   
</oddHeader>
    <oddFooter>&amp;L&amp;"Arial,Negrita"&amp;8                                     FECHA: ABRIL  2018 - ELABORO: JOSE LUNA D.
                                     FUENTE: SISTEMA INTEGRADO DE INFORMACION GUANE 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GASTOS - ABRIL 2018</vt:lpstr>
      <vt:lpstr>GASTOS -RESERVA ABRIL   2018 </vt:lpstr>
      <vt:lpstr>'GASTOS - ABRIL 2018'!Títulos_a_imprimir</vt:lpstr>
      <vt:lpstr>'GASTOS -RESERVA ABRIL   2018 '!Títulos_a_imprimir</vt:lpstr>
    </vt:vector>
  </TitlesOfParts>
  <Company>GOBERNACION DE SANTANDER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Herminda Garcia Ramirez</cp:lastModifiedBy>
  <cp:lastPrinted>2018-05-29T22:09:02Z</cp:lastPrinted>
  <dcterms:created xsi:type="dcterms:W3CDTF">2001-09-11T14:27:50Z</dcterms:created>
  <dcterms:modified xsi:type="dcterms:W3CDTF">2018-05-30T22:23:44Z</dcterms:modified>
</cp:coreProperties>
</file>