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5360" windowHeight="6765" tabRatio="754"/>
  </bookViews>
  <sheets>
    <sheet name="MARZO 2018 " sheetId="345" r:id="rId1"/>
    <sheet name="ADICIONES  2018" sheetId="5" r:id="rId2"/>
    <sheet name="EJECUTIVO MARZO 2018  (2)" sheetId="347" r:id="rId3"/>
    <sheet name="RESERVA  MARZO  2018" sheetId="343" r:id="rId4"/>
  </sheets>
  <definedNames>
    <definedName name="_xlnm._FilterDatabase" localSheetId="2" hidden="1">'EJECUTIVO MARZO 2018  (2)'!$A$8:$AC$1298</definedName>
    <definedName name="_xlnm._FilterDatabase" localSheetId="0" hidden="1">'MARZO 2018 '!$A$8:$AC$1298</definedName>
    <definedName name="_xlnm._FilterDatabase" localSheetId="3" hidden="1">'RESERVA  MARZO  2018'!$A$1:$AA$171</definedName>
    <definedName name="OLE_LINK1" localSheetId="2">'EJECUTIVO MARZO 2018  (2)'!#REF!</definedName>
    <definedName name="OLE_LINK1" localSheetId="0">'MARZO 2018 '!#REF!</definedName>
    <definedName name="OLE_LINK1" localSheetId="3">'RESERVA  MARZO  2018'!#REF!</definedName>
    <definedName name="pg_tmp_ejecucion_ingresos_mayores" localSheetId="2">#REF!</definedName>
    <definedName name="pg_tmp_ejecucion_ingresos_mayores" localSheetId="0">#REF!</definedName>
    <definedName name="pg_tmp_ejecucion_ingresos_mayores" localSheetId="3">#REF!</definedName>
    <definedName name="pg_tmp_ejecucion_ingresos_mayores">#REF!</definedName>
    <definedName name="_xlnm.Print_Titles" localSheetId="2">'EJECUTIVO MARZO 2018  (2)'!$C:$C,'EJECUTIVO MARZO 2018  (2)'!$1:$10</definedName>
    <definedName name="_xlnm.Print_Titles" localSheetId="0">'MARZO 2018 '!$C:$C,'MARZO 2018 '!$1:$10</definedName>
    <definedName name="_xlnm.Print_Titles" localSheetId="3">'RESERVA  MARZO  2018'!$A:$A,'RESERVA  MARZO  2018'!$1:$3</definedName>
  </definedNames>
  <calcPr calcId="162913"/>
</workbook>
</file>

<file path=xl/calcChain.xml><?xml version="1.0" encoding="utf-8"?>
<calcChain xmlns="http://schemas.openxmlformats.org/spreadsheetml/2006/main">
  <c r="AA1291" i="347" l="1"/>
  <c r="R1291" i="347"/>
  <c r="AB1291" i="347" s="1"/>
  <c r="AC1291" i="347" s="1"/>
  <c r="E1291" i="347"/>
  <c r="K1291" i="347" s="1"/>
  <c r="AA1290" i="347"/>
  <c r="R1290" i="347"/>
  <c r="E1290" i="347"/>
  <c r="K1290" i="347" s="1"/>
  <c r="AA1289" i="347"/>
  <c r="R1289" i="347"/>
  <c r="AB1289" i="347" s="1"/>
  <c r="AC1289" i="347" s="1"/>
  <c r="E1289" i="347"/>
  <c r="K1289" i="347" s="1"/>
  <c r="Z1288" i="347"/>
  <c r="Y1288" i="347"/>
  <c r="X1288" i="347"/>
  <c r="W1288" i="347"/>
  <c r="V1288" i="347"/>
  <c r="U1288" i="347"/>
  <c r="T1288" i="347"/>
  <c r="S1288" i="347"/>
  <c r="Q1288" i="347"/>
  <c r="P1288" i="347"/>
  <c r="O1288" i="347"/>
  <c r="N1288" i="347"/>
  <c r="M1288" i="347"/>
  <c r="L1288" i="347"/>
  <c r="J1288" i="347"/>
  <c r="I1288" i="347"/>
  <c r="H1288" i="347"/>
  <c r="G1288" i="347"/>
  <c r="F1288" i="347"/>
  <c r="E1288" i="347"/>
  <c r="D1288" i="347"/>
  <c r="K1288" i="347" s="1"/>
  <c r="AA1287" i="347"/>
  <c r="R1287" i="347"/>
  <c r="AB1287" i="347" s="1"/>
  <c r="AC1287" i="347" s="1"/>
  <c r="E1287" i="347"/>
  <c r="K1287" i="347" s="1"/>
  <c r="Z1286" i="347"/>
  <c r="Z1285" i="347" s="1"/>
  <c r="Z1284" i="347" s="1"/>
  <c r="Z1283" i="347" s="1"/>
  <c r="Y1286" i="347"/>
  <c r="X1286" i="347"/>
  <c r="X1285" i="347" s="1"/>
  <c r="X1284" i="347" s="1"/>
  <c r="X1283" i="347" s="1"/>
  <c r="W1286" i="347"/>
  <c r="V1286" i="347"/>
  <c r="V1285" i="347" s="1"/>
  <c r="V1284" i="347" s="1"/>
  <c r="V1283" i="347" s="1"/>
  <c r="U1286" i="347"/>
  <c r="T1286" i="347"/>
  <c r="T1285" i="347" s="1"/>
  <c r="T1284" i="347" s="1"/>
  <c r="T1283" i="347" s="1"/>
  <c r="S1286" i="347"/>
  <c r="Q1286" i="347"/>
  <c r="Q1285" i="347" s="1"/>
  <c r="Q1284" i="347" s="1"/>
  <c r="Q1283" i="347" s="1"/>
  <c r="P1286" i="347"/>
  <c r="O1286" i="347"/>
  <c r="O1285" i="347" s="1"/>
  <c r="O1284" i="347" s="1"/>
  <c r="O1283" i="347" s="1"/>
  <c r="N1286" i="347"/>
  <c r="M1286" i="347"/>
  <c r="M1285" i="347" s="1"/>
  <c r="M1284" i="347" s="1"/>
  <c r="M1283" i="347" s="1"/>
  <c r="L1286" i="347"/>
  <c r="J1286" i="347"/>
  <c r="J1285" i="347" s="1"/>
  <c r="J1284" i="347" s="1"/>
  <c r="J1283" i="347" s="1"/>
  <c r="I1286" i="347"/>
  <c r="H1286" i="347"/>
  <c r="H1285" i="347" s="1"/>
  <c r="H1284" i="347" s="1"/>
  <c r="H1283" i="347" s="1"/>
  <c r="G1286" i="347"/>
  <c r="F1286" i="347"/>
  <c r="F1285" i="347" s="1"/>
  <c r="F1284" i="347" s="1"/>
  <c r="F1283" i="347" s="1"/>
  <c r="E1286" i="347"/>
  <c r="D1286" i="347"/>
  <c r="K1286" i="347" s="1"/>
  <c r="Y1285" i="347"/>
  <c r="W1285" i="347"/>
  <c r="W1284" i="347" s="1"/>
  <c r="W1283" i="347" s="1"/>
  <c r="U1285" i="347"/>
  <c r="S1285" i="347"/>
  <c r="S1284" i="347" s="1"/>
  <c r="S1283" i="347" s="1"/>
  <c r="P1285" i="347"/>
  <c r="P1284" i="347" s="1"/>
  <c r="P1283" i="347" s="1"/>
  <c r="N1285" i="347"/>
  <c r="N1284" i="347" s="1"/>
  <c r="N1283" i="347" s="1"/>
  <c r="L1285" i="347"/>
  <c r="L1284" i="347" s="1"/>
  <c r="I1285" i="347"/>
  <c r="G1285" i="347"/>
  <c r="E1285" i="347"/>
  <c r="Y1284" i="347"/>
  <c r="U1284" i="347"/>
  <c r="U1283" i="347" s="1"/>
  <c r="I1284" i="347"/>
  <c r="G1284" i="347"/>
  <c r="G1283" i="347" s="1"/>
  <c r="E1284" i="347"/>
  <c r="Y1283" i="347"/>
  <c r="I1283" i="347"/>
  <c r="E1283" i="347"/>
  <c r="AA1282" i="347"/>
  <c r="R1282" i="347"/>
  <c r="E1282" i="347"/>
  <c r="K1282" i="347" s="1"/>
  <c r="AA1281" i="347"/>
  <c r="R1281" i="347"/>
  <c r="AB1281" i="347" s="1"/>
  <c r="AC1281" i="347" s="1"/>
  <c r="E1281" i="347"/>
  <c r="K1281" i="347" s="1"/>
  <c r="Z1280" i="347"/>
  <c r="Z1279" i="347" s="1"/>
  <c r="Z1278" i="347" s="1"/>
  <c r="Z1277" i="347" s="1"/>
  <c r="Y1280" i="347"/>
  <c r="X1280" i="347"/>
  <c r="X1279" i="347" s="1"/>
  <c r="X1278" i="347" s="1"/>
  <c r="X1277" i="347" s="1"/>
  <c r="W1280" i="347"/>
  <c r="V1280" i="347"/>
  <c r="V1279" i="347" s="1"/>
  <c r="V1278" i="347" s="1"/>
  <c r="V1277" i="347" s="1"/>
  <c r="U1280" i="347"/>
  <c r="T1280" i="347"/>
  <c r="T1279" i="347" s="1"/>
  <c r="T1278" i="347" s="1"/>
  <c r="T1277" i="347" s="1"/>
  <c r="S1280" i="347"/>
  <c r="Q1280" i="347"/>
  <c r="Q1279" i="347" s="1"/>
  <c r="P1280" i="347"/>
  <c r="O1280" i="347"/>
  <c r="O1279" i="347" s="1"/>
  <c r="O1278" i="347" s="1"/>
  <c r="O1277" i="347" s="1"/>
  <c r="N1280" i="347"/>
  <c r="M1280" i="347"/>
  <c r="M1279" i="347" s="1"/>
  <c r="L1280" i="347"/>
  <c r="J1280" i="347"/>
  <c r="J1279" i="347" s="1"/>
  <c r="J1278" i="347" s="1"/>
  <c r="J1277" i="347" s="1"/>
  <c r="I1280" i="347"/>
  <c r="H1280" i="347"/>
  <c r="H1279" i="347" s="1"/>
  <c r="H1278" i="347" s="1"/>
  <c r="H1277" i="347" s="1"/>
  <c r="G1280" i="347"/>
  <c r="F1280" i="347"/>
  <c r="F1279" i="347" s="1"/>
  <c r="F1278" i="347" s="1"/>
  <c r="F1277" i="347" s="1"/>
  <c r="E1280" i="347"/>
  <c r="D1280" i="347"/>
  <c r="K1280" i="347" s="1"/>
  <c r="Y1279" i="347"/>
  <c r="W1279" i="347"/>
  <c r="W1278" i="347" s="1"/>
  <c r="W1277" i="347" s="1"/>
  <c r="U1279" i="347"/>
  <c r="U1278" i="347" s="1"/>
  <c r="U1277" i="347" s="1"/>
  <c r="U1266" i="347" s="1"/>
  <c r="S1279" i="347"/>
  <c r="S1278" i="347" s="1"/>
  <c r="S1277" i="347" s="1"/>
  <c r="P1279" i="347"/>
  <c r="P1278" i="347" s="1"/>
  <c r="P1277" i="347" s="1"/>
  <c r="P1266" i="347" s="1"/>
  <c r="P1265" i="347" s="1"/>
  <c r="P1258" i="347" s="1"/>
  <c r="N1279" i="347"/>
  <c r="N1278" i="347" s="1"/>
  <c r="N1277" i="347" s="1"/>
  <c r="L1279" i="347"/>
  <c r="L1278" i="347" s="1"/>
  <c r="I1279" i="347"/>
  <c r="G1279" i="347"/>
  <c r="G1278" i="347" s="1"/>
  <c r="E1279" i="347"/>
  <c r="Y1278" i="347"/>
  <c r="Y1277" i="347" s="1"/>
  <c r="Y1266" i="347" s="1"/>
  <c r="Y1265" i="347" s="1"/>
  <c r="Q1278" i="347"/>
  <c r="Q1277" i="347" s="1"/>
  <c r="M1278" i="347"/>
  <c r="I1278" i="347"/>
  <c r="E1278" i="347"/>
  <c r="M1277" i="347"/>
  <c r="I1277" i="347"/>
  <c r="G1277" i="347"/>
  <c r="G1266" i="347" s="1"/>
  <c r="G1265" i="347" s="1"/>
  <c r="E1277" i="347"/>
  <c r="AA1276" i="347"/>
  <c r="R1276" i="347"/>
  <c r="E1276" i="347"/>
  <c r="K1276" i="347" s="1"/>
  <c r="AA1275" i="347"/>
  <c r="R1275" i="347"/>
  <c r="AB1275" i="347" s="1"/>
  <c r="AC1275" i="347" s="1"/>
  <c r="E1275" i="347"/>
  <c r="K1275" i="347" s="1"/>
  <c r="AA1274" i="347"/>
  <c r="R1274" i="347"/>
  <c r="E1274" i="347"/>
  <c r="K1274" i="347" s="1"/>
  <c r="AA1273" i="347"/>
  <c r="R1273" i="347"/>
  <c r="AB1273" i="347" s="1"/>
  <c r="AC1273" i="347" s="1"/>
  <c r="E1273" i="347"/>
  <c r="K1273" i="347" s="1"/>
  <c r="AA1272" i="347"/>
  <c r="R1272" i="347"/>
  <c r="E1272" i="347"/>
  <c r="K1272" i="347" s="1"/>
  <c r="AA1271" i="347"/>
  <c r="R1271" i="347"/>
  <c r="AB1271" i="347" s="1"/>
  <c r="AC1271" i="347" s="1"/>
  <c r="E1271" i="347"/>
  <c r="K1271" i="347" s="1"/>
  <c r="Z1270" i="347"/>
  <c r="Z1269" i="347" s="1"/>
  <c r="Z1268" i="347" s="1"/>
  <c r="Z1267" i="347" s="1"/>
  <c r="Y1270" i="347"/>
  <c r="X1270" i="347"/>
  <c r="X1269" i="347" s="1"/>
  <c r="X1268" i="347" s="1"/>
  <c r="X1267" i="347" s="1"/>
  <c r="W1270" i="347"/>
  <c r="V1270" i="347"/>
  <c r="V1269" i="347" s="1"/>
  <c r="V1268" i="347" s="1"/>
  <c r="V1267" i="347" s="1"/>
  <c r="U1270" i="347"/>
  <c r="T1270" i="347"/>
  <c r="T1269" i="347" s="1"/>
  <c r="T1268" i="347" s="1"/>
  <c r="T1267" i="347" s="1"/>
  <c r="S1270" i="347"/>
  <c r="Q1270" i="347"/>
  <c r="Q1269" i="347" s="1"/>
  <c r="Q1268" i="347" s="1"/>
  <c r="Q1267" i="347" s="1"/>
  <c r="Q1266" i="347" s="1"/>
  <c r="Q1265" i="347" s="1"/>
  <c r="P1270" i="347"/>
  <c r="O1270" i="347"/>
  <c r="O1269" i="347" s="1"/>
  <c r="O1268" i="347" s="1"/>
  <c r="O1267" i="347" s="1"/>
  <c r="O1266" i="347" s="1"/>
  <c r="O1265" i="347" s="1"/>
  <c r="N1270" i="347"/>
  <c r="M1270" i="347"/>
  <c r="M1269" i="347" s="1"/>
  <c r="M1268" i="347" s="1"/>
  <c r="M1267" i="347" s="1"/>
  <c r="L1270" i="347"/>
  <c r="J1270" i="347"/>
  <c r="J1269" i="347" s="1"/>
  <c r="I1270" i="347"/>
  <c r="H1270" i="347"/>
  <c r="H1269" i="347" s="1"/>
  <c r="H1268" i="347" s="1"/>
  <c r="H1267" i="347" s="1"/>
  <c r="G1270" i="347"/>
  <c r="F1270" i="347"/>
  <c r="F1269" i="347" s="1"/>
  <c r="F1268" i="347" s="1"/>
  <c r="F1267" i="347" s="1"/>
  <c r="E1270" i="347"/>
  <c r="D1270" i="347"/>
  <c r="Y1269" i="347"/>
  <c r="Y1268" i="347" s="1"/>
  <c r="W1269" i="347"/>
  <c r="W1268" i="347" s="1"/>
  <c r="W1267" i="347" s="1"/>
  <c r="W1266" i="347" s="1"/>
  <c r="W1265" i="347" s="1"/>
  <c r="U1269" i="347"/>
  <c r="U1268" i="347" s="1"/>
  <c r="S1269" i="347"/>
  <c r="S1268" i="347" s="1"/>
  <c r="P1269" i="347"/>
  <c r="P1268" i="347" s="1"/>
  <c r="N1269" i="347"/>
  <c r="N1268" i="347" s="1"/>
  <c r="N1267" i="347" s="1"/>
  <c r="L1269" i="347"/>
  <c r="I1269" i="347"/>
  <c r="I1268" i="347" s="1"/>
  <c r="I1267" i="347" s="1"/>
  <c r="I1266" i="347" s="1"/>
  <c r="I1265" i="347" s="1"/>
  <c r="I1258" i="347" s="1"/>
  <c r="G1269" i="347"/>
  <c r="G1268" i="347" s="1"/>
  <c r="E1269" i="347"/>
  <c r="J1268" i="347"/>
  <c r="J1267" i="347" s="1"/>
  <c r="E1268" i="347"/>
  <c r="Y1267" i="347"/>
  <c r="U1267" i="347"/>
  <c r="P1267" i="347"/>
  <c r="G1267" i="347"/>
  <c r="E1267" i="347"/>
  <c r="M1266" i="347"/>
  <c r="M1265" i="347" s="1"/>
  <c r="E1266" i="347"/>
  <c r="U1265" i="347"/>
  <c r="E1265" i="347"/>
  <c r="AA1264" i="347"/>
  <c r="R1264" i="347"/>
  <c r="AB1264" i="347" s="1"/>
  <c r="AC1264" i="347" s="1"/>
  <c r="K1264" i="347"/>
  <c r="E1264" i="347"/>
  <c r="Z1263" i="347"/>
  <c r="Y1263" i="347"/>
  <c r="X1263" i="347"/>
  <c r="W1263" i="347"/>
  <c r="V1263" i="347"/>
  <c r="U1263" i="347"/>
  <c r="T1263" i="347"/>
  <c r="S1263" i="347"/>
  <c r="AA1263" i="347" s="1"/>
  <c r="Q1263" i="347"/>
  <c r="P1263" i="347"/>
  <c r="O1263" i="347"/>
  <c r="N1263" i="347"/>
  <c r="M1263" i="347"/>
  <c r="L1263" i="347"/>
  <c r="R1263" i="347" s="1"/>
  <c r="J1263" i="347"/>
  <c r="I1263" i="347"/>
  <c r="H1263" i="347"/>
  <c r="G1263" i="347"/>
  <c r="F1263" i="347"/>
  <c r="E1263" i="347"/>
  <c r="K1263" i="347" s="1"/>
  <c r="D1263" i="347"/>
  <c r="AA1262" i="347"/>
  <c r="R1262" i="347"/>
  <c r="K1262" i="347"/>
  <c r="E1262" i="347"/>
  <c r="AA1261" i="347"/>
  <c r="R1261" i="347"/>
  <c r="E1261" i="347"/>
  <c r="K1261" i="347" s="1"/>
  <c r="Z1260" i="347"/>
  <c r="Y1260" i="347"/>
  <c r="Y1259" i="347" s="1"/>
  <c r="X1260" i="347"/>
  <c r="W1260" i="347"/>
  <c r="W1259" i="347" s="1"/>
  <c r="V1260" i="347"/>
  <c r="U1260" i="347"/>
  <c r="U1259" i="347" s="1"/>
  <c r="T1260" i="347"/>
  <c r="S1260" i="347"/>
  <c r="Q1260" i="347"/>
  <c r="P1260" i="347"/>
  <c r="P1259" i="347" s="1"/>
  <c r="O1260" i="347"/>
  <c r="N1260" i="347"/>
  <c r="N1259" i="347" s="1"/>
  <c r="M1260" i="347"/>
  <c r="L1260" i="347"/>
  <c r="J1260" i="347"/>
  <c r="I1260" i="347"/>
  <c r="I1259" i="347" s="1"/>
  <c r="H1260" i="347"/>
  <c r="G1260" i="347"/>
  <c r="G1259" i="347" s="1"/>
  <c r="F1260" i="347"/>
  <c r="E1260" i="347"/>
  <c r="K1260" i="347" s="1"/>
  <c r="D1260" i="347"/>
  <c r="Z1259" i="347"/>
  <c r="X1259" i="347"/>
  <c r="V1259" i="347"/>
  <c r="T1259" i="347"/>
  <c r="Q1259" i="347"/>
  <c r="O1259" i="347"/>
  <c r="M1259" i="347"/>
  <c r="J1259" i="347"/>
  <c r="H1259" i="347"/>
  <c r="F1259" i="347"/>
  <c r="E1259" i="347"/>
  <c r="D1259" i="347"/>
  <c r="E1258" i="347"/>
  <c r="AA1257" i="347"/>
  <c r="R1257" i="347"/>
  <c r="AB1257" i="347" s="1"/>
  <c r="AC1257" i="347" s="1"/>
  <c r="K1257" i="347"/>
  <c r="E1257" i="347"/>
  <c r="Z1256" i="347"/>
  <c r="Y1256" i="347"/>
  <c r="X1256" i="347"/>
  <c r="W1256" i="347"/>
  <c r="V1256" i="347"/>
  <c r="U1256" i="347"/>
  <c r="T1256" i="347"/>
  <c r="S1256" i="347"/>
  <c r="AA1256" i="347" s="1"/>
  <c r="Q1256" i="347"/>
  <c r="P1256" i="347"/>
  <c r="O1256" i="347"/>
  <c r="N1256" i="347"/>
  <c r="M1256" i="347"/>
  <c r="L1256" i="347"/>
  <c r="R1256" i="347" s="1"/>
  <c r="J1256" i="347"/>
  <c r="I1256" i="347"/>
  <c r="H1256" i="347"/>
  <c r="G1256" i="347"/>
  <c r="F1256" i="347"/>
  <c r="E1256" i="347"/>
  <c r="K1256" i="347" s="1"/>
  <c r="D1256" i="347"/>
  <c r="AA1255" i="347"/>
  <c r="R1255" i="347"/>
  <c r="K1255" i="347"/>
  <c r="E1255" i="347"/>
  <c r="Z1254" i="347"/>
  <c r="Z1253" i="347" s="1"/>
  <c r="Y1254" i="347"/>
  <c r="X1254" i="347"/>
  <c r="X1253" i="347" s="1"/>
  <c r="X1245" i="347" s="1"/>
  <c r="X1244" i="347" s="1"/>
  <c r="W1254" i="347"/>
  <c r="V1254" i="347"/>
  <c r="V1253" i="347" s="1"/>
  <c r="U1254" i="347"/>
  <c r="T1254" i="347"/>
  <c r="T1253" i="347" s="1"/>
  <c r="T1245" i="347" s="1"/>
  <c r="T1244" i="347" s="1"/>
  <c r="S1254" i="347"/>
  <c r="Q1254" i="347"/>
  <c r="Q1253" i="347" s="1"/>
  <c r="P1254" i="347"/>
  <c r="O1254" i="347"/>
  <c r="O1253" i="347" s="1"/>
  <c r="N1254" i="347"/>
  <c r="M1254" i="347"/>
  <c r="M1253" i="347" s="1"/>
  <c r="L1254" i="347"/>
  <c r="J1254" i="347"/>
  <c r="J1253" i="347" s="1"/>
  <c r="I1254" i="347"/>
  <c r="H1254" i="347"/>
  <c r="H1253" i="347" s="1"/>
  <c r="G1254" i="347"/>
  <c r="F1254" i="347"/>
  <c r="F1253" i="347" s="1"/>
  <c r="E1254" i="347"/>
  <c r="D1254" i="347"/>
  <c r="D1253" i="347" s="1"/>
  <c r="Y1253" i="347"/>
  <c r="W1253" i="347"/>
  <c r="U1253" i="347"/>
  <c r="S1253" i="347"/>
  <c r="AA1253" i="347" s="1"/>
  <c r="P1253" i="347"/>
  <c r="N1253" i="347"/>
  <c r="L1253" i="347"/>
  <c r="I1253" i="347"/>
  <c r="G1253" i="347"/>
  <c r="E1253" i="347"/>
  <c r="K1253" i="347" s="1"/>
  <c r="AA1252" i="347"/>
  <c r="R1252" i="347"/>
  <c r="K1252" i="347"/>
  <c r="E1252" i="347"/>
  <c r="AA1251" i="347"/>
  <c r="R1251" i="347"/>
  <c r="K1251" i="347"/>
  <c r="E1251" i="347"/>
  <c r="AA1250" i="347"/>
  <c r="R1250" i="347"/>
  <c r="K1250" i="347"/>
  <c r="E1250" i="347"/>
  <c r="AA1249" i="347"/>
  <c r="R1249" i="347"/>
  <c r="K1249" i="347"/>
  <c r="E1249" i="347"/>
  <c r="Z1248" i="347"/>
  <c r="Z1247" i="347" s="1"/>
  <c r="Y1248" i="347"/>
  <c r="X1248" i="347"/>
  <c r="X1247" i="347" s="1"/>
  <c r="W1248" i="347"/>
  <c r="V1248" i="347"/>
  <c r="V1247" i="347" s="1"/>
  <c r="U1248" i="347"/>
  <c r="T1248" i="347"/>
  <c r="T1247" i="347" s="1"/>
  <c r="S1248" i="347"/>
  <c r="Q1248" i="347"/>
  <c r="Q1247" i="347" s="1"/>
  <c r="Q1246" i="347" s="1"/>
  <c r="P1248" i="347"/>
  <c r="O1248" i="347"/>
  <c r="O1247" i="347" s="1"/>
  <c r="O1246" i="347" s="1"/>
  <c r="N1248" i="347"/>
  <c r="M1248" i="347"/>
  <c r="M1247" i="347" s="1"/>
  <c r="M1246" i="347" s="1"/>
  <c r="L1248" i="347"/>
  <c r="J1248" i="347"/>
  <c r="J1247" i="347" s="1"/>
  <c r="J1246" i="347" s="1"/>
  <c r="I1248" i="347"/>
  <c r="H1248" i="347"/>
  <c r="H1247" i="347" s="1"/>
  <c r="G1248" i="347"/>
  <c r="F1248" i="347"/>
  <c r="F1247" i="347" s="1"/>
  <c r="F1246" i="347" s="1"/>
  <c r="E1248" i="347"/>
  <c r="D1248" i="347"/>
  <c r="D1247" i="347" s="1"/>
  <c r="D1246" i="347" s="1"/>
  <c r="Y1247" i="347"/>
  <c r="Y1246" i="347" s="1"/>
  <c r="Y1245" i="347" s="1"/>
  <c r="Y1244" i="347" s="1"/>
  <c r="Y1239" i="347" s="1"/>
  <c r="Y1238" i="347" s="1"/>
  <c r="Y1237" i="347" s="1"/>
  <c r="W1247" i="347"/>
  <c r="W1246" i="347" s="1"/>
  <c r="U1247" i="347"/>
  <c r="U1246" i="347" s="1"/>
  <c r="U1245" i="347" s="1"/>
  <c r="U1244" i="347" s="1"/>
  <c r="U1239" i="347" s="1"/>
  <c r="U1238" i="347" s="1"/>
  <c r="U1237" i="347" s="1"/>
  <c r="S1247" i="347"/>
  <c r="P1247" i="347"/>
  <c r="N1247" i="347"/>
  <c r="N1246" i="347" s="1"/>
  <c r="L1247" i="347"/>
  <c r="L1246" i="347" s="1"/>
  <c r="L1245" i="347" s="1"/>
  <c r="L1244" i="347" s="1"/>
  <c r="I1247" i="347"/>
  <c r="I1246" i="347" s="1"/>
  <c r="G1247" i="347"/>
  <c r="G1246" i="347" s="1"/>
  <c r="G1245" i="347" s="1"/>
  <c r="G1244" i="347" s="1"/>
  <c r="G1239" i="347" s="1"/>
  <c r="G1238" i="347" s="1"/>
  <c r="G1237" i="347" s="1"/>
  <c r="E1247" i="347"/>
  <c r="Z1246" i="347"/>
  <c r="X1246" i="347"/>
  <c r="V1246" i="347"/>
  <c r="T1246" i="347"/>
  <c r="P1246" i="347"/>
  <c r="H1246" i="347"/>
  <c r="H1245" i="347" s="1"/>
  <c r="E1246" i="347"/>
  <c r="Z1245" i="347"/>
  <c r="Z1244" i="347" s="1"/>
  <c r="V1245" i="347"/>
  <c r="P1245" i="347"/>
  <c r="P1244" i="347" s="1"/>
  <c r="E1245" i="347"/>
  <c r="V1244" i="347"/>
  <c r="H1244" i="347"/>
  <c r="E1244" i="347"/>
  <c r="AA1243" i="347"/>
  <c r="R1243" i="347"/>
  <c r="K1243" i="347"/>
  <c r="E1243" i="347"/>
  <c r="Z1242" i="347"/>
  <c r="Z1241" i="347" s="1"/>
  <c r="Z1240" i="347" s="1"/>
  <c r="Z1239" i="347" s="1"/>
  <c r="Z1238" i="347" s="1"/>
  <c r="Z1237" i="347" s="1"/>
  <c r="Y1242" i="347"/>
  <c r="X1242" i="347"/>
  <c r="X1241" i="347" s="1"/>
  <c r="X1240" i="347" s="1"/>
  <c r="X1239" i="347" s="1"/>
  <c r="X1238" i="347" s="1"/>
  <c r="X1237" i="347" s="1"/>
  <c r="W1242" i="347"/>
  <c r="V1242" i="347"/>
  <c r="V1241" i="347" s="1"/>
  <c r="V1240" i="347" s="1"/>
  <c r="V1239" i="347" s="1"/>
  <c r="V1238" i="347" s="1"/>
  <c r="V1237" i="347" s="1"/>
  <c r="U1242" i="347"/>
  <c r="T1242" i="347"/>
  <c r="T1241" i="347" s="1"/>
  <c r="T1240" i="347" s="1"/>
  <c r="T1239" i="347" s="1"/>
  <c r="T1238" i="347" s="1"/>
  <c r="T1237" i="347" s="1"/>
  <c r="S1242" i="347"/>
  <c r="Q1242" i="347"/>
  <c r="Q1241" i="347" s="1"/>
  <c r="Q1240" i="347" s="1"/>
  <c r="P1242" i="347"/>
  <c r="O1242" i="347"/>
  <c r="O1241" i="347" s="1"/>
  <c r="O1240" i="347" s="1"/>
  <c r="N1242" i="347"/>
  <c r="M1242" i="347"/>
  <c r="M1241" i="347" s="1"/>
  <c r="M1240" i="347" s="1"/>
  <c r="L1242" i="347"/>
  <c r="J1242" i="347"/>
  <c r="J1241" i="347" s="1"/>
  <c r="I1242" i="347"/>
  <c r="H1242" i="347"/>
  <c r="H1241" i="347" s="1"/>
  <c r="H1240" i="347" s="1"/>
  <c r="H1239" i="347" s="1"/>
  <c r="H1238" i="347" s="1"/>
  <c r="H1237" i="347" s="1"/>
  <c r="G1242" i="347"/>
  <c r="F1242" i="347"/>
  <c r="F1241" i="347" s="1"/>
  <c r="F1240" i="347" s="1"/>
  <c r="E1242" i="347"/>
  <c r="D1242" i="347"/>
  <c r="D1241" i="347" s="1"/>
  <c r="D1240" i="347" s="1"/>
  <c r="Y1241" i="347"/>
  <c r="Y1240" i="347" s="1"/>
  <c r="W1241" i="347"/>
  <c r="W1240" i="347" s="1"/>
  <c r="U1241" i="347"/>
  <c r="U1240" i="347" s="1"/>
  <c r="S1241" i="347"/>
  <c r="P1241" i="347"/>
  <c r="P1240" i="347" s="1"/>
  <c r="N1241" i="347"/>
  <c r="N1240" i="347" s="1"/>
  <c r="L1241" i="347"/>
  <c r="I1241" i="347"/>
  <c r="I1240" i="347" s="1"/>
  <c r="G1241" i="347"/>
  <c r="G1240" i="347" s="1"/>
  <c r="E1241" i="347"/>
  <c r="K1241" i="347" s="1"/>
  <c r="J1240" i="347"/>
  <c r="E1240" i="347"/>
  <c r="E1239" i="347"/>
  <c r="E1238" i="347"/>
  <c r="E1237" i="347"/>
  <c r="E1236" i="347"/>
  <c r="E1235" i="347"/>
  <c r="E1292" i="347" s="1"/>
  <c r="Z1232" i="347"/>
  <c r="Y1232" i="347"/>
  <c r="X1232" i="347"/>
  <c r="W1232" i="347"/>
  <c r="V1232" i="347"/>
  <c r="U1232" i="347"/>
  <c r="T1232" i="347"/>
  <c r="S1232" i="347"/>
  <c r="Q1232" i="347"/>
  <c r="P1232" i="347"/>
  <c r="O1232" i="347"/>
  <c r="N1232" i="347"/>
  <c r="M1232" i="347"/>
  <c r="L1232" i="347"/>
  <c r="J1232" i="347"/>
  <c r="I1232" i="347"/>
  <c r="H1232" i="347"/>
  <c r="G1232" i="347"/>
  <c r="F1232" i="347"/>
  <c r="D1232" i="347"/>
  <c r="AA1231" i="347"/>
  <c r="AA1232" i="347" s="1"/>
  <c r="R1231" i="347"/>
  <c r="R1232" i="347" s="1"/>
  <c r="E1231" i="347"/>
  <c r="K1231" i="347" s="1"/>
  <c r="K1232" i="347" s="1"/>
  <c r="Z1227" i="347"/>
  <c r="R1227" i="347"/>
  <c r="AA1226" i="347"/>
  <c r="AB1226" i="347" s="1"/>
  <c r="K1226" i="347"/>
  <c r="E1226" i="347"/>
  <c r="AA1225" i="347"/>
  <c r="AB1225" i="347" s="1"/>
  <c r="E1225" i="347"/>
  <c r="K1225" i="347" s="1"/>
  <c r="AC1225" i="347" s="1"/>
  <c r="AA1224" i="347"/>
  <c r="AB1224" i="347" s="1"/>
  <c r="K1224" i="347"/>
  <c r="E1224" i="347"/>
  <c r="Y1223" i="347"/>
  <c r="X1223" i="347"/>
  <c r="X1222" i="347" s="1"/>
  <c r="X1221" i="347" s="1"/>
  <c r="X1220" i="347" s="1"/>
  <c r="X1219" i="347" s="1"/>
  <c r="X1208" i="347" s="1"/>
  <c r="W1223" i="347"/>
  <c r="V1223" i="347"/>
  <c r="V1222" i="347" s="1"/>
  <c r="V1221" i="347" s="1"/>
  <c r="V1220" i="347" s="1"/>
  <c r="V1219" i="347" s="1"/>
  <c r="U1223" i="347"/>
  <c r="T1223" i="347"/>
  <c r="T1222" i="347" s="1"/>
  <c r="S1223" i="347"/>
  <c r="Q1223" i="347"/>
  <c r="Q1222" i="347" s="1"/>
  <c r="Q1221" i="347" s="1"/>
  <c r="Q1220" i="347" s="1"/>
  <c r="Q1219" i="347" s="1"/>
  <c r="Q1208" i="347" s="1"/>
  <c r="P1223" i="347"/>
  <c r="O1223" i="347"/>
  <c r="O1222" i="347" s="1"/>
  <c r="O1221" i="347" s="1"/>
  <c r="O1220" i="347" s="1"/>
  <c r="O1219" i="347" s="1"/>
  <c r="N1223" i="347"/>
  <c r="M1223" i="347"/>
  <c r="M1222" i="347" s="1"/>
  <c r="M1221" i="347" s="1"/>
  <c r="M1220" i="347" s="1"/>
  <c r="M1219" i="347" s="1"/>
  <c r="M1208" i="347" s="1"/>
  <c r="L1223" i="347"/>
  <c r="J1223" i="347"/>
  <c r="I1223" i="347"/>
  <c r="I1222" i="347" s="1"/>
  <c r="I1221" i="347" s="1"/>
  <c r="I1220" i="347" s="1"/>
  <c r="I1219" i="347" s="1"/>
  <c r="H1223" i="347"/>
  <c r="H1222" i="347" s="1"/>
  <c r="H1221" i="347" s="1"/>
  <c r="H1220" i="347" s="1"/>
  <c r="H1219" i="347" s="1"/>
  <c r="G1223" i="347"/>
  <c r="G1222" i="347" s="1"/>
  <c r="G1221" i="347" s="1"/>
  <c r="G1220" i="347" s="1"/>
  <c r="G1219" i="347" s="1"/>
  <c r="F1223" i="347"/>
  <c r="F1222" i="347" s="1"/>
  <c r="E1223" i="347"/>
  <c r="D1223" i="347"/>
  <c r="D1222" i="347" s="1"/>
  <c r="Y1222" i="347"/>
  <c r="W1222" i="347"/>
  <c r="W1221" i="347" s="1"/>
  <c r="U1222" i="347"/>
  <c r="S1222" i="347"/>
  <c r="S1221" i="347" s="1"/>
  <c r="P1222" i="347"/>
  <c r="N1222" i="347"/>
  <c r="N1221" i="347" s="1"/>
  <c r="L1222" i="347"/>
  <c r="J1222" i="347"/>
  <c r="J1221" i="347" s="1"/>
  <c r="E1222" i="347"/>
  <c r="Y1221" i="347"/>
  <c r="U1221" i="347"/>
  <c r="P1221" i="347"/>
  <c r="L1221" i="347"/>
  <c r="F1221" i="347"/>
  <c r="F1220" i="347" s="1"/>
  <c r="E1221" i="347"/>
  <c r="D1221" i="347"/>
  <c r="D1220" i="347" s="1"/>
  <c r="Y1220" i="347"/>
  <c r="W1220" i="347"/>
  <c r="W1219" i="347" s="1"/>
  <c r="U1220" i="347"/>
  <c r="S1220" i="347"/>
  <c r="S1219" i="347" s="1"/>
  <c r="P1220" i="347"/>
  <c r="N1220" i="347"/>
  <c r="N1219" i="347" s="1"/>
  <c r="L1220" i="347"/>
  <c r="J1220" i="347"/>
  <c r="J1219" i="347" s="1"/>
  <c r="E1220" i="347"/>
  <c r="Y1219" i="347"/>
  <c r="U1219" i="347"/>
  <c r="P1219" i="347"/>
  <c r="L1219" i="347"/>
  <c r="F1219" i="347"/>
  <c r="E1219" i="347"/>
  <c r="D1219" i="347"/>
  <c r="AA1218" i="347"/>
  <c r="AB1218" i="347" s="1"/>
  <c r="E1218" i="347"/>
  <c r="K1218" i="347" s="1"/>
  <c r="AC1218" i="347" s="1"/>
  <c r="AA1217" i="347"/>
  <c r="AB1217" i="347" s="1"/>
  <c r="K1217" i="347"/>
  <c r="E1217" i="347"/>
  <c r="AA1216" i="347"/>
  <c r="AB1216" i="347" s="1"/>
  <c r="E1216" i="347"/>
  <c r="K1216" i="347" s="1"/>
  <c r="Y1215" i="347"/>
  <c r="X1215" i="347"/>
  <c r="W1215" i="347"/>
  <c r="V1215" i="347"/>
  <c r="U1215" i="347"/>
  <c r="T1215" i="347"/>
  <c r="S1215" i="347"/>
  <c r="AA1215" i="347" s="1"/>
  <c r="AB1215" i="347" s="1"/>
  <c r="Q1215" i="347"/>
  <c r="P1215" i="347"/>
  <c r="O1215" i="347"/>
  <c r="N1215" i="347"/>
  <c r="M1215" i="347"/>
  <c r="L1215" i="347"/>
  <c r="J1215" i="347"/>
  <c r="J1214" i="347" s="1"/>
  <c r="J1213" i="347" s="1"/>
  <c r="J1212" i="347" s="1"/>
  <c r="I1215" i="347"/>
  <c r="I1214" i="347" s="1"/>
  <c r="I1213" i="347" s="1"/>
  <c r="I1212" i="347" s="1"/>
  <c r="I1211" i="347" s="1"/>
  <c r="I1210" i="347" s="1"/>
  <c r="I1209" i="347" s="1"/>
  <c r="H1215" i="347"/>
  <c r="H1214" i="347" s="1"/>
  <c r="H1213" i="347" s="1"/>
  <c r="H1212" i="347" s="1"/>
  <c r="G1215" i="347"/>
  <c r="G1214" i="347" s="1"/>
  <c r="G1213" i="347" s="1"/>
  <c r="G1212" i="347" s="1"/>
  <c r="G1211" i="347" s="1"/>
  <c r="G1210" i="347" s="1"/>
  <c r="F1215" i="347"/>
  <c r="F1214" i="347" s="1"/>
  <c r="F1213" i="347" s="1"/>
  <c r="F1212" i="347" s="1"/>
  <c r="E1215" i="347"/>
  <c r="D1215" i="347"/>
  <c r="Y1214" i="347"/>
  <c r="Y1213" i="347" s="1"/>
  <c r="Y1212" i="347" s="1"/>
  <c r="Y1211" i="347" s="1"/>
  <c r="X1214" i="347"/>
  <c r="W1214" i="347"/>
  <c r="W1213" i="347" s="1"/>
  <c r="W1212" i="347" s="1"/>
  <c r="W1211" i="347" s="1"/>
  <c r="W1210" i="347" s="1"/>
  <c r="W1209" i="347" s="1"/>
  <c r="W1208" i="347" s="1"/>
  <c r="V1214" i="347"/>
  <c r="U1214" i="347"/>
  <c r="U1213" i="347" s="1"/>
  <c r="U1212" i="347" s="1"/>
  <c r="U1211" i="347" s="1"/>
  <c r="U1210" i="347" s="1"/>
  <c r="U1209" i="347" s="1"/>
  <c r="T1214" i="347"/>
  <c r="S1214" i="347"/>
  <c r="AA1214" i="347" s="1"/>
  <c r="AB1214" i="347" s="1"/>
  <c r="Q1214" i="347"/>
  <c r="P1214" i="347"/>
  <c r="P1213" i="347" s="1"/>
  <c r="P1212" i="347" s="1"/>
  <c r="P1211" i="347" s="1"/>
  <c r="P1210" i="347" s="1"/>
  <c r="P1209" i="347" s="1"/>
  <c r="P1208" i="347" s="1"/>
  <c r="P1196" i="347" s="1"/>
  <c r="P1227" i="347" s="1"/>
  <c r="O1214" i="347"/>
  <c r="N1214" i="347"/>
  <c r="N1213" i="347" s="1"/>
  <c r="N1212" i="347" s="1"/>
  <c r="N1211" i="347" s="1"/>
  <c r="N1210" i="347" s="1"/>
  <c r="N1209" i="347" s="1"/>
  <c r="N1208" i="347" s="1"/>
  <c r="M1214" i="347"/>
  <c r="L1214" i="347"/>
  <c r="L1213" i="347" s="1"/>
  <c r="L1212" i="347" s="1"/>
  <c r="L1211" i="347" s="1"/>
  <c r="L1210" i="347" s="1"/>
  <c r="L1209" i="347" s="1"/>
  <c r="L1208" i="347" s="1"/>
  <c r="L1196" i="347" s="1"/>
  <c r="L1227" i="347" s="1"/>
  <c r="E1214" i="347"/>
  <c r="X1213" i="347"/>
  <c r="V1213" i="347"/>
  <c r="T1213" i="347"/>
  <c r="Q1213" i="347"/>
  <c r="O1213" i="347"/>
  <c r="O1212" i="347" s="1"/>
  <c r="M1213" i="347"/>
  <c r="E1213" i="347"/>
  <c r="X1212" i="347"/>
  <c r="V1212" i="347"/>
  <c r="V1211" i="347" s="1"/>
  <c r="V1210" i="347" s="1"/>
  <c r="V1209" i="347" s="1"/>
  <c r="T1212" i="347"/>
  <c r="Q1212" i="347"/>
  <c r="M1212" i="347"/>
  <c r="E1212" i="347"/>
  <c r="X1211" i="347"/>
  <c r="X1210" i="347" s="1"/>
  <c r="X1209" i="347" s="1"/>
  <c r="T1211" i="347"/>
  <c r="T1210" i="347" s="1"/>
  <c r="T1209" i="347" s="1"/>
  <c r="Q1211" i="347"/>
  <c r="O1211" i="347"/>
  <c r="O1210" i="347" s="1"/>
  <c r="O1209" i="347" s="1"/>
  <c r="M1211" i="347"/>
  <c r="J1211" i="347"/>
  <c r="J1210" i="347" s="1"/>
  <c r="J1209" i="347" s="1"/>
  <c r="J1208" i="347" s="1"/>
  <c r="H1211" i="347"/>
  <c r="H1210" i="347" s="1"/>
  <c r="H1209" i="347" s="1"/>
  <c r="F1211" i="347"/>
  <c r="F1210" i="347" s="1"/>
  <c r="F1209" i="347" s="1"/>
  <c r="F1208" i="347" s="1"/>
  <c r="E1211" i="347"/>
  <c r="Y1210" i="347"/>
  <c r="Y1209" i="347" s="1"/>
  <c r="Y1208" i="347" s="1"/>
  <c r="Y1196" i="347" s="1"/>
  <c r="Y1227" i="347" s="1"/>
  <c r="Q1210" i="347"/>
  <c r="M1210" i="347"/>
  <c r="E1210" i="347"/>
  <c r="Q1209" i="347"/>
  <c r="M1209" i="347"/>
  <c r="G1209" i="347"/>
  <c r="E1209" i="347"/>
  <c r="U1208" i="347"/>
  <c r="U1196" i="347" s="1"/>
  <c r="U1227" i="347" s="1"/>
  <c r="E1208" i="347"/>
  <c r="AB1207" i="347"/>
  <c r="AA1207" i="347"/>
  <c r="K1207" i="347"/>
  <c r="E1207" i="347"/>
  <c r="AA1206" i="347"/>
  <c r="AB1206" i="347" s="1"/>
  <c r="E1206" i="347"/>
  <c r="K1206" i="347" s="1"/>
  <c r="AB1205" i="347"/>
  <c r="AA1205" i="347"/>
  <c r="K1205" i="347"/>
  <c r="E1205" i="347"/>
  <c r="Y1204" i="347"/>
  <c r="X1204" i="347"/>
  <c r="X1203" i="347" s="1"/>
  <c r="X1202" i="347" s="1"/>
  <c r="X1201" i="347" s="1"/>
  <c r="X1200" i="347" s="1"/>
  <c r="X1199" i="347" s="1"/>
  <c r="X1198" i="347" s="1"/>
  <c r="X1197" i="347" s="1"/>
  <c r="W1204" i="347"/>
  <c r="V1204" i="347"/>
  <c r="V1203" i="347" s="1"/>
  <c r="V1202" i="347" s="1"/>
  <c r="V1201" i="347" s="1"/>
  <c r="V1200" i="347" s="1"/>
  <c r="V1199" i="347" s="1"/>
  <c r="V1198" i="347" s="1"/>
  <c r="V1197" i="347" s="1"/>
  <c r="U1204" i="347"/>
  <c r="T1204" i="347"/>
  <c r="T1203" i="347" s="1"/>
  <c r="S1204" i="347"/>
  <c r="Q1204" i="347"/>
  <c r="Q1203" i="347" s="1"/>
  <c r="Q1202" i="347" s="1"/>
  <c r="Q1201" i="347" s="1"/>
  <c r="Q1200" i="347" s="1"/>
  <c r="Q1199" i="347" s="1"/>
  <c r="Q1198" i="347" s="1"/>
  <c r="Q1197" i="347" s="1"/>
  <c r="P1204" i="347"/>
  <c r="O1204" i="347"/>
  <c r="O1203" i="347" s="1"/>
  <c r="O1202" i="347" s="1"/>
  <c r="O1201" i="347" s="1"/>
  <c r="O1200" i="347" s="1"/>
  <c r="O1199" i="347" s="1"/>
  <c r="O1198" i="347" s="1"/>
  <c r="O1197" i="347" s="1"/>
  <c r="N1204" i="347"/>
  <c r="M1204" i="347"/>
  <c r="M1203" i="347" s="1"/>
  <c r="M1202" i="347" s="1"/>
  <c r="M1201" i="347" s="1"/>
  <c r="M1200" i="347" s="1"/>
  <c r="M1199" i="347" s="1"/>
  <c r="M1198" i="347" s="1"/>
  <c r="M1197" i="347" s="1"/>
  <c r="L1204" i="347"/>
  <c r="J1204" i="347"/>
  <c r="I1204" i="347"/>
  <c r="I1203" i="347" s="1"/>
  <c r="I1202" i="347" s="1"/>
  <c r="I1201" i="347" s="1"/>
  <c r="I1200" i="347" s="1"/>
  <c r="I1199" i="347" s="1"/>
  <c r="I1198" i="347" s="1"/>
  <c r="I1197" i="347" s="1"/>
  <c r="H1204" i="347"/>
  <c r="H1203" i="347" s="1"/>
  <c r="H1202" i="347" s="1"/>
  <c r="H1201" i="347" s="1"/>
  <c r="H1200" i="347" s="1"/>
  <c r="H1199" i="347" s="1"/>
  <c r="H1198" i="347" s="1"/>
  <c r="H1197" i="347" s="1"/>
  <c r="G1204" i="347"/>
  <c r="G1203" i="347" s="1"/>
  <c r="G1202" i="347" s="1"/>
  <c r="G1201" i="347" s="1"/>
  <c r="G1200" i="347" s="1"/>
  <c r="G1199" i="347" s="1"/>
  <c r="G1198" i="347" s="1"/>
  <c r="G1197" i="347" s="1"/>
  <c r="F1204" i="347"/>
  <c r="E1204" i="347"/>
  <c r="D1204" i="347"/>
  <c r="Y1203" i="347"/>
  <c r="W1203" i="347"/>
  <c r="U1203" i="347"/>
  <c r="S1203" i="347"/>
  <c r="P1203" i="347"/>
  <c r="N1203" i="347"/>
  <c r="L1203" i="347"/>
  <c r="J1203" i="347"/>
  <c r="F1203" i="347"/>
  <c r="F1202" i="347" s="1"/>
  <c r="E1203" i="347"/>
  <c r="D1203" i="347"/>
  <c r="D1202" i="347" s="1"/>
  <c r="Y1202" i="347"/>
  <c r="W1202" i="347"/>
  <c r="W1201" i="347" s="1"/>
  <c r="U1202" i="347"/>
  <c r="S1202" i="347"/>
  <c r="S1201" i="347" s="1"/>
  <c r="P1202" i="347"/>
  <c r="N1202" i="347"/>
  <c r="N1201" i="347" s="1"/>
  <c r="L1202" i="347"/>
  <c r="J1202" i="347"/>
  <c r="J1201" i="347" s="1"/>
  <c r="E1202" i="347"/>
  <c r="Y1201" i="347"/>
  <c r="U1201" i="347"/>
  <c r="P1201" i="347"/>
  <c r="L1201" i="347"/>
  <c r="F1201" i="347"/>
  <c r="F1200" i="347" s="1"/>
  <c r="E1201" i="347"/>
  <c r="D1201" i="347"/>
  <c r="D1200" i="347" s="1"/>
  <c r="Y1200" i="347"/>
  <c r="W1200" i="347"/>
  <c r="W1199" i="347" s="1"/>
  <c r="U1200" i="347"/>
  <c r="S1200" i="347"/>
  <c r="S1199" i="347" s="1"/>
  <c r="P1200" i="347"/>
  <c r="N1200" i="347"/>
  <c r="N1199" i="347" s="1"/>
  <c r="L1200" i="347"/>
  <c r="J1200" i="347"/>
  <c r="J1199" i="347" s="1"/>
  <c r="E1200" i="347"/>
  <c r="Y1199" i="347"/>
  <c r="U1199" i="347"/>
  <c r="P1199" i="347"/>
  <c r="L1199" i="347"/>
  <c r="F1199" i="347"/>
  <c r="F1198" i="347" s="1"/>
  <c r="E1199" i="347"/>
  <c r="D1199" i="347"/>
  <c r="D1198" i="347" s="1"/>
  <c r="Y1198" i="347"/>
  <c r="W1198" i="347"/>
  <c r="W1197" i="347" s="1"/>
  <c r="U1198" i="347"/>
  <c r="S1198" i="347"/>
  <c r="S1197" i="347" s="1"/>
  <c r="P1198" i="347"/>
  <c r="N1198" i="347"/>
  <c r="N1197" i="347" s="1"/>
  <c r="L1198" i="347"/>
  <c r="J1198" i="347"/>
  <c r="J1197" i="347" s="1"/>
  <c r="E1198" i="347"/>
  <c r="Y1197" i="347"/>
  <c r="U1197" i="347"/>
  <c r="P1197" i="347"/>
  <c r="L1197" i="347"/>
  <c r="F1197" i="347"/>
  <c r="E1197" i="347"/>
  <c r="D1197" i="347"/>
  <c r="E1196" i="347"/>
  <c r="E1227" i="347" s="1"/>
  <c r="AA1192" i="347"/>
  <c r="R1192" i="347"/>
  <c r="K1192" i="347"/>
  <c r="E1192" i="347"/>
  <c r="AA1191" i="347"/>
  <c r="R1191" i="347"/>
  <c r="AB1191" i="347" s="1"/>
  <c r="E1191" i="347"/>
  <c r="K1191" i="347" s="1"/>
  <c r="AA1190" i="347"/>
  <c r="R1190" i="347"/>
  <c r="E1190" i="347"/>
  <c r="K1190" i="347" s="1"/>
  <c r="AA1189" i="347"/>
  <c r="R1189" i="347"/>
  <c r="AB1189" i="347" s="1"/>
  <c r="AC1189" i="347" s="1"/>
  <c r="E1189" i="347"/>
  <c r="K1189" i="347" s="1"/>
  <c r="AA1188" i="347"/>
  <c r="R1188" i="347"/>
  <c r="E1188" i="347"/>
  <c r="K1188" i="347" s="1"/>
  <c r="Z1187" i="347"/>
  <c r="Y1187" i="347"/>
  <c r="Y1183" i="347" s="1"/>
  <c r="Y1174" i="347" s="1"/>
  <c r="Y1173" i="347" s="1"/>
  <c r="X1187" i="347"/>
  <c r="W1187" i="347"/>
  <c r="V1187" i="347"/>
  <c r="U1187" i="347"/>
  <c r="U1183" i="347" s="1"/>
  <c r="T1187" i="347"/>
  <c r="S1187" i="347"/>
  <c r="Q1187" i="347"/>
  <c r="P1187" i="347"/>
  <c r="P1183" i="347" s="1"/>
  <c r="O1187" i="347"/>
  <c r="N1187" i="347"/>
  <c r="M1187" i="347"/>
  <c r="L1187" i="347"/>
  <c r="J1187" i="347"/>
  <c r="I1187" i="347"/>
  <c r="I1183" i="347" s="1"/>
  <c r="I1174" i="347" s="1"/>
  <c r="H1187" i="347"/>
  <c r="G1187" i="347"/>
  <c r="F1187" i="347"/>
  <c r="E1187" i="347"/>
  <c r="D1187" i="347"/>
  <c r="AA1186" i="347"/>
  <c r="R1186" i="347"/>
  <c r="E1186" i="347"/>
  <c r="K1186" i="347" s="1"/>
  <c r="AA1185" i="347"/>
  <c r="R1185" i="347"/>
  <c r="AB1185" i="347" s="1"/>
  <c r="AC1185" i="347" s="1"/>
  <c r="E1185" i="347"/>
  <c r="K1185" i="347" s="1"/>
  <c r="Z1184" i="347"/>
  <c r="Z1183" i="347" s="1"/>
  <c r="Y1184" i="347"/>
  <c r="X1184" i="347"/>
  <c r="X1183" i="347" s="1"/>
  <c r="W1184" i="347"/>
  <c r="V1184" i="347"/>
  <c r="V1183" i="347" s="1"/>
  <c r="U1184" i="347"/>
  <c r="T1184" i="347"/>
  <c r="T1183" i="347" s="1"/>
  <c r="S1184" i="347"/>
  <c r="Q1184" i="347"/>
  <c r="Q1183" i="347" s="1"/>
  <c r="P1184" i="347"/>
  <c r="O1184" i="347"/>
  <c r="O1183" i="347" s="1"/>
  <c r="N1184" i="347"/>
  <c r="M1184" i="347"/>
  <c r="M1183" i="347" s="1"/>
  <c r="L1184" i="347"/>
  <c r="J1184" i="347"/>
  <c r="J1183" i="347" s="1"/>
  <c r="I1184" i="347"/>
  <c r="H1184" i="347"/>
  <c r="H1183" i="347" s="1"/>
  <c r="G1184" i="347"/>
  <c r="F1184" i="347"/>
  <c r="F1183" i="347" s="1"/>
  <c r="E1184" i="347"/>
  <c r="D1184" i="347"/>
  <c r="W1183" i="347"/>
  <c r="S1183" i="347"/>
  <c r="N1183" i="347"/>
  <c r="G1183" i="347"/>
  <c r="G1174" i="347" s="1"/>
  <c r="G1173" i="347" s="1"/>
  <c r="E1183" i="347"/>
  <c r="AA1182" i="347"/>
  <c r="R1182" i="347"/>
  <c r="E1182" i="347"/>
  <c r="K1182" i="347" s="1"/>
  <c r="AA1181" i="347"/>
  <c r="R1181" i="347"/>
  <c r="AB1181" i="347" s="1"/>
  <c r="AC1181" i="347" s="1"/>
  <c r="E1181" i="347"/>
  <c r="K1181" i="347" s="1"/>
  <c r="AA1180" i="347"/>
  <c r="R1180" i="347"/>
  <c r="E1180" i="347"/>
  <c r="K1180" i="347" s="1"/>
  <c r="AA1179" i="347"/>
  <c r="R1179" i="347"/>
  <c r="AB1179" i="347" s="1"/>
  <c r="AC1179" i="347" s="1"/>
  <c r="E1179" i="347"/>
  <c r="K1179" i="347" s="1"/>
  <c r="Z1178" i="347"/>
  <c r="Z1175" i="347" s="1"/>
  <c r="Z1174" i="347" s="1"/>
  <c r="Z1173" i="347" s="1"/>
  <c r="Y1178" i="347"/>
  <c r="X1178" i="347"/>
  <c r="X1175" i="347" s="1"/>
  <c r="X1174" i="347" s="1"/>
  <c r="W1178" i="347"/>
  <c r="V1178" i="347"/>
  <c r="V1175" i="347" s="1"/>
  <c r="V1174" i="347" s="1"/>
  <c r="V1173" i="347" s="1"/>
  <c r="U1178" i="347"/>
  <c r="T1178" i="347"/>
  <c r="T1175" i="347" s="1"/>
  <c r="T1174" i="347" s="1"/>
  <c r="S1178" i="347"/>
  <c r="Q1178" i="347"/>
  <c r="Q1175" i="347" s="1"/>
  <c r="Q1174" i="347" s="1"/>
  <c r="Q1173" i="347" s="1"/>
  <c r="P1178" i="347"/>
  <c r="O1178" i="347"/>
  <c r="O1175" i="347" s="1"/>
  <c r="O1174" i="347" s="1"/>
  <c r="N1178" i="347"/>
  <c r="M1178" i="347"/>
  <c r="M1175" i="347" s="1"/>
  <c r="L1178" i="347"/>
  <c r="J1178" i="347"/>
  <c r="J1175" i="347" s="1"/>
  <c r="J1174" i="347" s="1"/>
  <c r="J1173" i="347" s="1"/>
  <c r="I1178" i="347"/>
  <c r="H1178" i="347"/>
  <c r="H1175" i="347" s="1"/>
  <c r="H1174" i="347" s="1"/>
  <c r="H1173" i="347" s="1"/>
  <c r="G1178" i="347"/>
  <c r="F1178" i="347"/>
  <c r="F1175" i="347" s="1"/>
  <c r="F1174" i="347" s="1"/>
  <c r="F1173" i="347" s="1"/>
  <c r="E1178" i="347"/>
  <c r="D1178" i="347"/>
  <c r="AA1177" i="347"/>
  <c r="R1177" i="347"/>
  <c r="AB1177" i="347" s="1"/>
  <c r="AC1177" i="347" s="1"/>
  <c r="E1177" i="347"/>
  <c r="K1177" i="347" s="1"/>
  <c r="AA1176" i="347"/>
  <c r="R1176" i="347"/>
  <c r="E1176" i="347"/>
  <c r="K1176" i="347" s="1"/>
  <c r="Y1175" i="347"/>
  <c r="W1175" i="347"/>
  <c r="U1175" i="347"/>
  <c r="S1175" i="347"/>
  <c r="S1174" i="347" s="1"/>
  <c r="P1175" i="347"/>
  <c r="N1175" i="347"/>
  <c r="L1175" i="347"/>
  <c r="I1175" i="347"/>
  <c r="G1175" i="347"/>
  <c r="E1175" i="347"/>
  <c r="U1174" i="347"/>
  <c r="U1173" i="347" s="1"/>
  <c r="M1174" i="347"/>
  <c r="M1173" i="347" s="1"/>
  <c r="E1174" i="347"/>
  <c r="X1173" i="347"/>
  <c r="T1173" i="347"/>
  <c r="O1173" i="347"/>
  <c r="I1173" i="347"/>
  <c r="E1173" i="347"/>
  <c r="AA1172" i="347"/>
  <c r="R1172" i="347"/>
  <c r="AB1172" i="347" s="1"/>
  <c r="AC1172" i="347" s="1"/>
  <c r="E1172" i="347"/>
  <c r="K1172" i="347" s="1"/>
  <c r="Z1171" i="347"/>
  <c r="Z1170" i="347" s="1"/>
  <c r="Z1169" i="347" s="1"/>
  <c r="Y1171" i="347"/>
  <c r="X1171" i="347"/>
  <c r="X1170" i="347" s="1"/>
  <c r="X1169" i="347" s="1"/>
  <c r="W1171" i="347"/>
  <c r="V1171" i="347"/>
  <c r="V1170" i="347" s="1"/>
  <c r="V1169" i="347" s="1"/>
  <c r="U1171" i="347"/>
  <c r="T1171" i="347"/>
  <c r="T1170" i="347" s="1"/>
  <c r="T1169" i="347" s="1"/>
  <c r="S1171" i="347"/>
  <c r="Q1171" i="347"/>
  <c r="Q1170" i="347" s="1"/>
  <c r="P1171" i="347"/>
  <c r="O1171" i="347"/>
  <c r="O1170" i="347" s="1"/>
  <c r="O1169" i="347" s="1"/>
  <c r="N1171" i="347"/>
  <c r="M1171" i="347"/>
  <c r="M1170" i="347" s="1"/>
  <c r="L1171" i="347"/>
  <c r="J1171" i="347"/>
  <c r="J1170" i="347" s="1"/>
  <c r="J1169" i="347" s="1"/>
  <c r="I1171" i="347"/>
  <c r="H1171" i="347"/>
  <c r="H1170" i="347" s="1"/>
  <c r="H1169" i="347" s="1"/>
  <c r="G1171" i="347"/>
  <c r="F1171" i="347"/>
  <c r="F1170" i="347" s="1"/>
  <c r="F1169" i="347" s="1"/>
  <c r="E1171" i="347"/>
  <c r="D1171" i="347"/>
  <c r="Y1170" i="347"/>
  <c r="W1170" i="347"/>
  <c r="W1169" i="347" s="1"/>
  <c r="U1170" i="347"/>
  <c r="U1169" i="347" s="1"/>
  <c r="S1170" i="347"/>
  <c r="S1169" i="347" s="1"/>
  <c r="P1170" i="347"/>
  <c r="P1169" i="347" s="1"/>
  <c r="N1170" i="347"/>
  <c r="N1169" i="347" s="1"/>
  <c r="L1170" i="347"/>
  <c r="L1169" i="347" s="1"/>
  <c r="R1169" i="347" s="1"/>
  <c r="I1170" i="347"/>
  <c r="G1170" i="347"/>
  <c r="G1169" i="347" s="1"/>
  <c r="E1170" i="347"/>
  <c r="Y1169" i="347"/>
  <c r="Q1169" i="347"/>
  <c r="M1169" i="347"/>
  <c r="I1169" i="347"/>
  <c r="E1169" i="347"/>
  <c r="AA1168" i="347"/>
  <c r="R1168" i="347"/>
  <c r="AB1168" i="347" s="1"/>
  <c r="AC1168" i="347" s="1"/>
  <c r="E1168" i="347"/>
  <c r="K1168" i="347" s="1"/>
  <c r="AA1167" i="347"/>
  <c r="R1167" i="347"/>
  <c r="E1167" i="347"/>
  <c r="K1167" i="347" s="1"/>
  <c r="AA1166" i="347"/>
  <c r="R1166" i="347"/>
  <c r="AB1166" i="347" s="1"/>
  <c r="AC1166" i="347" s="1"/>
  <c r="E1166" i="347"/>
  <c r="K1166" i="347" s="1"/>
  <c r="Z1165" i="347"/>
  <c r="Y1165" i="347"/>
  <c r="X1165" i="347"/>
  <c r="W1165" i="347"/>
  <c r="V1165" i="347"/>
  <c r="U1165" i="347"/>
  <c r="T1165" i="347"/>
  <c r="S1165" i="347"/>
  <c r="Q1165" i="347"/>
  <c r="P1165" i="347"/>
  <c r="O1165" i="347"/>
  <c r="N1165" i="347"/>
  <c r="M1165" i="347"/>
  <c r="L1165" i="347"/>
  <c r="J1165" i="347"/>
  <c r="I1165" i="347"/>
  <c r="H1165" i="347"/>
  <c r="G1165" i="347"/>
  <c r="F1165" i="347"/>
  <c r="E1165" i="347"/>
  <c r="D1165" i="347"/>
  <c r="K1165" i="347" s="1"/>
  <c r="AA1164" i="347"/>
  <c r="R1164" i="347"/>
  <c r="AB1164" i="347" s="1"/>
  <c r="AC1164" i="347" s="1"/>
  <c r="E1164" i="347"/>
  <c r="K1164" i="347" s="1"/>
  <c r="AA1163" i="347"/>
  <c r="R1163" i="347"/>
  <c r="E1163" i="347"/>
  <c r="K1163" i="347" s="1"/>
  <c r="Z1162" i="347"/>
  <c r="Y1162" i="347"/>
  <c r="X1162" i="347"/>
  <c r="W1162" i="347"/>
  <c r="V1162" i="347"/>
  <c r="U1162" i="347"/>
  <c r="T1162" i="347"/>
  <c r="S1162" i="347"/>
  <c r="AA1162" i="347" s="1"/>
  <c r="Q1162" i="347"/>
  <c r="P1162" i="347"/>
  <c r="O1162" i="347"/>
  <c r="N1162" i="347"/>
  <c r="M1162" i="347"/>
  <c r="L1162" i="347"/>
  <c r="R1162" i="347" s="1"/>
  <c r="J1162" i="347"/>
  <c r="I1162" i="347"/>
  <c r="H1162" i="347"/>
  <c r="G1162" i="347"/>
  <c r="F1162" i="347"/>
  <c r="E1162" i="347"/>
  <c r="D1162" i="347"/>
  <c r="AA1161" i="347"/>
  <c r="R1161" i="347"/>
  <c r="E1161" i="347"/>
  <c r="K1161" i="347" s="1"/>
  <c r="AA1160" i="347"/>
  <c r="R1160" i="347"/>
  <c r="AB1160" i="347" s="1"/>
  <c r="AC1160" i="347" s="1"/>
  <c r="E1160" i="347"/>
  <c r="K1160" i="347" s="1"/>
  <c r="AA1159" i="347"/>
  <c r="R1159" i="347"/>
  <c r="E1159" i="347"/>
  <c r="K1159" i="347" s="1"/>
  <c r="AA1158" i="347"/>
  <c r="R1158" i="347"/>
  <c r="AB1158" i="347" s="1"/>
  <c r="AC1158" i="347" s="1"/>
  <c r="E1158" i="347"/>
  <c r="K1158" i="347" s="1"/>
  <c r="Z1157" i="347"/>
  <c r="Z1043" i="347" s="1"/>
  <c r="Y1157" i="347"/>
  <c r="X1157" i="347"/>
  <c r="X1043" i="347" s="1"/>
  <c r="W1157" i="347"/>
  <c r="V1157" i="347"/>
  <c r="V1043" i="347" s="1"/>
  <c r="U1157" i="347"/>
  <c r="T1157" i="347"/>
  <c r="T1043" i="347" s="1"/>
  <c r="S1157" i="347"/>
  <c r="Q1157" i="347"/>
  <c r="Q1043" i="347" s="1"/>
  <c r="P1157" i="347"/>
  <c r="O1157" i="347"/>
  <c r="O1043" i="347" s="1"/>
  <c r="N1157" i="347"/>
  <c r="M1157" i="347"/>
  <c r="M1043" i="347" s="1"/>
  <c r="L1157" i="347"/>
  <c r="J1157" i="347"/>
  <c r="J1043" i="347" s="1"/>
  <c r="I1157" i="347"/>
  <c r="H1157" i="347"/>
  <c r="H1043" i="347" s="1"/>
  <c r="G1157" i="347"/>
  <c r="F1157" i="347"/>
  <c r="F1043" i="347" s="1"/>
  <c r="E1157" i="347"/>
  <c r="D1157" i="347"/>
  <c r="AA1156" i="347"/>
  <c r="R1156" i="347"/>
  <c r="AB1156" i="347" s="1"/>
  <c r="AC1156" i="347" s="1"/>
  <c r="E1156" i="347"/>
  <c r="K1156" i="347" s="1"/>
  <c r="AA1155" i="347"/>
  <c r="R1155" i="347"/>
  <c r="E1155" i="347"/>
  <c r="K1155" i="347" s="1"/>
  <c r="Z1154" i="347"/>
  <c r="Y1154" i="347"/>
  <c r="X1154" i="347"/>
  <c r="W1154" i="347"/>
  <c r="W1043" i="347" s="1"/>
  <c r="V1154" i="347"/>
  <c r="U1154" i="347"/>
  <c r="U1043" i="347" s="1"/>
  <c r="T1154" i="347"/>
  <c r="S1154" i="347"/>
  <c r="Q1154" i="347"/>
  <c r="P1154" i="347"/>
  <c r="O1154" i="347"/>
  <c r="N1154" i="347"/>
  <c r="M1154" i="347"/>
  <c r="L1154" i="347"/>
  <c r="R1154" i="347" s="1"/>
  <c r="J1154" i="347"/>
  <c r="I1154" i="347"/>
  <c r="H1154" i="347"/>
  <c r="G1154" i="347"/>
  <c r="G1043" i="347" s="1"/>
  <c r="F1154" i="347"/>
  <c r="E1154" i="347"/>
  <c r="D1154" i="347"/>
  <c r="AA1153" i="347"/>
  <c r="R1153" i="347"/>
  <c r="E1153" i="347"/>
  <c r="K1153" i="347" s="1"/>
  <c r="AA1152" i="347"/>
  <c r="R1152" i="347"/>
  <c r="AB1152" i="347" s="1"/>
  <c r="AC1152" i="347" s="1"/>
  <c r="E1152" i="347"/>
  <c r="K1152" i="347" s="1"/>
  <c r="AA1151" i="347"/>
  <c r="R1151" i="347"/>
  <c r="E1151" i="347"/>
  <c r="K1151" i="347" s="1"/>
  <c r="AA1150" i="347"/>
  <c r="R1150" i="347"/>
  <c r="AB1150" i="347" s="1"/>
  <c r="AC1150" i="347" s="1"/>
  <c r="E1150" i="347"/>
  <c r="K1150" i="347" s="1"/>
  <c r="AA1149" i="347"/>
  <c r="R1149" i="347"/>
  <c r="E1149" i="347"/>
  <c r="K1149" i="347" s="1"/>
  <c r="AA1148" i="347"/>
  <c r="R1148" i="347"/>
  <c r="AB1148" i="347" s="1"/>
  <c r="AC1148" i="347" s="1"/>
  <c r="E1148" i="347"/>
  <c r="K1148" i="347" s="1"/>
  <c r="AA1147" i="347"/>
  <c r="R1147" i="347"/>
  <c r="E1147" i="347"/>
  <c r="K1147" i="347" s="1"/>
  <c r="AA1146" i="347"/>
  <c r="R1146" i="347"/>
  <c r="AB1146" i="347" s="1"/>
  <c r="AC1146" i="347" s="1"/>
  <c r="E1146" i="347"/>
  <c r="K1146" i="347" s="1"/>
  <c r="AA1145" i="347"/>
  <c r="R1145" i="347"/>
  <c r="E1145" i="347"/>
  <c r="K1145" i="347" s="1"/>
  <c r="AA1144" i="347"/>
  <c r="R1144" i="347"/>
  <c r="AB1144" i="347" s="1"/>
  <c r="AC1144" i="347" s="1"/>
  <c r="E1144" i="347"/>
  <c r="K1144" i="347" s="1"/>
  <c r="AA1143" i="347"/>
  <c r="R1143" i="347"/>
  <c r="E1143" i="347"/>
  <c r="K1143" i="347" s="1"/>
  <c r="AA1142" i="347"/>
  <c r="R1142" i="347"/>
  <c r="AB1142" i="347" s="1"/>
  <c r="AC1142" i="347" s="1"/>
  <c r="E1142" i="347"/>
  <c r="K1142" i="347" s="1"/>
  <c r="AA1141" i="347"/>
  <c r="R1141" i="347"/>
  <c r="E1141" i="347"/>
  <c r="K1141" i="347" s="1"/>
  <c r="AA1140" i="347"/>
  <c r="R1140" i="347"/>
  <c r="AB1140" i="347" s="1"/>
  <c r="AC1140" i="347" s="1"/>
  <c r="E1140" i="347"/>
  <c r="K1140" i="347" s="1"/>
  <c r="AA1139" i="347"/>
  <c r="R1139" i="347"/>
  <c r="E1139" i="347"/>
  <c r="K1139" i="347" s="1"/>
  <c r="AA1138" i="347"/>
  <c r="R1138" i="347"/>
  <c r="AB1138" i="347" s="1"/>
  <c r="AC1138" i="347" s="1"/>
  <c r="E1138" i="347"/>
  <c r="K1138" i="347" s="1"/>
  <c r="AA1137" i="347"/>
  <c r="R1137" i="347"/>
  <c r="E1137" i="347"/>
  <c r="K1137" i="347" s="1"/>
  <c r="AA1136" i="347"/>
  <c r="R1136" i="347"/>
  <c r="AB1136" i="347" s="1"/>
  <c r="AC1136" i="347" s="1"/>
  <c r="E1136" i="347"/>
  <c r="K1136" i="347" s="1"/>
  <c r="AA1135" i="347"/>
  <c r="R1135" i="347"/>
  <c r="E1135" i="347"/>
  <c r="K1135" i="347" s="1"/>
  <c r="AA1134" i="347"/>
  <c r="R1134" i="347"/>
  <c r="AB1134" i="347" s="1"/>
  <c r="AC1134" i="347" s="1"/>
  <c r="E1134" i="347"/>
  <c r="K1134" i="347" s="1"/>
  <c r="AA1133" i="347"/>
  <c r="R1133" i="347"/>
  <c r="E1133" i="347"/>
  <c r="K1133" i="347" s="1"/>
  <c r="AA1132" i="347"/>
  <c r="R1132" i="347"/>
  <c r="AB1132" i="347" s="1"/>
  <c r="AC1132" i="347" s="1"/>
  <c r="E1132" i="347"/>
  <c r="K1132" i="347" s="1"/>
  <c r="AA1131" i="347"/>
  <c r="R1131" i="347"/>
  <c r="E1131" i="347"/>
  <c r="K1131" i="347" s="1"/>
  <c r="AA1130" i="347"/>
  <c r="R1130" i="347"/>
  <c r="AB1130" i="347" s="1"/>
  <c r="AC1130" i="347" s="1"/>
  <c r="E1130" i="347"/>
  <c r="K1130" i="347" s="1"/>
  <c r="AA1129" i="347"/>
  <c r="R1129" i="347"/>
  <c r="E1129" i="347"/>
  <c r="K1129" i="347" s="1"/>
  <c r="AA1128" i="347"/>
  <c r="R1128" i="347"/>
  <c r="AB1128" i="347" s="1"/>
  <c r="AC1128" i="347" s="1"/>
  <c r="E1128" i="347"/>
  <c r="K1128" i="347" s="1"/>
  <c r="AA1127" i="347"/>
  <c r="R1127" i="347"/>
  <c r="E1127" i="347"/>
  <c r="K1127" i="347" s="1"/>
  <c r="AA1126" i="347"/>
  <c r="R1126" i="347"/>
  <c r="AB1126" i="347" s="1"/>
  <c r="AC1126" i="347" s="1"/>
  <c r="E1126" i="347"/>
  <c r="K1126" i="347" s="1"/>
  <c r="AA1125" i="347"/>
  <c r="R1125" i="347"/>
  <c r="E1125" i="347"/>
  <c r="K1125" i="347" s="1"/>
  <c r="AA1124" i="347"/>
  <c r="R1124" i="347"/>
  <c r="AB1124" i="347" s="1"/>
  <c r="AC1124" i="347" s="1"/>
  <c r="E1124" i="347"/>
  <c r="K1124" i="347" s="1"/>
  <c r="AA1123" i="347"/>
  <c r="R1123" i="347"/>
  <c r="E1123" i="347"/>
  <c r="K1123" i="347" s="1"/>
  <c r="AA1122" i="347"/>
  <c r="R1122" i="347"/>
  <c r="AB1122" i="347" s="1"/>
  <c r="AC1122" i="347" s="1"/>
  <c r="E1122" i="347"/>
  <c r="K1122" i="347" s="1"/>
  <c r="AA1121" i="347"/>
  <c r="R1121" i="347"/>
  <c r="E1121" i="347"/>
  <c r="K1121" i="347" s="1"/>
  <c r="AA1120" i="347"/>
  <c r="R1120" i="347"/>
  <c r="AB1120" i="347" s="1"/>
  <c r="AC1120" i="347" s="1"/>
  <c r="E1120" i="347"/>
  <c r="K1120" i="347" s="1"/>
  <c r="AA1119" i="347"/>
  <c r="R1119" i="347"/>
  <c r="E1119" i="347"/>
  <c r="K1119" i="347" s="1"/>
  <c r="AA1118" i="347"/>
  <c r="R1118" i="347"/>
  <c r="AB1118" i="347" s="1"/>
  <c r="AC1118" i="347" s="1"/>
  <c r="E1118" i="347"/>
  <c r="K1118" i="347" s="1"/>
  <c r="AA1117" i="347"/>
  <c r="R1117" i="347"/>
  <c r="E1117" i="347"/>
  <c r="K1117" i="347" s="1"/>
  <c r="AA1116" i="347"/>
  <c r="R1116" i="347"/>
  <c r="AB1116" i="347" s="1"/>
  <c r="AC1116" i="347" s="1"/>
  <c r="E1116" i="347"/>
  <c r="K1116" i="347" s="1"/>
  <c r="AA1115" i="347"/>
  <c r="R1115" i="347"/>
  <c r="E1115" i="347"/>
  <c r="K1115" i="347" s="1"/>
  <c r="AA1114" i="347"/>
  <c r="R1114" i="347"/>
  <c r="AB1114" i="347" s="1"/>
  <c r="AC1114" i="347" s="1"/>
  <c r="E1114" i="347"/>
  <c r="K1114" i="347" s="1"/>
  <c r="AA1113" i="347"/>
  <c r="R1113" i="347"/>
  <c r="E1113" i="347"/>
  <c r="K1113" i="347" s="1"/>
  <c r="AA1112" i="347"/>
  <c r="R1112" i="347"/>
  <c r="AB1112" i="347" s="1"/>
  <c r="AC1112" i="347" s="1"/>
  <c r="E1112" i="347"/>
  <c r="K1112" i="347" s="1"/>
  <c r="AA1111" i="347"/>
  <c r="R1111" i="347"/>
  <c r="E1111" i="347"/>
  <c r="K1111" i="347" s="1"/>
  <c r="AA1110" i="347"/>
  <c r="R1110" i="347"/>
  <c r="AB1110" i="347" s="1"/>
  <c r="AC1110" i="347" s="1"/>
  <c r="E1110" i="347"/>
  <c r="K1110" i="347" s="1"/>
  <c r="AA1109" i="347"/>
  <c r="R1109" i="347"/>
  <c r="E1109" i="347"/>
  <c r="K1109" i="347" s="1"/>
  <c r="AA1108" i="347"/>
  <c r="R1108" i="347"/>
  <c r="AB1108" i="347" s="1"/>
  <c r="AC1108" i="347" s="1"/>
  <c r="E1108" i="347"/>
  <c r="K1108" i="347" s="1"/>
  <c r="AA1107" i="347"/>
  <c r="R1107" i="347"/>
  <c r="E1107" i="347"/>
  <c r="K1107" i="347" s="1"/>
  <c r="AA1106" i="347"/>
  <c r="R1106" i="347"/>
  <c r="AB1106" i="347" s="1"/>
  <c r="AC1106" i="347" s="1"/>
  <c r="E1106" i="347"/>
  <c r="K1106" i="347" s="1"/>
  <c r="AA1105" i="347"/>
  <c r="R1105" i="347"/>
  <c r="E1105" i="347"/>
  <c r="K1105" i="347" s="1"/>
  <c r="AA1104" i="347"/>
  <c r="R1104" i="347"/>
  <c r="AB1104" i="347" s="1"/>
  <c r="AC1104" i="347" s="1"/>
  <c r="E1104" i="347"/>
  <c r="K1104" i="347" s="1"/>
  <c r="AA1103" i="347"/>
  <c r="R1103" i="347"/>
  <c r="E1103" i="347"/>
  <c r="K1103" i="347" s="1"/>
  <c r="AA1102" i="347"/>
  <c r="R1102" i="347"/>
  <c r="AB1102" i="347" s="1"/>
  <c r="AC1102" i="347" s="1"/>
  <c r="E1102" i="347"/>
  <c r="K1102" i="347" s="1"/>
  <c r="AA1101" i="347"/>
  <c r="R1101" i="347"/>
  <c r="E1101" i="347"/>
  <c r="K1101" i="347" s="1"/>
  <c r="AA1100" i="347"/>
  <c r="R1100" i="347"/>
  <c r="AB1100" i="347" s="1"/>
  <c r="AC1100" i="347" s="1"/>
  <c r="E1100" i="347"/>
  <c r="K1100" i="347" s="1"/>
  <c r="AA1099" i="347"/>
  <c r="R1099" i="347"/>
  <c r="E1099" i="347"/>
  <c r="K1099" i="347" s="1"/>
  <c r="AA1098" i="347"/>
  <c r="R1098" i="347"/>
  <c r="AB1098" i="347" s="1"/>
  <c r="AC1098" i="347" s="1"/>
  <c r="E1098" i="347"/>
  <c r="K1098" i="347" s="1"/>
  <c r="AA1097" i="347"/>
  <c r="R1097" i="347"/>
  <c r="E1097" i="347"/>
  <c r="K1097" i="347" s="1"/>
  <c r="AA1096" i="347"/>
  <c r="R1096" i="347"/>
  <c r="AB1096" i="347" s="1"/>
  <c r="AC1096" i="347" s="1"/>
  <c r="E1096" i="347"/>
  <c r="K1096" i="347" s="1"/>
  <c r="AA1095" i="347"/>
  <c r="R1095" i="347"/>
  <c r="E1095" i="347"/>
  <c r="K1095" i="347" s="1"/>
  <c r="AA1094" i="347"/>
  <c r="R1094" i="347"/>
  <c r="AB1094" i="347" s="1"/>
  <c r="AC1094" i="347" s="1"/>
  <c r="E1094" i="347"/>
  <c r="K1094" i="347" s="1"/>
  <c r="AA1093" i="347"/>
  <c r="R1093" i="347"/>
  <c r="E1093" i="347"/>
  <c r="K1093" i="347" s="1"/>
  <c r="AA1092" i="347"/>
  <c r="R1092" i="347"/>
  <c r="AB1092" i="347" s="1"/>
  <c r="AC1092" i="347" s="1"/>
  <c r="E1092" i="347"/>
  <c r="K1092" i="347" s="1"/>
  <c r="AA1091" i="347"/>
  <c r="R1091" i="347"/>
  <c r="E1091" i="347"/>
  <c r="K1091" i="347" s="1"/>
  <c r="AA1090" i="347"/>
  <c r="R1090" i="347"/>
  <c r="AB1090" i="347" s="1"/>
  <c r="AC1090" i="347" s="1"/>
  <c r="E1090" i="347"/>
  <c r="K1090" i="347" s="1"/>
  <c r="AA1089" i="347"/>
  <c r="R1089" i="347"/>
  <c r="E1089" i="347"/>
  <c r="K1089" i="347" s="1"/>
  <c r="AA1088" i="347"/>
  <c r="R1088" i="347"/>
  <c r="AB1088" i="347" s="1"/>
  <c r="AC1088" i="347" s="1"/>
  <c r="E1088" i="347"/>
  <c r="K1088" i="347" s="1"/>
  <c r="AA1087" i="347"/>
  <c r="R1087" i="347"/>
  <c r="E1087" i="347"/>
  <c r="K1087" i="347" s="1"/>
  <c r="AA1086" i="347"/>
  <c r="R1086" i="347"/>
  <c r="AB1086" i="347" s="1"/>
  <c r="AC1086" i="347" s="1"/>
  <c r="E1086" i="347"/>
  <c r="K1086" i="347" s="1"/>
  <c r="AA1085" i="347"/>
  <c r="R1085" i="347"/>
  <c r="E1085" i="347"/>
  <c r="K1085" i="347" s="1"/>
  <c r="AA1084" i="347"/>
  <c r="R1084" i="347"/>
  <c r="AB1084" i="347" s="1"/>
  <c r="AC1084" i="347" s="1"/>
  <c r="E1084" i="347"/>
  <c r="K1084" i="347" s="1"/>
  <c r="AA1083" i="347"/>
  <c r="R1083" i="347"/>
  <c r="E1083" i="347"/>
  <c r="K1083" i="347" s="1"/>
  <c r="AA1082" i="347"/>
  <c r="R1082" i="347"/>
  <c r="AB1082" i="347" s="1"/>
  <c r="AC1082" i="347" s="1"/>
  <c r="E1082" i="347"/>
  <c r="K1082" i="347" s="1"/>
  <c r="AA1081" i="347"/>
  <c r="R1081" i="347"/>
  <c r="E1081" i="347"/>
  <c r="K1081" i="347" s="1"/>
  <c r="AA1080" i="347"/>
  <c r="R1080" i="347"/>
  <c r="AB1080" i="347" s="1"/>
  <c r="AC1080" i="347" s="1"/>
  <c r="E1080" i="347"/>
  <c r="K1080" i="347" s="1"/>
  <c r="AA1079" i="347"/>
  <c r="R1079" i="347"/>
  <c r="E1079" i="347"/>
  <c r="K1079" i="347" s="1"/>
  <c r="AA1078" i="347"/>
  <c r="R1078" i="347"/>
  <c r="AB1078" i="347" s="1"/>
  <c r="AC1078" i="347" s="1"/>
  <c r="E1078" i="347"/>
  <c r="K1078" i="347" s="1"/>
  <c r="AA1077" i="347"/>
  <c r="R1077" i="347"/>
  <c r="E1077" i="347"/>
  <c r="K1077" i="347" s="1"/>
  <c r="AA1076" i="347"/>
  <c r="R1076" i="347"/>
  <c r="AB1076" i="347" s="1"/>
  <c r="AC1076" i="347" s="1"/>
  <c r="E1076" i="347"/>
  <c r="K1076" i="347" s="1"/>
  <c r="AA1075" i="347"/>
  <c r="R1075" i="347"/>
  <c r="E1075" i="347"/>
  <c r="K1075" i="347" s="1"/>
  <c r="AA1074" i="347"/>
  <c r="R1074" i="347"/>
  <c r="AB1074" i="347" s="1"/>
  <c r="AC1074" i="347" s="1"/>
  <c r="E1074" i="347"/>
  <c r="K1074" i="347" s="1"/>
  <c r="AA1073" i="347"/>
  <c r="R1073" i="347"/>
  <c r="E1073" i="347"/>
  <c r="K1073" i="347" s="1"/>
  <c r="AA1072" i="347"/>
  <c r="R1072" i="347"/>
  <c r="AB1072" i="347" s="1"/>
  <c r="AC1072" i="347" s="1"/>
  <c r="E1072" i="347"/>
  <c r="K1072" i="347" s="1"/>
  <c r="AA1071" i="347"/>
  <c r="R1071" i="347"/>
  <c r="E1071" i="347"/>
  <c r="K1071" i="347" s="1"/>
  <c r="AA1070" i="347"/>
  <c r="R1070" i="347"/>
  <c r="AB1070" i="347" s="1"/>
  <c r="AC1070" i="347" s="1"/>
  <c r="E1070" i="347"/>
  <c r="K1070" i="347" s="1"/>
  <c r="AA1069" i="347"/>
  <c r="R1069" i="347"/>
  <c r="E1069" i="347"/>
  <c r="K1069" i="347" s="1"/>
  <c r="AA1068" i="347"/>
  <c r="R1068" i="347"/>
  <c r="AB1068" i="347" s="1"/>
  <c r="AC1068" i="347" s="1"/>
  <c r="E1068" i="347"/>
  <c r="K1068" i="347" s="1"/>
  <c r="AA1067" i="347"/>
  <c r="R1067" i="347"/>
  <c r="E1067" i="347"/>
  <c r="K1067" i="347" s="1"/>
  <c r="AA1066" i="347"/>
  <c r="R1066" i="347"/>
  <c r="AB1066" i="347" s="1"/>
  <c r="AC1066" i="347" s="1"/>
  <c r="E1066" i="347"/>
  <c r="K1066" i="347" s="1"/>
  <c r="AA1065" i="347"/>
  <c r="R1065" i="347"/>
  <c r="E1065" i="347"/>
  <c r="K1065" i="347" s="1"/>
  <c r="AA1064" i="347"/>
  <c r="R1064" i="347"/>
  <c r="AB1064" i="347" s="1"/>
  <c r="AC1064" i="347" s="1"/>
  <c r="E1064" i="347"/>
  <c r="K1064" i="347" s="1"/>
  <c r="AA1063" i="347"/>
  <c r="R1063" i="347"/>
  <c r="E1063" i="347"/>
  <c r="K1063" i="347" s="1"/>
  <c r="AA1062" i="347"/>
  <c r="R1062" i="347"/>
  <c r="AB1062" i="347" s="1"/>
  <c r="AC1062" i="347" s="1"/>
  <c r="E1062" i="347"/>
  <c r="K1062" i="347" s="1"/>
  <c r="AA1061" i="347"/>
  <c r="R1061" i="347"/>
  <c r="E1061" i="347"/>
  <c r="K1061" i="347" s="1"/>
  <c r="AA1060" i="347"/>
  <c r="R1060" i="347"/>
  <c r="AB1060" i="347" s="1"/>
  <c r="AC1060" i="347" s="1"/>
  <c r="E1060" i="347"/>
  <c r="K1060" i="347" s="1"/>
  <c r="AA1059" i="347"/>
  <c r="R1059" i="347"/>
  <c r="E1059" i="347"/>
  <c r="K1059" i="347" s="1"/>
  <c r="AA1058" i="347"/>
  <c r="R1058" i="347"/>
  <c r="AB1058" i="347" s="1"/>
  <c r="AC1058" i="347" s="1"/>
  <c r="E1058" i="347"/>
  <c r="K1058" i="347" s="1"/>
  <c r="AA1057" i="347"/>
  <c r="R1057" i="347"/>
  <c r="E1057" i="347"/>
  <c r="K1057" i="347" s="1"/>
  <c r="AA1056" i="347"/>
  <c r="R1056" i="347"/>
  <c r="AB1056" i="347" s="1"/>
  <c r="AC1056" i="347" s="1"/>
  <c r="E1056" i="347"/>
  <c r="K1056" i="347" s="1"/>
  <c r="AA1055" i="347"/>
  <c r="R1055" i="347"/>
  <c r="E1055" i="347"/>
  <c r="K1055" i="347" s="1"/>
  <c r="AA1054" i="347"/>
  <c r="R1054" i="347"/>
  <c r="AB1054" i="347" s="1"/>
  <c r="AC1054" i="347" s="1"/>
  <c r="E1054" i="347"/>
  <c r="K1054" i="347" s="1"/>
  <c r="AA1053" i="347"/>
  <c r="R1053" i="347"/>
  <c r="E1053" i="347"/>
  <c r="K1053" i="347" s="1"/>
  <c r="AA1052" i="347"/>
  <c r="R1052" i="347"/>
  <c r="AB1052" i="347" s="1"/>
  <c r="AC1052" i="347" s="1"/>
  <c r="E1052" i="347"/>
  <c r="K1052" i="347" s="1"/>
  <c r="AA1051" i="347"/>
  <c r="R1051" i="347"/>
  <c r="E1051" i="347"/>
  <c r="K1051" i="347" s="1"/>
  <c r="AA1050" i="347"/>
  <c r="R1050" i="347"/>
  <c r="AB1050" i="347" s="1"/>
  <c r="AC1050" i="347" s="1"/>
  <c r="E1050" i="347"/>
  <c r="K1050" i="347" s="1"/>
  <c r="AA1049" i="347"/>
  <c r="R1049" i="347"/>
  <c r="E1049" i="347"/>
  <c r="K1049" i="347" s="1"/>
  <c r="AA1048" i="347"/>
  <c r="R1048" i="347"/>
  <c r="AB1048" i="347" s="1"/>
  <c r="AC1048" i="347" s="1"/>
  <c r="E1048" i="347"/>
  <c r="K1048" i="347" s="1"/>
  <c r="AA1047" i="347"/>
  <c r="R1047" i="347"/>
  <c r="E1047" i="347"/>
  <c r="K1047" i="347" s="1"/>
  <c r="AA1046" i="347"/>
  <c r="R1046" i="347"/>
  <c r="AB1046" i="347" s="1"/>
  <c r="AC1046" i="347" s="1"/>
  <c r="E1046" i="347"/>
  <c r="K1046" i="347" s="1"/>
  <c r="AA1045" i="347"/>
  <c r="R1045" i="347"/>
  <c r="E1045" i="347"/>
  <c r="K1045" i="347" s="1"/>
  <c r="AA1044" i="347"/>
  <c r="R1044" i="347"/>
  <c r="AB1044" i="347" s="1"/>
  <c r="AC1044" i="347" s="1"/>
  <c r="E1044" i="347"/>
  <c r="K1044" i="347" s="1"/>
  <c r="Y1043" i="347"/>
  <c r="I1043" i="347"/>
  <c r="E1043" i="347"/>
  <c r="AA1042" i="347"/>
  <c r="R1042" i="347"/>
  <c r="E1042" i="347"/>
  <c r="K1042" i="347" s="1"/>
  <c r="AA1041" i="347"/>
  <c r="R1041" i="347"/>
  <c r="AB1041" i="347" s="1"/>
  <c r="AC1041" i="347" s="1"/>
  <c r="E1041" i="347"/>
  <c r="K1041" i="347" s="1"/>
  <c r="AA1040" i="347"/>
  <c r="R1040" i="347"/>
  <c r="E1040" i="347"/>
  <c r="K1040" i="347" s="1"/>
  <c r="AA1039" i="347"/>
  <c r="R1039" i="347"/>
  <c r="AB1039" i="347" s="1"/>
  <c r="AC1039" i="347" s="1"/>
  <c r="E1039" i="347"/>
  <c r="K1039" i="347" s="1"/>
  <c r="AA1038" i="347"/>
  <c r="R1038" i="347"/>
  <c r="E1038" i="347"/>
  <c r="K1038" i="347" s="1"/>
  <c r="AA1037" i="347"/>
  <c r="R1037" i="347"/>
  <c r="AB1037" i="347" s="1"/>
  <c r="AC1037" i="347" s="1"/>
  <c r="E1037" i="347"/>
  <c r="K1037" i="347" s="1"/>
  <c r="AA1036" i="347"/>
  <c r="R1036" i="347"/>
  <c r="E1036" i="347"/>
  <c r="K1036" i="347" s="1"/>
  <c r="AA1035" i="347"/>
  <c r="R1035" i="347"/>
  <c r="AB1035" i="347" s="1"/>
  <c r="AC1035" i="347" s="1"/>
  <c r="E1035" i="347"/>
  <c r="K1035" i="347" s="1"/>
  <c r="AA1034" i="347"/>
  <c r="R1034" i="347"/>
  <c r="E1034" i="347"/>
  <c r="K1034" i="347" s="1"/>
  <c r="AA1033" i="347"/>
  <c r="R1033" i="347"/>
  <c r="AB1033" i="347" s="1"/>
  <c r="AC1033" i="347" s="1"/>
  <c r="E1033" i="347"/>
  <c r="K1033" i="347" s="1"/>
  <c r="AA1032" i="347"/>
  <c r="R1032" i="347"/>
  <c r="E1032" i="347"/>
  <c r="K1032" i="347" s="1"/>
  <c r="Z1031" i="347"/>
  <c r="Z1030" i="347" s="1"/>
  <c r="Y1031" i="347"/>
  <c r="X1031" i="347"/>
  <c r="X1030" i="347" s="1"/>
  <c r="W1031" i="347"/>
  <c r="W1030" i="347" s="1"/>
  <c r="V1031" i="347"/>
  <c r="V1030" i="347" s="1"/>
  <c r="U1031" i="347"/>
  <c r="T1031" i="347"/>
  <c r="T1030" i="347" s="1"/>
  <c r="S1031" i="347"/>
  <c r="S1030" i="347" s="1"/>
  <c r="Q1031" i="347"/>
  <c r="P1031" i="347"/>
  <c r="P1030" i="347" s="1"/>
  <c r="O1031" i="347"/>
  <c r="N1031" i="347"/>
  <c r="N1030" i="347" s="1"/>
  <c r="M1031" i="347"/>
  <c r="L1031" i="347"/>
  <c r="L1030" i="347" s="1"/>
  <c r="J1031" i="347"/>
  <c r="I1031" i="347"/>
  <c r="H1031" i="347"/>
  <c r="G1031" i="347"/>
  <c r="F1031" i="347"/>
  <c r="E1031" i="347"/>
  <c r="D1031" i="347"/>
  <c r="Y1030" i="347"/>
  <c r="U1030" i="347"/>
  <c r="U1003" i="347" s="1"/>
  <c r="Q1030" i="347"/>
  <c r="Q1003" i="347" s="1"/>
  <c r="O1030" i="347"/>
  <c r="M1030" i="347"/>
  <c r="M1003" i="347" s="1"/>
  <c r="J1030" i="347"/>
  <c r="I1030" i="347"/>
  <c r="H1030" i="347"/>
  <c r="G1030" i="347"/>
  <c r="F1030" i="347"/>
  <c r="E1030" i="347"/>
  <c r="D1030" i="347"/>
  <c r="AA1029" i="347"/>
  <c r="R1029" i="347"/>
  <c r="E1029" i="347"/>
  <c r="K1029" i="347" s="1"/>
  <c r="AA1028" i="347"/>
  <c r="R1028" i="347"/>
  <c r="AB1028" i="347" s="1"/>
  <c r="AC1028" i="347" s="1"/>
  <c r="E1028" i="347"/>
  <c r="K1028" i="347" s="1"/>
  <c r="AA1027" i="347"/>
  <c r="R1027" i="347"/>
  <c r="E1027" i="347"/>
  <c r="K1027" i="347" s="1"/>
  <c r="AA1026" i="347"/>
  <c r="R1026" i="347"/>
  <c r="AB1026" i="347" s="1"/>
  <c r="AC1026" i="347" s="1"/>
  <c r="E1026" i="347"/>
  <c r="K1026" i="347" s="1"/>
  <c r="AA1025" i="347"/>
  <c r="R1025" i="347"/>
  <c r="E1025" i="347"/>
  <c r="K1025" i="347" s="1"/>
  <c r="AA1024" i="347"/>
  <c r="R1024" i="347"/>
  <c r="AB1024" i="347" s="1"/>
  <c r="AC1024" i="347" s="1"/>
  <c r="E1024" i="347"/>
  <c r="K1024" i="347" s="1"/>
  <c r="AA1023" i="347"/>
  <c r="R1023" i="347"/>
  <c r="E1023" i="347"/>
  <c r="K1023" i="347" s="1"/>
  <c r="AA1022" i="347"/>
  <c r="R1022" i="347"/>
  <c r="AB1022" i="347" s="1"/>
  <c r="AC1022" i="347" s="1"/>
  <c r="E1022" i="347"/>
  <c r="K1022" i="347" s="1"/>
  <c r="AA1021" i="347"/>
  <c r="R1021" i="347"/>
  <c r="E1021" i="347"/>
  <c r="K1021" i="347" s="1"/>
  <c r="AA1020" i="347"/>
  <c r="R1020" i="347"/>
  <c r="AB1020" i="347" s="1"/>
  <c r="AC1020" i="347" s="1"/>
  <c r="E1020" i="347"/>
  <c r="K1020" i="347" s="1"/>
  <c r="AA1019" i="347"/>
  <c r="R1019" i="347"/>
  <c r="E1019" i="347"/>
  <c r="K1019" i="347" s="1"/>
  <c r="AA1018" i="347"/>
  <c r="R1018" i="347"/>
  <c r="AB1018" i="347" s="1"/>
  <c r="AC1018" i="347" s="1"/>
  <c r="E1018" i="347"/>
  <c r="K1018" i="347" s="1"/>
  <c r="AA1017" i="347"/>
  <c r="R1017" i="347"/>
  <c r="E1017" i="347"/>
  <c r="K1017" i="347" s="1"/>
  <c r="Z1016" i="347"/>
  <c r="Z1004" i="347" s="1"/>
  <c r="Y1016" i="347"/>
  <c r="Y1004" i="347" s="1"/>
  <c r="X1016" i="347"/>
  <c r="X1004" i="347" s="1"/>
  <c r="W1016" i="347"/>
  <c r="V1016" i="347"/>
  <c r="V1004" i="347" s="1"/>
  <c r="U1016" i="347"/>
  <c r="U1004" i="347" s="1"/>
  <c r="T1016" i="347"/>
  <c r="T1004" i="347" s="1"/>
  <c r="S1016" i="347"/>
  <c r="Q1016" i="347"/>
  <c r="P1016" i="347"/>
  <c r="P1004" i="347" s="1"/>
  <c r="O1016" i="347"/>
  <c r="N1016" i="347"/>
  <c r="N1004" i="347" s="1"/>
  <c r="M1016" i="347"/>
  <c r="L1016" i="347"/>
  <c r="L1004" i="347" s="1"/>
  <c r="J1016" i="347"/>
  <c r="I1016" i="347"/>
  <c r="I1004" i="347" s="1"/>
  <c r="H1016" i="347"/>
  <c r="G1016" i="347"/>
  <c r="G1004" i="347" s="1"/>
  <c r="F1016" i="347"/>
  <c r="E1016" i="347"/>
  <c r="D1016" i="347"/>
  <c r="AA1015" i="347"/>
  <c r="R1015" i="347"/>
  <c r="E1015" i="347"/>
  <c r="K1015" i="347" s="1"/>
  <c r="AA1014" i="347"/>
  <c r="R1014" i="347"/>
  <c r="AB1014" i="347" s="1"/>
  <c r="AC1014" i="347" s="1"/>
  <c r="E1014" i="347"/>
  <c r="K1014" i="347" s="1"/>
  <c r="AA1013" i="347"/>
  <c r="R1013" i="347"/>
  <c r="E1013" i="347"/>
  <c r="K1013" i="347" s="1"/>
  <c r="AA1012" i="347"/>
  <c r="R1012" i="347"/>
  <c r="AB1012" i="347" s="1"/>
  <c r="AC1012" i="347" s="1"/>
  <c r="E1012" i="347"/>
  <c r="K1012" i="347" s="1"/>
  <c r="AA1011" i="347"/>
  <c r="R1011" i="347"/>
  <c r="E1011" i="347"/>
  <c r="K1011" i="347" s="1"/>
  <c r="AA1010" i="347"/>
  <c r="R1010" i="347"/>
  <c r="AB1010" i="347" s="1"/>
  <c r="AC1010" i="347" s="1"/>
  <c r="E1010" i="347"/>
  <c r="K1010" i="347" s="1"/>
  <c r="AA1009" i="347"/>
  <c r="R1009" i="347"/>
  <c r="E1009" i="347"/>
  <c r="K1009" i="347" s="1"/>
  <c r="AA1008" i="347"/>
  <c r="R1008" i="347"/>
  <c r="AB1008" i="347" s="1"/>
  <c r="AC1008" i="347" s="1"/>
  <c r="E1008" i="347"/>
  <c r="K1008" i="347" s="1"/>
  <c r="AA1007" i="347"/>
  <c r="R1007" i="347"/>
  <c r="E1007" i="347"/>
  <c r="K1007" i="347" s="1"/>
  <c r="AA1006" i="347"/>
  <c r="R1006" i="347"/>
  <c r="AB1006" i="347" s="1"/>
  <c r="AC1006" i="347" s="1"/>
  <c r="E1006" i="347"/>
  <c r="K1006" i="347" s="1"/>
  <c r="AA1005" i="347"/>
  <c r="R1005" i="347"/>
  <c r="E1005" i="347"/>
  <c r="K1005" i="347" s="1"/>
  <c r="W1004" i="347"/>
  <c r="W1003" i="347" s="1"/>
  <c r="S1004" i="347"/>
  <c r="Q1004" i="347"/>
  <c r="O1004" i="347"/>
  <c r="O1003" i="347" s="1"/>
  <c r="M1004" i="347"/>
  <c r="J1004" i="347"/>
  <c r="J1003" i="347" s="1"/>
  <c r="H1004" i="347"/>
  <c r="H1003" i="347" s="1"/>
  <c r="F1004" i="347"/>
  <c r="F1003" i="347" s="1"/>
  <c r="E1004" i="347"/>
  <c r="D1004" i="347"/>
  <c r="Z1003" i="347"/>
  <c r="Y1003" i="347"/>
  <c r="X1003" i="347"/>
  <c r="V1003" i="347"/>
  <c r="T1003" i="347"/>
  <c r="S1003" i="347"/>
  <c r="P1003" i="347"/>
  <c r="N1003" i="347"/>
  <c r="L1003" i="347"/>
  <c r="I1003" i="347"/>
  <c r="G1003" i="347"/>
  <c r="E1003" i="347"/>
  <c r="AA1002" i="347"/>
  <c r="R1002" i="347"/>
  <c r="E1002" i="347"/>
  <c r="K1002" i="347" s="1"/>
  <c r="AA1001" i="347"/>
  <c r="R1001" i="347"/>
  <c r="AB1001" i="347" s="1"/>
  <c r="AC1001" i="347" s="1"/>
  <c r="E1001" i="347"/>
  <c r="K1001" i="347" s="1"/>
  <c r="AA1000" i="347"/>
  <c r="R1000" i="347"/>
  <c r="E1000" i="347"/>
  <c r="K1000" i="347" s="1"/>
  <c r="AA999" i="347"/>
  <c r="R999" i="347"/>
  <c r="AB999" i="347" s="1"/>
  <c r="AC999" i="347" s="1"/>
  <c r="E999" i="347"/>
  <c r="K999" i="347" s="1"/>
  <c r="AA998" i="347"/>
  <c r="R998" i="347"/>
  <c r="E998" i="347"/>
  <c r="K998" i="347" s="1"/>
  <c r="AA997" i="347"/>
  <c r="R997" i="347"/>
  <c r="AB997" i="347" s="1"/>
  <c r="AC997" i="347" s="1"/>
  <c r="E997" i="347"/>
  <c r="K997" i="347" s="1"/>
  <c r="AA996" i="347"/>
  <c r="R996" i="347"/>
  <c r="E996" i="347"/>
  <c r="K996" i="347" s="1"/>
  <c r="AA995" i="347"/>
  <c r="R995" i="347"/>
  <c r="AB995" i="347" s="1"/>
  <c r="AC995" i="347" s="1"/>
  <c r="E995" i="347"/>
  <c r="K995" i="347" s="1"/>
  <c r="AA994" i="347"/>
  <c r="R994" i="347"/>
  <c r="E994" i="347"/>
  <c r="K994" i="347" s="1"/>
  <c r="AA993" i="347"/>
  <c r="R993" i="347"/>
  <c r="AB993" i="347" s="1"/>
  <c r="AC993" i="347" s="1"/>
  <c r="E993" i="347"/>
  <c r="K993" i="347" s="1"/>
  <c r="AA992" i="347"/>
  <c r="R992" i="347"/>
  <c r="E992" i="347"/>
  <c r="K992" i="347" s="1"/>
  <c r="AA991" i="347"/>
  <c r="R991" i="347"/>
  <c r="AB991" i="347" s="1"/>
  <c r="AC991" i="347" s="1"/>
  <c r="E991" i="347"/>
  <c r="K991" i="347" s="1"/>
  <c r="AA990" i="347"/>
  <c r="R990" i="347"/>
  <c r="E990" i="347"/>
  <c r="K990" i="347" s="1"/>
  <c r="AA989" i="347"/>
  <c r="R989" i="347"/>
  <c r="AB989" i="347" s="1"/>
  <c r="AC989" i="347" s="1"/>
  <c r="E989" i="347"/>
  <c r="K989" i="347" s="1"/>
  <c r="AA988" i="347"/>
  <c r="R988" i="347"/>
  <c r="E988" i="347"/>
  <c r="K988" i="347" s="1"/>
  <c r="AA987" i="347"/>
  <c r="R987" i="347"/>
  <c r="AB987" i="347" s="1"/>
  <c r="AC987" i="347" s="1"/>
  <c r="E987" i="347"/>
  <c r="K987" i="347" s="1"/>
  <c r="AA986" i="347"/>
  <c r="R986" i="347"/>
  <c r="E986" i="347"/>
  <c r="K986" i="347" s="1"/>
  <c r="AA985" i="347"/>
  <c r="R985" i="347"/>
  <c r="AB985" i="347" s="1"/>
  <c r="AC985" i="347" s="1"/>
  <c r="E985" i="347"/>
  <c r="K985" i="347" s="1"/>
  <c r="AA984" i="347"/>
  <c r="R984" i="347"/>
  <c r="E984" i="347"/>
  <c r="K984" i="347" s="1"/>
  <c r="AA983" i="347"/>
  <c r="R983" i="347"/>
  <c r="K983" i="347"/>
  <c r="E983" i="347"/>
  <c r="AA982" i="347"/>
  <c r="R982" i="347"/>
  <c r="K982" i="347"/>
  <c r="E982" i="347"/>
  <c r="AA981" i="347"/>
  <c r="R981" i="347"/>
  <c r="K981" i="347"/>
  <c r="E981" i="347"/>
  <c r="AA980" i="347"/>
  <c r="R980" i="347"/>
  <c r="K980" i="347"/>
  <c r="E980" i="347"/>
  <c r="AA979" i="347"/>
  <c r="R979" i="347"/>
  <c r="K979" i="347"/>
  <c r="E979" i="347"/>
  <c r="AA978" i="347"/>
  <c r="R978" i="347"/>
  <c r="K978" i="347"/>
  <c r="E978" i="347"/>
  <c r="AA977" i="347"/>
  <c r="R977" i="347"/>
  <c r="K977" i="347"/>
  <c r="E977" i="347"/>
  <c r="AA976" i="347"/>
  <c r="R976" i="347"/>
  <c r="K976" i="347"/>
  <c r="E976" i="347"/>
  <c r="AA975" i="347"/>
  <c r="R975" i="347"/>
  <c r="K975" i="347"/>
  <c r="E975" i="347"/>
  <c r="AA974" i="347"/>
  <c r="R974" i="347"/>
  <c r="K974" i="347"/>
  <c r="E974" i="347"/>
  <c r="AA973" i="347"/>
  <c r="R973" i="347"/>
  <c r="K973" i="347"/>
  <c r="E973" i="347"/>
  <c r="AA972" i="347"/>
  <c r="R972" i="347"/>
  <c r="K972" i="347"/>
  <c r="E972" i="347"/>
  <c r="AA971" i="347"/>
  <c r="R971" i="347"/>
  <c r="K971" i="347"/>
  <c r="E971" i="347"/>
  <c r="AA970" i="347"/>
  <c r="R970" i="347"/>
  <c r="K970" i="347"/>
  <c r="E970" i="347"/>
  <c r="AA969" i="347"/>
  <c r="R969" i="347"/>
  <c r="K969" i="347"/>
  <c r="E969" i="347"/>
  <c r="AA968" i="347"/>
  <c r="R968" i="347"/>
  <c r="K968" i="347"/>
  <c r="E968" i="347"/>
  <c r="AA967" i="347"/>
  <c r="R967" i="347"/>
  <c r="K967" i="347"/>
  <c r="E967" i="347"/>
  <c r="AA966" i="347"/>
  <c r="R966" i="347"/>
  <c r="K966" i="347"/>
  <c r="E966" i="347"/>
  <c r="AA965" i="347"/>
  <c r="R965" i="347"/>
  <c r="K965" i="347"/>
  <c r="E965" i="347"/>
  <c r="AA964" i="347"/>
  <c r="R964" i="347"/>
  <c r="K964" i="347"/>
  <c r="E964" i="347"/>
  <c r="AA963" i="347"/>
  <c r="R963" i="347"/>
  <c r="K963" i="347"/>
  <c r="E963" i="347"/>
  <c r="AA962" i="347"/>
  <c r="R962" i="347"/>
  <c r="K962" i="347"/>
  <c r="E962" i="347"/>
  <c r="AA961" i="347"/>
  <c r="R961" i="347"/>
  <c r="K961" i="347"/>
  <c r="E961" i="347"/>
  <c r="AA960" i="347"/>
  <c r="R960" i="347"/>
  <c r="K960" i="347"/>
  <c r="E960" i="347"/>
  <c r="AA959" i="347"/>
  <c r="R959" i="347"/>
  <c r="K959" i="347"/>
  <c r="E959" i="347"/>
  <c r="AA958" i="347"/>
  <c r="R958" i="347"/>
  <c r="K958" i="347"/>
  <c r="E958" i="347"/>
  <c r="AA957" i="347"/>
  <c r="R957" i="347"/>
  <c r="K957" i="347"/>
  <c r="E957" i="347"/>
  <c r="AA956" i="347"/>
  <c r="R956" i="347"/>
  <c r="K956" i="347"/>
  <c r="E956" i="347"/>
  <c r="AA955" i="347"/>
  <c r="R955" i="347"/>
  <c r="K955" i="347"/>
  <c r="E955" i="347"/>
  <c r="AA954" i="347"/>
  <c r="R954" i="347"/>
  <c r="K954" i="347"/>
  <c r="E954" i="347"/>
  <c r="AA953" i="347"/>
  <c r="R953" i="347"/>
  <c r="K953" i="347"/>
  <c r="E953" i="347"/>
  <c r="AA952" i="347"/>
  <c r="R952" i="347"/>
  <c r="K952" i="347"/>
  <c r="E952" i="347"/>
  <c r="AA951" i="347"/>
  <c r="R951" i="347"/>
  <c r="K951" i="347"/>
  <c r="E951" i="347"/>
  <c r="AA950" i="347"/>
  <c r="R950" i="347"/>
  <c r="K950" i="347"/>
  <c r="E950" i="347"/>
  <c r="AA949" i="347"/>
  <c r="R949" i="347"/>
  <c r="K949" i="347"/>
  <c r="E949" i="347"/>
  <c r="AA948" i="347"/>
  <c r="R948" i="347"/>
  <c r="K948" i="347"/>
  <c r="E948" i="347"/>
  <c r="AA947" i="347"/>
  <c r="R947" i="347"/>
  <c r="K947" i="347"/>
  <c r="E947" i="347"/>
  <c r="AA946" i="347"/>
  <c r="R946" i="347"/>
  <c r="K946" i="347"/>
  <c r="E946" i="347"/>
  <c r="AA945" i="347"/>
  <c r="R945" i="347"/>
  <c r="K945" i="347"/>
  <c r="E945" i="347"/>
  <c r="AA944" i="347"/>
  <c r="R944" i="347"/>
  <c r="K944" i="347"/>
  <c r="E944" i="347"/>
  <c r="AA943" i="347"/>
  <c r="R943" i="347"/>
  <c r="K943" i="347"/>
  <c r="E943" i="347"/>
  <c r="AA942" i="347"/>
  <c r="R942" i="347"/>
  <c r="K942" i="347"/>
  <c r="E942" i="347"/>
  <c r="AA941" i="347"/>
  <c r="R941" i="347"/>
  <c r="K941" i="347"/>
  <c r="E941" i="347"/>
  <c r="AA940" i="347"/>
  <c r="R940" i="347"/>
  <c r="K940" i="347"/>
  <c r="E940" i="347"/>
  <c r="AA939" i="347"/>
  <c r="R939" i="347"/>
  <c r="K939" i="347"/>
  <c r="E939" i="347"/>
  <c r="AA938" i="347"/>
  <c r="R938" i="347"/>
  <c r="K938" i="347"/>
  <c r="E938" i="347"/>
  <c r="AA937" i="347"/>
  <c r="R937" i="347"/>
  <c r="K937" i="347"/>
  <c r="E937" i="347"/>
  <c r="AA936" i="347"/>
  <c r="R936" i="347"/>
  <c r="K936" i="347"/>
  <c r="E936" i="347"/>
  <c r="AA935" i="347"/>
  <c r="R935" i="347"/>
  <c r="K935" i="347"/>
  <c r="E935" i="347"/>
  <c r="AA934" i="347"/>
  <c r="R934" i="347"/>
  <c r="K934" i="347"/>
  <c r="E934" i="347"/>
  <c r="AA933" i="347"/>
  <c r="R933" i="347"/>
  <c r="K933" i="347"/>
  <c r="E933" i="347"/>
  <c r="AA932" i="347"/>
  <c r="R932" i="347"/>
  <c r="K932" i="347"/>
  <c r="E932" i="347"/>
  <c r="AA931" i="347"/>
  <c r="R931" i="347"/>
  <c r="K931" i="347"/>
  <c r="E931" i="347"/>
  <c r="AA930" i="347"/>
  <c r="R930" i="347"/>
  <c r="K930" i="347"/>
  <c r="E930" i="347"/>
  <c r="AA929" i="347"/>
  <c r="R929" i="347"/>
  <c r="K929" i="347"/>
  <c r="E929" i="347"/>
  <c r="AA928" i="347"/>
  <c r="R928" i="347"/>
  <c r="K928" i="347"/>
  <c r="E928" i="347"/>
  <c r="AA927" i="347"/>
  <c r="R927" i="347"/>
  <c r="K927" i="347"/>
  <c r="E927" i="347"/>
  <c r="AA926" i="347"/>
  <c r="R926" i="347"/>
  <c r="K926" i="347"/>
  <c r="E926" i="347"/>
  <c r="AA925" i="347"/>
  <c r="R925" i="347"/>
  <c r="K925" i="347"/>
  <c r="E925" i="347"/>
  <c r="AA924" i="347"/>
  <c r="R924" i="347"/>
  <c r="K924" i="347"/>
  <c r="E924" i="347"/>
  <c r="AA923" i="347"/>
  <c r="R923" i="347"/>
  <c r="K923" i="347"/>
  <c r="E923" i="347"/>
  <c r="AA922" i="347"/>
  <c r="R922" i="347"/>
  <c r="K922" i="347"/>
  <c r="E922" i="347"/>
  <c r="AA921" i="347"/>
  <c r="R921" i="347"/>
  <c r="AB921" i="347" s="1"/>
  <c r="E921" i="347"/>
  <c r="K921" i="347" s="1"/>
  <c r="AA920" i="347"/>
  <c r="R920" i="347"/>
  <c r="E920" i="347"/>
  <c r="K920" i="347" s="1"/>
  <c r="AA919" i="347"/>
  <c r="R919" i="347"/>
  <c r="AB919" i="347" s="1"/>
  <c r="E919" i="347"/>
  <c r="K919" i="347" s="1"/>
  <c r="AA918" i="347"/>
  <c r="R918" i="347"/>
  <c r="E918" i="347"/>
  <c r="K918" i="347" s="1"/>
  <c r="AA917" i="347"/>
  <c r="R917" i="347"/>
  <c r="AB917" i="347" s="1"/>
  <c r="E917" i="347"/>
  <c r="K917" i="347" s="1"/>
  <c r="AA916" i="347"/>
  <c r="R916" i="347"/>
  <c r="E916" i="347"/>
  <c r="K916" i="347" s="1"/>
  <c r="AA915" i="347"/>
  <c r="R915" i="347"/>
  <c r="AB915" i="347" s="1"/>
  <c r="E915" i="347"/>
  <c r="K915" i="347" s="1"/>
  <c r="AA914" i="347"/>
  <c r="R914" i="347"/>
  <c r="E914" i="347"/>
  <c r="K914" i="347" s="1"/>
  <c r="AA913" i="347"/>
  <c r="R913" i="347"/>
  <c r="AB913" i="347" s="1"/>
  <c r="E913" i="347"/>
  <c r="K913" i="347" s="1"/>
  <c r="AA912" i="347"/>
  <c r="R912" i="347"/>
  <c r="E912" i="347"/>
  <c r="K912" i="347" s="1"/>
  <c r="AA911" i="347"/>
  <c r="R911" i="347"/>
  <c r="AB911" i="347" s="1"/>
  <c r="E911" i="347"/>
  <c r="K911" i="347" s="1"/>
  <c r="AA910" i="347"/>
  <c r="R910" i="347"/>
  <c r="E910" i="347"/>
  <c r="K910" i="347" s="1"/>
  <c r="AA909" i="347"/>
  <c r="R909" i="347"/>
  <c r="AB909" i="347" s="1"/>
  <c r="E909" i="347"/>
  <c r="K909" i="347" s="1"/>
  <c r="AA908" i="347"/>
  <c r="R908" i="347"/>
  <c r="E908" i="347"/>
  <c r="K908" i="347" s="1"/>
  <c r="AA907" i="347"/>
  <c r="R907" i="347"/>
  <c r="AB907" i="347" s="1"/>
  <c r="E907" i="347"/>
  <c r="K907" i="347" s="1"/>
  <c r="AA906" i="347"/>
  <c r="R906" i="347"/>
  <c r="E906" i="347"/>
  <c r="K906" i="347" s="1"/>
  <c r="AA905" i="347"/>
  <c r="R905" i="347"/>
  <c r="AB905" i="347" s="1"/>
  <c r="E905" i="347"/>
  <c r="K905" i="347" s="1"/>
  <c r="AA904" i="347"/>
  <c r="R904" i="347"/>
  <c r="E904" i="347"/>
  <c r="K904" i="347" s="1"/>
  <c r="AA903" i="347"/>
  <c r="R903" i="347"/>
  <c r="AB903" i="347" s="1"/>
  <c r="E903" i="347"/>
  <c r="K903" i="347" s="1"/>
  <c r="AA902" i="347"/>
  <c r="R902" i="347"/>
  <c r="E902" i="347"/>
  <c r="K902" i="347" s="1"/>
  <c r="AA901" i="347"/>
  <c r="R901" i="347"/>
  <c r="AB901" i="347" s="1"/>
  <c r="E901" i="347"/>
  <c r="K901" i="347" s="1"/>
  <c r="AA900" i="347"/>
  <c r="R900" i="347"/>
  <c r="E900" i="347"/>
  <c r="K900" i="347" s="1"/>
  <c r="AA899" i="347"/>
  <c r="R899" i="347"/>
  <c r="AB899" i="347" s="1"/>
  <c r="E899" i="347"/>
  <c r="K899" i="347" s="1"/>
  <c r="AA898" i="347"/>
  <c r="R898" i="347"/>
  <c r="E898" i="347"/>
  <c r="K898" i="347" s="1"/>
  <c r="AA897" i="347"/>
  <c r="R897" i="347"/>
  <c r="AB897" i="347" s="1"/>
  <c r="E897" i="347"/>
  <c r="K897" i="347" s="1"/>
  <c r="AA896" i="347"/>
  <c r="R896" i="347"/>
  <c r="E896" i="347"/>
  <c r="K896" i="347" s="1"/>
  <c r="AA895" i="347"/>
  <c r="R895" i="347"/>
  <c r="AB895" i="347" s="1"/>
  <c r="E895" i="347"/>
  <c r="K895" i="347" s="1"/>
  <c r="AA894" i="347"/>
  <c r="R894" i="347"/>
  <c r="E894" i="347"/>
  <c r="K894" i="347" s="1"/>
  <c r="AA893" i="347"/>
  <c r="R893" i="347"/>
  <c r="AB893" i="347" s="1"/>
  <c r="E893" i="347"/>
  <c r="K893" i="347" s="1"/>
  <c r="AA892" i="347"/>
  <c r="R892" i="347"/>
  <c r="E892" i="347"/>
  <c r="K892" i="347" s="1"/>
  <c r="AA891" i="347"/>
  <c r="R891" i="347"/>
  <c r="AB891" i="347" s="1"/>
  <c r="E891" i="347"/>
  <c r="K891" i="347" s="1"/>
  <c r="AA890" i="347"/>
  <c r="R890" i="347"/>
  <c r="E890" i="347"/>
  <c r="K890" i="347" s="1"/>
  <c r="AA889" i="347"/>
  <c r="R889" i="347"/>
  <c r="AB889" i="347" s="1"/>
  <c r="E889" i="347"/>
  <c r="K889" i="347" s="1"/>
  <c r="AA888" i="347"/>
  <c r="R888" i="347"/>
  <c r="E888" i="347"/>
  <c r="K888" i="347" s="1"/>
  <c r="AA887" i="347"/>
  <c r="R887" i="347"/>
  <c r="AB887" i="347" s="1"/>
  <c r="E887" i="347"/>
  <c r="K887" i="347" s="1"/>
  <c r="AA886" i="347"/>
  <c r="R886" i="347"/>
  <c r="E886" i="347"/>
  <c r="K886" i="347" s="1"/>
  <c r="AA885" i="347"/>
  <c r="R885" i="347"/>
  <c r="AB885" i="347" s="1"/>
  <c r="E885" i="347"/>
  <c r="K885" i="347" s="1"/>
  <c r="AA884" i="347"/>
  <c r="R884" i="347"/>
  <c r="E884" i="347"/>
  <c r="K884" i="347" s="1"/>
  <c r="AA883" i="347"/>
  <c r="R883" i="347"/>
  <c r="AB883" i="347" s="1"/>
  <c r="E883" i="347"/>
  <c r="K883" i="347" s="1"/>
  <c r="AA882" i="347"/>
  <c r="AB882" i="347" s="1"/>
  <c r="R882" i="347"/>
  <c r="K882" i="347"/>
  <c r="E882" i="347"/>
  <c r="AA881" i="347"/>
  <c r="AB881" i="347" s="1"/>
  <c r="R881" i="347"/>
  <c r="K881" i="347"/>
  <c r="E881" i="347"/>
  <c r="AA880" i="347"/>
  <c r="AB880" i="347" s="1"/>
  <c r="R880" i="347"/>
  <c r="K880" i="347"/>
  <c r="E880" i="347"/>
  <c r="Z879" i="347"/>
  <c r="Y879" i="347"/>
  <c r="X879" i="347"/>
  <c r="W879" i="347"/>
  <c r="V879" i="347"/>
  <c r="U879" i="347"/>
  <c r="T879" i="347"/>
  <c r="S879" i="347"/>
  <c r="Q879" i="347"/>
  <c r="P879" i="347"/>
  <c r="O879" i="347"/>
  <c r="N879" i="347"/>
  <c r="M879" i="347"/>
  <c r="L879" i="347"/>
  <c r="J879" i="347"/>
  <c r="I879" i="347"/>
  <c r="H879" i="347"/>
  <c r="G879" i="347"/>
  <c r="F879" i="347"/>
  <c r="E879" i="347"/>
  <c r="D879" i="347"/>
  <c r="AA878" i="347"/>
  <c r="R878" i="347"/>
  <c r="K878" i="347"/>
  <c r="E878" i="347"/>
  <c r="AA877" i="347"/>
  <c r="R877" i="347"/>
  <c r="K877" i="347"/>
  <c r="E877" i="347"/>
  <c r="AA876" i="347"/>
  <c r="R876" i="347"/>
  <c r="K876" i="347"/>
  <c r="E876" i="347"/>
  <c r="AA875" i="347"/>
  <c r="R875" i="347"/>
  <c r="K875" i="347"/>
  <c r="E875" i="347"/>
  <c r="AA874" i="347"/>
  <c r="R874" i="347"/>
  <c r="K874" i="347"/>
  <c r="E874" i="347"/>
  <c r="AA873" i="347"/>
  <c r="R873" i="347"/>
  <c r="K873" i="347"/>
  <c r="E873" i="347"/>
  <c r="AA872" i="347"/>
  <c r="R872" i="347"/>
  <c r="K872" i="347"/>
  <c r="E872" i="347"/>
  <c r="AA871" i="347"/>
  <c r="R871" i="347"/>
  <c r="K871" i="347"/>
  <c r="E871" i="347"/>
  <c r="AA870" i="347"/>
  <c r="R870" i="347"/>
  <c r="K870" i="347"/>
  <c r="E870" i="347"/>
  <c r="Z869" i="347"/>
  <c r="Y869" i="347"/>
  <c r="Y868" i="347" s="1"/>
  <c r="X869" i="347"/>
  <c r="W869" i="347"/>
  <c r="W868" i="347" s="1"/>
  <c r="V869" i="347"/>
  <c r="U869" i="347"/>
  <c r="U868" i="347" s="1"/>
  <c r="T869" i="347"/>
  <c r="S869" i="347"/>
  <c r="Q869" i="347"/>
  <c r="P869" i="347"/>
  <c r="P868" i="347" s="1"/>
  <c r="O869" i="347"/>
  <c r="N869" i="347"/>
  <c r="N868" i="347" s="1"/>
  <c r="M869" i="347"/>
  <c r="L869" i="347"/>
  <c r="J869" i="347"/>
  <c r="I869" i="347"/>
  <c r="I868" i="347" s="1"/>
  <c r="H869" i="347"/>
  <c r="G869" i="347"/>
  <c r="G868" i="347" s="1"/>
  <c r="F869" i="347"/>
  <c r="E869" i="347"/>
  <c r="K869" i="347" s="1"/>
  <c r="D869" i="347"/>
  <c r="Z868" i="347"/>
  <c r="Z867" i="347" s="1"/>
  <c r="X868" i="347"/>
  <c r="X867" i="347" s="1"/>
  <c r="V868" i="347"/>
  <c r="V867" i="347" s="1"/>
  <c r="T868" i="347"/>
  <c r="T867" i="347" s="1"/>
  <c r="Q868" i="347"/>
  <c r="Q867" i="347" s="1"/>
  <c r="O868" i="347"/>
  <c r="O867" i="347" s="1"/>
  <c r="O866" i="347" s="1"/>
  <c r="O860" i="347" s="1"/>
  <c r="M868" i="347"/>
  <c r="M867" i="347" s="1"/>
  <c r="J868" i="347"/>
  <c r="J867" i="347" s="1"/>
  <c r="J866" i="347" s="1"/>
  <c r="J860" i="347" s="1"/>
  <c r="H868" i="347"/>
  <c r="H867" i="347" s="1"/>
  <c r="H866" i="347" s="1"/>
  <c r="H860" i="347" s="1"/>
  <c r="F868" i="347"/>
  <c r="F867" i="347" s="1"/>
  <c r="F866" i="347" s="1"/>
  <c r="F860" i="347" s="1"/>
  <c r="E868" i="347"/>
  <c r="D868" i="347"/>
  <c r="D867" i="347" s="1"/>
  <c r="Y867" i="347"/>
  <c r="W867" i="347"/>
  <c r="W866" i="347" s="1"/>
  <c r="W860" i="347" s="1"/>
  <c r="U867" i="347"/>
  <c r="P867" i="347"/>
  <c r="N867" i="347"/>
  <c r="I867" i="347"/>
  <c r="I866" i="347" s="1"/>
  <c r="I860" i="347" s="1"/>
  <c r="G867" i="347"/>
  <c r="E867" i="347"/>
  <c r="K867" i="347" s="1"/>
  <c r="Y866" i="347"/>
  <c r="U866" i="347"/>
  <c r="U860" i="347" s="1"/>
  <c r="Q866" i="347"/>
  <c r="M866" i="347"/>
  <c r="M860" i="347" s="1"/>
  <c r="G866" i="347"/>
  <c r="G860" i="347" s="1"/>
  <c r="G840" i="347" s="1"/>
  <c r="E866" i="347"/>
  <c r="AA865" i="347"/>
  <c r="AB865" i="347" s="1"/>
  <c r="R865" i="347"/>
  <c r="K865" i="347"/>
  <c r="E865" i="347"/>
  <c r="AA864" i="347"/>
  <c r="AB864" i="347" s="1"/>
  <c r="R864" i="347"/>
  <c r="K864" i="347"/>
  <c r="E864" i="347"/>
  <c r="AA863" i="347"/>
  <c r="AB863" i="347" s="1"/>
  <c r="R863" i="347"/>
  <c r="K863" i="347"/>
  <c r="E863" i="347"/>
  <c r="AA862" i="347"/>
  <c r="AB862" i="347" s="1"/>
  <c r="R862" i="347"/>
  <c r="K862" i="347"/>
  <c r="E862" i="347"/>
  <c r="AA861" i="347"/>
  <c r="AB861" i="347" s="1"/>
  <c r="R861" i="347"/>
  <c r="K861" i="347"/>
  <c r="E861" i="347"/>
  <c r="Y860" i="347"/>
  <c r="Q860" i="347"/>
  <c r="E860" i="347"/>
  <c r="AA859" i="347"/>
  <c r="AB859" i="347" s="1"/>
  <c r="R859" i="347"/>
  <c r="K859" i="347"/>
  <c r="E859" i="347"/>
  <c r="AA858" i="347"/>
  <c r="AB858" i="347" s="1"/>
  <c r="R858" i="347"/>
  <c r="K858" i="347"/>
  <c r="E858" i="347"/>
  <c r="AA857" i="347"/>
  <c r="AB857" i="347" s="1"/>
  <c r="R857" i="347"/>
  <c r="K857" i="347"/>
  <c r="E857" i="347"/>
  <c r="AA856" i="347"/>
  <c r="AB856" i="347" s="1"/>
  <c r="R856" i="347"/>
  <c r="K856" i="347"/>
  <c r="E856" i="347"/>
  <c r="AA855" i="347"/>
  <c r="AB855" i="347" s="1"/>
  <c r="R855" i="347"/>
  <c r="K855" i="347"/>
  <c r="E855" i="347"/>
  <c r="AA854" i="347"/>
  <c r="AB854" i="347" s="1"/>
  <c r="R854" i="347"/>
  <c r="K854" i="347"/>
  <c r="E854" i="347"/>
  <c r="Z853" i="347"/>
  <c r="Z852" i="347" s="1"/>
  <c r="Y853" i="347"/>
  <c r="X853" i="347"/>
  <c r="X852" i="347" s="1"/>
  <c r="W853" i="347"/>
  <c r="V853" i="347"/>
  <c r="V852" i="347" s="1"/>
  <c r="U853" i="347"/>
  <c r="T853" i="347"/>
  <c r="T852" i="347" s="1"/>
  <c r="S853" i="347"/>
  <c r="Q853" i="347"/>
  <c r="Q852" i="347" s="1"/>
  <c r="P853" i="347"/>
  <c r="O853" i="347"/>
  <c r="O852" i="347" s="1"/>
  <c r="N853" i="347"/>
  <c r="M853" i="347"/>
  <c r="M852" i="347" s="1"/>
  <c r="L853" i="347"/>
  <c r="J853" i="347"/>
  <c r="J852" i="347" s="1"/>
  <c r="I853" i="347"/>
  <c r="H853" i="347"/>
  <c r="H852" i="347" s="1"/>
  <c r="G853" i="347"/>
  <c r="F853" i="347"/>
  <c r="F852" i="347" s="1"/>
  <c r="E853" i="347"/>
  <c r="D853" i="347"/>
  <c r="D852" i="347" s="1"/>
  <c r="Y852" i="347"/>
  <c r="W852" i="347"/>
  <c r="U852" i="347"/>
  <c r="S852" i="347"/>
  <c r="P852" i="347"/>
  <c r="N852" i="347"/>
  <c r="L852" i="347"/>
  <c r="R852" i="347" s="1"/>
  <c r="I852" i="347"/>
  <c r="G852" i="347"/>
  <c r="E852" i="347"/>
  <c r="AA851" i="347"/>
  <c r="AB851" i="347" s="1"/>
  <c r="R851" i="347"/>
  <c r="K851" i="347"/>
  <c r="E851" i="347"/>
  <c r="Z850" i="347"/>
  <c r="Z849" i="347" s="1"/>
  <c r="Z848" i="347" s="1"/>
  <c r="Y850" i="347"/>
  <c r="X850" i="347"/>
  <c r="X849" i="347" s="1"/>
  <c r="X848" i="347" s="1"/>
  <c r="W850" i="347"/>
  <c r="V850" i="347"/>
  <c r="V849" i="347" s="1"/>
  <c r="V848" i="347" s="1"/>
  <c r="U850" i="347"/>
  <c r="T850" i="347"/>
  <c r="T849" i="347" s="1"/>
  <c r="T848" i="347" s="1"/>
  <c r="S850" i="347"/>
  <c r="Q850" i="347"/>
  <c r="Q849" i="347" s="1"/>
  <c r="Q848" i="347" s="1"/>
  <c r="P850" i="347"/>
  <c r="O850" i="347"/>
  <c r="O849" i="347" s="1"/>
  <c r="O848" i="347" s="1"/>
  <c r="N850" i="347"/>
  <c r="M850" i="347"/>
  <c r="M849" i="347" s="1"/>
  <c r="L850" i="347"/>
  <c r="J850" i="347"/>
  <c r="J849" i="347" s="1"/>
  <c r="J848" i="347" s="1"/>
  <c r="I850" i="347"/>
  <c r="H850" i="347"/>
  <c r="H849" i="347" s="1"/>
  <c r="H848" i="347" s="1"/>
  <c r="G850" i="347"/>
  <c r="F850" i="347"/>
  <c r="F849" i="347" s="1"/>
  <c r="F848" i="347" s="1"/>
  <c r="E850" i="347"/>
  <c r="D850" i="347"/>
  <c r="K850" i="347" s="1"/>
  <c r="Y849" i="347"/>
  <c r="W849" i="347"/>
  <c r="W848" i="347" s="1"/>
  <c r="U849" i="347"/>
  <c r="S849" i="347"/>
  <c r="S848" i="347" s="1"/>
  <c r="P849" i="347"/>
  <c r="P848" i="347" s="1"/>
  <c r="N849" i="347"/>
  <c r="N848" i="347" s="1"/>
  <c r="L849" i="347"/>
  <c r="L848" i="347" s="1"/>
  <c r="I849" i="347"/>
  <c r="G849" i="347"/>
  <c r="E849" i="347"/>
  <c r="Y848" i="347"/>
  <c r="U848" i="347"/>
  <c r="M848" i="347"/>
  <c r="I848" i="347"/>
  <c r="G848" i="347"/>
  <c r="E848" i="347"/>
  <c r="AA847" i="347"/>
  <c r="R847" i="347"/>
  <c r="E847" i="347"/>
  <c r="K847" i="347" s="1"/>
  <c r="AA846" i="347"/>
  <c r="R846" i="347"/>
  <c r="AB846" i="347" s="1"/>
  <c r="AC846" i="347" s="1"/>
  <c r="E846" i="347"/>
  <c r="K846" i="347" s="1"/>
  <c r="Z845" i="347"/>
  <c r="Y845" i="347"/>
  <c r="X845" i="347"/>
  <c r="W845" i="347"/>
  <c r="V845" i="347"/>
  <c r="U845" i="347"/>
  <c r="T845" i="347"/>
  <c r="S845" i="347"/>
  <c r="Q845" i="347"/>
  <c r="P845" i="347"/>
  <c r="O845" i="347"/>
  <c r="N845" i="347"/>
  <c r="M845" i="347"/>
  <c r="L845" i="347"/>
  <c r="J845" i="347"/>
  <c r="I845" i="347"/>
  <c r="H845" i="347"/>
  <c r="G845" i="347"/>
  <c r="F845" i="347"/>
  <c r="E845" i="347"/>
  <c r="D845" i="347"/>
  <c r="K845" i="347" s="1"/>
  <c r="AA844" i="347"/>
  <c r="R844" i="347"/>
  <c r="AB844" i="347" s="1"/>
  <c r="AC844" i="347" s="1"/>
  <c r="E844" i="347"/>
  <c r="K844" i="347" s="1"/>
  <c r="Z843" i="347"/>
  <c r="Z842" i="347" s="1"/>
  <c r="Z841" i="347" s="1"/>
  <c r="Y843" i="347"/>
  <c r="X843" i="347"/>
  <c r="X842" i="347" s="1"/>
  <c r="X841" i="347" s="1"/>
  <c r="W843" i="347"/>
  <c r="V843" i="347"/>
  <c r="V842" i="347" s="1"/>
  <c r="V841" i="347" s="1"/>
  <c r="U843" i="347"/>
  <c r="T843" i="347"/>
  <c r="T842" i="347" s="1"/>
  <c r="T841" i="347" s="1"/>
  <c r="S843" i="347"/>
  <c r="Q843" i="347"/>
  <c r="Q842" i="347" s="1"/>
  <c r="Q841" i="347" s="1"/>
  <c r="Q840" i="347" s="1"/>
  <c r="P843" i="347"/>
  <c r="O843" i="347"/>
  <c r="O842" i="347" s="1"/>
  <c r="O841" i="347" s="1"/>
  <c r="O840" i="347" s="1"/>
  <c r="N843" i="347"/>
  <c r="M843" i="347"/>
  <c r="M842" i="347" s="1"/>
  <c r="L843" i="347"/>
  <c r="J843" i="347"/>
  <c r="J842" i="347" s="1"/>
  <c r="J841" i="347" s="1"/>
  <c r="J840" i="347" s="1"/>
  <c r="I843" i="347"/>
  <c r="H843" i="347"/>
  <c r="H842" i="347" s="1"/>
  <c r="H841" i="347" s="1"/>
  <c r="H840" i="347" s="1"/>
  <c r="G843" i="347"/>
  <c r="F843" i="347"/>
  <c r="F842" i="347" s="1"/>
  <c r="F841" i="347" s="1"/>
  <c r="F840" i="347" s="1"/>
  <c r="E843" i="347"/>
  <c r="D843" i="347"/>
  <c r="K843" i="347" s="1"/>
  <c r="Y842" i="347"/>
  <c r="W842" i="347"/>
  <c r="W841" i="347" s="1"/>
  <c r="U842" i="347"/>
  <c r="S842" i="347"/>
  <c r="S841" i="347" s="1"/>
  <c r="P842" i="347"/>
  <c r="P841" i="347" s="1"/>
  <c r="N842" i="347"/>
  <c r="N841" i="347" s="1"/>
  <c r="L842" i="347"/>
  <c r="L841" i="347" s="1"/>
  <c r="I842" i="347"/>
  <c r="G842" i="347"/>
  <c r="E842" i="347"/>
  <c r="Y841" i="347"/>
  <c r="U841" i="347"/>
  <c r="U840" i="347" s="1"/>
  <c r="M841" i="347"/>
  <c r="M840" i="347" s="1"/>
  <c r="I841" i="347"/>
  <c r="G841" i="347"/>
  <c r="E841" i="347"/>
  <c r="Y840" i="347"/>
  <c r="E840" i="347"/>
  <c r="AA839" i="347"/>
  <c r="R839" i="347"/>
  <c r="E839" i="347"/>
  <c r="K839" i="347" s="1"/>
  <c r="Z838" i="347"/>
  <c r="Y838" i="347"/>
  <c r="Y837" i="347" s="1"/>
  <c r="Y833" i="347" s="1"/>
  <c r="X838" i="347"/>
  <c r="W838" i="347"/>
  <c r="W837" i="347" s="1"/>
  <c r="V838" i="347"/>
  <c r="U838" i="347"/>
  <c r="U837" i="347" s="1"/>
  <c r="T838" i="347"/>
  <c r="S838" i="347"/>
  <c r="Q838" i="347"/>
  <c r="P838" i="347"/>
  <c r="P837" i="347" s="1"/>
  <c r="O838" i="347"/>
  <c r="N838" i="347"/>
  <c r="N837" i="347" s="1"/>
  <c r="M838" i="347"/>
  <c r="L838" i="347"/>
  <c r="J838" i="347"/>
  <c r="J837" i="347" s="1"/>
  <c r="I838" i="347"/>
  <c r="I837" i="347" s="1"/>
  <c r="I833" i="347" s="1"/>
  <c r="H838" i="347"/>
  <c r="H837" i="347" s="1"/>
  <c r="G838" i="347"/>
  <c r="G837" i="347" s="1"/>
  <c r="G833" i="347" s="1"/>
  <c r="F838" i="347"/>
  <c r="F837" i="347" s="1"/>
  <c r="E838" i="347"/>
  <c r="D838" i="347"/>
  <c r="Z837" i="347"/>
  <c r="X837" i="347"/>
  <c r="V837" i="347"/>
  <c r="T837" i="347"/>
  <c r="Q837" i="347"/>
  <c r="O837" i="347"/>
  <c r="M837" i="347"/>
  <c r="E837" i="347"/>
  <c r="AA836" i="347"/>
  <c r="R836" i="347"/>
  <c r="AB836" i="347" s="1"/>
  <c r="AC836" i="347" s="1"/>
  <c r="E836" i="347"/>
  <c r="K836" i="347" s="1"/>
  <c r="Z835" i="347"/>
  <c r="Z834" i="347" s="1"/>
  <c r="Z833" i="347" s="1"/>
  <c r="Y835" i="347"/>
  <c r="X835" i="347"/>
  <c r="X834" i="347" s="1"/>
  <c r="X833" i="347" s="1"/>
  <c r="W835" i="347"/>
  <c r="V835" i="347"/>
  <c r="V834" i="347" s="1"/>
  <c r="V833" i="347" s="1"/>
  <c r="U835" i="347"/>
  <c r="T835" i="347"/>
  <c r="T834" i="347" s="1"/>
  <c r="T833" i="347" s="1"/>
  <c r="S835" i="347"/>
  <c r="Q835" i="347"/>
  <c r="Q834" i="347" s="1"/>
  <c r="Q833" i="347" s="1"/>
  <c r="P835" i="347"/>
  <c r="O835" i="347"/>
  <c r="O834" i="347" s="1"/>
  <c r="O833" i="347" s="1"/>
  <c r="O825" i="347" s="1"/>
  <c r="N835" i="347"/>
  <c r="M835" i="347"/>
  <c r="M834" i="347" s="1"/>
  <c r="L835" i="347"/>
  <c r="J835" i="347"/>
  <c r="J834" i="347" s="1"/>
  <c r="I835" i="347"/>
  <c r="H835" i="347"/>
  <c r="H834" i="347" s="1"/>
  <c r="G835" i="347"/>
  <c r="F835" i="347"/>
  <c r="F834" i="347" s="1"/>
  <c r="E835" i="347"/>
  <c r="D835" i="347"/>
  <c r="K835" i="347" s="1"/>
  <c r="Y834" i="347"/>
  <c r="W834" i="347"/>
  <c r="W833" i="347" s="1"/>
  <c r="U834" i="347"/>
  <c r="S834" i="347"/>
  <c r="P834" i="347"/>
  <c r="N834" i="347"/>
  <c r="N833" i="347" s="1"/>
  <c r="L834" i="347"/>
  <c r="I834" i="347"/>
  <c r="G834" i="347"/>
  <c r="E834" i="347"/>
  <c r="U833" i="347"/>
  <c r="M833" i="347"/>
  <c r="E833" i="347"/>
  <c r="AA832" i="347"/>
  <c r="R832" i="347"/>
  <c r="E832" i="347"/>
  <c r="K832" i="347" s="1"/>
  <c r="Z831" i="347"/>
  <c r="Z830" i="347" s="1"/>
  <c r="Z829" i="347" s="1"/>
  <c r="Z828" i="347" s="1"/>
  <c r="Z827" i="347" s="1"/>
  <c r="Z826" i="347" s="1"/>
  <c r="Y831" i="347"/>
  <c r="X831" i="347"/>
  <c r="X830" i="347" s="1"/>
  <c r="X829" i="347" s="1"/>
  <c r="X828" i="347" s="1"/>
  <c r="X827" i="347" s="1"/>
  <c r="X826" i="347" s="1"/>
  <c r="W831" i="347"/>
  <c r="W830" i="347" s="1"/>
  <c r="W829" i="347" s="1"/>
  <c r="W828" i="347" s="1"/>
  <c r="W827" i="347" s="1"/>
  <c r="W826" i="347" s="1"/>
  <c r="V831" i="347"/>
  <c r="V830" i="347" s="1"/>
  <c r="V829" i="347" s="1"/>
  <c r="V828" i="347" s="1"/>
  <c r="V827" i="347" s="1"/>
  <c r="V826" i="347" s="1"/>
  <c r="U831" i="347"/>
  <c r="T831" i="347"/>
  <c r="T830" i="347" s="1"/>
  <c r="T829" i="347" s="1"/>
  <c r="T828" i="347" s="1"/>
  <c r="T827" i="347" s="1"/>
  <c r="T826" i="347" s="1"/>
  <c r="S831" i="347"/>
  <c r="S830" i="347" s="1"/>
  <c r="S829" i="347" s="1"/>
  <c r="S828" i="347" s="1"/>
  <c r="S827" i="347" s="1"/>
  <c r="S826" i="347" s="1"/>
  <c r="Q831" i="347"/>
  <c r="P831" i="347"/>
  <c r="P830" i="347" s="1"/>
  <c r="P829" i="347" s="1"/>
  <c r="P828" i="347" s="1"/>
  <c r="P827" i="347" s="1"/>
  <c r="P826" i="347" s="1"/>
  <c r="O831" i="347"/>
  <c r="N831" i="347"/>
  <c r="N830" i="347" s="1"/>
  <c r="N829" i="347" s="1"/>
  <c r="N828" i="347" s="1"/>
  <c r="N827" i="347" s="1"/>
  <c r="N826" i="347" s="1"/>
  <c r="M831" i="347"/>
  <c r="L831" i="347"/>
  <c r="L830" i="347" s="1"/>
  <c r="J831" i="347"/>
  <c r="I831" i="347"/>
  <c r="H831" i="347"/>
  <c r="G831" i="347"/>
  <c r="F831" i="347"/>
  <c r="E831" i="347"/>
  <c r="D831" i="347"/>
  <c r="Y830" i="347"/>
  <c r="U830" i="347"/>
  <c r="Q830" i="347"/>
  <c r="O830" i="347"/>
  <c r="M830" i="347"/>
  <c r="J830" i="347"/>
  <c r="J829" i="347" s="1"/>
  <c r="J828" i="347" s="1"/>
  <c r="J827" i="347" s="1"/>
  <c r="J826" i="347" s="1"/>
  <c r="I830" i="347"/>
  <c r="I829" i="347" s="1"/>
  <c r="I828" i="347" s="1"/>
  <c r="I827" i="347" s="1"/>
  <c r="I826" i="347" s="1"/>
  <c r="H830" i="347"/>
  <c r="H829" i="347" s="1"/>
  <c r="H828" i="347" s="1"/>
  <c r="H827" i="347" s="1"/>
  <c r="H826" i="347" s="1"/>
  <c r="G830" i="347"/>
  <c r="F830" i="347"/>
  <c r="F829" i="347" s="1"/>
  <c r="F828" i="347" s="1"/>
  <c r="F827" i="347" s="1"/>
  <c r="F826" i="347" s="1"/>
  <c r="E830" i="347"/>
  <c r="D830" i="347"/>
  <c r="Y829" i="347"/>
  <c r="U829" i="347"/>
  <c r="U828" i="347" s="1"/>
  <c r="U827" i="347" s="1"/>
  <c r="U826" i="347" s="1"/>
  <c r="U825" i="347" s="1"/>
  <c r="Q829" i="347"/>
  <c r="O829" i="347"/>
  <c r="M829" i="347"/>
  <c r="G829" i="347"/>
  <c r="G828" i="347" s="1"/>
  <c r="G827" i="347" s="1"/>
  <c r="G826" i="347" s="1"/>
  <c r="G825" i="347" s="1"/>
  <c r="E829" i="347"/>
  <c r="Y828" i="347"/>
  <c r="Y827" i="347" s="1"/>
  <c r="Y826" i="347" s="1"/>
  <c r="Y825" i="347" s="1"/>
  <c r="Q828" i="347"/>
  <c r="Q827" i="347" s="1"/>
  <c r="Q826" i="347" s="1"/>
  <c r="Q825" i="347" s="1"/>
  <c r="O828" i="347"/>
  <c r="M828" i="347"/>
  <c r="M827" i="347" s="1"/>
  <c r="M826" i="347" s="1"/>
  <c r="M825" i="347" s="1"/>
  <c r="E828" i="347"/>
  <c r="O827" i="347"/>
  <c r="E827" i="347"/>
  <c r="O826" i="347"/>
  <c r="E826" i="347"/>
  <c r="E825" i="347"/>
  <c r="AA824" i="347"/>
  <c r="AB824" i="347" s="1"/>
  <c r="R824" i="347"/>
  <c r="K824" i="347"/>
  <c r="E824" i="347"/>
  <c r="Z823" i="347"/>
  <c r="Y823" i="347"/>
  <c r="X823" i="347"/>
  <c r="W823" i="347"/>
  <c r="V823" i="347"/>
  <c r="U823" i="347"/>
  <c r="T823" i="347"/>
  <c r="S823" i="347"/>
  <c r="Q823" i="347"/>
  <c r="P823" i="347"/>
  <c r="O823" i="347"/>
  <c r="N823" i="347"/>
  <c r="M823" i="347"/>
  <c r="L823" i="347"/>
  <c r="J823" i="347"/>
  <c r="I823" i="347"/>
  <c r="H823" i="347"/>
  <c r="G823" i="347"/>
  <c r="F823" i="347"/>
  <c r="E823" i="347"/>
  <c r="D823" i="347"/>
  <c r="K823" i="347" s="1"/>
  <c r="AA822" i="347"/>
  <c r="R822" i="347"/>
  <c r="K822" i="347"/>
  <c r="E822" i="347"/>
  <c r="AA821" i="347"/>
  <c r="R821" i="347"/>
  <c r="K821" i="347"/>
  <c r="E821" i="347"/>
  <c r="AA820" i="347"/>
  <c r="AB820" i="347" s="1"/>
  <c r="R820" i="347"/>
  <c r="K820" i="347"/>
  <c r="E820" i="347"/>
  <c r="AA819" i="347"/>
  <c r="R819" i="347"/>
  <c r="E819" i="347"/>
  <c r="K819" i="347" s="1"/>
  <c r="Z818" i="347"/>
  <c r="Z817" i="347" s="1"/>
  <c r="Y818" i="347"/>
  <c r="X818" i="347"/>
  <c r="X817" i="347" s="1"/>
  <c r="W818" i="347"/>
  <c r="W817" i="347" s="1"/>
  <c r="V818" i="347"/>
  <c r="V817" i="347" s="1"/>
  <c r="U818" i="347"/>
  <c r="U817" i="347" s="1"/>
  <c r="T818" i="347"/>
  <c r="T817" i="347" s="1"/>
  <c r="S818" i="347"/>
  <c r="S817" i="347" s="1"/>
  <c r="Q818" i="347"/>
  <c r="P818" i="347"/>
  <c r="P817" i="347" s="1"/>
  <c r="O818" i="347"/>
  <c r="N818" i="347"/>
  <c r="N817" i="347" s="1"/>
  <c r="M818" i="347"/>
  <c r="L818" i="347"/>
  <c r="L817" i="347" s="1"/>
  <c r="J818" i="347"/>
  <c r="I818" i="347"/>
  <c r="H818" i="347"/>
  <c r="G818" i="347"/>
  <c r="F818" i="347"/>
  <c r="E818" i="347"/>
  <c r="D818" i="347"/>
  <c r="Y817" i="347"/>
  <c r="Q817" i="347"/>
  <c r="O817" i="347"/>
  <c r="M817" i="347"/>
  <c r="J817" i="347"/>
  <c r="I817" i="347"/>
  <c r="H817" i="347"/>
  <c r="G817" i="347"/>
  <c r="F817" i="347"/>
  <c r="E817" i="347"/>
  <c r="D817" i="347"/>
  <c r="AA816" i="347"/>
  <c r="R816" i="347"/>
  <c r="E816" i="347"/>
  <c r="K816" i="347" s="1"/>
  <c r="AA815" i="347"/>
  <c r="R815" i="347"/>
  <c r="AB815" i="347" s="1"/>
  <c r="AC815" i="347" s="1"/>
  <c r="E815" i="347"/>
  <c r="K815" i="347" s="1"/>
  <c r="AA814" i="347"/>
  <c r="R814" i="347"/>
  <c r="E814" i="347"/>
  <c r="K814" i="347" s="1"/>
  <c r="Z813" i="347"/>
  <c r="Y813" i="347"/>
  <c r="X813" i="347"/>
  <c r="W813" i="347"/>
  <c r="V813" i="347"/>
  <c r="U813" i="347"/>
  <c r="T813" i="347"/>
  <c r="S813" i="347"/>
  <c r="Q813" i="347"/>
  <c r="P813" i="347"/>
  <c r="O813" i="347"/>
  <c r="N813" i="347"/>
  <c r="M813" i="347"/>
  <c r="L813" i="347"/>
  <c r="R813" i="347" s="1"/>
  <c r="J813" i="347"/>
  <c r="I813" i="347"/>
  <c r="H813" i="347"/>
  <c r="G813" i="347"/>
  <c r="F813" i="347"/>
  <c r="E813" i="347"/>
  <c r="D813" i="347"/>
  <c r="AA812" i="347"/>
  <c r="R812" i="347"/>
  <c r="E812" i="347"/>
  <c r="K812" i="347" s="1"/>
  <c r="AA811" i="347"/>
  <c r="R811" i="347"/>
  <c r="AB811" i="347" s="1"/>
  <c r="AC811" i="347" s="1"/>
  <c r="E811" i="347"/>
  <c r="K811" i="347" s="1"/>
  <c r="AA810" i="347"/>
  <c r="R810" i="347"/>
  <c r="E810" i="347"/>
  <c r="K810" i="347" s="1"/>
  <c r="AA809" i="347"/>
  <c r="R809" i="347"/>
  <c r="AB809" i="347" s="1"/>
  <c r="AC809" i="347" s="1"/>
  <c r="E809" i="347"/>
  <c r="K809" i="347" s="1"/>
  <c r="AA808" i="347"/>
  <c r="R808" i="347"/>
  <c r="E808" i="347"/>
  <c r="K808" i="347" s="1"/>
  <c r="AA807" i="347"/>
  <c r="R807" i="347"/>
  <c r="AB807" i="347" s="1"/>
  <c r="AC807" i="347" s="1"/>
  <c r="E807" i="347"/>
  <c r="K807" i="347" s="1"/>
  <c r="Z806" i="347"/>
  <c r="Y806" i="347"/>
  <c r="X806" i="347"/>
  <c r="W806" i="347"/>
  <c r="V806" i="347"/>
  <c r="U806" i="347"/>
  <c r="T806" i="347"/>
  <c r="S806" i="347"/>
  <c r="Q806" i="347"/>
  <c r="P806" i="347"/>
  <c r="O806" i="347"/>
  <c r="N806" i="347"/>
  <c r="M806" i="347"/>
  <c r="M793" i="347" s="1"/>
  <c r="M792" i="347" s="1"/>
  <c r="M791" i="347" s="1"/>
  <c r="M779" i="347" s="1"/>
  <c r="M778" i="347" s="1"/>
  <c r="M774" i="347" s="1"/>
  <c r="L806" i="347"/>
  <c r="J806" i="347"/>
  <c r="I806" i="347"/>
  <c r="H806" i="347"/>
  <c r="G806" i="347"/>
  <c r="F806" i="347"/>
  <c r="E806" i="347"/>
  <c r="D806" i="347"/>
  <c r="K806" i="347" s="1"/>
  <c r="AA805" i="347"/>
  <c r="R805" i="347"/>
  <c r="AB805" i="347" s="1"/>
  <c r="AC805" i="347" s="1"/>
  <c r="E805" i="347"/>
  <c r="K805" i="347" s="1"/>
  <c r="AA804" i="347"/>
  <c r="R804" i="347"/>
  <c r="E804" i="347"/>
  <c r="K804" i="347" s="1"/>
  <c r="Z803" i="347"/>
  <c r="Y803" i="347"/>
  <c r="X803" i="347"/>
  <c r="W803" i="347"/>
  <c r="W793" i="347" s="1"/>
  <c r="W792" i="347" s="1"/>
  <c r="W791" i="347" s="1"/>
  <c r="V803" i="347"/>
  <c r="U803" i="347"/>
  <c r="T803" i="347"/>
  <c r="S803" i="347"/>
  <c r="Q803" i="347"/>
  <c r="P803" i="347"/>
  <c r="P793" i="347" s="1"/>
  <c r="P792" i="347" s="1"/>
  <c r="P791" i="347" s="1"/>
  <c r="O803" i="347"/>
  <c r="N803" i="347"/>
  <c r="N793" i="347" s="1"/>
  <c r="N792" i="347" s="1"/>
  <c r="N791" i="347" s="1"/>
  <c r="M803" i="347"/>
  <c r="L803" i="347"/>
  <c r="L793" i="347" s="1"/>
  <c r="J803" i="347"/>
  <c r="I803" i="347"/>
  <c r="H803" i="347"/>
  <c r="G803" i="347"/>
  <c r="F803" i="347"/>
  <c r="E803" i="347"/>
  <c r="D803" i="347"/>
  <c r="AA802" i="347"/>
  <c r="AB802" i="347" s="1"/>
  <c r="R802" i="347"/>
  <c r="K802" i="347"/>
  <c r="E802" i="347"/>
  <c r="AA801" i="347"/>
  <c r="R801" i="347"/>
  <c r="K801" i="347"/>
  <c r="E801" i="347"/>
  <c r="AA800" i="347"/>
  <c r="R800" i="347"/>
  <c r="K800" i="347"/>
  <c r="E800" i="347"/>
  <c r="AA799" i="347"/>
  <c r="AB799" i="347" s="1"/>
  <c r="R799" i="347"/>
  <c r="K799" i="347"/>
  <c r="E799" i="347"/>
  <c r="AA798" i="347"/>
  <c r="AB798" i="347" s="1"/>
  <c r="R798" i="347"/>
  <c r="K798" i="347"/>
  <c r="E798" i="347"/>
  <c r="AA797" i="347"/>
  <c r="R797" i="347"/>
  <c r="K797" i="347"/>
  <c r="E797" i="347"/>
  <c r="AA796" i="347"/>
  <c r="R796" i="347"/>
  <c r="K796" i="347"/>
  <c r="E796" i="347"/>
  <c r="Z795" i="347"/>
  <c r="Y795" i="347"/>
  <c r="Y794" i="347" s="1"/>
  <c r="X795" i="347"/>
  <c r="W795" i="347"/>
  <c r="W794" i="347" s="1"/>
  <c r="V795" i="347"/>
  <c r="U795" i="347"/>
  <c r="U794" i="347" s="1"/>
  <c r="T795" i="347"/>
  <c r="S795" i="347"/>
  <c r="Q795" i="347"/>
  <c r="P795" i="347"/>
  <c r="P794" i="347" s="1"/>
  <c r="O795" i="347"/>
  <c r="N795" i="347"/>
  <c r="N794" i="347" s="1"/>
  <c r="M795" i="347"/>
  <c r="L795" i="347"/>
  <c r="L794" i="347" s="1"/>
  <c r="J795" i="347"/>
  <c r="I795" i="347"/>
  <c r="I794" i="347" s="1"/>
  <c r="H795" i="347"/>
  <c r="G795" i="347"/>
  <c r="G794" i="347" s="1"/>
  <c r="F795" i="347"/>
  <c r="E795" i="347"/>
  <c r="K795" i="347" s="1"/>
  <c r="D795" i="347"/>
  <c r="Z794" i="347"/>
  <c r="X794" i="347"/>
  <c r="V794" i="347"/>
  <c r="T794" i="347"/>
  <c r="Q794" i="347"/>
  <c r="O794" i="347"/>
  <c r="O793" i="347" s="1"/>
  <c r="O792" i="347" s="1"/>
  <c r="O791" i="347" s="1"/>
  <c r="M794" i="347"/>
  <c r="J794" i="347"/>
  <c r="H794" i="347"/>
  <c r="F794" i="347"/>
  <c r="E794" i="347"/>
  <c r="D794" i="347"/>
  <c r="E793" i="347"/>
  <c r="E792" i="347"/>
  <c r="E791" i="347"/>
  <c r="AA790" i="347"/>
  <c r="R790" i="347"/>
  <c r="K790" i="347"/>
  <c r="E790" i="347"/>
  <c r="AA789" i="347"/>
  <c r="AB789" i="347" s="1"/>
  <c r="R789" i="347"/>
  <c r="K789" i="347"/>
  <c r="E789" i="347"/>
  <c r="Z788" i="347"/>
  <c r="Z787" i="347" s="1"/>
  <c r="Y788" i="347"/>
  <c r="Y787" i="347" s="1"/>
  <c r="X788" i="347"/>
  <c r="X787" i="347" s="1"/>
  <c r="W788" i="347"/>
  <c r="W787" i="347" s="1"/>
  <c r="V788" i="347"/>
  <c r="V787" i="347" s="1"/>
  <c r="U788" i="347"/>
  <c r="U787" i="347" s="1"/>
  <c r="T788" i="347"/>
  <c r="S788" i="347"/>
  <c r="S787" i="347" s="1"/>
  <c r="Q788" i="347"/>
  <c r="Q787" i="347" s="1"/>
  <c r="P788" i="347"/>
  <c r="O788" i="347"/>
  <c r="O787" i="347" s="1"/>
  <c r="N788" i="347"/>
  <c r="M788" i="347"/>
  <c r="M787" i="347" s="1"/>
  <c r="L788" i="347"/>
  <c r="J788" i="347"/>
  <c r="J787" i="347" s="1"/>
  <c r="I788" i="347"/>
  <c r="H788" i="347"/>
  <c r="H787" i="347" s="1"/>
  <c r="G788" i="347"/>
  <c r="F788" i="347"/>
  <c r="F787" i="347" s="1"/>
  <c r="E788" i="347"/>
  <c r="D788" i="347"/>
  <c r="T787" i="347"/>
  <c r="P787" i="347"/>
  <c r="N787" i="347"/>
  <c r="N779" i="347" s="1"/>
  <c r="L787" i="347"/>
  <c r="I787" i="347"/>
  <c r="G787" i="347"/>
  <c r="E787" i="347"/>
  <c r="AA786" i="347"/>
  <c r="R786" i="347"/>
  <c r="E786" i="347"/>
  <c r="K786" i="347" s="1"/>
  <c r="AA785" i="347"/>
  <c r="R785" i="347"/>
  <c r="AB785" i="347" s="1"/>
  <c r="E785" i="347"/>
  <c r="K785" i="347" s="1"/>
  <c r="AA784" i="347"/>
  <c r="R784" i="347"/>
  <c r="E784" i="347"/>
  <c r="K784" i="347" s="1"/>
  <c r="AA783" i="347"/>
  <c r="R783" i="347"/>
  <c r="AB783" i="347" s="1"/>
  <c r="E783" i="347"/>
  <c r="K783" i="347" s="1"/>
  <c r="AA782" i="347"/>
  <c r="R782" i="347"/>
  <c r="E782" i="347"/>
  <c r="K782" i="347" s="1"/>
  <c r="Z781" i="347"/>
  <c r="Y781" i="347"/>
  <c r="Y780" i="347" s="1"/>
  <c r="X781" i="347"/>
  <c r="W781" i="347"/>
  <c r="W780" i="347" s="1"/>
  <c r="V781" i="347"/>
  <c r="U781" i="347"/>
  <c r="U780" i="347" s="1"/>
  <c r="T781" i="347"/>
  <c r="S781" i="347"/>
  <c r="Q781" i="347"/>
  <c r="P781" i="347"/>
  <c r="P780" i="347" s="1"/>
  <c r="O781" i="347"/>
  <c r="N781" i="347"/>
  <c r="N780" i="347" s="1"/>
  <c r="M781" i="347"/>
  <c r="L781" i="347"/>
  <c r="J781" i="347"/>
  <c r="I781" i="347"/>
  <c r="I780" i="347" s="1"/>
  <c r="H781" i="347"/>
  <c r="G781" i="347"/>
  <c r="G780" i="347" s="1"/>
  <c r="F781" i="347"/>
  <c r="E781" i="347"/>
  <c r="D781" i="347"/>
  <c r="Z780" i="347"/>
  <c r="X780" i="347"/>
  <c r="V780" i="347"/>
  <c r="T780" i="347"/>
  <c r="Q780" i="347"/>
  <c r="O780" i="347"/>
  <c r="M780" i="347"/>
  <c r="J780" i="347"/>
  <c r="H780" i="347"/>
  <c r="F780" i="347"/>
  <c r="E780" i="347"/>
  <c r="D780" i="347"/>
  <c r="K780" i="347" s="1"/>
  <c r="E779" i="347"/>
  <c r="E778" i="347"/>
  <c r="AA777" i="347"/>
  <c r="R777" i="347"/>
  <c r="AB777" i="347" s="1"/>
  <c r="E777" i="347"/>
  <c r="K777" i="347" s="1"/>
  <c r="Z776" i="347"/>
  <c r="Z775" i="347" s="1"/>
  <c r="Y776" i="347"/>
  <c r="X776" i="347"/>
  <c r="X775" i="347" s="1"/>
  <c r="W776" i="347"/>
  <c r="V776" i="347"/>
  <c r="V775" i="347" s="1"/>
  <c r="U776" i="347"/>
  <c r="T776" i="347"/>
  <c r="T775" i="347" s="1"/>
  <c r="S776" i="347"/>
  <c r="Q776" i="347"/>
  <c r="Q775" i="347" s="1"/>
  <c r="P776" i="347"/>
  <c r="O776" i="347"/>
  <c r="O775" i="347" s="1"/>
  <c r="N776" i="347"/>
  <c r="M776" i="347"/>
  <c r="M775" i="347" s="1"/>
  <c r="L776" i="347"/>
  <c r="J776" i="347"/>
  <c r="J775" i="347" s="1"/>
  <c r="I776" i="347"/>
  <c r="H776" i="347"/>
  <c r="H775" i="347" s="1"/>
  <c r="G776" i="347"/>
  <c r="F776" i="347"/>
  <c r="F775" i="347" s="1"/>
  <c r="E776" i="347"/>
  <c r="D776" i="347"/>
  <c r="Y775" i="347"/>
  <c r="W775" i="347"/>
  <c r="U775" i="347"/>
  <c r="S775" i="347"/>
  <c r="P775" i="347"/>
  <c r="N775" i="347"/>
  <c r="L775" i="347"/>
  <c r="R775" i="347" s="1"/>
  <c r="I775" i="347"/>
  <c r="G775" i="347"/>
  <c r="E775" i="347"/>
  <c r="E774" i="347"/>
  <c r="AA773" i="347"/>
  <c r="R773" i="347"/>
  <c r="AB773" i="347" s="1"/>
  <c r="E773" i="347"/>
  <c r="K773" i="347" s="1"/>
  <c r="Z772" i="347"/>
  <c r="Y772" i="347"/>
  <c r="X772" i="347"/>
  <c r="W772" i="347"/>
  <c r="V772" i="347"/>
  <c r="U772" i="347"/>
  <c r="T772" i="347"/>
  <c r="S772" i="347"/>
  <c r="Q772" i="347"/>
  <c r="P772" i="347"/>
  <c r="O772" i="347"/>
  <c r="N772" i="347"/>
  <c r="M772" i="347"/>
  <c r="L772" i="347"/>
  <c r="J772" i="347"/>
  <c r="I772" i="347"/>
  <c r="H772" i="347"/>
  <c r="G772" i="347"/>
  <c r="F772" i="347"/>
  <c r="E772" i="347"/>
  <c r="D772" i="347"/>
  <c r="K772" i="347" s="1"/>
  <c r="AA771" i="347"/>
  <c r="R771" i="347"/>
  <c r="AB771" i="347" s="1"/>
  <c r="E771" i="347"/>
  <c r="K771" i="347" s="1"/>
  <c r="Z770" i="347"/>
  <c r="Z763" i="347" s="1"/>
  <c r="Z762" i="347" s="1"/>
  <c r="Y770" i="347"/>
  <c r="X770" i="347"/>
  <c r="X763" i="347" s="1"/>
  <c r="X762" i="347" s="1"/>
  <c r="W770" i="347"/>
  <c r="V770" i="347"/>
  <c r="V763" i="347" s="1"/>
  <c r="V762" i="347" s="1"/>
  <c r="U770" i="347"/>
  <c r="T770" i="347"/>
  <c r="T763" i="347" s="1"/>
  <c r="T762" i="347" s="1"/>
  <c r="S770" i="347"/>
  <c r="Q770" i="347"/>
  <c r="P770" i="347"/>
  <c r="O770" i="347"/>
  <c r="O763" i="347" s="1"/>
  <c r="O762" i="347" s="1"/>
  <c r="N770" i="347"/>
  <c r="M770" i="347"/>
  <c r="M763" i="347" s="1"/>
  <c r="M762" i="347" s="1"/>
  <c r="L770" i="347"/>
  <c r="J770" i="347"/>
  <c r="J763" i="347" s="1"/>
  <c r="J762" i="347" s="1"/>
  <c r="I770" i="347"/>
  <c r="H770" i="347"/>
  <c r="H763" i="347" s="1"/>
  <c r="H762" i="347" s="1"/>
  <c r="G770" i="347"/>
  <c r="F770" i="347"/>
  <c r="F763" i="347" s="1"/>
  <c r="F762" i="347" s="1"/>
  <c r="E770" i="347"/>
  <c r="D770" i="347"/>
  <c r="K770" i="347" s="1"/>
  <c r="AA769" i="347"/>
  <c r="R769" i="347"/>
  <c r="K769" i="347"/>
  <c r="E769" i="347"/>
  <c r="AA768" i="347"/>
  <c r="R768" i="347"/>
  <c r="K768" i="347"/>
  <c r="E768" i="347"/>
  <c r="AA767" i="347"/>
  <c r="R767" i="347"/>
  <c r="K767" i="347"/>
  <c r="E767" i="347"/>
  <c r="AA766" i="347"/>
  <c r="R766" i="347"/>
  <c r="K766" i="347"/>
  <c r="E766" i="347"/>
  <c r="AA765" i="347"/>
  <c r="R765" i="347"/>
  <c r="K765" i="347"/>
  <c r="E765" i="347"/>
  <c r="Z764" i="347"/>
  <c r="Y764" i="347"/>
  <c r="X764" i="347"/>
  <c r="W764" i="347"/>
  <c r="W763" i="347" s="1"/>
  <c r="W762" i="347" s="1"/>
  <c r="V764" i="347"/>
  <c r="U764" i="347"/>
  <c r="U763" i="347" s="1"/>
  <c r="U762" i="347" s="1"/>
  <c r="T764" i="347"/>
  <c r="S764" i="347"/>
  <c r="Q764" i="347"/>
  <c r="P764" i="347"/>
  <c r="O764" i="347"/>
  <c r="N764" i="347"/>
  <c r="M764" i="347"/>
  <c r="L764" i="347"/>
  <c r="R764" i="347" s="1"/>
  <c r="J764" i="347"/>
  <c r="I764" i="347"/>
  <c r="I763" i="347" s="1"/>
  <c r="I762" i="347" s="1"/>
  <c r="H764" i="347"/>
  <c r="G764" i="347"/>
  <c r="F764" i="347"/>
  <c r="E764" i="347"/>
  <c r="K764" i="347" s="1"/>
  <c r="D764" i="347"/>
  <c r="Y763" i="347"/>
  <c r="Q763" i="347"/>
  <c r="G763" i="347"/>
  <c r="E763" i="347"/>
  <c r="Y762" i="347"/>
  <c r="Q762" i="347"/>
  <c r="G762" i="347"/>
  <c r="E762" i="347"/>
  <c r="AA761" i="347"/>
  <c r="AB761" i="347" s="1"/>
  <c r="R761" i="347"/>
  <c r="K761" i="347"/>
  <c r="E761" i="347"/>
  <c r="Z760" i="347"/>
  <c r="Z759" i="347" s="1"/>
  <c r="Y760" i="347"/>
  <c r="X760" i="347"/>
  <c r="X759" i="347" s="1"/>
  <c r="W760" i="347"/>
  <c r="V760" i="347"/>
  <c r="V759" i="347" s="1"/>
  <c r="U760" i="347"/>
  <c r="T760" i="347"/>
  <c r="T759" i="347" s="1"/>
  <c r="S760" i="347"/>
  <c r="Q760" i="347"/>
  <c r="Q759" i="347" s="1"/>
  <c r="P760" i="347"/>
  <c r="O760" i="347"/>
  <c r="O759" i="347" s="1"/>
  <c r="N760" i="347"/>
  <c r="M760" i="347"/>
  <c r="M759" i="347" s="1"/>
  <c r="L760" i="347"/>
  <c r="J760" i="347"/>
  <c r="J759" i="347" s="1"/>
  <c r="I760" i="347"/>
  <c r="H760" i="347"/>
  <c r="H759" i="347" s="1"/>
  <c r="G760" i="347"/>
  <c r="F760" i="347"/>
  <c r="F759" i="347" s="1"/>
  <c r="E760" i="347"/>
  <c r="D760" i="347"/>
  <c r="D759" i="347" s="1"/>
  <c r="Y759" i="347"/>
  <c r="W759" i="347"/>
  <c r="U759" i="347"/>
  <c r="S759" i="347"/>
  <c r="AA759" i="347" s="1"/>
  <c r="P759" i="347"/>
  <c r="N759" i="347"/>
  <c r="L759" i="347"/>
  <c r="I759" i="347"/>
  <c r="G759" i="347"/>
  <c r="E759" i="347"/>
  <c r="K759" i="347" s="1"/>
  <c r="AA758" i="347"/>
  <c r="AB758" i="347" s="1"/>
  <c r="R758" i="347"/>
  <c r="K758" i="347"/>
  <c r="E758" i="347"/>
  <c r="Z757" i="347"/>
  <c r="Z754" i="347" s="1"/>
  <c r="Y757" i="347"/>
  <c r="X757" i="347"/>
  <c r="X754" i="347" s="1"/>
  <c r="W757" i="347"/>
  <c r="V757" i="347"/>
  <c r="V754" i="347" s="1"/>
  <c r="U757" i="347"/>
  <c r="T757" i="347"/>
  <c r="T754" i="347" s="1"/>
  <c r="S757" i="347"/>
  <c r="Q757" i="347"/>
  <c r="Q754" i="347" s="1"/>
  <c r="P757" i="347"/>
  <c r="O757" i="347"/>
  <c r="O754" i="347" s="1"/>
  <c r="N757" i="347"/>
  <c r="M757" i="347"/>
  <c r="M754" i="347" s="1"/>
  <c r="L757" i="347"/>
  <c r="J757" i="347"/>
  <c r="J754" i="347" s="1"/>
  <c r="I757" i="347"/>
  <c r="H757" i="347"/>
  <c r="H754" i="347" s="1"/>
  <c r="G757" i="347"/>
  <c r="F757" i="347"/>
  <c r="F754" i="347" s="1"/>
  <c r="E757" i="347"/>
  <c r="D757" i="347"/>
  <c r="D754" i="347" s="1"/>
  <c r="AA756" i="347"/>
  <c r="R756" i="347"/>
  <c r="K756" i="347"/>
  <c r="E756" i="347"/>
  <c r="AA755" i="347"/>
  <c r="R755" i="347"/>
  <c r="K755" i="347"/>
  <c r="E755" i="347"/>
  <c r="Y754" i="347"/>
  <c r="Y749" i="347" s="1"/>
  <c r="Y743" i="347" s="1"/>
  <c r="Y742" i="347" s="1"/>
  <c r="W754" i="347"/>
  <c r="U754" i="347"/>
  <c r="U749" i="347" s="1"/>
  <c r="U743" i="347" s="1"/>
  <c r="U742" i="347" s="1"/>
  <c r="S754" i="347"/>
  <c r="P754" i="347"/>
  <c r="P749" i="347" s="1"/>
  <c r="P743" i="347" s="1"/>
  <c r="P742" i="347" s="1"/>
  <c r="N754" i="347"/>
  <c r="L754" i="347"/>
  <c r="R754" i="347" s="1"/>
  <c r="I754" i="347"/>
  <c r="G754" i="347"/>
  <c r="G749" i="347" s="1"/>
  <c r="G743" i="347" s="1"/>
  <c r="G742" i="347" s="1"/>
  <c r="E754" i="347"/>
  <c r="AA753" i="347"/>
  <c r="AB753" i="347" s="1"/>
  <c r="R753" i="347"/>
  <c r="K753" i="347"/>
  <c r="E753" i="347"/>
  <c r="Z752" i="347"/>
  <c r="Z749" i="347" s="1"/>
  <c r="Y752" i="347"/>
  <c r="X752" i="347"/>
  <c r="X749" i="347" s="1"/>
  <c r="W752" i="347"/>
  <c r="V752" i="347"/>
  <c r="V749" i="347" s="1"/>
  <c r="U752" i="347"/>
  <c r="T752" i="347"/>
  <c r="T749" i="347" s="1"/>
  <c r="S752" i="347"/>
  <c r="Q752" i="347"/>
  <c r="Q749" i="347" s="1"/>
  <c r="P752" i="347"/>
  <c r="O752" i="347"/>
  <c r="O749" i="347" s="1"/>
  <c r="N752" i="347"/>
  <c r="M752" i="347"/>
  <c r="M749" i="347" s="1"/>
  <c r="L752" i="347"/>
  <c r="J752" i="347"/>
  <c r="J749" i="347" s="1"/>
  <c r="I752" i="347"/>
  <c r="H752" i="347"/>
  <c r="H749" i="347" s="1"/>
  <c r="G752" i="347"/>
  <c r="F752" i="347"/>
  <c r="F749" i="347" s="1"/>
  <c r="E752" i="347"/>
  <c r="D752" i="347"/>
  <c r="AA751" i="347"/>
  <c r="R751" i="347"/>
  <c r="AB751" i="347" s="1"/>
  <c r="E751" i="347"/>
  <c r="K751" i="347" s="1"/>
  <c r="AA750" i="347"/>
  <c r="R750" i="347"/>
  <c r="E750" i="347"/>
  <c r="K750" i="347" s="1"/>
  <c r="W749" i="347"/>
  <c r="S749" i="347"/>
  <c r="N749" i="347"/>
  <c r="I749" i="347"/>
  <c r="E749" i="347"/>
  <c r="AA748" i="347"/>
  <c r="R748" i="347"/>
  <c r="E748" i="347"/>
  <c r="K748" i="347" s="1"/>
  <c r="Z747" i="347"/>
  <c r="Y747" i="347"/>
  <c r="Y744" i="347" s="1"/>
  <c r="X747" i="347"/>
  <c r="W747" i="347"/>
  <c r="W744" i="347" s="1"/>
  <c r="V747" i="347"/>
  <c r="U747" i="347"/>
  <c r="U744" i="347" s="1"/>
  <c r="T747" i="347"/>
  <c r="S747" i="347"/>
  <c r="Q747" i="347"/>
  <c r="P747" i="347"/>
  <c r="P744" i="347" s="1"/>
  <c r="O747" i="347"/>
  <c r="N747" i="347"/>
  <c r="N744" i="347" s="1"/>
  <c r="M747" i="347"/>
  <c r="L747" i="347"/>
  <c r="J747" i="347"/>
  <c r="I747" i="347"/>
  <c r="I744" i="347" s="1"/>
  <c r="H747" i="347"/>
  <c r="G747" i="347"/>
  <c r="G744" i="347" s="1"/>
  <c r="F747" i="347"/>
  <c r="E747" i="347"/>
  <c r="D747" i="347"/>
  <c r="AA746" i="347"/>
  <c r="R746" i="347"/>
  <c r="E746" i="347"/>
  <c r="K746" i="347" s="1"/>
  <c r="AA745" i="347"/>
  <c r="R745" i="347"/>
  <c r="AB745" i="347" s="1"/>
  <c r="E745" i="347"/>
  <c r="K745" i="347" s="1"/>
  <c r="Z744" i="347"/>
  <c r="X744" i="347"/>
  <c r="X743" i="347" s="1"/>
  <c r="V744" i="347"/>
  <c r="T744" i="347"/>
  <c r="T743" i="347" s="1"/>
  <c r="Q744" i="347"/>
  <c r="O744" i="347"/>
  <c r="O743" i="347" s="1"/>
  <c r="M744" i="347"/>
  <c r="J744" i="347"/>
  <c r="J743" i="347" s="1"/>
  <c r="H744" i="347"/>
  <c r="F744" i="347"/>
  <c r="F743" i="347" s="1"/>
  <c r="E744" i="347"/>
  <c r="D744" i="347"/>
  <c r="W743" i="347"/>
  <c r="W742" i="347" s="1"/>
  <c r="N743" i="347"/>
  <c r="N742" i="347" s="1"/>
  <c r="I743" i="347"/>
  <c r="I742" i="347" s="1"/>
  <c r="E743" i="347"/>
  <c r="X742" i="347"/>
  <c r="T742" i="347"/>
  <c r="O742" i="347"/>
  <c r="J742" i="347"/>
  <c r="F742" i="347"/>
  <c r="E742" i="347"/>
  <c r="E741" i="347"/>
  <c r="AA740" i="347"/>
  <c r="R740" i="347"/>
  <c r="E740" i="347"/>
  <c r="K740" i="347" s="1"/>
  <c r="Z739" i="347"/>
  <c r="Y739" i="347"/>
  <c r="X739" i="347"/>
  <c r="W739" i="347"/>
  <c r="V739" i="347"/>
  <c r="U739" i="347"/>
  <c r="T739" i="347"/>
  <c r="S739" i="347"/>
  <c r="AA739" i="347" s="1"/>
  <c r="Q739" i="347"/>
  <c r="P739" i="347"/>
  <c r="O739" i="347"/>
  <c r="N739" i="347"/>
  <c r="M739" i="347"/>
  <c r="L739" i="347"/>
  <c r="R739" i="347" s="1"/>
  <c r="J739" i="347"/>
  <c r="I739" i="347"/>
  <c r="H739" i="347"/>
  <c r="G739" i="347"/>
  <c r="F739" i="347"/>
  <c r="E739" i="347"/>
  <c r="D739" i="347"/>
  <c r="AA738" i="347"/>
  <c r="R738" i="347"/>
  <c r="E738" i="347"/>
  <c r="K738" i="347" s="1"/>
  <c r="Z737" i="347"/>
  <c r="Y737" i="347"/>
  <c r="Y736" i="347" s="1"/>
  <c r="X737" i="347"/>
  <c r="W737" i="347"/>
  <c r="W736" i="347" s="1"/>
  <c r="W735" i="347" s="1"/>
  <c r="V737" i="347"/>
  <c r="U737" i="347"/>
  <c r="U736" i="347" s="1"/>
  <c r="T737" i="347"/>
  <c r="S737" i="347"/>
  <c r="Q737" i="347"/>
  <c r="P737" i="347"/>
  <c r="P736" i="347" s="1"/>
  <c r="O737" i="347"/>
  <c r="N737" i="347"/>
  <c r="N736" i="347" s="1"/>
  <c r="N735" i="347" s="1"/>
  <c r="M737" i="347"/>
  <c r="L737" i="347"/>
  <c r="J737" i="347"/>
  <c r="I737" i="347"/>
  <c r="I736" i="347" s="1"/>
  <c r="I735" i="347" s="1"/>
  <c r="H737" i="347"/>
  <c r="G737" i="347"/>
  <c r="G736" i="347" s="1"/>
  <c r="F737" i="347"/>
  <c r="E737" i="347"/>
  <c r="D737" i="347"/>
  <c r="Z736" i="347"/>
  <c r="Z735" i="347" s="1"/>
  <c r="X736" i="347"/>
  <c r="X735" i="347" s="1"/>
  <c r="V736" i="347"/>
  <c r="V735" i="347" s="1"/>
  <c r="T736" i="347"/>
  <c r="T735" i="347" s="1"/>
  <c r="Q736" i="347"/>
  <c r="Q735" i="347" s="1"/>
  <c r="O736" i="347"/>
  <c r="O735" i="347" s="1"/>
  <c r="M736" i="347"/>
  <c r="M735" i="347" s="1"/>
  <c r="J736" i="347"/>
  <c r="J735" i="347" s="1"/>
  <c r="H736" i="347"/>
  <c r="H735" i="347" s="1"/>
  <c r="F736" i="347"/>
  <c r="F735" i="347" s="1"/>
  <c r="E736" i="347"/>
  <c r="D736" i="347"/>
  <c r="Y735" i="347"/>
  <c r="U735" i="347"/>
  <c r="P735" i="347"/>
  <c r="G735" i="347"/>
  <c r="E735" i="347"/>
  <c r="AA734" i="347"/>
  <c r="R734" i="347"/>
  <c r="E734" i="347"/>
  <c r="K734" i="347" s="1"/>
  <c r="Z733" i="347"/>
  <c r="Y733" i="347"/>
  <c r="Y730" i="347" s="1"/>
  <c r="X733" i="347"/>
  <c r="W733" i="347"/>
  <c r="W730" i="347" s="1"/>
  <c r="V733" i="347"/>
  <c r="U733" i="347"/>
  <c r="U730" i="347" s="1"/>
  <c r="T733" i="347"/>
  <c r="S733" i="347"/>
  <c r="Q733" i="347"/>
  <c r="P733" i="347"/>
  <c r="P730" i="347" s="1"/>
  <c r="O733" i="347"/>
  <c r="N733" i="347"/>
  <c r="N730" i="347" s="1"/>
  <c r="M733" i="347"/>
  <c r="L733" i="347"/>
  <c r="J733" i="347"/>
  <c r="I733" i="347"/>
  <c r="I730" i="347" s="1"/>
  <c r="H733" i="347"/>
  <c r="G733" i="347"/>
  <c r="G730" i="347" s="1"/>
  <c r="F733" i="347"/>
  <c r="E733" i="347"/>
  <c r="D733" i="347"/>
  <c r="AA732" i="347"/>
  <c r="R732" i="347"/>
  <c r="E732" i="347"/>
  <c r="K732" i="347" s="1"/>
  <c r="AA731" i="347"/>
  <c r="R731" i="347"/>
  <c r="AB731" i="347" s="1"/>
  <c r="E731" i="347"/>
  <c r="K731" i="347" s="1"/>
  <c r="Z730" i="347"/>
  <c r="X730" i="347"/>
  <c r="V730" i="347"/>
  <c r="T730" i="347"/>
  <c r="Q730" i="347"/>
  <c r="O730" i="347"/>
  <c r="M730" i="347"/>
  <c r="J730" i="347"/>
  <c r="H730" i="347"/>
  <c r="F730" i="347"/>
  <c r="E730" i="347"/>
  <c r="D730" i="347"/>
  <c r="AA729" i="347"/>
  <c r="R729" i="347"/>
  <c r="AB729" i="347" s="1"/>
  <c r="E729" i="347"/>
  <c r="K729" i="347" s="1"/>
  <c r="Z728" i="347"/>
  <c r="Z725" i="347" s="1"/>
  <c r="Y728" i="347"/>
  <c r="X728" i="347"/>
  <c r="X725" i="347" s="1"/>
  <c r="W728" i="347"/>
  <c r="V728" i="347"/>
  <c r="V725" i="347" s="1"/>
  <c r="U728" i="347"/>
  <c r="T728" i="347"/>
  <c r="T725" i="347" s="1"/>
  <c r="S728" i="347"/>
  <c r="Q728" i="347"/>
  <c r="Q725" i="347" s="1"/>
  <c r="P728" i="347"/>
  <c r="O728" i="347"/>
  <c r="O725" i="347" s="1"/>
  <c r="N728" i="347"/>
  <c r="M728" i="347"/>
  <c r="M725" i="347" s="1"/>
  <c r="L728" i="347"/>
  <c r="J728" i="347"/>
  <c r="J725" i="347" s="1"/>
  <c r="I728" i="347"/>
  <c r="H728" i="347"/>
  <c r="H725" i="347" s="1"/>
  <c r="G728" i="347"/>
  <c r="F728" i="347"/>
  <c r="F725" i="347" s="1"/>
  <c r="E728" i="347"/>
  <c r="D728" i="347"/>
  <c r="AA727" i="347"/>
  <c r="R727" i="347"/>
  <c r="AB727" i="347" s="1"/>
  <c r="E727" i="347"/>
  <c r="K727" i="347" s="1"/>
  <c r="AA726" i="347"/>
  <c r="R726" i="347"/>
  <c r="E726" i="347"/>
  <c r="K726" i="347" s="1"/>
  <c r="Y725" i="347"/>
  <c r="Y724" i="347" s="1"/>
  <c r="W725" i="347"/>
  <c r="U725" i="347"/>
  <c r="U724" i="347" s="1"/>
  <c r="S725" i="347"/>
  <c r="P725" i="347"/>
  <c r="P724" i="347" s="1"/>
  <c r="N725" i="347"/>
  <c r="L725" i="347"/>
  <c r="I725" i="347"/>
  <c r="G725" i="347"/>
  <c r="G724" i="347" s="1"/>
  <c r="E725" i="347"/>
  <c r="Z724" i="347"/>
  <c r="X724" i="347"/>
  <c r="V724" i="347"/>
  <c r="T724" i="347"/>
  <c r="Q724" i="347"/>
  <c r="O724" i="347"/>
  <c r="M724" i="347"/>
  <c r="J724" i="347"/>
  <c r="H724" i="347"/>
  <c r="F724" i="347"/>
  <c r="E724" i="347"/>
  <c r="AA723" i="347"/>
  <c r="R723" i="347"/>
  <c r="AB723" i="347" s="1"/>
  <c r="E723" i="347"/>
  <c r="K723" i="347" s="1"/>
  <c r="Z722" i="347"/>
  <c r="Z719" i="347" s="1"/>
  <c r="Y722" i="347"/>
  <c r="X722" i="347"/>
  <c r="X719" i="347" s="1"/>
  <c r="W722" i="347"/>
  <c r="V722" i="347"/>
  <c r="V719" i="347" s="1"/>
  <c r="U722" i="347"/>
  <c r="T722" i="347"/>
  <c r="T719" i="347" s="1"/>
  <c r="S722" i="347"/>
  <c r="Q722" i="347"/>
  <c r="Q719" i="347" s="1"/>
  <c r="P722" i="347"/>
  <c r="O722" i="347"/>
  <c r="O719" i="347" s="1"/>
  <c r="N722" i="347"/>
  <c r="M722" i="347"/>
  <c r="M719" i="347" s="1"/>
  <c r="L722" i="347"/>
  <c r="J722" i="347"/>
  <c r="J719" i="347" s="1"/>
  <c r="I722" i="347"/>
  <c r="H722" i="347"/>
  <c r="H719" i="347" s="1"/>
  <c r="G722" i="347"/>
  <c r="F722" i="347"/>
  <c r="F719" i="347" s="1"/>
  <c r="E722" i="347"/>
  <c r="D722" i="347"/>
  <c r="AA721" i="347"/>
  <c r="R721" i="347"/>
  <c r="AB721" i="347" s="1"/>
  <c r="E721" i="347"/>
  <c r="K721" i="347" s="1"/>
  <c r="AA720" i="347"/>
  <c r="R720" i="347"/>
  <c r="E720" i="347"/>
  <c r="K720" i="347" s="1"/>
  <c r="Y719" i="347"/>
  <c r="Y718" i="347" s="1"/>
  <c r="W719" i="347"/>
  <c r="W718" i="347" s="1"/>
  <c r="U719" i="347"/>
  <c r="U718" i="347" s="1"/>
  <c r="S719" i="347"/>
  <c r="P719" i="347"/>
  <c r="P718" i="347" s="1"/>
  <c r="N719" i="347"/>
  <c r="N718" i="347" s="1"/>
  <c r="L719" i="347"/>
  <c r="I719" i="347"/>
  <c r="I718" i="347" s="1"/>
  <c r="G719" i="347"/>
  <c r="G718" i="347" s="1"/>
  <c r="E719" i="347"/>
  <c r="Z718" i="347"/>
  <c r="X718" i="347"/>
  <c r="V718" i="347"/>
  <c r="T718" i="347"/>
  <c r="Q718" i="347"/>
  <c r="O718" i="347"/>
  <c r="M718" i="347"/>
  <c r="J718" i="347"/>
  <c r="H718" i="347"/>
  <c r="F718" i="347"/>
  <c r="E718" i="347"/>
  <c r="AA717" i="347"/>
  <c r="R717" i="347"/>
  <c r="AB717" i="347" s="1"/>
  <c r="E717" i="347"/>
  <c r="K717" i="347" s="1"/>
  <c r="Z716" i="347"/>
  <c r="Y716" i="347"/>
  <c r="X716" i="347"/>
  <c r="W716" i="347"/>
  <c r="V716" i="347"/>
  <c r="U716" i="347"/>
  <c r="T716" i="347"/>
  <c r="S716" i="347"/>
  <c r="Q716" i="347"/>
  <c r="P716" i="347"/>
  <c r="O716" i="347"/>
  <c r="N716" i="347"/>
  <c r="M716" i="347"/>
  <c r="L716" i="347"/>
  <c r="J716" i="347"/>
  <c r="I716" i="347"/>
  <c r="H716" i="347"/>
  <c r="G716" i="347"/>
  <c r="F716" i="347"/>
  <c r="E716" i="347"/>
  <c r="D716" i="347"/>
  <c r="K716" i="347" s="1"/>
  <c r="AA715" i="347"/>
  <c r="R715" i="347"/>
  <c r="AB715" i="347" s="1"/>
  <c r="E715" i="347"/>
  <c r="K715" i="347" s="1"/>
  <c r="Z714" i="347"/>
  <c r="Z713" i="347" s="1"/>
  <c r="Y714" i="347"/>
  <c r="X714" i="347"/>
  <c r="X713" i="347" s="1"/>
  <c r="W714" i="347"/>
  <c r="V714" i="347"/>
  <c r="V713" i="347" s="1"/>
  <c r="U714" i="347"/>
  <c r="T714" i="347"/>
  <c r="T713" i="347" s="1"/>
  <c r="S714" i="347"/>
  <c r="Q714" i="347"/>
  <c r="Q713" i="347" s="1"/>
  <c r="P714" i="347"/>
  <c r="O714" i="347"/>
  <c r="O713" i="347" s="1"/>
  <c r="N714" i="347"/>
  <c r="M714" i="347"/>
  <c r="M713" i="347" s="1"/>
  <c r="L714" i="347"/>
  <c r="J714" i="347"/>
  <c r="J713" i="347" s="1"/>
  <c r="I714" i="347"/>
  <c r="H714" i="347"/>
  <c r="H713" i="347" s="1"/>
  <c r="G714" i="347"/>
  <c r="F714" i="347"/>
  <c r="F713" i="347" s="1"/>
  <c r="E714" i="347"/>
  <c r="D714" i="347"/>
  <c r="Y713" i="347"/>
  <c r="Y712" i="347" s="1"/>
  <c r="W713" i="347"/>
  <c r="W712" i="347" s="1"/>
  <c r="U713" i="347"/>
  <c r="U712" i="347" s="1"/>
  <c r="S713" i="347"/>
  <c r="P713" i="347"/>
  <c r="P712" i="347" s="1"/>
  <c r="N713" i="347"/>
  <c r="N712" i="347" s="1"/>
  <c r="L713" i="347"/>
  <c r="I713" i="347"/>
  <c r="I712" i="347" s="1"/>
  <c r="G713" i="347"/>
  <c r="G712" i="347" s="1"/>
  <c r="E713" i="347"/>
  <c r="Z712" i="347"/>
  <c r="Z711" i="347" s="1"/>
  <c r="X712" i="347"/>
  <c r="X711" i="347" s="1"/>
  <c r="V712" i="347"/>
  <c r="V711" i="347" s="1"/>
  <c r="T712" i="347"/>
  <c r="T711" i="347" s="1"/>
  <c r="Q712" i="347"/>
  <c r="Q711" i="347" s="1"/>
  <c r="O712" i="347"/>
  <c r="O711" i="347" s="1"/>
  <c r="M712" i="347"/>
  <c r="M711" i="347" s="1"/>
  <c r="J712" i="347"/>
  <c r="J711" i="347" s="1"/>
  <c r="H712" i="347"/>
  <c r="H711" i="347" s="1"/>
  <c r="F712" i="347"/>
  <c r="F711" i="347" s="1"/>
  <c r="E712" i="347"/>
  <c r="Y711" i="347"/>
  <c r="W711" i="347"/>
  <c r="U711" i="347"/>
  <c r="P711" i="347"/>
  <c r="N711" i="347"/>
  <c r="I711" i="347"/>
  <c r="G711" i="347"/>
  <c r="E711" i="347"/>
  <c r="AA710" i="347"/>
  <c r="R710" i="347"/>
  <c r="E710" i="347"/>
  <c r="K710" i="347" s="1"/>
  <c r="Z709" i="347"/>
  <c r="Y709" i="347"/>
  <c r="Y706" i="347" s="1"/>
  <c r="X709" i="347"/>
  <c r="W709" i="347"/>
  <c r="W706" i="347" s="1"/>
  <c r="V709" i="347"/>
  <c r="U709" i="347"/>
  <c r="U706" i="347" s="1"/>
  <c r="T709" i="347"/>
  <c r="S709" i="347"/>
  <c r="Q709" i="347"/>
  <c r="P709" i="347"/>
  <c r="P706" i="347" s="1"/>
  <c r="O709" i="347"/>
  <c r="N709" i="347"/>
  <c r="N706" i="347" s="1"/>
  <c r="M709" i="347"/>
  <c r="L709" i="347"/>
  <c r="J709" i="347"/>
  <c r="I709" i="347"/>
  <c r="I706" i="347" s="1"/>
  <c r="H709" i="347"/>
  <c r="G709" i="347"/>
  <c r="G706" i="347" s="1"/>
  <c r="F709" i="347"/>
  <c r="E709" i="347"/>
  <c r="D709" i="347"/>
  <c r="AA708" i="347"/>
  <c r="R708" i="347"/>
  <c r="E708" i="347"/>
  <c r="K708" i="347" s="1"/>
  <c r="AA707" i="347"/>
  <c r="R707" i="347"/>
  <c r="AB707" i="347" s="1"/>
  <c r="E707" i="347"/>
  <c r="K707" i="347" s="1"/>
  <c r="Z706" i="347"/>
  <c r="X706" i="347"/>
  <c r="V706" i="347"/>
  <c r="T706" i="347"/>
  <c r="Q706" i="347"/>
  <c r="O706" i="347"/>
  <c r="M706" i="347"/>
  <c r="J706" i="347"/>
  <c r="H706" i="347"/>
  <c r="F706" i="347"/>
  <c r="E706" i="347"/>
  <c r="D706" i="347"/>
  <c r="AA705" i="347"/>
  <c r="R705" i="347"/>
  <c r="AB705" i="347" s="1"/>
  <c r="E705" i="347"/>
  <c r="K705" i="347" s="1"/>
  <c r="Z704" i="347"/>
  <c r="Z701" i="347" s="1"/>
  <c r="Y704" i="347"/>
  <c r="X704" i="347"/>
  <c r="X701" i="347" s="1"/>
  <c r="W704" i="347"/>
  <c r="V704" i="347"/>
  <c r="V701" i="347" s="1"/>
  <c r="U704" i="347"/>
  <c r="T704" i="347"/>
  <c r="T701" i="347" s="1"/>
  <c r="S704" i="347"/>
  <c r="Q704" i="347"/>
  <c r="Q701" i="347" s="1"/>
  <c r="P704" i="347"/>
  <c r="O704" i="347"/>
  <c r="O701" i="347" s="1"/>
  <c r="N704" i="347"/>
  <c r="M704" i="347"/>
  <c r="M701" i="347" s="1"/>
  <c r="L704" i="347"/>
  <c r="J704" i="347"/>
  <c r="J701" i="347" s="1"/>
  <c r="I704" i="347"/>
  <c r="H704" i="347"/>
  <c r="H701" i="347" s="1"/>
  <c r="G704" i="347"/>
  <c r="F704" i="347"/>
  <c r="F701" i="347" s="1"/>
  <c r="E704" i="347"/>
  <c r="D704" i="347"/>
  <c r="AA703" i="347"/>
  <c r="R703" i="347"/>
  <c r="AB703" i="347" s="1"/>
  <c r="E703" i="347"/>
  <c r="K703" i="347" s="1"/>
  <c r="AA702" i="347"/>
  <c r="R702" i="347"/>
  <c r="E702" i="347"/>
  <c r="K702" i="347" s="1"/>
  <c r="Y701" i="347"/>
  <c r="Y700" i="347" s="1"/>
  <c r="W701" i="347"/>
  <c r="U701" i="347"/>
  <c r="U700" i="347" s="1"/>
  <c r="S701" i="347"/>
  <c r="P701" i="347"/>
  <c r="P700" i="347" s="1"/>
  <c r="N701" i="347"/>
  <c r="L701" i="347"/>
  <c r="I701" i="347"/>
  <c r="G701" i="347"/>
  <c r="G700" i="347" s="1"/>
  <c r="E701" i="347"/>
  <c r="Z700" i="347"/>
  <c r="X700" i="347"/>
  <c r="V700" i="347"/>
  <c r="T700" i="347"/>
  <c r="Q700" i="347"/>
  <c r="O700" i="347"/>
  <c r="M700" i="347"/>
  <c r="J700" i="347"/>
  <c r="H700" i="347"/>
  <c r="F700" i="347"/>
  <c r="E700" i="347"/>
  <c r="E699" i="347"/>
  <c r="E698" i="347"/>
  <c r="E697" i="347"/>
  <c r="E1193" i="347" s="1"/>
  <c r="AA693" i="347"/>
  <c r="R693" i="347"/>
  <c r="K693" i="347"/>
  <c r="E693" i="347"/>
  <c r="Z692" i="347"/>
  <c r="Y692" i="347"/>
  <c r="X692" i="347"/>
  <c r="W692" i="347"/>
  <c r="V692" i="347"/>
  <c r="U692" i="347"/>
  <c r="T692" i="347"/>
  <c r="S692" i="347"/>
  <c r="Q692" i="347"/>
  <c r="P692" i="347"/>
  <c r="O692" i="347"/>
  <c r="N692" i="347"/>
  <c r="M692" i="347"/>
  <c r="L692" i="347"/>
  <c r="J692" i="347"/>
  <c r="I692" i="347"/>
  <c r="H692" i="347"/>
  <c r="G692" i="347"/>
  <c r="F692" i="347"/>
  <c r="E692" i="347"/>
  <c r="D692" i="347"/>
  <c r="K692" i="347" s="1"/>
  <c r="AA691" i="347"/>
  <c r="R691" i="347"/>
  <c r="AB691" i="347" s="1"/>
  <c r="K691" i="347"/>
  <c r="E691" i="347"/>
  <c r="Z690" i="347"/>
  <c r="Y690" i="347"/>
  <c r="X690" i="347"/>
  <c r="W690" i="347"/>
  <c r="V690" i="347"/>
  <c r="U690" i="347"/>
  <c r="T690" i="347"/>
  <c r="S690" i="347"/>
  <c r="AA690" i="347" s="1"/>
  <c r="Q690" i="347"/>
  <c r="P690" i="347"/>
  <c r="O690" i="347"/>
  <c r="N690" i="347"/>
  <c r="M690" i="347"/>
  <c r="L690" i="347"/>
  <c r="R690" i="347" s="1"/>
  <c r="AB690" i="347" s="1"/>
  <c r="J690" i="347"/>
  <c r="I690" i="347"/>
  <c r="H690" i="347"/>
  <c r="G690" i="347"/>
  <c r="F690" i="347"/>
  <c r="E690" i="347"/>
  <c r="D690" i="347"/>
  <c r="AA689" i="347"/>
  <c r="R689" i="347"/>
  <c r="K689" i="347"/>
  <c r="E689" i="347"/>
  <c r="Z688" i="347"/>
  <c r="Y688" i="347"/>
  <c r="X688" i="347"/>
  <c r="W688" i="347"/>
  <c r="V688" i="347"/>
  <c r="U688" i="347"/>
  <c r="T688" i="347"/>
  <c r="S688" i="347"/>
  <c r="Q688" i="347"/>
  <c r="P688" i="347"/>
  <c r="O688" i="347"/>
  <c r="N688" i="347"/>
  <c r="M688" i="347"/>
  <c r="L688" i="347"/>
  <c r="J688" i="347"/>
  <c r="I688" i="347"/>
  <c r="H688" i="347"/>
  <c r="G688" i="347"/>
  <c r="F688" i="347"/>
  <c r="E688" i="347"/>
  <c r="D688" i="347"/>
  <c r="K688" i="347" s="1"/>
  <c r="AA687" i="347"/>
  <c r="R687" i="347"/>
  <c r="AB687" i="347" s="1"/>
  <c r="K687" i="347"/>
  <c r="E687" i="347"/>
  <c r="Z686" i="347"/>
  <c r="Y686" i="347"/>
  <c r="X686" i="347"/>
  <c r="W686" i="347"/>
  <c r="V686" i="347"/>
  <c r="U686" i="347"/>
  <c r="T686" i="347"/>
  <c r="S686" i="347"/>
  <c r="AA686" i="347" s="1"/>
  <c r="Q686" i="347"/>
  <c r="P686" i="347"/>
  <c r="O686" i="347"/>
  <c r="N686" i="347"/>
  <c r="M686" i="347"/>
  <c r="L686" i="347"/>
  <c r="R686" i="347" s="1"/>
  <c r="AB686" i="347" s="1"/>
  <c r="J686" i="347"/>
  <c r="I686" i="347"/>
  <c r="H686" i="347"/>
  <c r="G686" i="347"/>
  <c r="F686" i="347"/>
  <c r="E686" i="347"/>
  <c r="D686" i="347"/>
  <c r="AA685" i="347"/>
  <c r="R685" i="347"/>
  <c r="K685" i="347"/>
  <c r="E685" i="347"/>
  <c r="Z684" i="347"/>
  <c r="Y684" i="347"/>
  <c r="X684" i="347"/>
  <c r="W684" i="347"/>
  <c r="V684" i="347"/>
  <c r="U684" i="347"/>
  <c r="T684" i="347"/>
  <c r="S684" i="347"/>
  <c r="Q684" i="347"/>
  <c r="P684" i="347"/>
  <c r="O684" i="347"/>
  <c r="N684" i="347"/>
  <c r="M684" i="347"/>
  <c r="L684" i="347"/>
  <c r="J684" i="347"/>
  <c r="I684" i="347"/>
  <c r="H684" i="347"/>
  <c r="G684" i="347"/>
  <c r="F684" i="347"/>
  <c r="E684" i="347"/>
  <c r="D684" i="347"/>
  <c r="K684" i="347" s="1"/>
  <c r="AA683" i="347"/>
  <c r="R683" i="347"/>
  <c r="AB683" i="347" s="1"/>
  <c r="K683" i="347"/>
  <c r="E683" i="347"/>
  <c r="Z682" i="347"/>
  <c r="Y682" i="347"/>
  <c r="X682" i="347"/>
  <c r="W682" i="347"/>
  <c r="V682" i="347"/>
  <c r="U682" i="347"/>
  <c r="T682" i="347"/>
  <c r="S682" i="347"/>
  <c r="AA682" i="347" s="1"/>
  <c r="Q682" i="347"/>
  <c r="P682" i="347"/>
  <c r="O682" i="347"/>
  <c r="N682" i="347"/>
  <c r="M682" i="347"/>
  <c r="L682" i="347"/>
  <c r="R682" i="347" s="1"/>
  <c r="AB682" i="347" s="1"/>
  <c r="J682" i="347"/>
  <c r="I682" i="347"/>
  <c r="H682" i="347"/>
  <c r="G682" i="347"/>
  <c r="F682" i="347"/>
  <c r="E682" i="347"/>
  <c r="D682" i="347"/>
  <c r="AA681" i="347"/>
  <c r="R681" i="347"/>
  <c r="E681" i="347"/>
  <c r="K681" i="347" s="1"/>
  <c r="Z680" i="347"/>
  <c r="Y680" i="347"/>
  <c r="X680" i="347"/>
  <c r="W680" i="347"/>
  <c r="V680" i="347"/>
  <c r="U680" i="347"/>
  <c r="T680" i="347"/>
  <c r="S680" i="347"/>
  <c r="AA680" i="347" s="1"/>
  <c r="Q680" i="347"/>
  <c r="P680" i="347"/>
  <c r="O680" i="347"/>
  <c r="N680" i="347"/>
  <c r="M680" i="347"/>
  <c r="L680" i="347"/>
  <c r="R680" i="347" s="1"/>
  <c r="AB680" i="347" s="1"/>
  <c r="J680" i="347"/>
  <c r="I680" i="347"/>
  <c r="H680" i="347"/>
  <c r="G680" i="347"/>
  <c r="F680" i="347"/>
  <c r="E680" i="347"/>
  <c r="D680" i="347"/>
  <c r="AA679" i="347"/>
  <c r="R679" i="347"/>
  <c r="E679" i="347"/>
  <c r="K679" i="347" s="1"/>
  <c r="Z678" i="347"/>
  <c r="Y678" i="347"/>
  <c r="X678" i="347"/>
  <c r="W678" i="347"/>
  <c r="V678" i="347"/>
  <c r="U678" i="347"/>
  <c r="T678" i="347"/>
  <c r="S678" i="347"/>
  <c r="AA678" i="347" s="1"/>
  <c r="Q678" i="347"/>
  <c r="P678" i="347"/>
  <c r="O678" i="347"/>
  <c r="N678" i="347"/>
  <c r="M678" i="347"/>
  <c r="L678" i="347"/>
  <c r="R678" i="347" s="1"/>
  <c r="AB678" i="347" s="1"/>
  <c r="J678" i="347"/>
  <c r="I678" i="347"/>
  <c r="H678" i="347"/>
  <c r="G678" i="347"/>
  <c r="F678" i="347"/>
  <c r="E678" i="347"/>
  <c r="D678" i="347"/>
  <c r="AA677" i="347"/>
  <c r="R677" i="347"/>
  <c r="K677" i="347"/>
  <c r="E677" i="347"/>
  <c r="Z676" i="347"/>
  <c r="Y676" i="347"/>
  <c r="X676" i="347"/>
  <c r="W676" i="347"/>
  <c r="V676" i="347"/>
  <c r="U676" i="347"/>
  <c r="T676" i="347"/>
  <c r="S676" i="347"/>
  <c r="Q676" i="347"/>
  <c r="P676" i="347"/>
  <c r="O676" i="347"/>
  <c r="N676" i="347"/>
  <c r="M676" i="347"/>
  <c r="L676" i="347"/>
  <c r="J676" i="347"/>
  <c r="I676" i="347"/>
  <c r="H676" i="347"/>
  <c r="G676" i="347"/>
  <c r="F676" i="347"/>
  <c r="E676" i="347"/>
  <c r="D676" i="347"/>
  <c r="K676" i="347" s="1"/>
  <c r="AA675" i="347"/>
  <c r="R675" i="347"/>
  <c r="AB675" i="347" s="1"/>
  <c r="K675" i="347"/>
  <c r="E675" i="347"/>
  <c r="Z674" i="347"/>
  <c r="Y674" i="347"/>
  <c r="X674" i="347"/>
  <c r="W674" i="347"/>
  <c r="V674" i="347"/>
  <c r="U674" i="347"/>
  <c r="T674" i="347"/>
  <c r="S674" i="347"/>
  <c r="AA674" i="347" s="1"/>
  <c r="Q674" i="347"/>
  <c r="P674" i="347"/>
  <c r="O674" i="347"/>
  <c r="N674" i="347"/>
  <c r="M674" i="347"/>
  <c r="L674" i="347"/>
  <c r="R674" i="347" s="1"/>
  <c r="AB674" i="347" s="1"/>
  <c r="J674" i="347"/>
  <c r="I674" i="347"/>
  <c r="H674" i="347"/>
  <c r="G674" i="347"/>
  <c r="F674" i="347"/>
  <c r="E674" i="347"/>
  <c r="D674" i="347"/>
  <c r="AA673" i="347"/>
  <c r="R673" i="347"/>
  <c r="K673" i="347"/>
  <c r="E673" i="347"/>
  <c r="Z672" i="347"/>
  <c r="Y672" i="347"/>
  <c r="X672" i="347"/>
  <c r="W672" i="347"/>
  <c r="V672" i="347"/>
  <c r="U672" i="347"/>
  <c r="T672" i="347"/>
  <c r="S672" i="347"/>
  <c r="Q672" i="347"/>
  <c r="P672" i="347"/>
  <c r="O672" i="347"/>
  <c r="N672" i="347"/>
  <c r="M672" i="347"/>
  <c r="L672" i="347"/>
  <c r="J672" i="347"/>
  <c r="I672" i="347"/>
  <c r="H672" i="347"/>
  <c r="G672" i="347"/>
  <c r="F672" i="347"/>
  <c r="E672" i="347"/>
  <c r="D672" i="347"/>
  <c r="K672" i="347" s="1"/>
  <c r="AA671" i="347"/>
  <c r="R671" i="347"/>
  <c r="AB671" i="347" s="1"/>
  <c r="K671" i="347"/>
  <c r="E671" i="347"/>
  <c r="Z670" i="347"/>
  <c r="Y670" i="347"/>
  <c r="X670" i="347"/>
  <c r="W670" i="347"/>
  <c r="V670" i="347"/>
  <c r="U670" i="347"/>
  <c r="T670" i="347"/>
  <c r="S670" i="347"/>
  <c r="AA670" i="347" s="1"/>
  <c r="Q670" i="347"/>
  <c r="P670" i="347"/>
  <c r="O670" i="347"/>
  <c r="N670" i="347"/>
  <c r="M670" i="347"/>
  <c r="L670" i="347"/>
  <c r="R670" i="347" s="1"/>
  <c r="AB670" i="347" s="1"/>
  <c r="J670" i="347"/>
  <c r="I670" i="347"/>
  <c r="H670" i="347"/>
  <c r="G670" i="347"/>
  <c r="F670" i="347"/>
  <c r="E670" i="347"/>
  <c r="D670" i="347"/>
  <c r="Z669" i="347"/>
  <c r="Y669" i="347"/>
  <c r="X669" i="347"/>
  <c r="W669" i="347"/>
  <c r="V669" i="347"/>
  <c r="U669" i="347"/>
  <c r="T669" i="347"/>
  <c r="S669" i="347"/>
  <c r="Q669" i="347"/>
  <c r="P669" i="347"/>
  <c r="O669" i="347"/>
  <c r="R669" i="347" s="1"/>
  <c r="J669" i="347"/>
  <c r="I669" i="347"/>
  <c r="H669" i="347"/>
  <c r="G669" i="347"/>
  <c r="F669" i="347"/>
  <c r="E669" i="347"/>
  <c r="D669" i="347"/>
  <c r="Z668" i="347"/>
  <c r="Y668" i="347"/>
  <c r="X668" i="347"/>
  <c r="W668" i="347"/>
  <c r="V668" i="347"/>
  <c r="U668" i="347"/>
  <c r="T668" i="347"/>
  <c r="S668" i="347"/>
  <c r="Q668" i="347"/>
  <c r="P668" i="347"/>
  <c r="O668" i="347"/>
  <c r="R668" i="347" s="1"/>
  <c r="J668" i="347"/>
  <c r="I668" i="347"/>
  <c r="H668" i="347"/>
  <c r="G668" i="347"/>
  <c r="F668" i="347"/>
  <c r="E668" i="347"/>
  <c r="D668" i="347"/>
  <c r="AA667" i="347"/>
  <c r="N667" i="347"/>
  <c r="M667" i="347"/>
  <c r="L667" i="347"/>
  <c r="E667" i="347"/>
  <c r="K667" i="347" s="1"/>
  <c r="Z666" i="347"/>
  <c r="Y666" i="347"/>
  <c r="X666" i="347"/>
  <c r="W666" i="347"/>
  <c r="V666" i="347"/>
  <c r="U666" i="347"/>
  <c r="T666" i="347"/>
  <c r="S666" i="347"/>
  <c r="AA666" i="347" s="1"/>
  <c r="Q666" i="347"/>
  <c r="P666" i="347"/>
  <c r="O666" i="347"/>
  <c r="N666" i="347"/>
  <c r="M666" i="347"/>
  <c r="L666" i="347"/>
  <c r="R666" i="347" s="1"/>
  <c r="AB666" i="347" s="1"/>
  <c r="J666" i="347"/>
  <c r="I666" i="347"/>
  <c r="H666" i="347"/>
  <c r="G666" i="347"/>
  <c r="F666" i="347"/>
  <c r="E666" i="347"/>
  <c r="D666" i="347"/>
  <c r="AA665" i="347"/>
  <c r="R665" i="347"/>
  <c r="E665" i="347"/>
  <c r="K665" i="347" s="1"/>
  <c r="Z664" i="347"/>
  <c r="Y664" i="347"/>
  <c r="X664" i="347"/>
  <c r="W664" i="347"/>
  <c r="V664" i="347"/>
  <c r="U664" i="347"/>
  <c r="T664" i="347"/>
  <c r="S664" i="347"/>
  <c r="AA664" i="347" s="1"/>
  <c r="Q664" i="347"/>
  <c r="P664" i="347"/>
  <c r="O664" i="347"/>
  <c r="N664" i="347"/>
  <c r="M664" i="347"/>
  <c r="L664" i="347"/>
  <c r="R664" i="347" s="1"/>
  <c r="AB664" i="347" s="1"/>
  <c r="J664" i="347"/>
  <c r="I664" i="347"/>
  <c r="H664" i="347"/>
  <c r="G664" i="347"/>
  <c r="F664" i="347"/>
  <c r="E664" i="347"/>
  <c r="D664" i="347"/>
  <c r="Z663" i="347"/>
  <c r="Y663" i="347"/>
  <c r="X663" i="347"/>
  <c r="W663" i="347"/>
  <c r="V663" i="347"/>
  <c r="U663" i="347"/>
  <c r="T663" i="347"/>
  <c r="S663" i="347"/>
  <c r="Q663" i="347"/>
  <c r="P663" i="347"/>
  <c r="O663" i="347"/>
  <c r="N663" i="347"/>
  <c r="M663" i="347"/>
  <c r="L663" i="347"/>
  <c r="J663" i="347"/>
  <c r="I663" i="347"/>
  <c r="H663" i="347"/>
  <c r="G663" i="347"/>
  <c r="F663" i="347"/>
  <c r="E663" i="347"/>
  <c r="D663" i="347"/>
  <c r="K663" i="347" s="1"/>
  <c r="Z662" i="347"/>
  <c r="Y662" i="347"/>
  <c r="X662" i="347"/>
  <c r="W662" i="347"/>
  <c r="V662" i="347"/>
  <c r="U662" i="347"/>
  <c r="T662" i="347"/>
  <c r="S662" i="347"/>
  <c r="AA662" i="347" s="1"/>
  <c r="Q662" i="347"/>
  <c r="P662" i="347"/>
  <c r="O662" i="347"/>
  <c r="N662" i="347"/>
  <c r="M662" i="347"/>
  <c r="L662" i="347"/>
  <c r="R662" i="347" s="1"/>
  <c r="AB662" i="347" s="1"/>
  <c r="J662" i="347"/>
  <c r="I662" i="347"/>
  <c r="H662" i="347"/>
  <c r="G662" i="347"/>
  <c r="F662" i="347"/>
  <c r="E662" i="347"/>
  <c r="D662" i="347"/>
  <c r="Z661" i="347"/>
  <c r="Y661" i="347"/>
  <c r="X661" i="347"/>
  <c r="W661" i="347"/>
  <c r="V661" i="347"/>
  <c r="U661" i="347"/>
  <c r="T661" i="347"/>
  <c r="S661" i="347"/>
  <c r="Q661" i="347"/>
  <c r="P661" i="347"/>
  <c r="O661" i="347"/>
  <c r="N661" i="347"/>
  <c r="M661" i="347"/>
  <c r="L661" i="347"/>
  <c r="J661" i="347"/>
  <c r="I661" i="347"/>
  <c r="H661" i="347"/>
  <c r="G661" i="347"/>
  <c r="F661" i="347"/>
  <c r="E661" i="347"/>
  <c r="D661" i="347"/>
  <c r="K661" i="347" s="1"/>
  <c r="Z660" i="347"/>
  <c r="Y660" i="347"/>
  <c r="X660" i="347"/>
  <c r="W660" i="347"/>
  <c r="V660" i="347"/>
  <c r="U660" i="347"/>
  <c r="T660" i="347"/>
  <c r="S660" i="347"/>
  <c r="AA660" i="347" s="1"/>
  <c r="Q660" i="347"/>
  <c r="P660" i="347"/>
  <c r="O660" i="347"/>
  <c r="N660" i="347"/>
  <c r="M660" i="347"/>
  <c r="L660" i="347"/>
  <c r="R660" i="347" s="1"/>
  <c r="AB660" i="347" s="1"/>
  <c r="J660" i="347"/>
  <c r="I660" i="347"/>
  <c r="H660" i="347"/>
  <c r="G660" i="347"/>
  <c r="F660" i="347"/>
  <c r="E660" i="347"/>
  <c r="D660" i="347"/>
  <c r="AA659" i="347"/>
  <c r="R659" i="347"/>
  <c r="E659" i="347"/>
  <c r="K659" i="347" s="1"/>
  <c r="Z658" i="347"/>
  <c r="Y658" i="347"/>
  <c r="X658" i="347"/>
  <c r="W658" i="347"/>
  <c r="V658" i="347"/>
  <c r="U658" i="347"/>
  <c r="T658" i="347"/>
  <c r="S658" i="347"/>
  <c r="AA658" i="347" s="1"/>
  <c r="Q658" i="347"/>
  <c r="P658" i="347"/>
  <c r="O658" i="347"/>
  <c r="N658" i="347"/>
  <c r="M658" i="347"/>
  <c r="L658" i="347"/>
  <c r="R658" i="347" s="1"/>
  <c r="AB658" i="347" s="1"/>
  <c r="J658" i="347"/>
  <c r="I658" i="347"/>
  <c r="H658" i="347"/>
  <c r="G658" i="347"/>
  <c r="F658" i="347"/>
  <c r="E658" i="347"/>
  <c r="D658" i="347"/>
  <c r="AA657" i="347"/>
  <c r="R657" i="347"/>
  <c r="E657" i="347"/>
  <c r="K657" i="347" s="1"/>
  <c r="Z656" i="347"/>
  <c r="Y656" i="347"/>
  <c r="X656" i="347"/>
  <c r="W656" i="347"/>
  <c r="V656" i="347"/>
  <c r="U656" i="347"/>
  <c r="T656" i="347"/>
  <c r="S656" i="347"/>
  <c r="AA656" i="347" s="1"/>
  <c r="Q656" i="347"/>
  <c r="P656" i="347"/>
  <c r="O656" i="347"/>
  <c r="N656" i="347"/>
  <c r="M656" i="347"/>
  <c r="L656" i="347"/>
  <c r="R656" i="347" s="1"/>
  <c r="AB656" i="347" s="1"/>
  <c r="J656" i="347"/>
  <c r="I656" i="347"/>
  <c r="H656" i="347"/>
  <c r="G656" i="347"/>
  <c r="F656" i="347"/>
  <c r="E656" i="347"/>
  <c r="D656" i="347"/>
  <c r="Z655" i="347"/>
  <c r="Y655" i="347"/>
  <c r="X655" i="347"/>
  <c r="W655" i="347"/>
  <c r="V655" i="347"/>
  <c r="U655" i="347"/>
  <c r="T655" i="347"/>
  <c r="S655" i="347"/>
  <c r="Q655" i="347"/>
  <c r="P655" i="347"/>
  <c r="O655" i="347"/>
  <c r="N655" i="347"/>
  <c r="M655" i="347"/>
  <c r="L655" i="347"/>
  <c r="J655" i="347"/>
  <c r="I655" i="347"/>
  <c r="H655" i="347"/>
  <c r="G655" i="347"/>
  <c r="F655" i="347"/>
  <c r="E655" i="347"/>
  <c r="D655" i="347"/>
  <c r="K655" i="347" s="1"/>
  <c r="AA654" i="347"/>
  <c r="R654" i="347"/>
  <c r="AB654" i="347" s="1"/>
  <c r="E654" i="347"/>
  <c r="K654" i="347" s="1"/>
  <c r="Z653" i="347"/>
  <c r="Y653" i="347"/>
  <c r="X653" i="347"/>
  <c r="W653" i="347"/>
  <c r="V653" i="347"/>
  <c r="U653" i="347"/>
  <c r="T653" i="347"/>
  <c r="S653" i="347"/>
  <c r="Q653" i="347"/>
  <c r="P653" i="347"/>
  <c r="O653" i="347"/>
  <c r="N653" i="347"/>
  <c r="M653" i="347"/>
  <c r="L653" i="347"/>
  <c r="J653" i="347"/>
  <c r="I653" i="347"/>
  <c r="H653" i="347"/>
  <c r="G653" i="347"/>
  <c r="F653" i="347"/>
  <c r="E653" i="347"/>
  <c r="D653" i="347"/>
  <c r="K653" i="347" s="1"/>
  <c r="Z652" i="347"/>
  <c r="Y652" i="347"/>
  <c r="X652" i="347"/>
  <c r="W652" i="347"/>
  <c r="V652" i="347"/>
  <c r="U652" i="347"/>
  <c r="T652" i="347"/>
  <c r="S652" i="347"/>
  <c r="AA652" i="347" s="1"/>
  <c r="Q652" i="347"/>
  <c r="P652" i="347"/>
  <c r="O652" i="347"/>
  <c r="N652" i="347"/>
  <c r="M652" i="347"/>
  <c r="L652" i="347"/>
  <c r="R652" i="347" s="1"/>
  <c r="AB652" i="347" s="1"/>
  <c r="J652" i="347"/>
  <c r="I652" i="347"/>
  <c r="H652" i="347"/>
  <c r="G652" i="347"/>
  <c r="F652" i="347"/>
  <c r="E652" i="347"/>
  <c r="D652" i="347"/>
  <c r="AA651" i="347"/>
  <c r="R651" i="347"/>
  <c r="E651" i="347"/>
  <c r="K651" i="347" s="1"/>
  <c r="Z650" i="347"/>
  <c r="Y650" i="347"/>
  <c r="X650" i="347"/>
  <c r="W650" i="347"/>
  <c r="V650" i="347"/>
  <c r="U650" i="347"/>
  <c r="T650" i="347"/>
  <c r="S650" i="347"/>
  <c r="AA650" i="347" s="1"/>
  <c r="Q650" i="347"/>
  <c r="P650" i="347"/>
  <c r="O650" i="347"/>
  <c r="N650" i="347"/>
  <c r="M650" i="347"/>
  <c r="L650" i="347"/>
  <c r="R650" i="347" s="1"/>
  <c r="AB650" i="347" s="1"/>
  <c r="J650" i="347"/>
  <c r="I650" i="347"/>
  <c r="H650" i="347"/>
  <c r="G650" i="347"/>
  <c r="F650" i="347"/>
  <c r="E650" i="347"/>
  <c r="D650" i="347"/>
  <c r="Z649" i="347"/>
  <c r="Y649" i="347"/>
  <c r="X649" i="347"/>
  <c r="W649" i="347"/>
  <c r="V649" i="347"/>
  <c r="U649" i="347"/>
  <c r="T649" i="347"/>
  <c r="S649" i="347"/>
  <c r="Q649" i="347"/>
  <c r="P649" i="347"/>
  <c r="O649" i="347"/>
  <c r="N649" i="347"/>
  <c r="M649" i="347"/>
  <c r="L649" i="347"/>
  <c r="J649" i="347"/>
  <c r="I649" i="347"/>
  <c r="H649" i="347"/>
  <c r="G649" i="347"/>
  <c r="F649" i="347"/>
  <c r="E649" i="347"/>
  <c r="D649" i="347"/>
  <c r="K649" i="347" s="1"/>
  <c r="Z648" i="347"/>
  <c r="Y648" i="347"/>
  <c r="X648" i="347"/>
  <c r="W648" i="347"/>
  <c r="V648" i="347"/>
  <c r="U648" i="347"/>
  <c r="T648" i="347"/>
  <c r="S648" i="347"/>
  <c r="AA648" i="347" s="1"/>
  <c r="Q648" i="347"/>
  <c r="P648" i="347"/>
  <c r="O648" i="347"/>
  <c r="N648" i="347"/>
  <c r="M648" i="347"/>
  <c r="L648" i="347"/>
  <c r="R648" i="347" s="1"/>
  <c r="AB648" i="347" s="1"/>
  <c r="J648" i="347"/>
  <c r="I648" i="347"/>
  <c r="H648" i="347"/>
  <c r="G648" i="347"/>
  <c r="F648" i="347"/>
  <c r="E648" i="347"/>
  <c r="D648" i="347"/>
  <c r="Z647" i="347"/>
  <c r="Y647" i="347"/>
  <c r="X647" i="347"/>
  <c r="W647" i="347"/>
  <c r="V647" i="347"/>
  <c r="U647" i="347"/>
  <c r="T647" i="347"/>
  <c r="S647" i="347"/>
  <c r="Q647" i="347"/>
  <c r="P647" i="347"/>
  <c r="O647" i="347"/>
  <c r="N647" i="347"/>
  <c r="M647" i="347"/>
  <c r="L647" i="347"/>
  <c r="J647" i="347"/>
  <c r="I647" i="347"/>
  <c r="H647" i="347"/>
  <c r="G647" i="347"/>
  <c r="F647" i="347"/>
  <c r="E647" i="347"/>
  <c r="D647" i="347"/>
  <c r="K647" i="347" s="1"/>
  <c r="AA646" i="347"/>
  <c r="R646" i="347"/>
  <c r="AB646" i="347" s="1"/>
  <c r="E646" i="347"/>
  <c r="K646" i="347" s="1"/>
  <c r="Z645" i="347"/>
  <c r="Y645" i="347"/>
  <c r="X645" i="347"/>
  <c r="W645" i="347"/>
  <c r="V645" i="347"/>
  <c r="U645" i="347"/>
  <c r="T645" i="347"/>
  <c r="S645" i="347"/>
  <c r="Q645" i="347"/>
  <c r="P645" i="347"/>
  <c r="O645" i="347"/>
  <c r="J645" i="347"/>
  <c r="I645" i="347"/>
  <c r="H645" i="347"/>
  <c r="G645" i="347"/>
  <c r="F645" i="347"/>
  <c r="E645" i="347"/>
  <c r="K645" i="347" s="1"/>
  <c r="D645" i="347"/>
  <c r="Z644" i="347"/>
  <c r="Y644" i="347"/>
  <c r="X644" i="347"/>
  <c r="W644" i="347"/>
  <c r="V644" i="347"/>
  <c r="U644" i="347"/>
  <c r="T644" i="347"/>
  <c r="S644" i="347"/>
  <c r="Q644" i="347"/>
  <c r="P644" i="347"/>
  <c r="O644" i="347"/>
  <c r="R644" i="347" s="1"/>
  <c r="J644" i="347"/>
  <c r="I644" i="347"/>
  <c r="H644" i="347"/>
  <c r="G644" i="347"/>
  <c r="F644" i="347"/>
  <c r="E644" i="347"/>
  <c r="D644" i="347"/>
  <c r="Z643" i="347"/>
  <c r="Y643" i="347"/>
  <c r="X643" i="347"/>
  <c r="W643" i="347"/>
  <c r="V643" i="347"/>
  <c r="U643" i="347"/>
  <c r="T643" i="347"/>
  <c r="S643" i="347"/>
  <c r="Q643" i="347"/>
  <c r="P643" i="347"/>
  <c r="O643" i="347"/>
  <c r="R643" i="347" s="1"/>
  <c r="J643" i="347"/>
  <c r="I643" i="347"/>
  <c r="H643" i="347"/>
  <c r="G643" i="347"/>
  <c r="F643" i="347"/>
  <c r="E643" i="347"/>
  <c r="D643" i="347"/>
  <c r="Z642" i="347"/>
  <c r="Y642" i="347"/>
  <c r="X642" i="347"/>
  <c r="W642" i="347"/>
  <c r="V642" i="347"/>
  <c r="U642" i="347"/>
  <c r="T642" i="347"/>
  <c r="S642" i="347"/>
  <c r="Q642" i="347"/>
  <c r="P642" i="347"/>
  <c r="O642" i="347"/>
  <c r="J642" i="347"/>
  <c r="I642" i="347"/>
  <c r="H642" i="347"/>
  <c r="G642" i="347"/>
  <c r="F642" i="347"/>
  <c r="E642" i="347"/>
  <c r="K642" i="347" s="1"/>
  <c r="D642" i="347"/>
  <c r="AA641" i="347"/>
  <c r="N641" i="347"/>
  <c r="N640" i="347" s="1"/>
  <c r="M641" i="347"/>
  <c r="L641" i="347"/>
  <c r="E641" i="347"/>
  <c r="K641" i="347" s="1"/>
  <c r="Z640" i="347"/>
  <c r="Y640" i="347"/>
  <c r="X640" i="347"/>
  <c r="W640" i="347"/>
  <c r="V640" i="347"/>
  <c r="U640" i="347"/>
  <c r="T640" i="347"/>
  <c r="S640" i="347"/>
  <c r="AA640" i="347" s="1"/>
  <c r="Q640" i="347"/>
  <c r="P640" i="347"/>
  <c r="O640" i="347"/>
  <c r="M640" i="347"/>
  <c r="J640" i="347"/>
  <c r="I640" i="347"/>
  <c r="H640" i="347"/>
  <c r="G640" i="347"/>
  <c r="F640" i="347"/>
  <c r="E640" i="347"/>
  <c r="D640" i="347"/>
  <c r="AA639" i="347"/>
  <c r="R639" i="347"/>
  <c r="K639" i="347"/>
  <c r="E639" i="347"/>
  <c r="Z638" i="347"/>
  <c r="Y638" i="347"/>
  <c r="X638" i="347"/>
  <c r="W638" i="347"/>
  <c r="V638" i="347"/>
  <c r="U638" i="347"/>
  <c r="T638" i="347"/>
  <c r="S638" i="347"/>
  <c r="Q638" i="347"/>
  <c r="P638" i="347"/>
  <c r="O638" i="347"/>
  <c r="N638" i="347"/>
  <c r="M638" i="347"/>
  <c r="L638" i="347"/>
  <c r="J638" i="347"/>
  <c r="I638" i="347"/>
  <c r="H638" i="347"/>
  <c r="G638" i="347"/>
  <c r="F638" i="347"/>
  <c r="E638" i="347"/>
  <c r="D638" i="347"/>
  <c r="K638" i="347" s="1"/>
  <c r="AA637" i="347"/>
  <c r="R637" i="347"/>
  <c r="K637" i="347"/>
  <c r="E637" i="347"/>
  <c r="Z636" i="347"/>
  <c r="Y636" i="347"/>
  <c r="X636" i="347"/>
  <c r="W636" i="347"/>
  <c r="V636" i="347"/>
  <c r="U636" i="347"/>
  <c r="T636" i="347"/>
  <c r="S636" i="347"/>
  <c r="AA636" i="347" s="1"/>
  <c r="Q636" i="347"/>
  <c r="P636" i="347"/>
  <c r="O636" i="347"/>
  <c r="N636" i="347"/>
  <c r="M636" i="347"/>
  <c r="L636" i="347"/>
  <c r="R636" i="347" s="1"/>
  <c r="AB636" i="347" s="1"/>
  <c r="J636" i="347"/>
  <c r="I636" i="347"/>
  <c r="H636" i="347"/>
  <c r="G636" i="347"/>
  <c r="F636" i="347"/>
  <c r="E636" i="347"/>
  <c r="D636" i="347"/>
  <c r="AA635" i="347"/>
  <c r="R635" i="347"/>
  <c r="K635" i="347"/>
  <c r="E635" i="347"/>
  <c r="Z634" i="347"/>
  <c r="Y634" i="347"/>
  <c r="X634" i="347"/>
  <c r="W634" i="347"/>
  <c r="V634" i="347"/>
  <c r="U634" i="347"/>
  <c r="T634" i="347"/>
  <c r="S634" i="347"/>
  <c r="Q634" i="347"/>
  <c r="P634" i="347"/>
  <c r="O634" i="347"/>
  <c r="N634" i="347"/>
  <c r="M634" i="347"/>
  <c r="L634" i="347"/>
  <c r="J634" i="347"/>
  <c r="I634" i="347"/>
  <c r="H634" i="347"/>
  <c r="G634" i="347"/>
  <c r="F634" i="347"/>
  <c r="E634" i="347"/>
  <c r="D634" i="347"/>
  <c r="K634" i="347" s="1"/>
  <c r="AA633" i="347"/>
  <c r="R633" i="347"/>
  <c r="K633" i="347"/>
  <c r="E633" i="347"/>
  <c r="Z632" i="347"/>
  <c r="Y632" i="347"/>
  <c r="X632" i="347"/>
  <c r="W632" i="347"/>
  <c r="V632" i="347"/>
  <c r="U632" i="347"/>
  <c r="T632" i="347"/>
  <c r="S632" i="347"/>
  <c r="AA632" i="347" s="1"/>
  <c r="Q632" i="347"/>
  <c r="P632" i="347"/>
  <c r="O632" i="347"/>
  <c r="N632" i="347"/>
  <c r="M632" i="347"/>
  <c r="L632" i="347"/>
  <c r="R632" i="347" s="1"/>
  <c r="AB632" i="347" s="1"/>
  <c r="J632" i="347"/>
  <c r="I632" i="347"/>
  <c r="H632" i="347"/>
  <c r="G632" i="347"/>
  <c r="F632" i="347"/>
  <c r="E632" i="347"/>
  <c r="D632" i="347"/>
  <c r="AA631" i="347"/>
  <c r="R631" i="347"/>
  <c r="E631" i="347"/>
  <c r="K631" i="347" s="1"/>
  <c r="Z630" i="347"/>
  <c r="Y630" i="347"/>
  <c r="X630" i="347"/>
  <c r="W630" i="347"/>
  <c r="V630" i="347"/>
  <c r="U630" i="347"/>
  <c r="T630" i="347"/>
  <c r="S630" i="347"/>
  <c r="Q630" i="347"/>
  <c r="P630" i="347"/>
  <c r="O630" i="347"/>
  <c r="N630" i="347"/>
  <c r="M630" i="347"/>
  <c r="L630" i="347"/>
  <c r="R630" i="347" s="1"/>
  <c r="J630" i="347"/>
  <c r="I630" i="347"/>
  <c r="H630" i="347"/>
  <c r="G630" i="347"/>
  <c r="F630" i="347"/>
  <c r="E630" i="347"/>
  <c r="D630" i="347"/>
  <c r="AA629" i="347"/>
  <c r="R629" i="347"/>
  <c r="E629" i="347"/>
  <c r="K629" i="347" s="1"/>
  <c r="Z628" i="347"/>
  <c r="Y628" i="347"/>
  <c r="X628" i="347"/>
  <c r="W628" i="347"/>
  <c r="V628" i="347"/>
  <c r="U628" i="347"/>
  <c r="T628" i="347"/>
  <c r="S628" i="347"/>
  <c r="AA628" i="347" s="1"/>
  <c r="Q628" i="347"/>
  <c r="P628" i="347"/>
  <c r="O628" i="347"/>
  <c r="N628" i="347"/>
  <c r="M628" i="347"/>
  <c r="L628" i="347"/>
  <c r="R628" i="347" s="1"/>
  <c r="AB628" i="347" s="1"/>
  <c r="J628" i="347"/>
  <c r="I628" i="347"/>
  <c r="H628" i="347"/>
  <c r="G628" i="347"/>
  <c r="F628" i="347"/>
  <c r="E628" i="347"/>
  <c r="D628" i="347"/>
  <c r="AA627" i="347"/>
  <c r="R627" i="347"/>
  <c r="E627" i="347"/>
  <c r="K627" i="347" s="1"/>
  <c r="Z626" i="347"/>
  <c r="Y626" i="347"/>
  <c r="X626" i="347"/>
  <c r="W626" i="347"/>
  <c r="V626" i="347"/>
  <c r="U626" i="347"/>
  <c r="T626" i="347"/>
  <c r="S626" i="347"/>
  <c r="Q626" i="347"/>
  <c r="P626" i="347"/>
  <c r="O626" i="347"/>
  <c r="N626" i="347"/>
  <c r="M626" i="347"/>
  <c r="L626" i="347"/>
  <c r="R626" i="347" s="1"/>
  <c r="J626" i="347"/>
  <c r="I626" i="347"/>
  <c r="H626" i="347"/>
  <c r="G626" i="347"/>
  <c r="F626" i="347"/>
  <c r="E626" i="347"/>
  <c r="D626" i="347"/>
  <c r="AA625" i="347"/>
  <c r="R625" i="347"/>
  <c r="E625" i="347"/>
  <c r="K625" i="347" s="1"/>
  <c r="Z624" i="347"/>
  <c r="Y624" i="347"/>
  <c r="X624" i="347"/>
  <c r="W624" i="347"/>
  <c r="V624" i="347"/>
  <c r="U624" i="347"/>
  <c r="T624" i="347"/>
  <c r="S624" i="347"/>
  <c r="AA624" i="347" s="1"/>
  <c r="Q624" i="347"/>
  <c r="P624" i="347"/>
  <c r="O624" i="347"/>
  <c r="N624" i="347"/>
  <c r="M624" i="347"/>
  <c r="L624" i="347"/>
  <c r="R624" i="347" s="1"/>
  <c r="AB624" i="347" s="1"/>
  <c r="J624" i="347"/>
  <c r="I624" i="347"/>
  <c r="H624" i="347"/>
  <c r="G624" i="347"/>
  <c r="F624" i="347"/>
  <c r="E624" i="347"/>
  <c r="D624" i="347"/>
  <c r="AA623" i="347"/>
  <c r="R623" i="347"/>
  <c r="E623" i="347"/>
  <c r="K623" i="347" s="1"/>
  <c r="Z622" i="347"/>
  <c r="Y622" i="347"/>
  <c r="X622" i="347"/>
  <c r="W622" i="347"/>
  <c r="V622" i="347"/>
  <c r="U622" i="347"/>
  <c r="T622" i="347"/>
  <c r="S622" i="347"/>
  <c r="Q622" i="347"/>
  <c r="P622" i="347"/>
  <c r="O622" i="347"/>
  <c r="N622" i="347"/>
  <c r="M622" i="347"/>
  <c r="L622" i="347"/>
  <c r="R622" i="347" s="1"/>
  <c r="J622" i="347"/>
  <c r="I622" i="347"/>
  <c r="H622" i="347"/>
  <c r="G622" i="347"/>
  <c r="F622" i="347"/>
  <c r="E622" i="347"/>
  <c r="D622" i="347"/>
  <c r="AA621" i="347"/>
  <c r="R621" i="347"/>
  <c r="E621" i="347"/>
  <c r="K621" i="347" s="1"/>
  <c r="Z620" i="347"/>
  <c r="Y620" i="347"/>
  <c r="X620" i="347"/>
  <c r="W620" i="347"/>
  <c r="V620" i="347"/>
  <c r="U620" i="347"/>
  <c r="T620" i="347"/>
  <c r="S620" i="347"/>
  <c r="AA620" i="347" s="1"/>
  <c r="Q620" i="347"/>
  <c r="P620" i="347"/>
  <c r="O620" i="347"/>
  <c r="N620" i="347"/>
  <c r="M620" i="347"/>
  <c r="L620" i="347"/>
  <c r="R620" i="347" s="1"/>
  <c r="AB620" i="347" s="1"/>
  <c r="J620" i="347"/>
  <c r="I620" i="347"/>
  <c r="H620" i="347"/>
  <c r="G620" i="347"/>
  <c r="F620" i="347"/>
  <c r="E620" i="347"/>
  <c r="D620" i="347"/>
  <c r="AA619" i="347"/>
  <c r="R619" i="347"/>
  <c r="E619" i="347"/>
  <c r="K619" i="347" s="1"/>
  <c r="Y618" i="347"/>
  <c r="W618" i="347"/>
  <c r="U618" i="347"/>
  <c r="S618" i="347"/>
  <c r="P618" i="347"/>
  <c r="M618" i="347"/>
  <c r="G618" i="347"/>
  <c r="E618" i="347"/>
  <c r="AA617" i="347"/>
  <c r="R617" i="347"/>
  <c r="E617" i="347"/>
  <c r="K617" i="347" s="1"/>
  <c r="Z616" i="347"/>
  <c r="Y616" i="347"/>
  <c r="Y615" i="347" s="1"/>
  <c r="X616" i="347"/>
  <c r="W616" i="347"/>
  <c r="W615" i="347" s="1"/>
  <c r="W614" i="347" s="1"/>
  <c r="W610" i="347" s="1"/>
  <c r="V616" i="347"/>
  <c r="U616" i="347"/>
  <c r="U615" i="347" s="1"/>
  <c r="T616" i="347"/>
  <c r="S616" i="347"/>
  <c r="Q616" i="347"/>
  <c r="P616" i="347"/>
  <c r="P615" i="347" s="1"/>
  <c r="O616" i="347"/>
  <c r="N616" i="347"/>
  <c r="N615" i="347" s="1"/>
  <c r="M616" i="347"/>
  <c r="L616" i="347"/>
  <c r="J616" i="347"/>
  <c r="J615" i="347" s="1"/>
  <c r="I616" i="347"/>
  <c r="I615" i="347" s="1"/>
  <c r="H616" i="347"/>
  <c r="H615" i="347" s="1"/>
  <c r="G616" i="347"/>
  <c r="G615" i="347" s="1"/>
  <c r="F616" i="347"/>
  <c r="F615" i="347" s="1"/>
  <c r="E616" i="347"/>
  <c r="D616" i="347"/>
  <c r="Z615" i="347"/>
  <c r="X615" i="347"/>
  <c r="V615" i="347"/>
  <c r="T615" i="347"/>
  <c r="Q615" i="347"/>
  <c r="O615" i="347"/>
  <c r="M615" i="347"/>
  <c r="E615" i="347"/>
  <c r="E614" i="347"/>
  <c r="AA613" i="347"/>
  <c r="R613" i="347"/>
  <c r="AB613" i="347" s="1"/>
  <c r="AC613" i="347" s="1"/>
  <c r="E613" i="347"/>
  <c r="K613" i="347" s="1"/>
  <c r="Z612" i="347"/>
  <c r="Z611" i="347" s="1"/>
  <c r="Y612" i="347"/>
  <c r="X612" i="347"/>
  <c r="X611" i="347" s="1"/>
  <c r="W612" i="347"/>
  <c r="V612" i="347"/>
  <c r="V611" i="347" s="1"/>
  <c r="U612" i="347"/>
  <c r="T612" i="347"/>
  <c r="T611" i="347" s="1"/>
  <c r="S612" i="347"/>
  <c r="Q612" i="347"/>
  <c r="Q611" i="347" s="1"/>
  <c r="P612" i="347"/>
  <c r="P611" i="347" s="1"/>
  <c r="O612" i="347"/>
  <c r="N612" i="347"/>
  <c r="N611" i="347" s="1"/>
  <c r="M612" i="347"/>
  <c r="M611" i="347" s="1"/>
  <c r="L612" i="347"/>
  <c r="L611" i="347" s="1"/>
  <c r="J612" i="347"/>
  <c r="I612" i="347"/>
  <c r="H612" i="347"/>
  <c r="G612" i="347"/>
  <c r="F612" i="347"/>
  <c r="E612" i="347"/>
  <c r="D612" i="347"/>
  <c r="K612" i="347" s="1"/>
  <c r="Y611" i="347"/>
  <c r="W611" i="347"/>
  <c r="U611" i="347"/>
  <c r="S611" i="347"/>
  <c r="O611" i="347"/>
  <c r="J611" i="347"/>
  <c r="I611" i="347"/>
  <c r="H611" i="347"/>
  <c r="G611" i="347"/>
  <c r="F611" i="347"/>
  <c r="E611" i="347"/>
  <c r="D611" i="347"/>
  <c r="K611" i="347" s="1"/>
  <c r="E610" i="347"/>
  <c r="AA609" i="347"/>
  <c r="R609" i="347"/>
  <c r="AB609" i="347" s="1"/>
  <c r="AC609" i="347" s="1"/>
  <c r="E609" i="347"/>
  <c r="K609" i="347" s="1"/>
  <c r="AA608" i="347"/>
  <c r="R608" i="347"/>
  <c r="E608" i="347"/>
  <c r="K608" i="347" s="1"/>
  <c r="Z607" i="347"/>
  <c r="Y607" i="347"/>
  <c r="Y606" i="347" s="1"/>
  <c r="Y605" i="347" s="1"/>
  <c r="X607" i="347"/>
  <c r="W607" i="347"/>
  <c r="W606" i="347" s="1"/>
  <c r="W605" i="347" s="1"/>
  <c r="V607" i="347"/>
  <c r="U607" i="347"/>
  <c r="U606" i="347" s="1"/>
  <c r="U605" i="347" s="1"/>
  <c r="T607" i="347"/>
  <c r="S607" i="347"/>
  <c r="Q607" i="347"/>
  <c r="P607" i="347"/>
  <c r="P606" i="347" s="1"/>
  <c r="P605" i="347" s="1"/>
  <c r="O607" i="347"/>
  <c r="N607" i="347"/>
  <c r="N606" i="347" s="1"/>
  <c r="N605" i="347" s="1"/>
  <c r="M607" i="347"/>
  <c r="L607" i="347"/>
  <c r="J607" i="347"/>
  <c r="J606" i="347" s="1"/>
  <c r="J605" i="347" s="1"/>
  <c r="I607" i="347"/>
  <c r="I606" i="347" s="1"/>
  <c r="I605" i="347" s="1"/>
  <c r="H607" i="347"/>
  <c r="H606" i="347" s="1"/>
  <c r="H605" i="347" s="1"/>
  <c r="G607" i="347"/>
  <c r="G606" i="347" s="1"/>
  <c r="G605" i="347" s="1"/>
  <c r="F607" i="347"/>
  <c r="F606" i="347" s="1"/>
  <c r="F605" i="347" s="1"/>
  <c r="E607" i="347"/>
  <c r="D607" i="347"/>
  <c r="Z606" i="347"/>
  <c r="Z605" i="347" s="1"/>
  <c r="X606" i="347"/>
  <c r="X605" i="347" s="1"/>
  <c r="V606" i="347"/>
  <c r="V605" i="347" s="1"/>
  <c r="T606" i="347"/>
  <c r="T605" i="347" s="1"/>
  <c r="Q606" i="347"/>
  <c r="Q605" i="347" s="1"/>
  <c r="O606" i="347"/>
  <c r="M606" i="347"/>
  <c r="M605" i="347" s="1"/>
  <c r="E606" i="347"/>
  <c r="O605" i="347"/>
  <c r="E605" i="347"/>
  <c r="AA604" i="347"/>
  <c r="R604" i="347"/>
  <c r="AB604" i="347" s="1"/>
  <c r="AC604" i="347" s="1"/>
  <c r="E604" i="347"/>
  <c r="K604" i="347" s="1"/>
  <c r="AA603" i="347"/>
  <c r="R603" i="347"/>
  <c r="E603" i="347"/>
  <c r="K603" i="347" s="1"/>
  <c r="Z602" i="347"/>
  <c r="Y602" i="347"/>
  <c r="X602" i="347"/>
  <c r="W602" i="347"/>
  <c r="V602" i="347"/>
  <c r="U602" i="347"/>
  <c r="T602" i="347"/>
  <c r="S602" i="347"/>
  <c r="Q602" i="347"/>
  <c r="P602" i="347"/>
  <c r="O602" i="347"/>
  <c r="N602" i="347"/>
  <c r="M602" i="347"/>
  <c r="L602" i="347"/>
  <c r="R602" i="347" s="1"/>
  <c r="J602" i="347"/>
  <c r="I602" i="347"/>
  <c r="H602" i="347"/>
  <c r="G602" i="347"/>
  <c r="F602" i="347"/>
  <c r="E602" i="347"/>
  <c r="D602" i="347"/>
  <c r="AA601" i="347"/>
  <c r="R601" i="347"/>
  <c r="E601" i="347"/>
  <c r="K601" i="347" s="1"/>
  <c r="Z600" i="347"/>
  <c r="Y600" i="347"/>
  <c r="X600" i="347"/>
  <c r="W600" i="347"/>
  <c r="V600" i="347"/>
  <c r="U600" i="347"/>
  <c r="T600" i="347"/>
  <c r="S600" i="347"/>
  <c r="AA600" i="347" s="1"/>
  <c r="Q600" i="347"/>
  <c r="P600" i="347"/>
  <c r="O600" i="347"/>
  <c r="N600" i="347"/>
  <c r="M600" i="347"/>
  <c r="L600" i="347"/>
  <c r="J600" i="347"/>
  <c r="I600" i="347"/>
  <c r="H600" i="347"/>
  <c r="G600" i="347"/>
  <c r="F600" i="347"/>
  <c r="E600" i="347"/>
  <c r="D600" i="347"/>
  <c r="AA599" i="347"/>
  <c r="R599" i="347"/>
  <c r="E599" i="347"/>
  <c r="K599" i="347" s="1"/>
  <c r="Z598" i="347"/>
  <c r="Y598" i="347"/>
  <c r="X598" i="347"/>
  <c r="W598" i="347"/>
  <c r="V598" i="347"/>
  <c r="U598" i="347"/>
  <c r="T598" i="347"/>
  <c r="S598" i="347"/>
  <c r="Q598" i="347"/>
  <c r="P598" i="347"/>
  <c r="O598" i="347"/>
  <c r="N598" i="347"/>
  <c r="M598" i="347"/>
  <c r="L598" i="347"/>
  <c r="R598" i="347" s="1"/>
  <c r="J598" i="347"/>
  <c r="I598" i="347"/>
  <c r="H598" i="347"/>
  <c r="G598" i="347"/>
  <c r="F598" i="347"/>
  <c r="E598" i="347"/>
  <c r="D598" i="347"/>
  <c r="AA597" i="347"/>
  <c r="R597" i="347"/>
  <c r="E597" i="347"/>
  <c r="K597" i="347" s="1"/>
  <c r="AA596" i="347"/>
  <c r="R596" i="347"/>
  <c r="AB596" i="347" s="1"/>
  <c r="AC596" i="347" s="1"/>
  <c r="E596" i="347"/>
  <c r="K596" i="347" s="1"/>
  <c r="Z595" i="347"/>
  <c r="Y595" i="347"/>
  <c r="X595" i="347"/>
  <c r="W595" i="347"/>
  <c r="V595" i="347"/>
  <c r="U595" i="347"/>
  <c r="T595" i="347"/>
  <c r="S595" i="347"/>
  <c r="Q595" i="347"/>
  <c r="P595" i="347"/>
  <c r="O595" i="347"/>
  <c r="N595" i="347"/>
  <c r="M595" i="347"/>
  <c r="L595" i="347"/>
  <c r="J595" i="347"/>
  <c r="I595" i="347"/>
  <c r="H595" i="347"/>
  <c r="G595" i="347"/>
  <c r="F595" i="347"/>
  <c r="E595" i="347"/>
  <c r="D595" i="347"/>
  <c r="K595" i="347" s="1"/>
  <c r="AA594" i="347"/>
  <c r="R594" i="347"/>
  <c r="AB594" i="347" s="1"/>
  <c r="AC594" i="347" s="1"/>
  <c r="E594" i="347"/>
  <c r="K594" i="347" s="1"/>
  <c r="AA593" i="347"/>
  <c r="R593" i="347"/>
  <c r="E593" i="347"/>
  <c r="K593" i="347" s="1"/>
  <c r="Z592" i="347"/>
  <c r="Y592" i="347"/>
  <c r="X592" i="347"/>
  <c r="W592" i="347"/>
  <c r="V592" i="347"/>
  <c r="U592" i="347"/>
  <c r="T592" i="347"/>
  <c r="S592" i="347"/>
  <c r="Q592" i="347"/>
  <c r="P592" i="347"/>
  <c r="O592" i="347"/>
  <c r="N592" i="347"/>
  <c r="M592" i="347"/>
  <c r="L592" i="347"/>
  <c r="R592" i="347" s="1"/>
  <c r="J592" i="347"/>
  <c r="I592" i="347"/>
  <c r="H592" i="347"/>
  <c r="G592" i="347"/>
  <c r="F592" i="347"/>
  <c r="E592" i="347"/>
  <c r="D592" i="347"/>
  <c r="AA591" i="347"/>
  <c r="R591" i="347"/>
  <c r="E591" i="347"/>
  <c r="K591" i="347" s="1"/>
  <c r="Z590" i="347"/>
  <c r="Y590" i="347"/>
  <c r="Y583" i="347" s="1"/>
  <c r="Y487" i="347" s="1"/>
  <c r="X590" i="347"/>
  <c r="W590" i="347"/>
  <c r="V590" i="347"/>
  <c r="U590" i="347"/>
  <c r="U583" i="347" s="1"/>
  <c r="U487" i="347" s="1"/>
  <c r="T590" i="347"/>
  <c r="S590" i="347"/>
  <c r="AA590" i="347" s="1"/>
  <c r="Q590" i="347"/>
  <c r="P590" i="347"/>
  <c r="O590" i="347"/>
  <c r="N590" i="347"/>
  <c r="M590" i="347"/>
  <c r="L590" i="347"/>
  <c r="R590" i="347" s="1"/>
  <c r="AB590" i="347" s="1"/>
  <c r="J590" i="347"/>
  <c r="I590" i="347"/>
  <c r="H590" i="347"/>
  <c r="G590" i="347"/>
  <c r="G583" i="347" s="1"/>
  <c r="G487" i="347" s="1"/>
  <c r="F590" i="347"/>
  <c r="E590" i="347"/>
  <c r="D590" i="347"/>
  <c r="AA589" i="347"/>
  <c r="R589" i="347"/>
  <c r="E589" i="347"/>
  <c r="K589" i="347" s="1"/>
  <c r="AA588" i="347"/>
  <c r="R588" i="347"/>
  <c r="AB588" i="347" s="1"/>
  <c r="AC588" i="347" s="1"/>
  <c r="E588" i="347"/>
  <c r="K588" i="347" s="1"/>
  <c r="AA587" i="347"/>
  <c r="R587" i="347"/>
  <c r="E587" i="347"/>
  <c r="K587" i="347" s="1"/>
  <c r="AA586" i="347"/>
  <c r="R586" i="347"/>
  <c r="AB586" i="347" s="1"/>
  <c r="AC586" i="347" s="1"/>
  <c r="E586" i="347"/>
  <c r="K586" i="347" s="1"/>
  <c r="Z585" i="347"/>
  <c r="Z584" i="347" s="1"/>
  <c r="Z583" i="347" s="1"/>
  <c r="Y585" i="347"/>
  <c r="X585" i="347"/>
  <c r="X584" i="347" s="1"/>
  <c r="X583" i="347" s="1"/>
  <c r="W585" i="347"/>
  <c r="V585" i="347"/>
  <c r="V584" i="347" s="1"/>
  <c r="V583" i="347" s="1"/>
  <c r="U585" i="347"/>
  <c r="T585" i="347"/>
  <c r="T584" i="347" s="1"/>
  <c r="T583" i="347" s="1"/>
  <c r="S585" i="347"/>
  <c r="Q585" i="347"/>
  <c r="Q584" i="347" s="1"/>
  <c r="Q583" i="347" s="1"/>
  <c r="P585" i="347"/>
  <c r="P584" i="347" s="1"/>
  <c r="O585" i="347"/>
  <c r="N585" i="347"/>
  <c r="N584" i="347" s="1"/>
  <c r="M585" i="347"/>
  <c r="M584" i="347" s="1"/>
  <c r="M583" i="347" s="1"/>
  <c r="L585" i="347"/>
  <c r="L584" i="347" s="1"/>
  <c r="J585" i="347"/>
  <c r="I585" i="347"/>
  <c r="H585" i="347"/>
  <c r="G585" i="347"/>
  <c r="F585" i="347"/>
  <c r="E585" i="347"/>
  <c r="D585" i="347"/>
  <c r="K585" i="347" s="1"/>
  <c r="Y584" i="347"/>
  <c r="W584" i="347"/>
  <c r="U584" i="347"/>
  <c r="S584" i="347"/>
  <c r="O584" i="347"/>
  <c r="J584" i="347"/>
  <c r="J583" i="347" s="1"/>
  <c r="I584" i="347"/>
  <c r="H584" i="347"/>
  <c r="H583" i="347" s="1"/>
  <c r="G584" i="347"/>
  <c r="F584" i="347"/>
  <c r="F583" i="347" s="1"/>
  <c r="E584" i="347"/>
  <c r="D584" i="347"/>
  <c r="K584" i="347" s="1"/>
  <c r="W583" i="347"/>
  <c r="S583" i="347"/>
  <c r="O583" i="347"/>
  <c r="I583" i="347"/>
  <c r="E583" i="347"/>
  <c r="AA582" i="347"/>
  <c r="R582" i="347"/>
  <c r="AB582" i="347" s="1"/>
  <c r="AC582" i="347" s="1"/>
  <c r="E582" i="347"/>
  <c r="K582" i="347" s="1"/>
  <c r="AA581" i="347"/>
  <c r="R581" i="347"/>
  <c r="E581" i="347"/>
  <c r="K581" i="347" s="1"/>
  <c r="AA580" i="347"/>
  <c r="R580" i="347"/>
  <c r="AB580" i="347" s="1"/>
  <c r="AC580" i="347" s="1"/>
  <c r="E580" i="347"/>
  <c r="K580" i="347" s="1"/>
  <c r="AA579" i="347"/>
  <c r="R579" i="347"/>
  <c r="E579" i="347"/>
  <c r="K579" i="347" s="1"/>
  <c r="AA578" i="347"/>
  <c r="R578" i="347"/>
  <c r="AB578" i="347" s="1"/>
  <c r="AC578" i="347" s="1"/>
  <c r="E578" i="347"/>
  <c r="K578" i="347" s="1"/>
  <c r="AA577" i="347"/>
  <c r="R577" i="347"/>
  <c r="E577" i="347"/>
  <c r="K577" i="347" s="1"/>
  <c r="AA576" i="347"/>
  <c r="R576" i="347"/>
  <c r="AB576" i="347" s="1"/>
  <c r="AC576" i="347" s="1"/>
  <c r="E576" i="347"/>
  <c r="K576" i="347" s="1"/>
  <c r="Z575" i="347"/>
  <c r="Y575" i="347"/>
  <c r="X575" i="347"/>
  <c r="W575" i="347"/>
  <c r="V575" i="347"/>
  <c r="U575" i="347"/>
  <c r="T575" i="347"/>
  <c r="S575" i="347"/>
  <c r="Q575" i="347"/>
  <c r="P575" i="347"/>
  <c r="O575" i="347"/>
  <c r="N575" i="347"/>
  <c r="M575" i="347"/>
  <c r="L575" i="347"/>
  <c r="J575" i="347"/>
  <c r="I575" i="347"/>
  <c r="H575" i="347"/>
  <c r="G575" i="347"/>
  <c r="F575" i="347"/>
  <c r="E575" i="347"/>
  <c r="D575" i="347"/>
  <c r="K575" i="347" s="1"/>
  <c r="AA574" i="347"/>
  <c r="R574" i="347"/>
  <c r="AB574" i="347" s="1"/>
  <c r="AC574" i="347" s="1"/>
  <c r="K574" i="347"/>
  <c r="E574" i="347"/>
  <c r="Z573" i="347"/>
  <c r="Y573" i="347"/>
  <c r="X573" i="347"/>
  <c r="W573" i="347"/>
  <c r="V573" i="347"/>
  <c r="U573" i="347"/>
  <c r="T573" i="347"/>
  <c r="S573" i="347"/>
  <c r="AA573" i="347" s="1"/>
  <c r="Q573" i="347"/>
  <c r="P573" i="347"/>
  <c r="O573" i="347"/>
  <c r="N573" i="347"/>
  <c r="M573" i="347"/>
  <c r="L573" i="347"/>
  <c r="R573" i="347" s="1"/>
  <c r="AB573" i="347" s="1"/>
  <c r="J573" i="347"/>
  <c r="I573" i="347"/>
  <c r="H573" i="347"/>
  <c r="G573" i="347"/>
  <c r="F573" i="347"/>
  <c r="E573" i="347"/>
  <c r="K573" i="347" s="1"/>
  <c r="D573" i="347"/>
  <c r="AA572" i="347"/>
  <c r="R572" i="347"/>
  <c r="K572" i="347"/>
  <c r="E572" i="347"/>
  <c r="Z571" i="347"/>
  <c r="Y571" i="347"/>
  <c r="X571" i="347"/>
  <c r="W571" i="347"/>
  <c r="V571" i="347"/>
  <c r="U571" i="347"/>
  <c r="T571" i="347"/>
  <c r="S571" i="347"/>
  <c r="Q571" i="347"/>
  <c r="P571" i="347"/>
  <c r="O571" i="347"/>
  <c r="N571" i="347"/>
  <c r="M571" i="347"/>
  <c r="L571" i="347"/>
  <c r="J571" i="347"/>
  <c r="I571" i="347"/>
  <c r="H571" i="347"/>
  <c r="G571" i="347"/>
  <c r="F571" i="347"/>
  <c r="E571" i="347"/>
  <c r="D571" i="347"/>
  <c r="AA570" i="347"/>
  <c r="R570" i="347"/>
  <c r="AB570" i="347" s="1"/>
  <c r="AC570" i="347" s="1"/>
  <c r="K570" i="347"/>
  <c r="E570" i="347"/>
  <c r="AA569" i="347"/>
  <c r="R569" i="347"/>
  <c r="AB569" i="347" s="1"/>
  <c r="AC569" i="347" s="1"/>
  <c r="K569" i="347"/>
  <c r="E569" i="347"/>
  <c r="Z568" i="347"/>
  <c r="Y568" i="347"/>
  <c r="X568" i="347"/>
  <c r="W568" i="347"/>
  <c r="V568" i="347"/>
  <c r="U568" i="347"/>
  <c r="T568" i="347"/>
  <c r="S568" i="347"/>
  <c r="AA568" i="347" s="1"/>
  <c r="Q568" i="347"/>
  <c r="P568" i="347"/>
  <c r="O568" i="347"/>
  <c r="N568" i="347"/>
  <c r="M568" i="347"/>
  <c r="L568" i="347"/>
  <c r="R568" i="347" s="1"/>
  <c r="AB568" i="347" s="1"/>
  <c r="J568" i="347"/>
  <c r="I568" i="347"/>
  <c r="H568" i="347"/>
  <c r="G568" i="347"/>
  <c r="F568" i="347"/>
  <c r="E568" i="347"/>
  <c r="K568" i="347" s="1"/>
  <c r="D568" i="347"/>
  <c r="AA567" i="347"/>
  <c r="R567" i="347"/>
  <c r="K567" i="347"/>
  <c r="E567" i="347"/>
  <c r="AA566" i="347"/>
  <c r="R566" i="347"/>
  <c r="K566" i="347"/>
  <c r="E566" i="347"/>
  <c r="AA565" i="347"/>
  <c r="R565" i="347"/>
  <c r="K565" i="347"/>
  <c r="E565" i="347"/>
  <c r="AA564" i="347"/>
  <c r="R564" i="347"/>
  <c r="K564" i="347"/>
  <c r="E564" i="347"/>
  <c r="AA563" i="347"/>
  <c r="R563" i="347"/>
  <c r="K563" i="347"/>
  <c r="E563" i="347"/>
  <c r="Z562" i="347"/>
  <c r="Z561" i="347" s="1"/>
  <c r="Y562" i="347"/>
  <c r="X562" i="347"/>
  <c r="X561" i="347" s="1"/>
  <c r="W562" i="347"/>
  <c r="V562" i="347"/>
  <c r="V561" i="347" s="1"/>
  <c r="U562" i="347"/>
  <c r="T562" i="347"/>
  <c r="T561" i="347" s="1"/>
  <c r="S562" i="347"/>
  <c r="Q562" i="347"/>
  <c r="Q561" i="347" s="1"/>
  <c r="P562" i="347"/>
  <c r="O562" i="347"/>
  <c r="O561" i="347" s="1"/>
  <c r="N562" i="347"/>
  <c r="M562" i="347"/>
  <c r="M561" i="347" s="1"/>
  <c r="L562" i="347"/>
  <c r="J562" i="347"/>
  <c r="J561" i="347" s="1"/>
  <c r="I562" i="347"/>
  <c r="H562" i="347"/>
  <c r="H561" i="347" s="1"/>
  <c r="G562" i="347"/>
  <c r="F562" i="347"/>
  <c r="F561" i="347" s="1"/>
  <c r="E562" i="347"/>
  <c r="D562" i="347"/>
  <c r="D561" i="347" s="1"/>
  <c r="Y561" i="347"/>
  <c r="W561" i="347"/>
  <c r="U561" i="347"/>
  <c r="S561" i="347"/>
  <c r="P561" i="347"/>
  <c r="N561" i="347"/>
  <c r="L561" i="347"/>
  <c r="I561" i="347"/>
  <c r="G561" i="347"/>
  <c r="E561" i="347"/>
  <c r="AA560" i="347"/>
  <c r="R560" i="347"/>
  <c r="K560" i="347"/>
  <c r="E560" i="347"/>
  <c r="Z559" i="347"/>
  <c r="Y559" i="347"/>
  <c r="X559" i="347"/>
  <c r="W559" i="347"/>
  <c r="V559" i="347"/>
  <c r="U559" i="347"/>
  <c r="T559" i="347"/>
  <c r="S559" i="347"/>
  <c r="Q559" i="347"/>
  <c r="P559" i="347"/>
  <c r="O559" i="347"/>
  <c r="N559" i="347"/>
  <c r="M559" i="347"/>
  <c r="L559" i="347"/>
  <c r="J559" i="347"/>
  <c r="I559" i="347"/>
  <c r="H559" i="347"/>
  <c r="G559" i="347"/>
  <c r="F559" i="347"/>
  <c r="E559" i="347"/>
  <c r="D559" i="347"/>
  <c r="AA558" i="347"/>
  <c r="R558" i="347"/>
  <c r="AB558" i="347" s="1"/>
  <c r="AC558" i="347" s="1"/>
  <c r="K558" i="347"/>
  <c r="E558" i="347"/>
  <c r="Z557" i="347"/>
  <c r="Y557" i="347"/>
  <c r="X557" i="347"/>
  <c r="W557" i="347"/>
  <c r="V557" i="347"/>
  <c r="U557" i="347"/>
  <c r="T557" i="347"/>
  <c r="S557" i="347"/>
  <c r="AA557" i="347" s="1"/>
  <c r="Q557" i="347"/>
  <c r="P557" i="347"/>
  <c r="O557" i="347"/>
  <c r="N557" i="347"/>
  <c r="M557" i="347"/>
  <c r="L557" i="347"/>
  <c r="R557" i="347" s="1"/>
  <c r="AB557" i="347" s="1"/>
  <c r="J557" i="347"/>
  <c r="I557" i="347"/>
  <c r="H557" i="347"/>
  <c r="G557" i="347"/>
  <c r="F557" i="347"/>
  <c r="E557" i="347"/>
  <c r="K557" i="347" s="1"/>
  <c r="D557" i="347"/>
  <c r="AA556" i="347"/>
  <c r="R556" i="347"/>
  <c r="K556" i="347"/>
  <c r="E556" i="347"/>
  <c r="AA555" i="347"/>
  <c r="R555" i="347"/>
  <c r="K555" i="347"/>
  <c r="E555" i="347"/>
  <c r="Z554" i="347"/>
  <c r="Y554" i="347"/>
  <c r="X554" i="347"/>
  <c r="W554" i="347"/>
  <c r="V554" i="347"/>
  <c r="U554" i="347"/>
  <c r="T554" i="347"/>
  <c r="S554" i="347"/>
  <c r="Q554" i="347"/>
  <c r="P554" i="347"/>
  <c r="O554" i="347"/>
  <c r="N554" i="347"/>
  <c r="M554" i="347"/>
  <c r="L554" i="347"/>
  <c r="J554" i="347"/>
  <c r="I554" i="347"/>
  <c r="H554" i="347"/>
  <c r="G554" i="347"/>
  <c r="F554" i="347"/>
  <c r="E554" i="347"/>
  <c r="D554" i="347"/>
  <c r="AA553" i="347"/>
  <c r="R553" i="347"/>
  <c r="AB553" i="347" s="1"/>
  <c r="AC553" i="347" s="1"/>
  <c r="K553" i="347"/>
  <c r="E553" i="347"/>
  <c r="Z552" i="347"/>
  <c r="Y552" i="347"/>
  <c r="X552" i="347"/>
  <c r="W552" i="347"/>
  <c r="V552" i="347"/>
  <c r="U552" i="347"/>
  <c r="T552" i="347"/>
  <c r="S552" i="347"/>
  <c r="AA552" i="347" s="1"/>
  <c r="Q552" i="347"/>
  <c r="P552" i="347"/>
  <c r="O552" i="347"/>
  <c r="N552" i="347"/>
  <c r="M552" i="347"/>
  <c r="L552" i="347"/>
  <c r="R552" i="347" s="1"/>
  <c r="AB552" i="347" s="1"/>
  <c r="J552" i="347"/>
  <c r="I552" i="347"/>
  <c r="H552" i="347"/>
  <c r="G552" i="347"/>
  <c r="F552" i="347"/>
  <c r="E552" i="347"/>
  <c r="K552" i="347" s="1"/>
  <c r="D552" i="347"/>
  <c r="AA551" i="347"/>
  <c r="R551" i="347"/>
  <c r="K551" i="347"/>
  <c r="E551" i="347"/>
  <c r="Z550" i="347"/>
  <c r="Y550" i="347"/>
  <c r="X550" i="347"/>
  <c r="W550" i="347"/>
  <c r="V550" i="347"/>
  <c r="U550" i="347"/>
  <c r="T550" i="347"/>
  <c r="S550" i="347"/>
  <c r="Q550" i="347"/>
  <c r="P550" i="347"/>
  <c r="O550" i="347"/>
  <c r="N550" i="347"/>
  <c r="M550" i="347"/>
  <c r="L550" i="347"/>
  <c r="J550" i="347"/>
  <c r="I550" i="347"/>
  <c r="H550" i="347"/>
  <c r="G550" i="347"/>
  <c r="F550" i="347"/>
  <c r="E550" i="347"/>
  <c r="D550" i="347"/>
  <c r="AA549" i="347"/>
  <c r="R549" i="347"/>
  <c r="AB549" i="347" s="1"/>
  <c r="AC549" i="347" s="1"/>
  <c r="K549" i="347"/>
  <c r="E549" i="347"/>
  <c r="Z548" i="347"/>
  <c r="Y548" i="347"/>
  <c r="X548" i="347"/>
  <c r="W548" i="347"/>
  <c r="V548" i="347"/>
  <c r="U548" i="347"/>
  <c r="T548" i="347"/>
  <c r="S548" i="347"/>
  <c r="AA548" i="347" s="1"/>
  <c r="Q548" i="347"/>
  <c r="P548" i="347"/>
  <c r="O548" i="347"/>
  <c r="N548" i="347"/>
  <c r="M548" i="347"/>
  <c r="L548" i="347"/>
  <c r="R548" i="347" s="1"/>
  <c r="AB548" i="347" s="1"/>
  <c r="J548" i="347"/>
  <c r="I548" i="347"/>
  <c r="H548" i="347"/>
  <c r="G548" i="347"/>
  <c r="F548" i="347"/>
  <c r="E548" i="347"/>
  <c r="K548" i="347" s="1"/>
  <c r="D548" i="347"/>
  <c r="AA547" i="347"/>
  <c r="R547" i="347"/>
  <c r="K547" i="347"/>
  <c r="E547" i="347"/>
  <c r="Z546" i="347"/>
  <c r="Y546" i="347"/>
  <c r="X546" i="347"/>
  <c r="W546" i="347"/>
  <c r="V546" i="347"/>
  <c r="U546" i="347"/>
  <c r="T546" i="347"/>
  <c r="S546" i="347"/>
  <c r="Q546" i="347"/>
  <c r="P546" i="347"/>
  <c r="O546" i="347"/>
  <c r="N546" i="347"/>
  <c r="M546" i="347"/>
  <c r="L546" i="347"/>
  <c r="J546" i="347"/>
  <c r="I546" i="347"/>
  <c r="H546" i="347"/>
  <c r="G546" i="347"/>
  <c r="F546" i="347"/>
  <c r="E546" i="347"/>
  <c r="D546" i="347"/>
  <c r="AA545" i="347"/>
  <c r="R545" i="347"/>
  <c r="AB545" i="347" s="1"/>
  <c r="AC545" i="347" s="1"/>
  <c r="K545" i="347"/>
  <c r="E545" i="347"/>
  <c r="AA544" i="347"/>
  <c r="R544" i="347"/>
  <c r="AB544" i="347" s="1"/>
  <c r="AC544" i="347" s="1"/>
  <c r="K544" i="347"/>
  <c r="E544" i="347"/>
  <c r="Z543" i="347"/>
  <c r="Y543" i="347"/>
  <c r="X543" i="347"/>
  <c r="W543" i="347"/>
  <c r="V543" i="347"/>
  <c r="U543" i="347"/>
  <c r="T543" i="347"/>
  <c r="S543" i="347"/>
  <c r="AA543" i="347" s="1"/>
  <c r="Q543" i="347"/>
  <c r="P543" i="347"/>
  <c r="O543" i="347"/>
  <c r="N543" i="347"/>
  <c r="M543" i="347"/>
  <c r="L543" i="347"/>
  <c r="R543" i="347" s="1"/>
  <c r="AB543" i="347" s="1"/>
  <c r="J543" i="347"/>
  <c r="I543" i="347"/>
  <c r="H543" i="347"/>
  <c r="G543" i="347"/>
  <c r="F543" i="347"/>
  <c r="E543" i="347"/>
  <c r="K543" i="347" s="1"/>
  <c r="D543" i="347"/>
  <c r="AA542" i="347"/>
  <c r="R542" i="347"/>
  <c r="K542" i="347"/>
  <c r="E542" i="347"/>
  <c r="AA541" i="347"/>
  <c r="R541" i="347"/>
  <c r="K541" i="347"/>
  <c r="E541" i="347"/>
  <c r="AA540" i="347"/>
  <c r="R540" i="347"/>
  <c r="K540" i="347"/>
  <c r="E540" i="347"/>
  <c r="AA539" i="347"/>
  <c r="R539" i="347"/>
  <c r="K539" i="347"/>
  <c r="E539" i="347"/>
  <c r="AA538" i="347"/>
  <c r="R538" i="347"/>
  <c r="K538" i="347"/>
  <c r="E538" i="347"/>
  <c r="AA537" i="347"/>
  <c r="R537" i="347"/>
  <c r="K537" i="347"/>
  <c r="E537" i="347"/>
  <c r="AA536" i="347"/>
  <c r="R536" i="347"/>
  <c r="K536" i="347"/>
  <c r="E536" i="347"/>
  <c r="AA535" i="347"/>
  <c r="R535" i="347"/>
  <c r="K535" i="347"/>
  <c r="E535" i="347"/>
  <c r="AA534" i="347"/>
  <c r="R534" i="347"/>
  <c r="K534" i="347"/>
  <c r="E534" i="347"/>
  <c r="AA533" i="347"/>
  <c r="R533" i="347"/>
  <c r="K533" i="347"/>
  <c r="E533" i="347"/>
  <c r="AA532" i="347"/>
  <c r="R532" i="347"/>
  <c r="K532" i="347"/>
  <c r="E532" i="347"/>
  <c r="AA531" i="347"/>
  <c r="R531" i="347"/>
  <c r="K531" i="347"/>
  <c r="E531" i="347"/>
  <c r="AA530" i="347"/>
  <c r="R530" i="347"/>
  <c r="K530" i="347"/>
  <c r="E530" i="347"/>
  <c r="AA529" i="347"/>
  <c r="R529" i="347"/>
  <c r="K529" i="347"/>
  <c r="E529" i="347"/>
  <c r="AA528" i="347"/>
  <c r="R528" i="347"/>
  <c r="K528" i="347"/>
  <c r="E528" i="347"/>
  <c r="AA527" i="347"/>
  <c r="R527" i="347"/>
  <c r="K527" i="347"/>
  <c r="E527" i="347"/>
  <c r="AA526" i="347"/>
  <c r="R526" i="347"/>
  <c r="K526" i="347"/>
  <c r="E526" i="347"/>
  <c r="AA525" i="347"/>
  <c r="R525" i="347"/>
  <c r="K525" i="347"/>
  <c r="E525" i="347"/>
  <c r="AA524" i="347"/>
  <c r="R524" i="347"/>
  <c r="K524" i="347"/>
  <c r="E524" i="347"/>
  <c r="AA523" i="347"/>
  <c r="R523" i="347"/>
  <c r="K523" i="347"/>
  <c r="E523" i="347"/>
  <c r="AA522" i="347"/>
  <c r="R522" i="347"/>
  <c r="K522" i="347"/>
  <c r="E522" i="347"/>
  <c r="AA521" i="347"/>
  <c r="R521" i="347"/>
  <c r="K521" i="347"/>
  <c r="E521" i="347"/>
  <c r="AA520" i="347"/>
  <c r="R520" i="347"/>
  <c r="K520" i="347"/>
  <c r="E520" i="347"/>
  <c r="AA519" i="347"/>
  <c r="R519" i="347"/>
  <c r="K519" i="347"/>
  <c r="E519" i="347"/>
  <c r="AA518" i="347"/>
  <c r="R518" i="347"/>
  <c r="K518" i="347"/>
  <c r="E518" i="347"/>
  <c r="AA517" i="347"/>
  <c r="R517" i="347"/>
  <c r="K517" i="347"/>
  <c r="E517" i="347"/>
  <c r="AA516" i="347"/>
  <c r="R516" i="347"/>
  <c r="K516" i="347"/>
  <c r="E516" i="347"/>
  <c r="AA515" i="347"/>
  <c r="R515" i="347"/>
  <c r="K515" i="347"/>
  <c r="E515" i="347"/>
  <c r="AA514" i="347"/>
  <c r="R514" i="347"/>
  <c r="K514" i="347"/>
  <c r="E514" i="347"/>
  <c r="AA513" i="347"/>
  <c r="R513" i="347"/>
  <c r="K513" i="347"/>
  <c r="E513" i="347"/>
  <c r="AA512" i="347"/>
  <c r="R512" i="347"/>
  <c r="K512" i="347"/>
  <c r="E512" i="347"/>
  <c r="AA511" i="347"/>
  <c r="R511" i="347"/>
  <c r="K511" i="347"/>
  <c r="E511" i="347"/>
  <c r="AA510" i="347"/>
  <c r="R510" i="347"/>
  <c r="K510" i="347"/>
  <c r="E510" i="347"/>
  <c r="AA509" i="347"/>
  <c r="R509" i="347"/>
  <c r="K509" i="347"/>
  <c r="E509" i="347"/>
  <c r="AA508" i="347"/>
  <c r="R508" i="347"/>
  <c r="K508" i="347"/>
  <c r="E508" i="347"/>
  <c r="AA507" i="347"/>
  <c r="R507" i="347"/>
  <c r="K507" i="347"/>
  <c r="E507" i="347"/>
  <c r="AA506" i="347"/>
  <c r="R506" i="347"/>
  <c r="K506" i="347"/>
  <c r="E506" i="347"/>
  <c r="AA505" i="347"/>
  <c r="R505" i="347"/>
  <c r="K505" i="347"/>
  <c r="E505" i="347"/>
  <c r="AA504" i="347"/>
  <c r="R504" i="347"/>
  <c r="K504" i="347"/>
  <c r="E504" i="347"/>
  <c r="AA503" i="347"/>
  <c r="R503" i="347"/>
  <c r="K503" i="347"/>
  <c r="E503" i="347"/>
  <c r="AA502" i="347"/>
  <c r="R502" i="347"/>
  <c r="K502" i="347"/>
  <c r="E502" i="347"/>
  <c r="AA501" i="347"/>
  <c r="R501" i="347"/>
  <c r="K501" i="347"/>
  <c r="E501" i="347"/>
  <c r="AA500" i="347"/>
  <c r="R500" i="347"/>
  <c r="K500" i="347"/>
  <c r="E500" i="347"/>
  <c r="AA499" i="347"/>
  <c r="R499" i="347"/>
  <c r="K499" i="347"/>
  <c r="E499" i="347"/>
  <c r="AA498" i="347"/>
  <c r="R498" i="347"/>
  <c r="K498" i="347"/>
  <c r="E498" i="347"/>
  <c r="AA497" i="347"/>
  <c r="R497" i="347"/>
  <c r="K497" i="347"/>
  <c r="E497" i="347"/>
  <c r="AA496" i="347"/>
  <c r="R496" i="347"/>
  <c r="K496" i="347"/>
  <c r="E496" i="347"/>
  <c r="AA495" i="347"/>
  <c r="R495" i="347"/>
  <c r="K495" i="347"/>
  <c r="E495" i="347"/>
  <c r="AA494" i="347"/>
  <c r="R494" i="347"/>
  <c r="K494" i="347"/>
  <c r="E494" i="347"/>
  <c r="AA493" i="347"/>
  <c r="R493" i="347"/>
  <c r="K493" i="347"/>
  <c r="E493" i="347"/>
  <c r="AA492" i="347"/>
  <c r="R492" i="347"/>
  <c r="K492" i="347"/>
  <c r="E492" i="347"/>
  <c r="Z491" i="347"/>
  <c r="Y491" i="347"/>
  <c r="X491" i="347"/>
  <c r="W491" i="347"/>
  <c r="V491" i="347"/>
  <c r="U491" i="347"/>
  <c r="T491" i="347"/>
  <c r="S491" i="347"/>
  <c r="Q491" i="347"/>
  <c r="P491" i="347"/>
  <c r="O491" i="347"/>
  <c r="O487" i="347" s="1"/>
  <c r="N491" i="347"/>
  <c r="M491" i="347"/>
  <c r="L491" i="347"/>
  <c r="J491" i="347"/>
  <c r="I491" i="347"/>
  <c r="H491" i="347"/>
  <c r="G491" i="347"/>
  <c r="F491" i="347"/>
  <c r="E491" i="347"/>
  <c r="D491" i="347"/>
  <c r="AA490" i="347"/>
  <c r="R490" i="347"/>
  <c r="AB490" i="347" s="1"/>
  <c r="AC490" i="347" s="1"/>
  <c r="K490" i="347"/>
  <c r="E490" i="347"/>
  <c r="AA489" i="347"/>
  <c r="R489" i="347"/>
  <c r="AB489" i="347" s="1"/>
  <c r="AC489" i="347" s="1"/>
  <c r="K489" i="347"/>
  <c r="E489" i="347"/>
  <c r="Z488" i="347"/>
  <c r="Y488" i="347"/>
  <c r="X488" i="347"/>
  <c r="W488" i="347"/>
  <c r="W487" i="347" s="1"/>
  <c r="V488" i="347"/>
  <c r="U488" i="347"/>
  <c r="T488" i="347"/>
  <c r="S488" i="347"/>
  <c r="AA488" i="347" s="1"/>
  <c r="Q488" i="347"/>
  <c r="P488" i="347"/>
  <c r="O488" i="347"/>
  <c r="N488" i="347"/>
  <c r="M488" i="347"/>
  <c r="L488" i="347"/>
  <c r="R488" i="347" s="1"/>
  <c r="AB488" i="347" s="1"/>
  <c r="J488" i="347"/>
  <c r="I488" i="347"/>
  <c r="I487" i="347" s="1"/>
  <c r="H488" i="347"/>
  <c r="G488" i="347"/>
  <c r="F488" i="347"/>
  <c r="E488" i="347"/>
  <c r="K488" i="347" s="1"/>
  <c r="D488" i="347"/>
  <c r="E487" i="347"/>
  <c r="AA486" i="347"/>
  <c r="R486" i="347"/>
  <c r="K486" i="347"/>
  <c r="E486" i="347"/>
  <c r="AA485" i="347"/>
  <c r="R485" i="347"/>
  <c r="K485" i="347"/>
  <c r="E485" i="347"/>
  <c r="Z484" i="347"/>
  <c r="Z483" i="347" s="1"/>
  <c r="Z482" i="347" s="1"/>
  <c r="Y484" i="347"/>
  <c r="X484" i="347"/>
  <c r="X483" i="347" s="1"/>
  <c r="X482" i="347" s="1"/>
  <c r="W484" i="347"/>
  <c r="V484" i="347"/>
  <c r="V483" i="347" s="1"/>
  <c r="V482" i="347" s="1"/>
  <c r="U484" i="347"/>
  <c r="T484" i="347"/>
  <c r="T483" i="347" s="1"/>
  <c r="T482" i="347" s="1"/>
  <c r="S484" i="347"/>
  <c r="Q484" i="347"/>
  <c r="Q483" i="347" s="1"/>
  <c r="Q482" i="347" s="1"/>
  <c r="P484" i="347"/>
  <c r="O484" i="347"/>
  <c r="O483" i="347" s="1"/>
  <c r="O482" i="347" s="1"/>
  <c r="N484" i="347"/>
  <c r="M484" i="347"/>
  <c r="M483" i="347" s="1"/>
  <c r="M482" i="347" s="1"/>
  <c r="L484" i="347"/>
  <c r="J484" i="347"/>
  <c r="J483" i="347" s="1"/>
  <c r="J482" i="347" s="1"/>
  <c r="I484" i="347"/>
  <c r="H484" i="347"/>
  <c r="H483" i="347" s="1"/>
  <c r="H482" i="347" s="1"/>
  <c r="G484" i="347"/>
  <c r="F484" i="347"/>
  <c r="F483" i="347" s="1"/>
  <c r="F482" i="347" s="1"/>
  <c r="E484" i="347"/>
  <c r="D484" i="347"/>
  <c r="D483" i="347" s="1"/>
  <c r="D482" i="347" s="1"/>
  <c r="Y483" i="347"/>
  <c r="Y482" i="347" s="1"/>
  <c r="Y481" i="347" s="1"/>
  <c r="W483" i="347"/>
  <c r="W482" i="347" s="1"/>
  <c r="U483" i="347"/>
  <c r="U482" i="347" s="1"/>
  <c r="U481" i="347" s="1"/>
  <c r="S483" i="347"/>
  <c r="P483" i="347"/>
  <c r="P482" i="347" s="1"/>
  <c r="N483" i="347"/>
  <c r="N482" i="347" s="1"/>
  <c r="L483" i="347"/>
  <c r="I483" i="347"/>
  <c r="I482" i="347" s="1"/>
  <c r="G483" i="347"/>
  <c r="G482" i="347" s="1"/>
  <c r="G481" i="347" s="1"/>
  <c r="E483" i="347"/>
  <c r="E482" i="347"/>
  <c r="E481" i="347"/>
  <c r="AA480" i="347"/>
  <c r="R480" i="347"/>
  <c r="AB480" i="347" s="1"/>
  <c r="AC480" i="347" s="1"/>
  <c r="K480" i="347"/>
  <c r="E480" i="347"/>
  <c r="AA479" i="347"/>
  <c r="R479" i="347"/>
  <c r="AB479" i="347" s="1"/>
  <c r="AC479" i="347" s="1"/>
  <c r="K479" i="347"/>
  <c r="E479" i="347"/>
  <c r="AA478" i="347"/>
  <c r="R478" i="347"/>
  <c r="AB478" i="347" s="1"/>
  <c r="AC478" i="347" s="1"/>
  <c r="K478" i="347"/>
  <c r="E478" i="347"/>
  <c r="AA477" i="347"/>
  <c r="R477" i="347"/>
  <c r="AB477" i="347" s="1"/>
  <c r="AC477" i="347" s="1"/>
  <c r="K477" i="347"/>
  <c r="E477" i="347"/>
  <c r="AA476" i="347"/>
  <c r="R476" i="347"/>
  <c r="AB476" i="347" s="1"/>
  <c r="AC476" i="347" s="1"/>
  <c r="K476" i="347"/>
  <c r="E476" i="347"/>
  <c r="AA475" i="347"/>
  <c r="R475" i="347"/>
  <c r="AB475" i="347" s="1"/>
  <c r="AC475" i="347" s="1"/>
  <c r="K475" i="347"/>
  <c r="E475" i="347"/>
  <c r="Z474" i="347"/>
  <c r="Y474" i="347"/>
  <c r="Y473" i="347" s="1"/>
  <c r="X474" i="347"/>
  <c r="W474" i="347"/>
  <c r="W473" i="347" s="1"/>
  <c r="V474" i="347"/>
  <c r="U474" i="347"/>
  <c r="U473" i="347" s="1"/>
  <c r="T474" i="347"/>
  <c r="S474" i="347"/>
  <c r="Q474" i="347"/>
  <c r="P474" i="347"/>
  <c r="P473" i="347" s="1"/>
  <c r="O474" i="347"/>
  <c r="N474" i="347"/>
  <c r="N473" i="347" s="1"/>
  <c r="M474" i="347"/>
  <c r="L474" i="347"/>
  <c r="R474" i="347" s="1"/>
  <c r="J474" i="347"/>
  <c r="I474" i="347"/>
  <c r="I473" i="347" s="1"/>
  <c r="H474" i="347"/>
  <c r="G474" i="347"/>
  <c r="G473" i="347" s="1"/>
  <c r="G472" i="347" s="1"/>
  <c r="G471" i="347" s="1"/>
  <c r="G470" i="347" s="1"/>
  <c r="F474" i="347"/>
  <c r="E474" i="347"/>
  <c r="K474" i="347" s="1"/>
  <c r="D474" i="347"/>
  <c r="Z473" i="347"/>
  <c r="X473" i="347"/>
  <c r="V473" i="347"/>
  <c r="T473" i="347"/>
  <c r="Q473" i="347"/>
  <c r="O473" i="347"/>
  <c r="M473" i="347"/>
  <c r="J473" i="347"/>
  <c r="H473" i="347"/>
  <c r="F473" i="347"/>
  <c r="E473" i="347"/>
  <c r="D473" i="347"/>
  <c r="E472" i="347"/>
  <c r="E471" i="347"/>
  <c r="E470" i="347"/>
  <c r="AA469" i="347"/>
  <c r="AB469" i="347" s="1"/>
  <c r="E469" i="347"/>
  <c r="K469" i="347" s="1"/>
  <c r="Z468" i="347"/>
  <c r="Z467" i="347" s="1"/>
  <c r="Z466" i="347" s="1"/>
  <c r="Y468" i="347"/>
  <c r="X468" i="347"/>
  <c r="X467" i="347" s="1"/>
  <c r="X466" i="347" s="1"/>
  <c r="W468" i="347"/>
  <c r="W467" i="347" s="1"/>
  <c r="W466" i="347" s="1"/>
  <c r="V468" i="347"/>
  <c r="V467" i="347" s="1"/>
  <c r="V466" i="347" s="1"/>
  <c r="U468" i="347"/>
  <c r="T468" i="347"/>
  <c r="T467" i="347" s="1"/>
  <c r="T466" i="347" s="1"/>
  <c r="S468" i="347"/>
  <c r="AA468" i="347" s="1"/>
  <c r="AB468" i="347" s="1"/>
  <c r="Q468" i="347"/>
  <c r="Q467" i="347" s="1"/>
  <c r="Q466" i="347" s="1"/>
  <c r="P468" i="347"/>
  <c r="O468" i="347"/>
  <c r="O467" i="347" s="1"/>
  <c r="O466" i="347" s="1"/>
  <c r="N468" i="347"/>
  <c r="N467" i="347" s="1"/>
  <c r="N466" i="347" s="1"/>
  <c r="M468" i="347"/>
  <c r="M467" i="347" s="1"/>
  <c r="M466" i="347" s="1"/>
  <c r="L468" i="347"/>
  <c r="J468" i="347"/>
  <c r="I468" i="347"/>
  <c r="I467" i="347" s="1"/>
  <c r="I466" i="347" s="1"/>
  <c r="H468" i="347"/>
  <c r="G468" i="347"/>
  <c r="G467" i="347" s="1"/>
  <c r="G466" i="347" s="1"/>
  <c r="F468" i="347"/>
  <c r="E468" i="347"/>
  <c r="K468" i="347" s="1"/>
  <c r="D468" i="347"/>
  <c r="Y467" i="347"/>
  <c r="Y466" i="347" s="1"/>
  <c r="U467" i="347"/>
  <c r="U466" i="347" s="1"/>
  <c r="P467" i="347"/>
  <c r="P466" i="347" s="1"/>
  <c r="L467" i="347"/>
  <c r="L466" i="347" s="1"/>
  <c r="J467" i="347"/>
  <c r="J466" i="347" s="1"/>
  <c r="H467" i="347"/>
  <c r="H466" i="347" s="1"/>
  <c r="F467" i="347"/>
  <c r="F466" i="347" s="1"/>
  <c r="E467" i="347"/>
  <c r="D467" i="347"/>
  <c r="E466" i="347"/>
  <c r="AA465" i="347"/>
  <c r="AB465" i="347" s="1"/>
  <c r="E465" i="347"/>
  <c r="K465" i="347" s="1"/>
  <c r="Z464" i="347"/>
  <c r="Y464" i="347"/>
  <c r="X464" i="347"/>
  <c r="W464" i="347"/>
  <c r="V464" i="347"/>
  <c r="U464" i="347"/>
  <c r="T464" i="347"/>
  <c r="S464" i="347"/>
  <c r="AA464" i="347" s="1"/>
  <c r="AB464" i="347" s="1"/>
  <c r="Q464" i="347"/>
  <c r="P464" i="347"/>
  <c r="O464" i="347"/>
  <c r="N464" i="347"/>
  <c r="M464" i="347"/>
  <c r="L464" i="347"/>
  <c r="J464" i="347"/>
  <c r="I464" i="347"/>
  <c r="H464" i="347"/>
  <c r="G464" i="347"/>
  <c r="F464" i="347"/>
  <c r="E464" i="347"/>
  <c r="K464" i="347" s="1"/>
  <c r="D464" i="347"/>
  <c r="AA463" i="347"/>
  <c r="AB463" i="347" s="1"/>
  <c r="E463" i="347"/>
  <c r="K463" i="347" s="1"/>
  <c r="AB462" i="347"/>
  <c r="AA462" i="347"/>
  <c r="K462" i="347"/>
  <c r="E462" i="347"/>
  <c r="AA461" i="347"/>
  <c r="AB461" i="347" s="1"/>
  <c r="E461" i="347"/>
  <c r="K461" i="347" s="1"/>
  <c r="AB460" i="347"/>
  <c r="AA460" i="347"/>
  <c r="K460" i="347"/>
  <c r="E460" i="347"/>
  <c r="AA459" i="347"/>
  <c r="AB459" i="347" s="1"/>
  <c r="E459" i="347"/>
  <c r="K459" i="347" s="1"/>
  <c r="AB458" i="347"/>
  <c r="AA458" i="347"/>
  <c r="K458" i="347"/>
  <c r="E458" i="347"/>
  <c r="AA457" i="347"/>
  <c r="AB457" i="347" s="1"/>
  <c r="E457" i="347"/>
  <c r="K457" i="347" s="1"/>
  <c r="AB456" i="347"/>
  <c r="AA456" i="347"/>
  <c r="K456" i="347"/>
  <c r="E456" i="347"/>
  <c r="AA455" i="347"/>
  <c r="AB455" i="347" s="1"/>
  <c r="E455" i="347"/>
  <c r="K455" i="347" s="1"/>
  <c r="AB454" i="347"/>
  <c r="AA454" i="347"/>
  <c r="K454" i="347"/>
  <c r="E454" i="347"/>
  <c r="AA453" i="347"/>
  <c r="AB453" i="347" s="1"/>
  <c r="E453" i="347"/>
  <c r="K453" i="347" s="1"/>
  <c r="AB452" i="347"/>
  <c r="AA452" i="347"/>
  <c r="K452" i="347"/>
  <c r="E452" i="347"/>
  <c r="AA451" i="347"/>
  <c r="AB451" i="347" s="1"/>
  <c r="E451" i="347"/>
  <c r="K451" i="347" s="1"/>
  <c r="AB450" i="347"/>
  <c r="AA450" i="347"/>
  <c r="K450" i="347"/>
  <c r="E450" i="347"/>
  <c r="AA449" i="347"/>
  <c r="AB449" i="347" s="1"/>
  <c r="E449" i="347"/>
  <c r="K449" i="347" s="1"/>
  <c r="AB448" i="347"/>
  <c r="AA448" i="347"/>
  <c r="K448" i="347"/>
  <c r="E448" i="347"/>
  <c r="AA447" i="347"/>
  <c r="AB447" i="347" s="1"/>
  <c r="E447" i="347"/>
  <c r="K447" i="347" s="1"/>
  <c r="AB446" i="347"/>
  <c r="AA446" i="347"/>
  <c r="K446" i="347"/>
  <c r="E446" i="347"/>
  <c r="AA445" i="347"/>
  <c r="R445" i="347"/>
  <c r="K445" i="347"/>
  <c r="E445" i="347"/>
  <c r="AA444" i="347"/>
  <c r="R444" i="347"/>
  <c r="K444" i="347"/>
  <c r="E444" i="347"/>
  <c r="AA443" i="347"/>
  <c r="R443" i="347"/>
  <c r="K443" i="347"/>
  <c r="E443" i="347"/>
  <c r="AA442" i="347"/>
  <c r="R442" i="347"/>
  <c r="K442" i="347"/>
  <c r="E442" i="347"/>
  <c r="AA441" i="347"/>
  <c r="R441" i="347"/>
  <c r="K441" i="347"/>
  <c r="E441" i="347"/>
  <c r="AA440" i="347"/>
  <c r="R440" i="347"/>
  <c r="K440" i="347"/>
  <c r="E440" i="347"/>
  <c r="AA439" i="347"/>
  <c r="R439" i="347"/>
  <c r="K439" i="347"/>
  <c r="E439" i="347"/>
  <c r="AA438" i="347"/>
  <c r="R438" i="347"/>
  <c r="K438" i="347"/>
  <c r="E438" i="347"/>
  <c r="AA437" i="347"/>
  <c r="R437" i="347"/>
  <c r="K437" i="347"/>
  <c r="E437" i="347"/>
  <c r="AA436" i="347"/>
  <c r="R436" i="347"/>
  <c r="K436" i="347"/>
  <c r="E436" i="347"/>
  <c r="AA435" i="347"/>
  <c r="R435" i="347"/>
  <c r="K435" i="347"/>
  <c r="E435" i="347"/>
  <c r="AA434" i="347"/>
  <c r="R434" i="347"/>
  <c r="K434" i="347"/>
  <c r="E434" i="347"/>
  <c r="AA433" i="347"/>
  <c r="R433" i="347"/>
  <c r="K433" i="347"/>
  <c r="E433" i="347"/>
  <c r="AA432" i="347"/>
  <c r="R432" i="347"/>
  <c r="K432" i="347"/>
  <c r="E432" i="347"/>
  <c r="Z431" i="347"/>
  <c r="Z413" i="347" s="1"/>
  <c r="Z412" i="347" s="1"/>
  <c r="Y431" i="347"/>
  <c r="Y413" i="347" s="1"/>
  <c r="X431" i="347"/>
  <c r="W431" i="347"/>
  <c r="W413" i="347" s="1"/>
  <c r="V431" i="347"/>
  <c r="V413" i="347" s="1"/>
  <c r="V412" i="347" s="1"/>
  <c r="U431" i="347"/>
  <c r="U413" i="347" s="1"/>
  <c r="T431" i="347"/>
  <c r="S431" i="347"/>
  <c r="S413" i="347" s="1"/>
  <c r="Q431" i="347"/>
  <c r="Q413" i="347" s="1"/>
  <c r="Q412" i="347" s="1"/>
  <c r="P431" i="347"/>
  <c r="O431" i="347"/>
  <c r="O413" i="347" s="1"/>
  <c r="O412" i="347" s="1"/>
  <c r="N431" i="347"/>
  <c r="M431" i="347"/>
  <c r="M413" i="347" s="1"/>
  <c r="M412" i="347" s="1"/>
  <c r="L431" i="347"/>
  <c r="J431" i="347"/>
  <c r="I431" i="347"/>
  <c r="I413" i="347" s="1"/>
  <c r="H431" i="347"/>
  <c r="H413" i="347" s="1"/>
  <c r="H412" i="347" s="1"/>
  <c r="G431" i="347"/>
  <c r="G413" i="347" s="1"/>
  <c r="F431" i="347"/>
  <c r="E431" i="347"/>
  <c r="D431" i="347"/>
  <c r="AA430" i="347"/>
  <c r="R430" i="347"/>
  <c r="AB430" i="347" s="1"/>
  <c r="AC430" i="347" s="1"/>
  <c r="K430" i="347"/>
  <c r="E430" i="347"/>
  <c r="AA429" i="347"/>
  <c r="R429" i="347"/>
  <c r="AB429" i="347" s="1"/>
  <c r="AC429" i="347" s="1"/>
  <c r="K429" i="347"/>
  <c r="E429" i="347"/>
  <c r="AA428" i="347"/>
  <c r="AB428" i="347" s="1"/>
  <c r="E428" i="347"/>
  <c r="K428" i="347" s="1"/>
  <c r="AA427" i="347"/>
  <c r="AB427" i="347" s="1"/>
  <c r="AC427" i="347" s="1"/>
  <c r="K427" i="347"/>
  <c r="E427" i="347"/>
  <c r="AA426" i="347"/>
  <c r="AB426" i="347" s="1"/>
  <c r="E426" i="347"/>
  <c r="K426" i="347" s="1"/>
  <c r="AA425" i="347"/>
  <c r="AB425" i="347" s="1"/>
  <c r="AC425" i="347" s="1"/>
  <c r="K425" i="347"/>
  <c r="E425" i="347"/>
  <c r="AA424" i="347"/>
  <c r="AB424" i="347" s="1"/>
  <c r="E424" i="347"/>
  <c r="K424" i="347" s="1"/>
  <c r="AA423" i="347"/>
  <c r="AB423" i="347" s="1"/>
  <c r="AC423" i="347" s="1"/>
  <c r="K423" i="347"/>
  <c r="E423" i="347"/>
  <c r="AA422" i="347"/>
  <c r="AB422" i="347" s="1"/>
  <c r="E422" i="347"/>
  <c r="K422" i="347" s="1"/>
  <c r="AA421" i="347"/>
  <c r="R421" i="347"/>
  <c r="AB421" i="347" s="1"/>
  <c r="E421" i="347"/>
  <c r="K421" i="347" s="1"/>
  <c r="AA420" i="347"/>
  <c r="R420" i="347"/>
  <c r="E420" i="347"/>
  <c r="K420" i="347" s="1"/>
  <c r="AA419" i="347"/>
  <c r="R419" i="347"/>
  <c r="AB419" i="347" s="1"/>
  <c r="E419" i="347"/>
  <c r="K419" i="347" s="1"/>
  <c r="AA418" i="347"/>
  <c r="R418" i="347"/>
  <c r="E418" i="347"/>
  <c r="K418" i="347" s="1"/>
  <c r="AA417" i="347"/>
  <c r="R417" i="347"/>
  <c r="AB417" i="347" s="1"/>
  <c r="K417" i="347"/>
  <c r="E417" i="347"/>
  <c r="AA416" i="347"/>
  <c r="R416" i="347"/>
  <c r="AB416" i="347" s="1"/>
  <c r="AC416" i="347" s="1"/>
  <c r="K416" i="347"/>
  <c r="E416" i="347"/>
  <c r="AA415" i="347"/>
  <c r="R415" i="347"/>
  <c r="AB415" i="347" s="1"/>
  <c r="AC415" i="347" s="1"/>
  <c r="K415" i="347"/>
  <c r="E415" i="347"/>
  <c r="AA414" i="347"/>
  <c r="R414" i="347"/>
  <c r="AB414" i="347" s="1"/>
  <c r="AC414" i="347" s="1"/>
  <c r="K414" i="347"/>
  <c r="E414" i="347"/>
  <c r="X413" i="347"/>
  <c r="X412" i="347" s="1"/>
  <c r="T413" i="347"/>
  <c r="T412" i="347" s="1"/>
  <c r="P413" i="347"/>
  <c r="N413" i="347"/>
  <c r="N412" i="347" s="1"/>
  <c r="L413" i="347"/>
  <c r="J413" i="347"/>
  <c r="J412" i="347" s="1"/>
  <c r="F413" i="347"/>
  <c r="F412" i="347" s="1"/>
  <c r="E413" i="347"/>
  <c r="D413" i="347"/>
  <c r="E412" i="347"/>
  <c r="AA411" i="347"/>
  <c r="R411" i="347"/>
  <c r="E411" i="347"/>
  <c r="K411" i="347" s="1"/>
  <c r="AA410" i="347"/>
  <c r="R410" i="347"/>
  <c r="AB410" i="347" s="1"/>
  <c r="E410" i="347"/>
  <c r="K410" i="347" s="1"/>
  <c r="Z409" i="347"/>
  <c r="Z408" i="347" s="1"/>
  <c r="Z407" i="347" s="1"/>
  <c r="Y409" i="347"/>
  <c r="X409" i="347"/>
  <c r="X408" i="347" s="1"/>
  <c r="X407" i="347" s="1"/>
  <c r="W409" i="347"/>
  <c r="V409" i="347"/>
  <c r="V408" i="347" s="1"/>
  <c r="V407" i="347" s="1"/>
  <c r="U409" i="347"/>
  <c r="T409" i="347"/>
  <c r="T408" i="347" s="1"/>
  <c r="T407" i="347" s="1"/>
  <c r="S409" i="347"/>
  <c r="Q409" i="347"/>
  <c r="Q408" i="347" s="1"/>
  <c r="Q407" i="347" s="1"/>
  <c r="P409" i="347"/>
  <c r="O409" i="347"/>
  <c r="O408" i="347" s="1"/>
  <c r="O407" i="347" s="1"/>
  <c r="N409" i="347"/>
  <c r="M409" i="347"/>
  <c r="M408" i="347" s="1"/>
  <c r="M407" i="347" s="1"/>
  <c r="L409" i="347"/>
  <c r="J409" i="347"/>
  <c r="J408" i="347" s="1"/>
  <c r="J407" i="347" s="1"/>
  <c r="I409" i="347"/>
  <c r="H409" i="347"/>
  <c r="H408" i="347" s="1"/>
  <c r="H407" i="347" s="1"/>
  <c r="G409" i="347"/>
  <c r="F409" i="347"/>
  <c r="F408" i="347" s="1"/>
  <c r="F407" i="347" s="1"/>
  <c r="E409" i="347"/>
  <c r="D409" i="347"/>
  <c r="K409" i="347" s="1"/>
  <c r="Y408" i="347"/>
  <c r="Y407" i="347" s="1"/>
  <c r="W408" i="347"/>
  <c r="W407" i="347" s="1"/>
  <c r="U408" i="347"/>
  <c r="U407" i="347" s="1"/>
  <c r="S408" i="347"/>
  <c r="P408" i="347"/>
  <c r="P407" i="347" s="1"/>
  <c r="N408" i="347"/>
  <c r="N407" i="347" s="1"/>
  <c r="L408" i="347"/>
  <c r="I408" i="347"/>
  <c r="I407" i="347" s="1"/>
  <c r="G408" i="347"/>
  <c r="G407" i="347" s="1"/>
  <c r="E408" i="347"/>
  <c r="E407" i="347"/>
  <c r="AA406" i="347"/>
  <c r="R406" i="347"/>
  <c r="AB406" i="347" s="1"/>
  <c r="E406" i="347"/>
  <c r="K406" i="347" s="1"/>
  <c r="AA405" i="347"/>
  <c r="R405" i="347"/>
  <c r="E405" i="347"/>
  <c r="K405" i="347" s="1"/>
  <c r="Z404" i="347"/>
  <c r="Y404" i="347"/>
  <c r="Y403" i="347" s="1"/>
  <c r="X404" i="347"/>
  <c r="W404" i="347"/>
  <c r="W403" i="347" s="1"/>
  <c r="V404" i="347"/>
  <c r="U404" i="347"/>
  <c r="U403" i="347" s="1"/>
  <c r="T404" i="347"/>
  <c r="S404" i="347"/>
  <c r="AA404" i="347" s="1"/>
  <c r="Q404" i="347"/>
  <c r="P404" i="347"/>
  <c r="P403" i="347" s="1"/>
  <c r="O404" i="347"/>
  <c r="N404" i="347"/>
  <c r="N403" i="347" s="1"/>
  <c r="M404" i="347"/>
  <c r="L404" i="347"/>
  <c r="R404" i="347" s="1"/>
  <c r="AB404" i="347" s="1"/>
  <c r="J404" i="347"/>
  <c r="I404" i="347"/>
  <c r="I403" i="347" s="1"/>
  <c r="H404" i="347"/>
  <c r="G404" i="347"/>
  <c r="G403" i="347" s="1"/>
  <c r="F404" i="347"/>
  <c r="E404" i="347"/>
  <c r="D404" i="347"/>
  <c r="Z403" i="347"/>
  <c r="X403" i="347"/>
  <c r="V403" i="347"/>
  <c r="T403" i="347"/>
  <c r="Q403" i="347"/>
  <c r="O403" i="347"/>
  <c r="M403" i="347"/>
  <c r="J403" i="347"/>
  <c r="H403" i="347"/>
  <c r="F403" i="347"/>
  <c r="E403" i="347"/>
  <c r="D403" i="347"/>
  <c r="AA402" i="347"/>
  <c r="R402" i="347"/>
  <c r="AB402" i="347" s="1"/>
  <c r="K402" i="347"/>
  <c r="E402" i="347"/>
  <c r="Z401" i="347"/>
  <c r="Y401" i="347"/>
  <c r="X401" i="347"/>
  <c r="W401" i="347"/>
  <c r="V401" i="347"/>
  <c r="U401" i="347"/>
  <c r="T401" i="347"/>
  <c r="S401" i="347"/>
  <c r="AA401" i="347" s="1"/>
  <c r="Q401" i="347"/>
  <c r="P401" i="347"/>
  <c r="O401" i="347"/>
  <c r="N401" i="347"/>
  <c r="M401" i="347"/>
  <c r="L401" i="347"/>
  <c r="R401" i="347" s="1"/>
  <c r="AB401" i="347" s="1"/>
  <c r="J401" i="347"/>
  <c r="I401" i="347"/>
  <c r="H401" i="347"/>
  <c r="G401" i="347"/>
  <c r="F401" i="347"/>
  <c r="E401" i="347"/>
  <c r="D401" i="347"/>
  <c r="AA400" i="347"/>
  <c r="R400" i="347"/>
  <c r="K400" i="347"/>
  <c r="E400" i="347"/>
  <c r="Z399" i="347"/>
  <c r="Z398" i="347" s="1"/>
  <c r="Y399" i="347"/>
  <c r="X399" i="347"/>
  <c r="X398" i="347" s="1"/>
  <c r="W399" i="347"/>
  <c r="V399" i="347"/>
  <c r="V398" i="347" s="1"/>
  <c r="U399" i="347"/>
  <c r="T399" i="347"/>
  <c r="T398" i="347" s="1"/>
  <c r="S399" i="347"/>
  <c r="Q399" i="347"/>
  <c r="Q398" i="347" s="1"/>
  <c r="P399" i="347"/>
  <c r="P398" i="347" s="1"/>
  <c r="O399" i="347"/>
  <c r="N399" i="347"/>
  <c r="N398" i="347" s="1"/>
  <c r="M399" i="347"/>
  <c r="M398" i="347" s="1"/>
  <c r="L399" i="347"/>
  <c r="L398" i="347" s="1"/>
  <c r="J399" i="347"/>
  <c r="J398" i="347" s="1"/>
  <c r="I399" i="347"/>
  <c r="H399" i="347"/>
  <c r="H398" i="347" s="1"/>
  <c r="G399" i="347"/>
  <c r="F399" i="347"/>
  <c r="F398" i="347" s="1"/>
  <c r="E399" i="347"/>
  <c r="D399" i="347"/>
  <c r="K399" i="347" s="1"/>
  <c r="Y398" i="347"/>
  <c r="W398" i="347"/>
  <c r="U398" i="347"/>
  <c r="S398" i="347"/>
  <c r="AA398" i="347" s="1"/>
  <c r="O398" i="347"/>
  <c r="I398" i="347"/>
  <c r="G398" i="347"/>
  <c r="E398" i="347"/>
  <c r="AA397" i="347"/>
  <c r="R397" i="347"/>
  <c r="AB397" i="347" s="1"/>
  <c r="AC397" i="347" s="1"/>
  <c r="K397" i="347"/>
  <c r="E397" i="347"/>
  <c r="AA396" i="347"/>
  <c r="R396" i="347"/>
  <c r="AB396" i="347" s="1"/>
  <c r="AC396" i="347" s="1"/>
  <c r="K396" i="347"/>
  <c r="E396" i="347"/>
  <c r="AA395" i="347"/>
  <c r="R395" i="347"/>
  <c r="AB395" i="347" s="1"/>
  <c r="AC395" i="347" s="1"/>
  <c r="K395" i="347"/>
  <c r="E395" i="347"/>
  <c r="AA394" i="347"/>
  <c r="R394" i="347"/>
  <c r="AB394" i="347" s="1"/>
  <c r="AC394" i="347" s="1"/>
  <c r="K394" i="347"/>
  <c r="E394" i="347"/>
  <c r="AA393" i="347"/>
  <c r="R393" i="347"/>
  <c r="AB393" i="347" s="1"/>
  <c r="AC393" i="347" s="1"/>
  <c r="K393" i="347"/>
  <c r="E393" i="347"/>
  <c r="AA392" i="347"/>
  <c r="R392" i="347"/>
  <c r="AB392" i="347" s="1"/>
  <c r="AC392" i="347" s="1"/>
  <c r="K392" i="347"/>
  <c r="E392" i="347"/>
  <c r="AA391" i="347"/>
  <c r="R391" i="347"/>
  <c r="AB391" i="347" s="1"/>
  <c r="AC391" i="347" s="1"/>
  <c r="K391" i="347"/>
  <c r="E391" i="347"/>
  <c r="AA390" i="347"/>
  <c r="R390" i="347"/>
  <c r="AB390" i="347" s="1"/>
  <c r="AC390" i="347" s="1"/>
  <c r="K390" i="347"/>
  <c r="E390" i="347"/>
  <c r="AA389" i="347"/>
  <c r="R389" i="347"/>
  <c r="AB389" i="347" s="1"/>
  <c r="AC389" i="347" s="1"/>
  <c r="K389" i="347"/>
  <c r="E389" i="347"/>
  <c r="AA388" i="347"/>
  <c r="R388" i="347"/>
  <c r="AB388" i="347" s="1"/>
  <c r="AC388" i="347" s="1"/>
  <c r="K388" i="347"/>
  <c r="E388" i="347"/>
  <c r="AA387" i="347"/>
  <c r="R387" i="347"/>
  <c r="AB387" i="347" s="1"/>
  <c r="AC387" i="347" s="1"/>
  <c r="K387" i="347"/>
  <c r="E387" i="347"/>
  <c r="AA386" i="347"/>
  <c r="R386" i="347"/>
  <c r="AB386" i="347" s="1"/>
  <c r="AC386" i="347" s="1"/>
  <c r="K386" i="347"/>
  <c r="E386" i="347"/>
  <c r="AA385" i="347"/>
  <c r="R385" i="347"/>
  <c r="AB385" i="347" s="1"/>
  <c r="AC385" i="347" s="1"/>
  <c r="K385" i="347"/>
  <c r="E385" i="347"/>
  <c r="AA384" i="347"/>
  <c r="R384" i="347"/>
  <c r="AB384" i="347" s="1"/>
  <c r="AC384" i="347" s="1"/>
  <c r="K384" i="347"/>
  <c r="E384" i="347"/>
  <c r="AA383" i="347"/>
  <c r="R383" i="347"/>
  <c r="AB383" i="347" s="1"/>
  <c r="AC383" i="347" s="1"/>
  <c r="K383" i="347"/>
  <c r="E383" i="347"/>
  <c r="AA382" i="347"/>
  <c r="R382" i="347"/>
  <c r="AB382" i="347" s="1"/>
  <c r="AC382" i="347" s="1"/>
  <c r="K382" i="347"/>
  <c r="E382" i="347"/>
  <c r="AA381" i="347"/>
  <c r="R381" i="347"/>
  <c r="AB381" i="347" s="1"/>
  <c r="AC381" i="347" s="1"/>
  <c r="K381" i="347"/>
  <c r="E381" i="347"/>
  <c r="AA380" i="347"/>
  <c r="R380" i="347"/>
  <c r="AB380" i="347" s="1"/>
  <c r="AC380" i="347" s="1"/>
  <c r="K380" i="347"/>
  <c r="E380" i="347"/>
  <c r="AA379" i="347"/>
  <c r="R379" i="347"/>
  <c r="AB379" i="347" s="1"/>
  <c r="AC379" i="347" s="1"/>
  <c r="K379" i="347"/>
  <c r="E379" i="347"/>
  <c r="AA378" i="347"/>
  <c r="R378" i="347"/>
  <c r="AB378" i="347" s="1"/>
  <c r="AC378" i="347" s="1"/>
  <c r="K378" i="347"/>
  <c r="E378" i="347"/>
  <c r="AA377" i="347"/>
  <c r="R377" i="347"/>
  <c r="AB377" i="347" s="1"/>
  <c r="AC377" i="347" s="1"/>
  <c r="K377" i="347"/>
  <c r="E377" i="347"/>
  <c r="Z376" i="347"/>
  <c r="Y376" i="347"/>
  <c r="X376" i="347"/>
  <c r="W376" i="347"/>
  <c r="V376" i="347"/>
  <c r="U376" i="347"/>
  <c r="T376" i="347"/>
  <c r="S376" i="347"/>
  <c r="AA376" i="347" s="1"/>
  <c r="Q376" i="347"/>
  <c r="P376" i="347"/>
  <c r="O376" i="347"/>
  <c r="N376" i="347"/>
  <c r="M376" i="347"/>
  <c r="L376" i="347"/>
  <c r="R376" i="347" s="1"/>
  <c r="AB376" i="347" s="1"/>
  <c r="J376" i="347"/>
  <c r="I376" i="347"/>
  <c r="H376" i="347"/>
  <c r="G376" i="347"/>
  <c r="F376" i="347"/>
  <c r="E376" i="347"/>
  <c r="K376" i="347" s="1"/>
  <c r="D376" i="347"/>
  <c r="AA375" i="347"/>
  <c r="R375" i="347"/>
  <c r="K375" i="347"/>
  <c r="E375" i="347"/>
  <c r="AA374" i="347"/>
  <c r="R374" i="347"/>
  <c r="K374" i="347"/>
  <c r="E374" i="347"/>
  <c r="AA373" i="347"/>
  <c r="R373" i="347"/>
  <c r="K373" i="347"/>
  <c r="E373" i="347"/>
  <c r="AA372" i="347"/>
  <c r="R372" i="347"/>
  <c r="K372" i="347"/>
  <c r="E372" i="347"/>
  <c r="AA371" i="347"/>
  <c r="R371" i="347"/>
  <c r="K371" i="347"/>
  <c r="E371" i="347"/>
  <c r="AA370" i="347"/>
  <c r="R370" i="347"/>
  <c r="K370" i="347"/>
  <c r="E370" i="347"/>
  <c r="AA369" i="347"/>
  <c r="R369" i="347"/>
  <c r="K369" i="347"/>
  <c r="E369" i="347"/>
  <c r="AA368" i="347"/>
  <c r="R368" i="347"/>
  <c r="K368" i="347"/>
  <c r="E368" i="347"/>
  <c r="AA367" i="347"/>
  <c r="R367" i="347"/>
  <c r="K367" i="347"/>
  <c r="E367" i="347"/>
  <c r="AA366" i="347"/>
  <c r="R366" i="347"/>
  <c r="K366" i="347"/>
  <c r="E366" i="347"/>
  <c r="AA365" i="347"/>
  <c r="R365" i="347"/>
  <c r="K365" i="347"/>
  <c r="E365" i="347"/>
  <c r="AA364" i="347"/>
  <c r="R364" i="347"/>
  <c r="K364" i="347"/>
  <c r="E364" i="347"/>
  <c r="AA363" i="347"/>
  <c r="R363" i="347"/>
  <c r="K363" i="347"/>
  <c r="E363" i="347"/>
  <c r="AA362" i="347"/>
  <c r="R362" i="347"/>
  <c r="K362" i="347"/>
  <c r="E362" i="347"/>
  <c r="AA361" i="347"/>
  <c r="R361" i="347"/>
  <c r="K361" i="347"/>
  <c r="E361" i="347"/>
  <c r="AA360" i="347"/>
  <c r="R360" i="347"/>
  <c r="K360" i="347"/>
  <c r="E360" i="347"/>
  <c r="AA359" i="347"/>
  <c r="R359" i="347"/>
  <c r="K359" i="347"/>
  <c r="E359" i="347"/>
  <c r="AA358" i="347"/>
  <c r="R358" i="347"/>
  <c r="K358" i="347"/>
  <c r="E358" i="347"/>
  <c r="AA357" i="347"/>
  <c r="R357" i="347"/>
  <c r="K357" i="347"/>
  <c r="E357" i="347"/>
  <c r="AA356" i="347"/>
  <c r="R356" i="347"/>
  <c r="K356" i="347"/>
  <c r="E356" i="347"/>
  <c r="AA355" i="347"/>
  <c r="R355" i="347"/>
  <c r="K355" i="347"/>
  <c r="E355" i="347"/>
  <c r="AA354" i="347"/>
  <c r="R354" i="347"/>
  <c r="K354" i="347"/>
  <c r="E354" i="347"/>
  <c r="AA353" i="347"/>
  <c r="R353" i="347"/>
  <c r="K353" i="347"/>
  <c r="E353" i="347"/>
  <c r="AA352" i="347"/>
  <c r="R352" i="347"/>
  <c r="K352" i="347"/>
  <c r="E352" i="347"/>
  <c r="AA351" i="347"/>
  <c r="R351" i="347"/>
  <c r="K351" i="347"/>
  <c r="E351" i="347"/>
  <c r="AA350" i="347"/>
  <c r="R350" i="347"/>
  <c r="K350" i="347"/>
  <c r="E350" i="347"/>
  <c r="AA349" i="347"/>
  <c r="R349" i="347"/>
  <c r="K349" i="347"/>
  <c r="E349" i="347"/>
  <c r="AA348" i="347"/>
  <c r="R348" i="347"/>
  <c r="K348" i="347"/>
  <c r="E348" i="347"/>
  <c r="AA347" i="347"/>
  <c r="R347" i="347"/>
  <c r="K347" i="347"/>
  <c r="E347" i="347"/>
  <c r="AA346" i="347"/>
  <c r="R346" i="347"/>
  <c r="K346" i="347"/>
  <c r="E346" i="347"/>
  <c r="Z345" i="347"/>
  <c r="Y345" i="347"/>
  <c r="X345" i="347"/>
  <c r="W345" i="347"/>
  <c r="V345" i="347"/>
  <c r="U345" i="347"/>
  <c r="T345" i="347"/>
  <c r="S345" i="347"/>
  <c r="Q345" i="347"/>
  <c r="P345" i="347"/>
  <c r="O345" i="347"/>
  <c r="N345" i="347"/>
  <c r="M345" i="347"/>
  <c r="L345" i="347"/>
  <c r="J345" i="347"/>
  <c r="I345" i="347"/>
  <c r="H345" i="347"/>
  <c r="G345" i="347"/>
  <c r="F345" i="347"/>
  <c r="E345" i="347"/>
  <c r="D345" i="347"/>
  <c r="AA344" i="347"/>
  <c r="R344" i="347"/>
  <c r="AB344" i="347" s="1"/>
  <c r="AC344" i="347" s="1"/>
  <c r="K344" i="347"/>
  <c r="E344" i="347"/>
  <c r="Z343" i="347"/>
  <c r="Y343" i="347"/>
  <c r="X343" i="347"/>
  <c r="W343" i="347"/>
  <c r="V343" i="347"/>
  <c r="U343" i="347"/>
  <c r="T343" i="347"/>
  <c r="S343" i="347"/>
  <c r="AA343" i="347" s="1"/>
  <c r="Q343" i="347"/>
  <c r="P343" i="347"/>
  <c r="P259" i="347" s="1"/>
  <c r="P258" i="347" s="1"/>
  <c r="O343" i="347"/>
  <c r="N343" i="347"/>
  <c r="M343" i="347"/>
  <c r="L343" i="347"/>
  <c r="R343" i="347" s="1"/>
  <c r="AB343" i="347" s="1"/>
  <c r="J343" i="347"/>
  <c r="I343" i="347"/>
  <c r="H343" i="347"/>
  <c r="G343" i="347"/>
  <c r="F343" i="347"/>
  <c r="E343" i="347"/>
  <c r="K343" i="347" s="1"/>
  <c r="D343" i="347"/>
  <c r="AA342" i="347"/>
  <c r="R342" i="347"/>
  <c r="K342" i="347"/>
  <c r="E342" i="347"/>
  <c r="AA341" i="347"/>
  <c r="R341" i="347"/>
  <c r="K341" i="347"/>
  <c r="E341" i="347"/>
  <c r="AA340" i="347"/>
  <c r="R340" i="347"/>
  <c r="K340" i="347"/>
  <c r="E340" i="347"/>
  <c r="AA339" i="347"/>
  <c r="R339" i="347"/>
  <c r="K339" i="347"/>
  <c r="E339" i="347"/>
  <c r="AA338" i="347"/>
  <c r="R338" i="347"/>
  <c r="K338" i="347"/>
  <c r="E338" i="347"/>
  <c r="AA337" i="347"/>
  <c r="R337" i="347"/>
  <c r="K337" i="347"/>
  <c r="E337" i="347"/>
  <c r="AA336" i="347"/>
  <c r="R336" i="347"/>
  <c r="K336" i="347"/>
  <c r="E336" i="347"/>
  <c r="AA335" i="347"/>
  <c r="R335" i="347"/>
  <c r="K335" i="347"/>
  <c r="E335" i="347"/>
  <c r="AA334" i="347"/>
  <c r="R334" i="347"/>
  <c r="K334" i="347"/>
  <c r="E334" i="347"/>
  <c r="AA333" i="347"/>
  <c r="R333" i="347"/>
  <c r="E333" i="347"/>
  <c r="K333" i="347" s="1"/>
  <c r="AA332" i="347"/>
  <c r="R332" i="347"/>
  <c r="AB332" i="347" s="1"/>
  <c r="E332" i="347"/>
  <c r="K332" i="347" s="1"/>
  <c r="AA331" i="347"/>
  <c r="R331" i="347"/>
  <c r="E331" i="347"/>
  <c r="K331" i="347" s="1"/>
  <c r="AA330" i="347"/>
  <c r="R330" i="347"/>
  <c r="AB330" i="347" s="1"/>
  <c r="E330" i="347"/>
  <c r="K330" i="347" s="1"/>
  <c r="AA329" i="347"/>
  <c r="R329" i="347"/>
  <c r="E329" i="347"/>
  <c r="K329" i="347" s="1"/>
  <c r="AA328" i="347"/>
  <c r="R328" i="347"/>
  <c r="AB328" i="347" s="1"/>
  <c r="E328" i="347"/>
  <c r="K328" i="347" s="1"/>
  <c r="AA327" i="347"/>
  <c r="R327" i="347"/>
  <c r="K327" i="347"/>
  <c r="E327" i="347"/>
  <c r="AA326" i="347"/>
  <c r="R326" i="347"/>
  <c r="K326" i="347"/>
  <c r="E326" i="347"/>
  <c r="AA325" i="347"/>
  <c r="R325" i="347"/>
  <c r="K325" i="347"/>
  <c r="E325" i="347"/>
  <c r="AA324" i="347"/>
  <c r="R324" i="347"/>
  <c r="K324" i="347"/>
  <c r="E324" i="347"/>
  <c r="AA323" i="347"/>
  <c r="R323" i="347"/>
  <c r="K323" i="347"/>
  <c r="E323" i="347"/>
  <c r="AA322" i="347"/>
  <c r="R322" i="347"/>
  <c r="E322" i="347"/>
  <c r="K322" i="347" s="1"/>
  <c r="AA321" i="347"/>
  <c r="R321" i="347"/>
  <c r="AB321" i="347" s="1"/>
  <c r="E321" i="347"/>
  <c r="K321" i="347" s="1"/>
  <c r="AA320" i="347"/>
  <c r="R320" i="347"/>
  <c r="E320" i="347"/>
  <c r="K320" i="347" s="1"/>
  <c r="AA319" i="347"/>
  <c r="R319" i="347"/>
  <c r="AB319" i="347" s="1"/>
  <c r="E319" i="347"/>
  <c r="K319" i="347" s="1"/>
  <c r="AA318" i="347"/>
  <c r="R318" i="347"/>
  <c r="E318" i="347"/>
  <c r="K318" i="347" s="1"/>
  <c r="AA317" i="347"/>
  <c r="R317" i="347"/>
  <c r="AB317" i="347" s="1"/>
  <c r="E317" i="347"/>
  <c r="K317" i="347" s="1"/>
  <c r="AA316" i="347"/>
  <c r="R316" i="347"/>
  <c r="E316" i="347"/>
  <c r="K316" i="347" s="1"/>
  <c r="AA315" i="347"/>
  <c r="R315" i="347"/>
  <c r="AB315" i="347" s="1"/>
  <c r="E315" i="347"/>
  <c r="K315" i="347" s="1"/>
  <c r="AA314" i="347"/>
  <c r="R314" i="347"/>
  <c r="K314" i="347"/>
  <c r="E314" i="347"/>
  <c r="AA313" i="347"/>
  <c r="R313" i="347"/>
  <c r="K313" i="347"/>
  <c r="E313" i="347"/>
  <c r="AA312" i="347"/>
  <c r="R312" i="347"/>
  <c r="K312" i="347"/>
  <c r="E312" i="347"/>
  <c r="AA311" i="347"/>
  <c r="R311" i="347"/>
  <c r="K311" i="347"/>
  <c r="E311" i="347"/>
  <c r="AA310" i="347"/>
  <c r="R310" i="347"/>
  <c r="K310" i="347"/>
  <c r="E310" i="347"/>
  <c r="AA309" i="347"/>
  <c r="R309" i="347"/>
  <c r="K309" i="347"/>
  <c r="E309" i="347"/>
  <c r="AA308" i="347"/>
  <c r="R308" i="347"/>
  <c r="K308" i="347"/>
  <c r="E308" i="347"/>
  <c r="AA307" i="347"/>
  <c r="R307" i="347"/>
  <c r="K307" i="347"/>
  <c r="E307" i="347"/>
  <c r="AA306" i="347"/>
  <c r="R306" i="347"/>
  <c r="E306" i="347"/>
  <c r="K306" i="347" s="1"/>
  <c r="AA305" i="347"/>
  <c r="R305" i="347"/>
  <c r="AB305" i="347" s="1"/>
  <c r="E305" i="347"/>
  <c r="K305" i="347" s="1"/>
  <c r="AA304" i="347"/>
  <c r="R304" i="347"/>
  <c r="E304" i="347"/>
  <c r="K304" i="347" s="1"/>
  <c r="AA303" i="347"/>
  <c r="R303" i="347"/>
  <c r="AB303" i="347" s="1"/>
  <c r="K303" i="347"/>
  <c r="E303" i="347"/>
  <c r="AA302" i="347"/>
  <c r="R302" i="347"/>
  <c r="AB302" i="347" s="1"/>
  <c r="AC302" i="347" s="1"/>
  <c r="K302" i="347"/>
  <c r="E302" i="347"/>
  <c r="AA301" i="347"/>
  <c r="R301" i="347"/>
  <c r="AB301" i="347" s="1"/>
  <c r="E301" i="347"/>
  <c r="K301" i="347" s="1"/>
  <c r="AA300" i="347"/>
  <c r="R300" i="347"/>
  <c r="E300" i="347"/>
  <c r="K300" i="347" s="1"/>
  <c r="AA299" i="347"/>
  <c r="R299" i="347"/>
  <c r="AB299" i="347" s="1"/>
  <c r="E299" i="347"/>
  <c r="K299" i="347" s="1"/>
  <c r="AA298" i="347"/>
  <c r="R298" i="347"/>
  <c r="E298" i="347"/>
  <c r="K298" i="347" s="1"/>
  <c r="AA297" i="347"/>
  <c r="R297" i="347"/>
  <c r="AB297" i="347" s="1"/>
  <c r="E297" i="347"/>
  <c r="K297" i="347" s="1"/>
  <c r="AA296" i="347"/>
  <c r="R296" i="347"/>
  <c r="E296" i="347"/>
  <c r="K296" i="347" s="1"/>
  <c r="AA295" i="347"/>
  <c r="R295" i="347"/>
  <c r="AB295" i="347" s="1"/>
  <c r="E295" i="347"/>
  <c r="K295" i="347" s="1"/>
  <c r="AA294" i="347"/>
  <c r="R294" i="347"/>
  <c r="E294" i="347"/>
  <c r="K294" i="347" s="1"/>
  <c r="AA293" i="347"/>
  <c r="R293" i="347"/>
  <c r="AB293" i="347" s="1"/>
  <c r="E293" i="347"/>
  <c r="K293" i="347" s="1"/>
  <c r="AA292" i="347"/>
  <c r="R292" i="347"/>
  <c r="E292" i="347"/>
  <c r="K292" i="347" s="1"/>
  <c r="AA291" i="347"/>
  <c r="R291" i="347"/>
  <c r="AB291" i="347" s="1"/>
  <c r="K291" i="347"/>
  <c r="E291" i="347"/>
  <c r="AA290" i="347"/>
  <c r="R290" i="347"/>
  <c r="AB290" i="347" s="1"/>
  <c r="AC290" i="347" s="1"/>
  <c r="K290" i="347"/>
  <c r="E290" i="347"/>
  <c r="AA289" i="347"/>
  <c r="R289" i="347"/>
  <c r="AB289" i="347" s="1"/>
  <c r="AC289" i="347" s="1"/>
  <c r="K289" i="347"/>
  <c r="E289" i="347"/>
  <c r="AA288" i="347"/>
  <c r="R288" i="347"/>
  <c r="AB288" i="347" s="1"/>
  <c r="AC288" i="347" s="1"/>
  <c r="K288" i="347"/>
  <c r="E288" i="347"/>
  <c r="AA287" i="347"/>
  <c r="R287" i="347"/>
  <c r="AB287" i="347" s="1"/>
  <c r="E287" i="347"/>
  <c r="K287" i="347" s="1"/>
  <c r="AA286" i="347"/>
  <c r="R286" i="347"/>
  <c r="E286" i="347"/>
  <c r="K286" i="347" s="1"/>
  <c r="AA285" i="347"/>
  <c r="R285" i="347"/>
  <c r="AB285" i="347" s="1"/>
  <c r="E285" i="347"/>
  <c r="K285" i="347" s="1"/>
  <c r="AA284" i="347"/>
  <c r="R284" i="347"/>
  <c r="E284" i="347"/>
  <c r="K284" i="347" s="1"/>
  <c r="AA283" i="347"/>
  <c r="R283" i="347"/>
  <c r="AB283" i="347" s="1"/>
  <c r="E283" i="347"/>
  <c r="K283" i="347" s="1"/>
  <c r="AA282" i="347"/>
  <c r="R282" i="347"/>
  <c r="E282" i="347"/>
  <c r="K282" i="347" s="1"/>
  <c r="AA281" i="347"/>
  <c r="R281" i="347"/>
  <c r="AB281" i="347" s="1"/>
  <c r="E281" i="347"/>
  <c r="K281" i="347" s="1"/>
  <c r="AA280" i="347"/>
  <c r="R280" i="347"/>
  <c r="E280" i="347"/>
  <c r="K280" i="347" s="1"/>
  <c r="AA279" i="347"/>
  <c r="R279" i="347"/>
  <c r="AB279" i="347" s="1"/>
  <c r="E279" i="347"/>
  <c r="K279" i="347" s="1"/>
  <c r="AA278" i="347"/>
  <c r="R278" i="347"/>
  <c r="E278" i="347"/>
  <c r="K278" i="347" s="1"/>
  <c r="AA277" i="347"/>
  <c r="R277" i="347"/>
  <c r="AB277" i="347" s="1"/>
  <c r="E277" i="347"/>
  <c r="K277" i="347" s="1"/>
  <c r="AA276" i="347"/>
  <c r="R276" i="347"/>
  <c r="E276" i="347"/>
  <c r="K276" i="347" s="1"/>
  <c r="AA275" i="347"/>
  <c r="R275" i="347"/>
  <c r="AB275" i="347" s="1"/>
  <c r="E275" i="347"/>
  <c r="K275" i="347" s="1"/>
  <c r="AA274" i="347"/>
  <c r="R274" i="347"/>
  <c r="E274" i="347"/>
  <c r="K274" i="347" s="1"/>
  <c r="AA273" i="347"/>
  <c r="R273" i="347"/>
  <c r="AB273" i="347" s="1"/>
  <c r="E273" i="347"/>
  <c r="K273" i="347" s="1"/>
  <c r="AA272" i="347"/>
  <c r="R272" i="347"/>
  <c r="K272" i="347"/>
  <c r="E272" i="347"/>
  <c r="AA271" i="347"/>
  <c r="R271" i="347"/>
  <c r="K271" i="347"/>
  <c r="E271" i="347"/>
  <c r="AA270" i="347"/>
  <c r="R270" i="347"/>
  <c r="K270" i="347"/>
  <c r="E270" i="347"/>
  <c r="AA269" i="347"/>
  <c r="R269" i="347"/>
  <c r="K269" i="347"/>
  <c r="E269" i="347"/>
  <c r="AA268" i="347"/>
  <c r="R268" i="347"/>
  <c r="K268" i="347"/>
  <c r="E268" i="347"/>
  <c r="AA267" i="347"/>
  <c r="R267" i="347"/>
  <c r="K267" i="347"/>
  <c r="E267" i="347"/>
  <c r="AA266" i="347"/>
  <c r="R266" i="347"/>
  <c r="E266" i="347"/>
  <c r="K266" i="347" s="1"/>
  <c r="AA265" i="347"/>
  <c r="R265" i="347"/>
  <c r="AB265" i="347" s="1"/>
  <c r="E265" i="347"/>
  <c r="K265" i="347" s="1"/>
  <c r="AA264" i="347"/>
  <c r="R264" i="347"/>
  <c r="E264" i="347"/>
  <c r="K264" i="347" s="1"/>
  <c r="AA263" i="347"/>
  <c r="R263" i="347"/>
  <c r="AB263" i="347" s="1"/>
  <c r="E263" i="347"/>
  <c r="K263" i="347" s="1"/>
  <c r="AA262" i="347"/>
  <c r="R262" i="347"/>
  <c r="E262" i="347"/>
  <c r="K262" i="347" s="1"/>
  <c r="AA261" i="347"/>
  <c r="R261" i="347"/>
  <c r="AB261" i="347" s="1"/>
  <c r="E261" i="347"/>
  <c r="K261" i="347" s="1"/>
  <c r="Z260" i="347"/>
  <c r="Z259" i="347" s="1"/>
  <c r="Y260" i="347"/>
  <c r="X260" i="347"/>
  <c r="W260" i="347"/>
  <c r="V260" i="347"/>
  <c r="V259" i="347" s="1"/>
  <c r="U260" i="347"/>
  <c r="T260" i="347"/>
  <c r="S260" i="347"/>
  <c r="Q260" i="347"/>
  <c r="Q259" i="347" s="1"/>
  <c r="P260" i="347"/>
  <c r="O260" i="347"/>
  <c r="O259" i="347" s="1"/>
  <c r="N260" i="347"/>
  <c r="M260" i="347"/>
  <c r="M259" i="347" s="1"/>
  <c r="L260" i="347"/>
  <c r="J260" i="347"/>
  <c r="I260" i="347"/>
  <c r="H260" i="347"/>
  <c r="H259" i="347" s="1"/>
  <c r="G260" i="347"/>
  <c r="F260" i="347"/>
  <c r="E260" i="347"/>
  <c r="D260" i="347"/>
  <c r="X259" i="347"/>
  <c r="T259" i="347"/>
  <c r="N259" i="347"/>
  <c r="J259" i="347"/>
  <c r="F259" i="347"/>
  <c r="E259" i="347"/>
  <c r="D259" i="347"/>
  <c r="X258" i="347"/>
  <c r="T258" i="347"/>
  <c r="N258" i="347"/>
  <c r="J258" i="347"/>
  <c r="F258" i="347"/>
  <c r="E258" i="347"/>
  <c r="D258" i="347"/>
  <c r="E257" i="347"/>
  <c r="E256" i="347"/>
  <c r="Z255" i="347"/>
  <c r="Y255" i="347"/>
  <c r="X255" i="347"/>
  <c r="W255" i="347"/>
  <c r="V255" i="347"/>
  <c r="U255" i="347"/>
  <c r="T255" i="347"/>
  <c r="S255" i="347"/>
  <c r="AA255" i="347" s="1"/>
  <c r="Q255" i="347"/>
  <c r="P255" i="347"/>
  <c r="O255" i="347"/>
  <c r="N255" i="347"/>
  <c r="M255" i="347"/>
  <c r="L255" i="347"/>
  <c r="R255" i="347" s="1"/>
  <c r="AB255" i="347" s="1"/>
  <c r="J255" i="347"/>
  <c r="I255" i="347"/>
  <c r="H255" i="347"/>
  <c r="G255" i="347"/>
  <c r="F255" i="347"/>
  <c r="E255" i="347"/>
  <c r="D255" i="347"/>
  <c r="Z254" i="347"/>
  <c r="Y254" i="347"/>
  <c r="X254" i="347"/>
  <c r="W254" i="347"/>
  <c r="V254" i="347"/>
  <c r="U254" i="347"/>
  <c r="T254" i="347"/>
  <c r="S254" i="347"/>
  <c r="Q254" i="347"/>
  <c r="P254" i="347"/>
  <c r="O254" i="347"/>
  <c r="N254" i="347"/>
  <c r="M254" i="347"/>
  <c r="L254" i="347"/>
  <c r="J254" i="347"/>
  <c r="I254" i="347"/>
  <c r="H254" i="347"/>
  <c r="G254" i="347"/>
  <c r="F254" i="347"/>
  <c r="E254" i="347"/>
  <c r="D254" i="347"/>
  <c r="K254" i="347" s="1"/>
  <c r="Z253" i="347"/>
  <c r="Y253" i="347"/>
  <c r="X253" i="347"/>
  <c r="W253" i="347"/>
  <c r="V253" i="347"/>
  <c r="U253" i="347"/>
  <c r="T253" i="347"/>
  <c r="S253" i="347"/>
  <c r="AA253" i="347" s="1"/>
  <c r="Q253" i="347"/>
  <c r="P253" i="347"/>
  <c r="O253" i="347"/>
  <c r="N253" i="347"/>
  <c r="M253" i="347"/>
  <c r="L253" i="347"/>
  <c r="R253" i="347" s="1"/>
  <c r="AB253" i="347" s="1"/>
  <c r="J253" i="347"/>
  <c r="I253" i="347"/>
  <c r="H253" i="347"/>
  <c r="G253" i="347"/>
  <c r="F253" i="347"/>
  <c r="E253" i="347"/>
  <c r="D253" i="347"/>
  <c r="Z252" i="347"/>
  <c r="Y252" i="347"/>
  <c r="X252" i="347"/>
  <c r="W252" i="347"/>
  <c r="V252" i="347"/>
  <c r="U252" i="347"/>
  <c r="T252" i="347"/>
  <c r="S252" i="347"/>
  <c r="Q252" i="347"/>
  <c r="P252" i="347"/>
  <c r="O252" i="347"/>
  <c r="N252" i="347"/>
  <c r="M252" i="347"/>
  <c r="L252" i="347"/>
  <c r="J252" i="347"/>
  <c r="I252" i="347"/>
  <c r="H252" i="347"/>
  <c r="G252" i="347"/>
  <c r="F252" i="347"/>
  <c r="E252" i="347"/>
  <c r="D252" i="347"/>
  <c r="K252" i="347" s="1"/>
  <c r="Z251" i="347"/>
  <c r="Y251" i="347"/>
  <c r="X251" i="347"/>
  <c r="W251" i="347"/>
  <c r="V251" i="347"/>
  <c r="U251" i="347"/>
  <c r="T251" i="347"/>
  <c r="S251" i="347"/>
  <c r="AA251" i="347" s="1"/>
  <c r="Q251" i="347"/>
  <c r="P251" i="347"/>
  <c r="O251" i="347"/>
  <c r="N251" i="347"/>
  <c r="M251" i="347"/>
  <c r="L251" i="347"/>
  <c r="R251" i="347" s="1"/>
  <c r="AB251" i="347" s="1"/>
  <c r="J251" i="347"/>
  <c r="I251" i="347"/>
  <c r="H251" i="347"/>
  <c r="G251" i="347"/>
  <c r="F251" i="347"/>
  <c r="E251" i="347"/>
  <c r="D251" i="347"/>
  <c r="Z250" i="347"/>
  <c r="Y250" i="347"/>
  <c r="X250" i="347"/>
  <c r="W250" i="347"/>
  <c r="V250" i="347"/>
  <c r="U250" i="347"/>
  <c r="T250" i="347"/>
  <c r="S250" i="347"/>
  <c r="Q250" i="347"/>
  <c r="P250" i="347"/>
  <c r="O250" i="347"/>
  <c r="N250" i="347"/>
  <c r="M250" i="347"/>
  <c r="L250" i="347"/>
  <c r="J250" i="347"/>
  <c r="I250" i="347"/>
  <c r="H250" i="347"/>
  <c r="G250" i="347"/>
  <c r="F250" i="347"/>
  <c r="E250" i="347"/>
  <c r="D250" i="347"/>
  <c r="K250" i="347" s="1"/>
  <c r="Z249" i="347"/>
  <c r="Y249" i="347"/>
  <c r="Y248" i="347" s="1"/>
  <c r="X249" i="347"/>
  <c r="W249" i="347"/>
  <c r="W248" i="347" s="1"/>
  <c r="V249" i="347"/>
  <c r="U249" i="347"/>
  <c r="U248" i="347" s="1"/>
  <c r="T249" i="347"/>
  <c r="S249" i="347"/>
  <c r="AA249" i="347" s="1"/>
  <c r="Q249" i="347"/>
  <c r="P249" i="347"/>
  <c r="P248" i="347" s="1"/>
  <c r="O249" i="347"/>
  <c r="N249" i="347"/>
  <c r="N248" i="347" s="1"/>
  <c r="M249" i="347"/>
  <c r="L249" i="347"/>
  <c r="R249" i="347" s="1"/>
  <c r="AB249" i="347" s="1"/>
  <c r="J249" i="347"/>
  <c r="I249" i="347"/>
  <c r="I248" i="347" s="1"/>
  <c r="H249" i="347"/>
  <c r="G249" i="347"/>
  <c r="G248" i="347" s="1"/>
  <c r="F249" i="347"/>
  <c r="E249" i="347"/>
  <c r="D249" i="347"/>
  <c r="Z248" i="347"/>
  <c r="X248" i="347"/>
  <c r="V248" i="347"/>
  <c r="T248" i="347"/>
  <c r="Q248" i="347"/>
  <c r="O248" i="347"/>
  <c r="M248" i="347"/>
  <c r="J248" i="347"/>
  <c r="H248" i="347"/>
  <c r="F248" i="347"/>
  <c r="E248" i="347"/>
  <c r="D248" i="347"/>
  <c r="Z247" i="347"/>
  <c r="Y247" i="347"/>
  <c r="Y246" i="347" s="1"/>
  <c r="X247" i="347"/>
  <c r="W247" i="347"/>
  <c r="W246" i="347" s="1"/>
  <c r="V247" i="347"/>
  <c r="U247" i="347"/>
  <c r="U246" i="347" s="1"/>
  <c r="T247" i="347"/>
  <c r="S247" i="347"/>
  <c r="AA247" i="347" s="1"/>
  <c r="Q247" i="347"/>
  <c r="P247" i="347"/>
  <c r="P246" i="347" s="1"/>
  <c r="O247" i="347"/>
  <c r="N247" i="347"/>
  <c r="N246" i="347" s="1"/>
  <c r="M247" i="347"/>
  <c r="L247" i="347"/>
  <c r="R247" i="347" s="1"/>
  <c r="AB247" i="347" s="1"/>
  <c r="J247" i="347"/>
  <c r="I247" i="347"/>
  <c r="I246" i="347" s="1"/>
  <c r="H247" i="347"/>
  <c r="G247" i="347"/>
  <c r="G246" i="347" s="1"/>
  <c r="F247" i="347"/>
  <c r="E247" i="347"/>
  <c r="D247" i="347"/>
  <c r="Z246" i="347"/>
  <c r="X246" i="347"/>
  <c r="V246" i="347"/>
  <c r="T246" i="347"/>
  <c r="Q246" i="347"/>
  <c r="O246" i="347"/>
  <c r="M246" i="347"/>
  <c r="J246" i="347"/>
  <c r="H246" i="347"/>
  <c r="F246" i="347"/>
  <c r="E246" i="347"/>
  <c r="D246" i="347"/>
  <c r="Z245" i="347"/>
  <c r="Y245" i="347"/>
  <c r="Y244" i="347" s="1"/>
  <c r="Y243" i="347" s="1"/>
  <c r="X245" i="347"/>
  <c r="W245" i="347"/>
  <c r="W244" i="347" s="1"/>
  <c r="W243" i="347" s="1"/>
  <c r="V245" i="347"/>
  <c r="U245" i="347"/>
  <c r="U244" i="347" s="1"/>
  <c r="U243" i="347" s="1"/>
  <c r="T245" i="347"/>
  <c r="S245" i="347"/>
  <c r="AA245" i="347" s="1"/>
  <c r="Q245" i="347"/>
  <c r="P245" i="347"/>
  <c r="P244" i="347" s="1"/>
  <c r="P243" i="347" s="1"/>
  <c r="O245" i="347"/>
  <c r="N245" i="347"/>
  <c r="N244" i="347" s="1"/>
  <c r="N243" i="347" s="1"/>
  <c r="M245" i="347"/>
  <c r="L245" i="347"/>
  <c r="R245" i="347" s="1"/>
  <c r="AB245" i="347" s="1"/>
  <c r="J245" i="347"/>
  <c r="I245" i="347"/>
  <c r="I244" i="347" s="1"/>
  <c r="I243" i="347" s="1"/>
  <c r="H245" i="347"/>
  <c r="G245" i="347"/>
  <c r="G244" i="347" s="1"/>
  <c r="G243" i="347" s="1"/>
  <c r="F245" i="347"/>
  <c r="E245" i="347"/>
  <c r="D245" i="347"/>
  <c r="Z244" i="347"/>
  <c r="Z243" i="347" s="1"/>
  <c r="X244" i="347"/>
  <c r="X243" i="347" s="1"/>
  <c r="V244" i="347"/>
  <c r="V243" i="347" s="1"/>
  <c r="T244" i="347"/>
  <c r="T243" i="347" s="1"/>
  <c r="Q244" i="347"/>
  <c r="Q243" i="347" s="1"/>
  <c r="O244" i="347"/>
  <c r="O243" i="347" s="1"/>
  <c r="M244" i="347"/>
  <c r="M243" i="347" s="1"/>
  <c r="J244" i="347"/>
  <c r="J243" i="347" s="1"/>
  <c r="H244" i="347"/>
  <c r="H243" i="347" s="1"/>
  <c r="F244" i="347"/>
  <c r="F243" i="347" s="1"/>
  <c r="E244" i="347"/>
  <c r="D244" i="347"/>
  <c r="E243" i="347"/>
  <c r="AA242" i="347"/>
  <c r="R242" i="347"/>
  <c r="E242" i="347"/>
  <c r="K242" i="347" s="1"/>
  <c r="AA241" i="347"/>
  <c r="R241" i="347"/>
  <c r="AB241" i="347" s="1"/>
  <c r="E241" i="347"/>
  <c r="K241" i="347" s="1"/>
  <c r="Z240" i="347"/>
  <c r="Y240" i="347"/>
  <c r="X240" i="347"/>
  <c r="W240" i="347"/>
  <c r="V240" i="347"/>
  <c r="U240" i="347"/>
  <c r="T240" i="347"/>
  <c r="S240" i="347"/>
  <c r="Q240" i="347"/>
  <c r="P240" i="347"/>
  <c r="O240" i="347"/>
  <c r="N240" i="347"/>
  <c r="M240" i="347"/>
  <c r="L240" i="347"/>
  <c r="J240" i="347"/>
  <c r="I240" i="347"/>
  <c r="H240" i="347"/>
  <c r="G240" i="347"/>
  <c r="F240" i="347"/>
  <c r="E240" i="347"/>
  <c r="D240" i="347"/>
  <c r="K240" i="347" s="1"/>
  <c r="Z239" i="347"/>
  <c r="Y239" i="347"/>
  <c r="X239" i="347"/>
  <c r="W239" i="347"/>
  <c r="V239" i="347"/>
  <c r="U239" i="347"/>
  <c r="T239" i="347"/>
  <c r="S239" i="347"/>
  <c r="AA239" i="347" s="1"/>
  <c r="Q239" i="347"/>
  <c r="P239" i="347"/>
  <c r="O239" i="347"/>
  <c r="N239" i="347"/>
  <c r="M239" i="347"/>
  <c r="L239" i="347"/>
  <c r="R239" i="347" s="1"/>
  <c r="AB239" i="347" s="1"/>
  <c r="J239" i="347"/>
  <c r="I239" i="347"/>
  <c r="H239" i="347"/>
  <c r="G239" i="347"/>
  <c r="F239" i="347"/>
  <c r="E239" i="347"/>
  <c r="D239" i="347"/>
  <c r="Z238" i="347"/>
  <c r="Y238" i="347"/>
  <c r="X238" i="347"/>
  <c r="W238" i="347"/>
  <c r="V238" i="347"/>
  <c r="U238" i="347"/>
  <c r="T238" i="347"/>
  <c r="S238" i="347"/>
  <c r="Q238" i="347"/>
  <c r="P238" i="347"/>
  <c r="O238" i="347"/>
  <c r="N238" i="347"/>
  <c r="M238" i="347"/>
  <c r="L238" i="347"/>
  <c r="J238" i="347"/>
  <c r="I238" i="347"/>
  <c r="H238" i="347"/>
  <c r="G238" i="347"/>
  <c r="F238" i="347"/>
  <c r="E238" i="347"/>
  <c r="D238" i="347"/>
  <c r="K238" i="347" s="1"/>
  <c r="Z237" i="347"/>
  <c r="Y237" i="347"/>
  <c r="X237" i="347"/>
  <c r="W237" i="347"/>
  <c r="V237" i="347"/>
  <c r="U237" i="347"/>
  <c r="T237" i="347"/>
  <c r="S237" i="347"/>
  <c r="AA237" i="347" s="1"/>
  <c r="Q237" i="347"/>
  <c r="P237" i="347"/>
  <c r="O237" i="347"/>
  <c r="N237" i="347"/>
  <c r="M237" i="347"/>
  <c r="L237" i="347"/>
  <c r="R237" i="347" s="1"/>
  <c r="AB237" i="347" s="1"/>
  <c r="J237" i="347"/>
  <c r="I237" i="347"/>
  <c r="H237" i="347"/>
  <c r="G237" i="347"/>
  <c r="F237" i="347"/>
  <c r="E237" i="347"/>
  <c r="D237" i="347"/>
  <c r="Z236" i="347"/>
  <c r="Y236" i="347"/>
  <c r="X236" i="347"/>
  <c r="W236" i="347"/>
  <c r="V236" i="347"/>
  <c r="U236" i="347"/>
  <c r="T236" i="347"/>
  <c r="S236" i="347"/>
  <c r="Q236" i="347"/>
  <c r="P236" i="347"/>
  <c r="O236" i="347"/>
  <c r="N236" i="347"/>
  <c r="M236" i="347"/>
  <c r="L236" i="347"/>
  <c r="J236" i="347"/>
  <c r="I236" i="347"/>
  <c r="H236" i="347"/>
  <c r="G236" i="347"/>
  <c r="F236" i="347"/>
  <c r="E236" i="347"/>
  <c r="D236" i="347"/>
  <c r="K236" i="347" s="1"/>
  <c r="Z235" i="347"/>
  <c r="Y235" i="347"/>
  <c r="X235" i="347"/>
  <c r="W235" i="347"/>
  <c r="V235" i="347"/>
  <c r="U235" i="347"/>
  <c r="T235" i="347"/>
  <c r="S235" i="347"/>
  <c r="AA235" i="347" s="1"/>
  <c r="Q235" i="347"/>
  <c r="P235" i="347"/>
  <c r="O235" i="347"/>
  <c r="N235" i="347"/>
  <c r="M235" i="347"/>
  <c r="L235" i="347"/>
  <c r="R235" i="347" s="1"/>
  <c r="AB235" i="347" s="1"/>
  <c r="J235" i="347"/>
  <c r="I235" i="347"/>
  <c r="H235" i="347"/>
  <c r="G235" i="347"/>
  <c r="F235" i="347"/>
  <c r="E235" i="347"/>
  <c r="D235" i="347"/>
  <c r="Z234" i="347"/>
  <c r="Y234" i="347"/>
  <c r="X234" i="347"/>
  <c r="W234" i="347"/>
  <c r="V234" i="347"/>
  <c r="U234" i="347"/>
  <c r="T234" i="347"/>
  <c r="S234" i="347"/>
  <c r="Q234" i="347"/>
  <c r="P234" i="347"/>
  <c r="O234" i="347"/>
  <c r="N234" i="347"/>
  <c r="M234" i="347"/>
  <c r="L234" i="347"/>
  <c r="J234" i="347"/>
  <c r="I234" i="347"/>
  <c r="H234" i="347"/>
  <c r="G234" i="347"/>
  <c r="F234" i="347"/>
  <c r="E234" i="347"/>
  <c r="D234" i="347"/>
  <c r="K234" i="347" s="1"/>
  <c r="AA233" i="347"/>
  <c r="R233" i="347"/>
  <c r="AB233" i="347" s="1"/>
  <c r="E233" i="347"/>
  <c r="K233" i="347" s="1"/>
  <c r="Z232" i="347"/>
  <c r="Z231" i="347" s="1"/>
  <c r="Y232" i="347"/>
  <c r="X232" i="347"/>
  <c r="X231" i="347" s="1"/>
  <c r="W232" i="347"/>
  <c r="V232" i="347"/>
  <c r="V231" i="347" s="1"/>
  <c r="U232" i="347"/>
  <c r="T232" i="347"/>
  <c r="T231" i="347" s="1"/>
  <c r="S232" i="347"/>
  <c r="Q232" i="347"/>
  <c r="Q231" i="347" s="1"/>
  <c r="P232" i="347"/>
  <c r="O232" i="347"/>
  <c r="O231" i="347" s="1"/>
  <c r="N232" i="347"/>
  <c r="M232" i="347"/>
  <c r="M231" i="347" s="1"/>
  <c r="L232" i="347"/>
  <c r="J232" i="347"/>
  <c r="J231" i="347" s="1"/>
  <c r="I232" i="347"/>
  <c r="H232" i="347"/>
  <c r="H231" i="347" s="1"/>
  <c r="G232" i="347"/>
  <c r="F232" i="347"/>
  <c r="F231" i="347" s="1"/>
  <c r="E232" i="347"/>
  <c r="D232" i="347"/>
  <c r="K232" i="347" s="1"/>
  <c r="Y231" i="347"/>
  <c r="W231" i="347"/>
  <c r="U231" i="347"/>
  <c r="S231" i="347"/>
  <c r="P231" i="347"/>
  <c r="N231" i="347"/>
  <c r="L231" i="347"/>
  <c r="I231" i="347"/>
  <c r="G231" i="347"/>
  <c r="E231" i="347"/>
  <c r="AA230" i="347"/>
  <c r="R230" i="347"/>
  <c r="E230" i="347"/>
  <c r="K230" i="347" s="1"/>
  <c r="Z229" i="347"/>
  <c r="Y229" i="347"/>
  <c r="X229" i="347"/>
  <c r="W229" i="347"/>
  <c r="V229" i="347"/>
  <c r="U229" i="347"/>
  <c r="T229" i="347"/>
  <c r="S229" i="347"/>
  <c r="AA229" i="347" s="1"/>
  <c r="Q229" i="347"/>
  <c r="P229" i="347"/>
  <c r="O229" i="347"/>
  <c r="N229" i="347"/>
  <c r="M229" i="347"/>
  <c r="L229" i="347"/>
  <c r="J229" i="347"/>
  <c r="I229" i="347"/>
  <c r="H229" i="347"/>
  <c r="G229" i="347"/>
  <c r="F229" i="347"/>
  <c r="E229" i="347"/>
  <c r="D229" i="347"/>
  <c r="AA228" i="347"/>
  <c r="R228" i="347"/>
  <c r="K228" i="347"/>
  <c r="E228" i="347"/>
  <c r="AA227" i="347"/>
  <c r="R227" i="347"/>
  <c r="K227" i="347"/>
  <c r="E227" i="347"/>
  <c r="Z226" i="347"/>
  <c r="Y226" i="347"/>
  <c r="X226" i="347"/>
  <c r="W226" i="347"/>
  <c r="V226" i="347"/>
  <c r="U226" i="347"/>
  <c r="T226" i="347"/>
  <c r="S226" i="347"/>
  <c r="Q226" i="347"/>
  <c r="P226" i="347"/>
  <c r="O226" i="347"/>
  <c r="N226" i="347"/>
  <c r="M226" i="347"/>
  <c r="L226" i="347"/>
  <c r="J226" i="347"/>
  <c r="I226" i="347"/>
  <c r="H226" i="347"/>
  <c r="G226" i="347"/>
  <c r="F226" i="347"/>
  <c r="E226" i="347"/>
  <c r="D226" i="347"/>
  <c r="AA225" i="347"/>
  <c r="R225" i="347"/>
  <c r="AB225" i="347" s="1"/>
  <c r="AC225" i="347" s="1"/>
  <c r="K225" i="347"/>
  <c r="E225" i="347"/>
  <c r="Z224" i="347"/>
  <c r="Y224" i="347"/>
  <c r="Y223" i="347" s="1"/>
  <c r="X224" i="347"/>
  <c r="W224" i="347"/>
  <c r="W223" i="347" s="1"/>
  <c r="V224" i="347"/>
  <c r="U224" i="347"/>
  <c r="U223" i="347" s="1"/>
  <c r="T224" i="347"/>
  <c r="S224" i="347"/>
  <c r="AA224" i="347" s="1"/>
  <c r="Q224" i="347"/>
  <c r="P224" i="347"/>
  <c r="P223" i="347" s="1"/>
  <c r="O224" i="347"/>
  <c r="N224" i="347"/>
  <c r="N223" i="347" s="1"/>
  <c r="M224" i="347"/>
  <c r="L224" i="347"/>
  <c r="R224" i="347" s="1"/>
  <c r="AB224" i="347" s="1"/>
  <c r="J224" i="347"/>
  <c r="I224" i="347"/>
  <c r="I223" i="347" s="1"/>
  <c r="H224" i="347"/>
  <c r="G224" i="347"/>
  <c r="G223" i="347" s="1"/>
  <c r="F224" i="347"/>
  <c r="E224" i="347"/>
  <c r="K224" i="347" s="1"/>
  <c r="D224" i="347"/>
  <c r="Z223" i="347"/>
  <c r="X223" i="347"/>
  <c r="V223" i="347"/>
  <c r="T223" i="347"/>
  <c r="Q223" i="347"/>
  <c r="O223" i="347"/>
  <c r="M223" i="347"/>
  <c r="J223" i="347"/>
  <c r="H223" i="347"/>
  <c r="F223" i="347"/>
  <c r="E223" i="347"/>
  <c r="D223" i="347"/>
  <c r="AA222" i="347"/>
  <c r="R222" i="347"/>
  <c r="AB222" i="347" s="1"/>
  <c r="AC222" i="347" s="1"/>
  <c r="K222" i="347"/>
  <c r="E222" i="347"/>
  <c r="AA221" i="347"/>
  <c r="R221" i="347"/>
  <c r="AB221" i="347" s="1"/>
  <c r="AC221" i="347" s="1"/>
  <c r="K221" i="347"/>
  <c r="E221" i="347"/>
  <c r="Z220" i="347"/>
  <c r="Y220" i="347"/>
  <c r="Y219" i="347" s="1"/>
  <c r="X220" i="347"/>
  <c r="W220" i="347"/>
  <c r="W219" i="347" s="1"/>
  <c r="V220" i="347"/>
  <c r="U220" i="347"/>
  <c r="U219" i="347" s="1"/>
  <c r="T220" i="347"/>
  <c r="S220" i="347"/>
  <c r="AA220" i="347" s="1"/>
  <c r="Q220" i="347"/>
  <c r="P220" i="347"/>
  <c r="P219" i="347" s="1"/>
  <c r="O220" i="347"/>
  <c r="N220" i="347"/>
  <c r="N219" i="347" s="1"/>
  <c r="M220" i="347"/>
  <c r="L220" i="347"/>
  <c r="R220" i="347" s="1"/>
  <c r="AB220" i="347" s="1"/>
  <c r="J220" i="347"/>
  <c r="I220" i="347"/>
  <c r="I219" i="347" s="1"/>
  <c r="H220" i="347"/>
  <c r="G220" i="347"/>
  <c r="G219" i="347" s="1"/>
  <c r="F220" i="347"/>
  <c r="E220" i="347"/>
  <c r="K220" i="347" s="1"/>
  <c r="D220" i="347"/>
  <c r="Z219" i="347"/>
  <c r="Z218" i="347" s="1"/>
  <c r="X219" i="347"/>
  <c r="X218" i="347" s="1"/>
  <c r="V219" i="347"/>
  <c r="V218" i="347" s="1"/>
  <c r="T219" i="347"/>
  <c r="T218" i="347" s="1"/>
  <c r="Q219" i="347"/>
  <c r="Q218" i="347" s="1"/>
  <c r="Q217" i="347" s="1"/>
  <c r="Q216" i="347" s="1"/>
  <c r="O219" i="347"/>
  <c r="O218" i="347" s="1"/>
  <c r="O217" i="347" s="1"/>
  <c r="O216" i="347" s="1"/>
  <c r="M219" i="347"/>
  <c r="M218" i="347" s="1"/>
  <c r="M217" i="347" s="1"/>
  <c r="M216" i="347" s="1"/>
  <c r="J219" i="347"/>
  <c r="J218" i="347" s="1"/>
  <c r="H219" i="347"/>
  <c r="H218" i="347" s="1"/>
  <c r="F219" i="347"/>
  <c r="F218" i="347" s="1"/>
  <c r="E219" i="347"/>
  <c r="D219" i="347"/>
  <c r="D218" i="347" s="1"/>
  <c r="E218" i="347"/>
  <c r="E217" i="347"/>
  <c r="E216" i="347"/>
  <c r="AA215" i="347"/>
  <c r="R215" i="347"/>
  <c r="K215" i="347"/>
  <c r="E215" i="347"/>
  <c r="Z214" i="347"/>
  <c r="Y214" i="347"/>
  <c r="X214" i="347"/>
  <c r="W214" i="347"/>
  <c r="V214" i="347"/>
  <c r="U214" i="347"/>
  <c r="T214" i="347"/>
  <c r="S214" i="347"/>
  <c r="Q214" i="347"/>
  <c r="P214" i="347"/>
  <c r="O214" i="347"/>
  <c r="N214" i="347"/>
  <c r="M214" i="347"/>
  <c r="L214" i="347"/>
  <c r="J214" i="347"/>
  <c r="I214" i="347"/>
  <c r="H214" i="347"/>
  <c r="G214" i="347"/>
  <c r="F214" i="347"/>
  <c r="E214" i="347"/>
  <c r="D214" i="347"/>
  <c r="AA213" i="347"/>
  <c r="R213" i="347"/>
  <c r="AB213" i="347" s="1"/>
  <c r="AC213" i="347" s="1"/>
  <c r="K213" i="347"/>
  <c r="E213" i="347"/>
  <c r="Z212" i="347"/>
  <c r="Y212" i="347"/>
  <c r="Y211" i="347" s="1"/>
  <c r="Y210" i="347" s="1"/>
  <c r="X212" i="347"/>
  <c r="W212" i="347"/>
  <c r="W211" i="347" s="1"/>
  <c r="W210" i="347" s="1"/>
  <c r="V212" i="347"/>
  <c r="U212" i="347"/>
  <c r="U211" i="347" s="1"/>
  <c r="U210" i="347" s="1"/>
  <c r="T212" i="347"/>
  <c r="S212" i="347"/>
  <c r="AA212" i="347" s="1"/>
  <c r="Q212" i="347"/>
  <c r="P212" i="347"/>
  <c r="P211" i="347" s="1"/>
  <c r="P210" i="347" s="1"/>
  <c r="O212" i="347"/>
  <c r="N212" i="347"/>
  <c r="N211" i="347" s="1"/>
  <c r="N210" i="347" s="1"/>
  <c r="M212" i="347"/>
  <c r="L212" i="347"/>
  <c r="R212" i="347" s="1"/>
  <c r="AB212" i="347" s="1"/>
  <c r="J212" i="347"/>
  <c r="I212" i="347"/>
  <c r="I211" i="347" s="1"/>
  <c r="I210" i="347" s="1"/>
  <c r="H212" i="347"/>
  <c r="G212" i="347"/>
  <c r="G211" i="347" s="1"/>
  <c r="G210" i="347" s="1"/>
  <c r="F212" i="347"/>
  <c r="E212" i="347"/>
  <c r="K212" i="347" s="1"/>
  <c r="D212" i="347"/>
  <c r="Z211" i="347"/>
  <c r="Z210" i="347" s="1"/>
  <c r="X211" i="347"/>
  <c r="X210" i="347" s="1"/>
  <c r="V211" i="347"/>
  <c r="V210" i="347" s="1"/>
  <c r="T211" i="347"/>
  <c r="T210" i="347" s="1"/>
  <c r="Q211" i="347"/>
  <c r="Q210" i="347" s="1"/>
  <c r="Q209" i="347" s="1"/>
  <c r="O211" i="347"/>
  <c r="O210" i="347" s="1"/>
  <c r="M211" i="347"/>
  <c r="M210" i="347" s="1"/>
  <c r="M209" i="347" s="1"/>
  <c r="J211" i="347"/>
  <c r="J210" i="347" s="1"/>
  <c r="H211" i="347"/>
  <c r="H210" i="347" s="1"/>
  <c r="F211" i="347"/>
  <c r="F210" i="347" s="1"/>
  <c r="E211" i="347"/>
  <c r="D211" i="347"/>
  <c r="D210" i="347" s="1"/>
  <c r="E210" i="347"/>
  <c r="E209" i="347"/>
  <c r="AA208" i="347"/>
  <c r="R208" i="347"/>
  <c r="K208" i="347"/>
  <c r="E208" i="347"/>
  <c r="Z207" i="347"/>
  <c r="Z199" i="347" s="1"/>
  <c r="Y207" i="347"/>
  <c r="X207" i="347"/>
  <c r="X199" i="347" s="1"/>
  <c r="W207" i="347"/>
  <c r="V207" i="347"/>
  <c r="V199" i="347" s="1"/>
  <c r="U207" i="347"/>
  <c r="T207" i="347"/>
  <c r="T199" i="347" s="1"/>
  <c r="S207" i="347"/>
  <c r="Q207" i="347"/>
  <c r="Q199" i="347" s="1"/>
  <c r="P207" i="347"/>
  <c r="O207" i="347"/>
  <c r="O199" i="347" s="1"/>
  <c r="N207" i="347"/>
  <c r="M207" i="347"/>
  <c r="M199" i="347" s="1"/>
  <c r="L207" i="347"/>
  <c r="J207" i="347"/>
  <c r="J199" i="347" s="1"/>
  <c r="I207" i="347"/>
  <c r="I199" i="347" s="1"/>
  <c r="H207" i="347"/>
  <c r="G207" i="347"/>
  <c r="G199" i="347" s="1"/>
  <c r="F207" i="347"/>
  <c r="F199" i="347" s="1"/>
  <c r="E207" i="347"/>
  <c r="D207" i="347"/>
  <c r="D199" i="347" s="1"/>
  <c r="Z206" i="347"/>
  <c r="Y206" i="347"/>
  <c r="X206" i="347"/>
  <c r="W206" i="347"/>
  <c r="V206" i="347"/>
  <c r="U206" i="347"/>
  <c r="T206" i="347"/>
  <c r="S206" i="347"/>
  <c r="AA206" i="347" s="1"/>
  <c r="Q206" i="347"/>
  <c r="P206" i="347"/>
  <c r="O206" i="347"/>
  <c r="N206" i="347"/>
  <c r="M206" i="347"/>
  <c r="L206" i="347"/>
  <c r="J206" i="347"/>
  <c r="I206" i="347"/>
  <c r="H206" i="347"/>
  <c r="G206" i="347"/>
  <c r="F206" i="347"/>
  <c r="E206" i="347"/>
  <c r="K206" i="347" s="1"/>
  <c r="D206" i="347"/>
  <c r="Z205" i="347"/>
  <c r="Y205" i="347"/>
  <c r="X205" i="347"/>
  <c r="W205" i="347"/>
  <c r="V205" i="347"/>
  <c r="U205" i="347"/>
  <c r="T205" i="347"/>
  <c r="S205" i="347"/>
  <c r="Q205" i="347"/>
  <c r="P205" i="347"/>
  <c r="O205" i="347"/>
  <c r="N205" i="347"/>
  <c r="M205" i="347"/>
  <c r="L205" i="347"/>
  <c r="J205" i="347"/>
  <c r="I205" i="347"/>
  <c r="H205" i="347"/>
  <c r="G205" i="347"/>
  <c r="F205" i="347"/>
  <c r="E205" i="347"/>
  <c r="D205" i="347"/>
  <c r="Z204" i="347"/>
  <c r="Y204" i="347"/>
  <c r="X204" i="347"/>
  <c r="W204" i="347"/>
  <c r="V204" i="347"/>
  <c r="U204" i="347"/>
  <c r="T204" i="347"/>
  <c r="S204" i="347"/>
  <c r="AA204" i="347" s="1"/>
  <c r="Q204" i="347"/>
  <c r="P204" i="347"/>
  <c r="O204" i="347"/>
  <c r="N204" i="347"/>
  <c r="M204" i="347"/>
  <c r="L204" i="347"/>
  <c r="J204" i="347"/>
  <c r="I204" i="347"/>
  <c r="H204" i="347"/>
  <c r="G204" i="347"/>
  <c r="F204" i="347"/>
  <c r="E204" i="347"/>
  <c r="K204" i="347" s="1"/>
  <c r="D204" i="347"/>
  <c r="Z203" i="347"/>
  <c r="Y203" i="347"/>
  <c r="X203" i="347"/>
  <c r="W203" i="347"/>
  <c r="V203" i="347"/>
  <c r="U203" i="347"/>
  <c r="T203" i="347"/>
  <c r="S203" i="347"/>
  <c r="Q203" i="347"/>
  <c r="P203" i="347"/>
  <c r="O203" i="347"/>
  <c r="N203" i="347"/>
  <c r="M203" i="347"/>
  <c r="L203" i="347"/>
  <c r="J203" i="347"/>
  <c r="I203" i="347"/>
  <c r="H203" i="347"/>
  <c r="G203" i="347"/>
  <c r="F203" i="347"/>
  <c r="E203" i="347"/>
  <c r="D203" i="347"/>
  <c r="Z202" i="347"/>
  <c r="Y202" i="347"/>
  <c r="X202" i="347"/>
  <c r="W202" i="347"/>
  <c r="V202" i="347"/>
  <c r="U202" i="347"/>
  <c r="T202" i="347"/>
  <c r="S202" i="347"/>
  <c r="AA202" i="347" s="1"/>
  <c r="Q202" i="347"/>
  <c r="P202" i="347"/>
  <c r="O202" i="347"/>
  <c r="N202" i="347"/>
  <c r="M202" i="347"/>
  <c r="L202" i="347"/>
  <c r="J202" i="347"/>
  <c r="I202" i="347"/>
  <c r="H202" i="347"/>
  <c r="G202" i="347"/>
  <c r="F202" i="347"/>
  <c r="E202" i="347"/>
  <c r="K202" i="347" s="1"/>
  <c r="D202" i="347"/>
  <c r="Z201" i="347"/>
  <c r="Y201" i="347"/>
  <c r="X201" i="347"/>
  <c r="W201" i="347"/>
  <c r="V201" i="347"/>
  <c r="U201" i="347"/>
  <c r="T201" i="347"/>
  <c r="S201" i="347"/>
  <c r="Q201" i="347"/>
  <c r="P201" i="347"/>
  <c r="O201" i="347"/>
  <c r="N201" i="347"/>
  <c r="M201" i="347"/>
  <c r="L201" i="347"/>
  <c r="J201" i="347"/>
  <c r="I201" i="347"/>
  <c r="H201" i="347"/>
  <c r="G201" i="347"/>
  <c r="F201" i="347"/>
  <c r="E201" i="347"/>
  <c r="D201" i="347"/>
  <c r="AA200" i="347"/>
  <c r="R200" i="347"/>
  <c r="AB200" i="347" s="1"/>
  <c r="AC200" i="347" s="1"/>
  <c r="K200" i="347"/>
  <c r="E200" i="347"/>
  <c r="Y199" i="347"/>
  <c r="W199" i="347"/>
  <c r="U199" i="347"/>
  <c r="S199" i="347"/>
  <c r="P199" i="347"/>
  <c r="N199" i="347"/>
  <c r="L199" i="347"/>
  <c r="H199" i="347"/>
  <c r="E199" i="347"/>
  <c r="AA198" i="347"/>
  <c r="R198" i="347"/>
  <c r="E198" i="347"/>
  <c r="K198" i="347" s="1"/>
  <c r="AA197" i="347"/>
  <c r="R197" i="347"/>
  <c r="AB197" i="347" s="1"/>
  <c r="AC197" i="347" s="1"/>
  <c r="E197" i="347"/>
  <c r="K197" i="347" s="1"/>
  <c r="Z196" i="347"/>
  <c r="Z195" i="347" s="1"/>
  <c r="Y196" i="347"/>
  <c r="X196" i="347"/>
  <c r="X195" i="347" s="1"/>
  <c r="W196" i="347"/>
  <c r="V196" i="347"/>
  <c r="V195" i="347" s="1"/>
  <c r="U196" i="347"/>
  <c r="T196" i="347"/>
  <c r="T195" i="347" s="1"/>
  <c r="S196" i="347"/>
  <c r="Q196" i="347"/>
  <c r="Q195" i="347" s="1"/>
  <c r="P196" i="347"/>
  <c r="P195" i="347" s="1"/>
  <c r="O196" i="347"/>
  <c r="N196" i="347"/>
  <c r="N195" i="347" s="1"/>
  <c r="M196" i="347"/>
  <c r="M195" i="347" s="1"/>
  <c r="L196" i="347"/>
  <c r="L195" i="347" s="1"/>
  <c r="J196" i="347"/>
  <c r="I196" i="347"/>
  <c r="H196" i="347"/>
  <c r="G196" i="347"/>
  <c r="F196" i="347"/>
  <c r="E196" i="347"/>
  <c r="D196" i="347"/>
  <c r="K196" i="347" s="1"/>
  <c r="Y195" i="347"/>
  <c r="W195" i="347"/>
  <c r="U195" i="347"/>
  <c r="S195" i="347"/>
  <c r="O195" i="347"/>
  <c r="J195" i="347"/>
  <c r="I195" i="347"/>
  <c r="H195" i="347"/>
  <c r="G195" i="347"/>
  <c r="F195" i="347"/>
  <c r="E195" i="347"/>
  <c r="D195" i="347"/>
  <c r="K195" i="347" s="1"/>
  <c r="Z194" i="347"/>
  <c r="Y194" i="347"/>
  <c r="X194" i="347"/>
  <c r="W194" i="347"/>
  <c r="V194" i="347"/>
  <c r="U194" i="347"/>
  <c r="T194" i="347"/>
  <c r="S194" i="347"/>
  <c r="Q194" i="347"/>
  <c r="P194" i="347"/>
  <c r="O194" i="347"/>
  <c r="N194" i="347"/>
  <c r="M194" i="347"/>
  <c r="L194" i="347"/>
  <c r="R194" i="347" s="1"/>
  <c r="J194" i="347"/>
  <c r="I194" i="347"/>
  <c r="H194" i="347"/>
  <c r="G194" i="347"/>
  <c r="F194" i="347"/>
  <c r="E194" i="347"/>
  <c r="D194" i="347"/>
  <c r="Z193" i="347"/>
  <c r="Y193" i="347"/>
  <c r="X193" i="347"/>
  <c r="W193" i="347"/>
  <c r="V193" i="347"/>
  <c r="U193" i="347"/>
  <c r="T193" i="347"/>
  <c r="S193" i="347"/>
  <c r="Q193" i="347"/>
  <c r="P193" i="347"/>
  <c r="O193" i="347"/>
  <c r="N193" i="347"/>
  <c r="M193" i="347"/>
  <c r="L193" i="347"/>
  <c r="J193" i="347"/>
  <c r="I193" i="347"/>
  <c r="H193" i="347"/>
  <c r="G193" i="347"/>
  <c r="F193" i="347"/>
  <c r="E193" i="347"/>
  <c r="D193" i="347"/>
  <c r="K193" i="347" s="1"/>
  <c r="Z192" i="347"/>
  <c r="Y192" i="347"/>
  <c r="X192" i="347"/>
  <c r="W192" i="347"/>
  <c r="V192" i="347"/>
  <c r="U192" i="347"/>
  <c r="T192" i="347"/>
  <c r="S192" i="347"/>
  <c r="Q192" i="347"/>
  <c r="P192" i="347"/>
  <c r="O192" i="347"/>
  <c r="N192" i="347"/>
  <c r="M192" i="347"/>
  <c r="L192" i="347"/>
  <c r="R192" i="347" s="1"/>
  <c r="J192" i="347"/>
  <c r="I192" i="347"/>
  <c r="H192" i="347"/>
  <c r="G192" i="347"/>
  <c r="F192" i="347"/>
  <c r="E192" i="347"/>
  <c r="D192" i="347"/>
  <c r="Z191" i="347"/>
  <c r="Y191" i="347"/>
  <c r="X191" i="347"/>
  <c r="W191" i="347"/>
  <c r="V191" i="347"/>
  <c r="U191" i="347"/>
  <c r="T191" i="347"/>
  <c r="S191" i="347"/>
  <c r="Q191" i="347"/>
  <c r="P191" i="347"/>
  <c r="O191" i="347"/>
  <c r="N191" i="347"/>
  <c r="M191" i="347"/>
  <c r="L191" i="347"/>
  <c r="J191" i="347"/>
  <c r="I191" i="347"/>
  <c r="H191" i="347"/>
  <c r="G191" i="347"/>
  <c r="F191" i="347"/>
  <c r="E191" i="347"/>
  <c r="D191" i="347"/>
  <c r="K191" i="347" s="1"/>
  <c r="Z190" i="347"/>
  <c r="Y190" i="347"/>
  <c r="X190" i="347"/>
  <c r="W190" i="347"/>
  <c r="V190" i="347"/>
  <c r="U190" i="347"/>
  <c r="T190" i="347"/>
  <c r="S190" i="347"/>
  <c r="Q190" i="347"/>
  <c r="P190" i="347"/>
  <c r="O190" i="347"/>
  <c r="N190" i="347"/>
  <c r="M190" i="347"/>
  <c r="L190" i="347"/>
  <c r="R190" i="347" s="1"/>
  <c r="J190" i="347"/>
  <c r="I190" i="347"/>
  <c r="H190" i="347"/>
  <c r="G190" i="347"/>
  <c r="F190" i="347"/>
  <c r="E190" i="347"/>
  <c r="D190" i="347"/>
  <c r="Z189" i="347"/>
  <c r="Y189" i="347"/>
  <c r="X189" i="347"/>
  <c r="W189" i="347"/>
  <c r="V189" i="347"/>
  <c r="U189" i="347"/>
  <c r="T189" i="347"/>
  <c r="S189" i="347"/>
  <c r="Q189" i="347"/>
  <c r="P189" i="347"/>
  <c r="O189" i="347"/>
  <c r="N189" i="347"/>
  <c r="M189" i="347"/>
  <c r="L189" i="347"/>
  <c r="J189" i="347"/>
  <c r="I189" i="347"/>
  <c r="H189" i="347"/>
  <c r="G189" i="347"/>
  <c r="F189" i="347"/>
  <c r="E189" i="347"/>
  <c r="D189" i="347"/>
  <c r="K189" i="347" s="1"/>
  <c r="AA188" i="347"/>
  <c r="R188" i="347"/>
  <c r="AB188" i="347" s="1"/>
  <c r="AC188" i="347" s="1"/>
  <c r="E188" i="347"/>
  <c r="K188" i="347" s="1"/>
  <c r="Z187" i="347"/>
  <c r="Y187" i="347"/>
  <c r="X187" i="347"/>
  <c r="W187" i="347"/>
  <c r="V187" i="347"/>
  <c r="U187" i="347"/>
  <c r="T187" i="347"/>
  <c r="S187" i="347"/>
  <c r="Q187" i="347"/>
  <c r="P187" i="347"/>
  <c r="O187" i="347"/>
  <c r="N187" i="347"/>
  <c r="M187" i="347"/>
  <c r="L187" i="347"/>
  <c r="J187" i="347"/>
  <c r="I187" i="347"/>
  <c r="H187" i="347"/>
  <c r="G187" i="347"/>
  <c r="F187" i="347"/>
  <c r="E187" i="347"/>
  <c r="D187" i="347"/>
  <c r="K187" i="347" s="1"/>
  <c r="Z186" i="347"/>
  <c r="Y186" i="347"/>
  <c r="X186" i="347"/>
  <c r="W186" i="347"/>
  <c r="V186" i="347"/>
  <c r="U186" i="347"/>
  <c r="T186" i="347"/>
  <c r="S186" i="347"/>
  <c r="AA186" i="347" s="1"/>
  <c r="Q186" i="347"/>
  <c r="P186" i="347"/>
  <c r="O186" i="347"/>
  <c r="N186" i="347"/>
  <c r="M186" i="347"/>
  <c r="L186" i="347"/>
  <c r="R186" i="347" s="1"/>
  <c r="AB186" i="347" s="1"/>
  <c r="J186" i="347"/>
  <c r="I186" i="347"/>
  <c r="H186" i="347"/>
  <c r="G186" i="347"/>
  <c r="F186" i="347"/>
  <c r="E186" i="347"/>
  <c r="D186" i="347"/>
  <c r="Z185" i="347"/>
  <c r="Y185" i="347"/>
  <c r="X185" i="347"/>
  <c r="W185" i="347"/>
  <c r="V185" i="347"/>
  <c r="U185" i="347"/>
  <c r="T185" i="347"/>
  <c r="S185" i="347"/>
  <c r="Q185" i="347"/>
  <c r="P185" i="347"/>
  <c r="O185" i="347"/>
  <c r="N185" i="347"/>
  <c r="M185" i="347"/>
  <c r="L185" i="347"/>
  <c r="J185" i="347"/>
  <c r="I185" i="347"/>
  <c r="H185" i="347"/>
  <c r="G185" i="347"/>
  <c r="F185" i="347"/>
  <c r="E185" i="347"/>
  <c r="D185" i="347"/>
  <c r="K185" i="347" s="1"/>
  <c r="Z184" i="347"/>
  <c r="Y184" i="347"/>
  <c r="X184" i="347"/>
  <c r="W184" i="347"/>
  <c r="V184" i="347"/>
  <c r="U184" i="347"/>
  <c r="T184" i="347"/>
  <c r="S184" i="347"/>
  <c r="AA184" i="347" s="1"/>
  <c r="Q184" i="347"/>
  <c r="P184" i="347"/>
  <c r="O184" i="347"/>
  <c r="N184" i="347"/>
  <c r="M184" i="347"/>
  <c r="L184" i="347"/>
  <c r="R184" i="347" s="1"/>
  <c r="AB184" i="347" s="1"/>
  <c r="J184" i="347"/>
  <c r="I184" i="347"/>
  <c r="H184" i="347"/>
  <c r="G184" i="347"/>
  <c r="F184" i="347"/>
  <c r="E184" i="347"/>
  <c r="D184" i="347"/>
  <c r="Z183" i="347"/>
  <c r="Y183" i="347"/>
  <c r="X183" i="347"/>
  <c r="W183" i="347"/>
  <c r="V183" i="347"/>
  <c r="U183" i="347"/>
  <c r="T183" i="347"/>
  <c r="S183" i="347"/>
  <c r="Q183" i="347"/>
  <c r="P183" i="347"/>
  <c r="O183" i="347"/>
  <c r="N183" i="347"/>
  <c r="M183" i="347"/>
  <c r="L183" i="347"/>
  <c r="J183" i="347"/>
  <c r="I183" i="347"/>
  <c r="H183" i="347"/>
  <c r="G183" i="347"/>
  <c r="F183" i="347"/>
  <c r="E183" i="347"/>
  <c r="D183" i="347"/>
  <c r="K183" i="347" s="1"/>
  <c r="Z182" i="347"/>
  <c r="Y182" i="347"/>
  <c r="X182" i="347"/>
  <c r="W182" i="347"/>
  <c r="V182" i="347"/>
  <c r="U182" i="347"/>
  <c r="T182" i="347"/>
  <c r="S182" i="347"/>
  <c r="AA182" i="347" s="1"/>
  <c r="Q182" i="347"/>
  <c r="P182" i="347"/>
  <c r="O182" i="347"/>
  <c r="N182" i="347"/>
  <c r="M182" i="347"/>
  <c r="L182" i="347"/>
  <c r="R182" i="347" s="1"/>
  <c r="AB182" i="347" s="1"/>
  <c r="J182" i="347"/>
  <c r="I182" i="347"/>
  <c r="H182" i="347"/>
  <c r="G182" i="347"/>
  <c r="F182" i="347"/>
  <c r="E182" i="347"/>
  <c r="D182" i="347"/>
  <c r="AA181" i="347"/>
  <c r="R181" i="347"/>
  <c r="E181" i="347"/>
  <c r="K181" i="347" s="1"/>
  <c r="Z180" i="347"/>
  <c r="Y180" i="347"/>
  <c r="X180" i="347"/>
  <c r="W180" i="347"/>
  <c r="V180" i="347"/>
  <c r="U180" i="347"/>
  <c r="T180" i="347"/>
  <c r="S180" i="347"/>
  <c r="Q180" i="347"/>
  <c r="P180" i="347"/>
  <c r="O180" i="347"/>
  <c r="N180" i="347"/>
  <c r="M180" i="347"/>
  <c r="L180" i="347"/>
  <c r="R180" i="347" s="1"/>
  <c r="J180" i="347"/>
  <c r="I180" i="347"/>
  <c r="I164" i="347" s="1"/>
  <c r="H180" i="347"/>
  <c r="G180" i="347"/>
  <c r="F180" i="347"/>
  <c r="E180" i="347"/>
  <c r="D180" i="347"/>
  <c r="Z179" i="347"/>
  <c r="Y179" i="347"/>
  <c r="X179" i="347"/>
  <c r="W179" i="347"/>
  <c r="V179" i="347"/>
  <c r="U179" i="347"/>
  <c r="T179" i="347"/>
  <c r="S179" i="347"/>
  <c r="Q179" i="347"/>
  <c r="P179" i="347"/>
  <c r="O179" i="347"/>
  <c r="N179" i="347"/>
  <c r="M179" i="347"/>
  <c r="L179" i="347"/>
  <c r="J179" i="347"/>
  <c r="I179" i="347"/>
  <c r="H179" i="347"/>
  <c r="G179" i="347"/>
  <c r="F179" i="347"/>
  <c r="E179" i="347"/>
  <c r="D179" i="347"/>
  <c r="K179" i="347" s="1"/>
  <c r="Z178" i="347"/>
  <c r="Y178" i="347"/>
  <c r="X178" i="347"/>
  <c r="W178" i="347"/>
  <c r="V178" i="347"/>
  <c r="U178" i="347"/>
  <c r="T178" i="347"/>
  <c r="S178" i="347"/>
  <c r="Q178" i="347"/>
  <c r="P178" i="347"/>
  <c r="O178" i="347"/>
  <c r="N178" i="347"/>
  <c r="M178" i="347"/>
  <c r="L178" i="347"/>
  <c r="R178" i="347" s="1"/>
  <c r="J178" i="347"/>
  <c r="I178" i="347"/>
  <c r="H178" i="347"/>
  <c r="G178" i="347"/>
  <c r="F178" i="347"/>
  <c r="E178" i="347"/>
  <c r="D178" i="347"/>
  <c r="Z177" i="347"/>
  <c r="Y177" i="347"/>
  <c r="X177" i="347"/>
  <c r="W177" i="347"/>
  <c r="V177" i="347"/>
  <c r="U177" i="347"/>
  <c r="T177" i="347"/>
  <c r="S177" i="347"/>
  <c r="Q177" i="347"/>
  <c r="P177" i="347"/>
  <c r="O177" i="347"/>
  <c r="N177" i="347"/>
  <c r="M177" i="347"/>
  <c r="L177" i="347"/>
  <c r="J177" i="347"/>
  <c r="I177" i="347"/>
  <c r="H177" i="347"/>
  <c r="G177" i="347"/>
  <c r="F177" i="347"/>
  <c r="E177" i="347"/>
  <c r="D177" i="347"/>
  <c r="K177" i="347" s="1"/>
  <c r="Z176" i="347"/>
  <c r="Y176" i="347"/>
  <c r="X176" i="347"/>
  <c r="W176" i="347"/>
  <c r="V176" i="347"/>
  <c r="U176" i="347"/>
  <c r="T176" i="347"/>
  <c r="S176" i="347"/>
  <c r="Q176" i="347"/>
  <c r="P176" i="347"/>
  <c r="O176" i="347"/>
  <c r="N176" i="347"/>
  <c r="M176" i="347"/>
  <c r="L176" i="347"/>
  <c r="R176" i="347" s="1"/>
  <c r="J176" i="347"/>
  <c r="I176" i="347"/>
  <c r="H176" i="347"/>
  <c r="G176" i="347"/>
  <c r="F176" i="347"/>
  <c r="E176" i="347"/>
  <c r="D176" i="347"/>
  <c r="Z175" i="347"/>
  <c r="Y175" i="347"/>
  <c r="X175" i="347"/>
  <c r="W175" i="347"/>
  <c r="V175" i="347"/>
  <c r="U175" i="347"/>
  <c r="T175" i="347"/>
  <c r="S175" i="347"/>
  <c r="Q175" i="347"/>
  <c r="P175" i="347"/>
  <c r="O175" i="347"/>
  <c r="N175" i="347"/>
  <c r="M175" i="347"/>
  <c r="L175" i="347"/>
  <c r="J175" i="347"/>
  <c r="I175" i="347"/>
  <c r="H175" i="347"/>
  <c r="G175" i="347"/>
  <c r="F175" i="347"/>
  <c r="E175" i="347"/>
  <c r="D175" i="347"/>
  <c r="K175" i="347" s="1"/>
  <c r="Z174" i="347"/>
  <c r="Y174" i="347"/>
  <c r="X174" i="347"/>
  <c r="W174" i="347"/>
  <c r="V174" i="347"/>
  <c r="U174" i="347"/>
  <c r="T174" i="347"/>
  <c r="S174" i="347"/>
  <c r="Q174" i="347"/>
  <c r="P174" i="347"/>
  <c r="O174" i="347"/>
  <c r="N174" i="347"/>
  <c r="M174" i="347"/>
  <c r="L174" i="347"/>
  <c r="R174" i="347" s="1"/>
  <c r="J174" i="347"/>
  <c r="I174" i="347"/>
  <c r="H174" i="347"/>
  <c r="G174" i="347"/>
  <c r="F174" i="347"/>
  <c r="E174" i="347"/>
  <c r="D174" i="347"/>
  <c r="AA173" i="347"/>
  <c r="R173" i="347"/>
  <c r="E173" i="347"/>
  <c r="K173" i="347" s="1"/>
  <c r="Z172" i="347"/>
  <c r="Y172" i="347"/>
  <c r="X172" i="347"/>
  <c r="W172" i="347"/>
  <c r="V172" i="347"/>
  <c r="U172" i="347"/>
  <c r="T172" i="347"/>
  <c r="S172" i="347"/>
  <c r="AA172" i="347" s="1"/>
  <c r="Q172" i="347"/>
  <c r="P172" i="347"/>
  <c r="O172" i="347"/>
  <c r="N172" i="347"/>
  <c r="M172" i="347"/>
  <c r="L172" i="347"/>
  <c r="R172" i="347" s="1"/>
  <c r="AB172" i="347" s="1"/>
  <c r="J172" i="347"/>
  <c r="I172" i="347"/>
  <c r="H172" i="347"/>
  <c r="G172" i="347"/>
  <c r="F172" i="347"/>
  <c r="E172" i="347"/>
  <c r="D172" i="347"/>
  <c r="Z171" i="347"/>
  <c r="Y171" i="347"/>
  <c r="X171" i="347"/>
  <c r="W171" i="347"/>
  <c r="V171" i="347"/>
  <c r="U171" i="347"/>
  <c r="T171" i="347"/>
  <c r="S171" i="347"/>
  <c r="Q171" i="347"/>
  <c r="P171" i="347"/>
  <c r="O171" i="347"/>
  <c r="N171" i="347"/>
  <c r="M171" i="347"/>
  <c r="L171" i="347"/>
  <c r="J171" i="347"/>
  <c r="I171" i="347"/>
  <c r="H171" i="347"/>
  <c r="G171" i="347"/>
  <c r="F171" i="347"/>
  <c r="E171" i="347"/>
  <c r="D171" i="347"/>
  <c r="K171" i="347" s="1"/>
  <c r="Z170" i="347"/>
  <c r="Y170" i="347"/>
  <c r="X170" i="347"/>
  <c r="W170" i="347"/>
  <c r="V170" i="347"/>
  <c r="U170" i="347"/>
  <c r="T170" i="347"/>
  <c r="S170" i="347"/>
  <c r="AA170" i="347" s="1"/>
  <c r="Q170" i="347"/>
  <c r="P170" i="347"/>
  <c r="O170" i="347"/>
  <c r="N170" i="347"/>
  <c r="M170" i="347"/>
  <c r="L170" i="347"/>
  <c r="R170" i="347" s="1"/>
  <c r="AB170" i="347" s="1"/>
  <c r="J170" i="347"/>
  <c r="I170" i="347"/>
  <c r="H170" i="347"/>
  <c r="G170" i="347"/>
  <c r="F170" i="347"/>
  <c r="E170" i="347"/>
  <c r="D170" i="347"/>
  <c r="Z169" i="347"/>
  <c r="Y169" i="347"/>
  <c r="X169" i="347"/>
  <c r="W169" i="347"/>
  <c r="V169" i="347"/>
  <c r="U169" i="347"/>
  <c r="T169" i="347"/>
  <c r="S169" i="347"/>
  <c r="Q169" i="347"/>
  <c r="P169" i="347"/>
  <c r="O169" i="347"/>
  <c r="N169" i="347"/>
  <c r="M169" i="347"/>
  <c r="L169" i="347"/>
  <c r="J169" i="347"/>
  <c r="I169" i="347"/>
  <c r="H169" i="347"/>
  <c r="G169" i="347"/>
  <c r="F169" i="347"/>
  <c r="E169" i="347"/>
  <c r="D169" i="347"/>
  <c r="K169" i="347" s="1"/>
  <c r="Z168" i="347"/>
  <c r="Y168" i="347"/>
  <c r="X168" i="347"/>
  <c r="W168" i="347"/>
  <c r="V168" i="347"/>
  <c r="U168" i="347"/>
  <c r="T168" i="347"/>
  <c r="S168" i="347"/>
  <c r="AA168" i="347" s="1"/>
  <c r="Q168" i="347"/>
  <c r="P168" i="347"/>
  <c r="O168" i="347"/>
  <c r="N168" i="347"/>
  <c r="M168" i="347"/>
  <c r="L168" i="347"/>
  <c r="R168" i="347" s="1"/>
  <c r="AB168" i="347" s="1"/>
  <c r="J168" i="347"/>
  <c r="I168" i="347"/>
  <c r="H168" i="347"/>
  <c r="G168" i="347"/>
  <c r="F168" i="347"/>
  <c r="E168" i="347"/>
  <c r="D168" i="347"/>
  <c r="Z167" i="347"/>
  <c r="Y167" i="347"/>
  <c r="X167" i="347"/>
  <c r="W167" i="347"/>
  <c r="V167" i="347"/>
  <c r="U167" i="347"/>
  <c r="T167" i="347"/>
  <c r="S167" i="347"/>
  <c r="Q167" i="347"/>
  <c r="P167" i="347"/>
  <c r="O167" i="347"/>
  <c r="N167" i="347"/>
  <c r="M167" i="347"/>
  <c r="L167" i="347"/>
  <c r="J167" i="347"/>
  <c r="I167" i="347"/>
  <c r="H167" i="347"/>
  <c r="G167" i="347"/>
  <c r="F167" i="347"/>
  <c r="E167" i="347"/>
  <c r="D167" i="347"/>
  <c r="K167" i="347" s="1"/>
  <c r="AA166" i="347"/>
  <c r="R166" i="347"/>
  <c r="AB166" i="347" s="1"/>
  <c r="AC166" i="347" s="1"/>
  <c r="E166" i="347"/>
  <c r="K166" i="347" s="1"/>
  <c r="Z165" i="347"/>
  <c r="Z164" i="347" s="1"/>
  <c r="Y165" i="347"/>
  <c r="X165" i="347"/>
  <c r="X164" i="347" s="1"/>
  <c r="W165" i="347"/>
  <c r="V165" i="347"/>
  <c r="V164" i="347" s="1"/>
  <c r="U165" i="347"/>
  <c r="T165" i="347"/>
  <c r="T164" i="347" s="1"/>
  <c r="S165" i="347"/>
  <c r="Q165" i="347"/>
  <c r="Q164" i="347" s="1"/>
  <c r="P165" i="347"/>
  <c r="O165" i="347"/>
  <c r="O164" i="347" s="1"/>
  <c r="N165" i="347"/>
  <c r="M165" i="347"/>
  <c r="M164" i="347" s="1"/>
  <c r="L165" i="347"/>
  <c r="J165" i="347"/>
  <c r="J164" i="347" s="1"/>
  <c r="I165" i="347"/>
  <c r="H165" i="347"/>
  <c r="H164" i="347" s="1"/>
  <c r="G165" i="347"/>
  <c r="F165" i="347"/>
  <c r="F164" i="347" s="1"/>
  <c r="E165" i="347"/>
  <c r="D165" i="347"/>
  <c r="K165" i="347" s="1"/>
  <c r="Y164" i="347"/>
  <c r="W164" i="347"/>
  <c r="U164" i="347"/>
  <c r="S164" i="347"/>
  <c r="P164" i="347"/>
  <c r="N164" i="347"/>
  <c r="L164" i="347"/>
  <c r="G164" i="347"/>
  <c r="E164" i="347"/>
  <c r="E163" i="347"/>
  <c r="Z162" i="347"/>
  <c r="Y162" i="347"/>
  <c r="X162" i="347"/>
  <c r="W162" i="347"/>
  <c r="V162" i="347"/>
  <c r="U162" i="347"/>
  <c r="T162" i="347"/>
  <c r="S162" i="347"/>
  <c r="AA162" i="347" s="1"/>
  <c r="Q162" i="347"/>
  <c r="P162" i="347"/>
  <c r="O162" i="347"/>
  <c r="N162" i="347"/>
  <c r="M162" i="347"/>
  <c r="L162" i="347"/>
  <c r="R162" i="347" s="1"/>
  <c r="AB162" i="347" s="1"/>
  <c r="J162" i="347"/>
  <c r="I162" i="347"/>
  <c r="H162" i="347"/>
  <c r="G162" i="347"/>
  <c r="F162" i="347"/>
  <c r="E162" i="347"/>
  <c r="D162" i="347"/>
  <c r="Z161" i="347"/>
  <c r="Y161" i="347"/>
  <c r="X161" i="347"/>
  <c r="W161" i="347"/>
  <c r="V161" i="347"/>
  <c r="U161" i="347"/>
  <c r="T161" i="347"/>
  <c r="S161" i="347"/>
  <c r="Q161" i="347"/>
  <c r="P161" i="347"/>
  <c r="O161" i="347"/>
  <c r="N161" i="347"/>
  <c r="M161" i="347"/>
  <c r="L161" i="347"/>
  <c r="J161" i="347"/>
  <c r="I161" i="347"/>
  <c r="H161" i="347"/>
  <c r="G161" i="347"/>
  <c r="F161" i="347"/>
  <c r="E161" i="347"/>
  <c r="D161" i="347"/>
  <c r="K161" i="347" s="1"/>
  <c r="Z160" i="347"/>
  <c r="Y160" i="347"/>
  <c r="X160" i="347"/>
  <c r="W160" i="347"/>
  <c r="V160" i="347"/>
  <c r="U160" i="347"/>
  <c r="T160" i="347"/>
  <c r="S160" i="347"/>
  <c r="AA160" i="347" s="1"/>
  <c r="Q160" i="347"/>
  <c r="P160" i="347"/>
  <c r="O160" i="347"/>
  <c r="N160" i="347"/>
  <c r="M160" i="347"/>
  <c r="L160" i="347"/>
  <c r="R160" i="347" s="1"/>
  <c r="AB160" i="347" s="1"/>
  <c r="J160" i="347"/>
  <c r="I160" i="347"/>
  <c r="H160" i="347"/>
  <c r="G160" i="347"/>
  <c r="F160" i="347"/>
  <c r="E160" i="347"/>
  <c r="D160" i="347"/>
  <c r="Z159" i="347"/>
  <c r="Y159" i="347"/>
  <c r="X159" i="347"/>
  <c r="W159" i="347"/>
  <c r="V159" i="347"/>
  <c r="U159" i="347"/>
  <c r="T159" i="347"/>
  <c r="S159" i="347"/>
  <c r="Q159" i="347"/>
  <c r="P159" i="347"/>
  <c r="O159" i="347"/>
  <c r="N159" i="347"/>
  <c r="M159" i="347"/>
  <c r="L159" i="347"/>
  <c r="J159" i="347"/>
  <c r="I159" i="347"/>
  <c r="H159" i="347"/>
  <c r="G159" i="347"/>
  <c r="F159" i="347"/>
  <c r="E159" i="347"/>
  <c r="D159" i="347"/>
  <c r="K159" i="347" s="1"/>
  <c r="Z158" i="347"/>
  <c r="Y158" i="347"/>
  <c r="X158" i="347"/>
  <c r="W158" i="347"/>
  <c r="V158" i="347"/>
  <c r="U158" i="347"/>
  <c r="T158" i="347"/>
  <c r="S158" i="347"/>
  <c r="AA158" i="347" s="1"/>
  <c r="Q158" i="347"/>
  <c r="P158" i="347"/>
  <c r="O158" i="347"/>
  <c r="N158" i="347"/>
  <c r="M158" i="347"/>
  <c r="L158" i="347"/>
  <c r="R158" i="347" s="1"/>
  <c r="AB158" i="347" s="1"/>
  <c r="J158" i="347"/>
  <c r="I158" i="347"/>
  <c r="H158" i="347"/>
  <c r="G158" i="347"/>
  <c r="F158" i="347"/>
  <c r="E158" i="347"/>
  <c r="D158" i="347"/>
  <c r="Z157" i="347"/>
  <c r="Y157" i="347"/>
  <c r="X157" i="347"/>
  <c r="W157" i="347"/>
  <c r="V157" i="347"/>
  <c r="U157" i="347"/>
  <c r="T157" i="347"/>
  <c r="S157" i="347"/>
  <c r="Q157" i="347"/>
  <c r="P157" i="347"/>
  <c r="O157" i="347"/>
  <c r="N157" i="347"/>
  <c r="M157" i="347"/>
  <c r="L157" i="347"/>
  <c r="J157" i="347"/>
  <c r="I157" i="347"/>
  <c r="H157" i="347"/>
  <c r="G157" i="347"/>
  <c r="F157" i="347"/>
  <c r="E157" i="347"/>
  <c r="D157" i="347"/>
  <c r="K157" i="347" s="1"/>
  <c r="AA156" i="347"/>
  <c r="R156" i="347"/>
  <c r="AB156" i="347" s="1"/>
  <c r="AC156" i="347" s="1"/>
  <c r="E156" i="347"/>
  <c r="K156" i="347" s="1"/>
  <c r="Z155" i="347"/>
  <c r="Y155" i="347"/>
  <c r="X155" i="347"/>
  <c r="W155" i="347"/>
  <c r="V155" i="347"/>
  <c r="U155" i="347"/>
  <c r="T155" i="347"/>
  <c r="S155" i="347"/>
  <c r="Q155" i="347"/>
  <c r="P155" i="347"/>
  <c r="O155" i="347"/>
  <c r="N155" i="347"/>
  <c r="M155" i="347"/>
  <c r="L155" i="347"/>
  <c r="J155" i="347"/>
  <c r="I155" i="347"/>
  <c r="H155" i="347"/>
  <c r="G155" i="347"/>
  <c r="F155" i="347"/>
  <c r="E155" i="347"/>
  <c r="D155" i="347"/>
  <c r="K155" i="347" s="1"/>
  <c r="Z154" i="347"/>
  <c r="Y154" i="347"/>
  <c r="X154" i="347"/>
  <c r="W154" i="347"/>
  <c r="V154" i="347"/>
  <c r="U154" i="347"/>
  <c r="T154" i="347"/>
  <c r="S154" i="347"/>
  <c r="Q154" i="347"/>
  <c r="P154" i="347"/>
  <c r="O154" i="347"/>
  <c r="N154" i="347"/>
  <c r="M154" i="347"/>
  <c r="L154" i="347"/>
  <c r="J154" i="347"/>
  <c r="I154" i="347"/>
  <c r="H154" i="347"/>
  <c r="G154" i="347"/>
  <c r="F154" i="347"/>
  <c r="E154" i="347"/>
  <c r="D154" i="347"/>
  <c r="AA153" i="347"/>
  <c r="R153" i="347"/>
  <c r="E153" i="347"/>
  <c r="K153" i="347" s="1"/>
  <c r="Z152" i="347"/>
  <c r="Y152" i="347"/>
  <c r="X152" i="347"/>
  <c r="W152" i="347"/>
  <c r="V152" i="347"/>
  <c r="U152" i="347"/>
  <c r="T152" i="347"/>
  <c r="S152" i="347"/>
  <c r="AA152" i="347" s="1"/>
  <c r="Q152" i="347"/>
  <c r="P152" i="347"/>
  <c r="O152" i="347"/>
  <c r="N152" i="347"/>
  <c r="M152" i="347"/>
  <c r="L152" i="347"/>
  <c r="R152" i="347" s="1"/>
  <c r="AB152" i="347" s="1"/>
  <c r="J152" i="347"/>
  <c r="I152" i="347"/>
  <c r="H152" i="347"/>
  <c r="G152" i="347"/>
  <c r="F152" i="347"/>
  <c r="E152" i="347"/>
  <c r="D152" i="347"/>
  <c r="Z151" i="347"/>
  <c r="Y151" i="347"/>
  <c r="X151" i="347"/>
  <c r="W151" i="347"/>
  <c r="V151" i="347"/>
  <c r="U151" i="347"/>
  <c r="T151" i="347"/>
  <c r="S151" i="347"/>
  <c r="Q151" i="347"/>
  <c r="P151" i="347"/>
  <c r="O151" i="347"/>
  <c r="N151" i="347"/>
  <c r="M151" i="347"/>
  <c r="L151" i="347"/>
  <c r="J151" i="347"/>
  <c r="I151" i="347"/>
  <c r="H151" i="347"/>
  <c r="G151" i="347"/>
  <c r="F151" i="347"/>
  <c r="E151" i="347"/>
  <c r="D151" i="347"/>
  <c r="K151" i="347" s="1"/>
  <c r="AA150" i="347"/>
  <c r="R150" i="347"/>
  <c r="AB150" i="347" s="1"/>
  <c r="AC150" i="347" s="1"/>
  <c r="E150" i="347"/>
  <c r="K150" i="347" s="1"/>
  <c r="Z149" i="347"/>
  <c r="Y149" i="347"/>
  <c r="X149" i="347"/>
  <c r="W149" i="347"/>
  <c r="V149" i="347"/>
  <c r="U149" i="347"/>
  <c r="T149" i="347"/>
  <c r="S149" i="347"/>
  <c r="Q149" i="347"/>
  <c r="P149" i="347"/>
  <c r="O149" i="347"/>
  <c r="N149" i="347"/>
  <c r="M149" i="347"/>
  <c r="L149" i="347"/>
  <c r="J149" i="347"/>
  <c r="I149" i="347"/>
  <c r="H149" i="347"/>
  <c r="G149" i="347"/>
  <c r="F149" i="347"/>
  <c r="E149" i="347"/>
  <c r="D149" i="347"/>
  <c r="K149" i="347" s="1"/>
  <c r="Z148" i="347"/>
  <c r="Y148" i="347"/>
  <c r="X148" i="347"/>
  <c r="W148" i="347"/>
  <c r="V148" i="347"/>
  <c r="U148" i="347"/>
  <c r="T148" i="347"/>
  <c r="S148" i="347"/>
  <c r="Q148" i="347"/>
  <c r="P148" i="347"/>
  <c r="O148" i="347"/>
  <c r="N148" i="347"/>
  <c r="M148" i="347"/>
  <c r="L148" i="347"/>
  <c r="R148" i="347" s="1"/>
  <c r="J148" i="347"/>
  <c r="I148" i="347"/>
  <c r="H148" i="347"/>
  <c r="G148" i="347"/>
  <c r="F148" i="347"/>
  <c r="E148" i="347"/>
  <c r="D148" i="347"/>
  <c r="Z147" i="347"/>
  <c r="Y147" i="347"/>
  <c r="X147" i="347"/>
  <c r="W147" i="347"/>
  <c r="V147" i="347"/>
  <c r="U147" i="347"/>
  <c r="T147" i="347"/>
  <c r="S147" i="347"/>
  <c r="Q147" i="347"/>
  <c r="P147" i="347"/>
  <c r="O147" i="347"/>
  <c r="N147" i="347"/>
  <c r="M147" i="347"/>
  <c r="L147" i="347"/>
  <c r="J147" i="347"/>
  <c r="I147" i="347"/>
  <c r="H147" i="347"/>
  <c r="G147" i="347"/>
  <c r="F147" i="347"/>
  <c r="E147" i="347"/>
  <c r="D147" i="347"/>
  <c r="K147" i="347" s="1"/>
  <c r="Z146" i="347"/>
  <c r="Y146" i="347"/>
  <c r="X146" i="347"/>
  <c r="W146" i="347"/>
  <c r="V146" i="347"/>
  <c r="U146" i="347"/>
  <c r="T146" i="347"/>
  <c r="S146" i="347"/>
  <c r="Q146" i="347"/>
  <c r="P146" i="347"/>
  <c r="O146" i="347"/>
  <c r="N146" i="347"/>
  <c r="M146" i="347"/>
  <c r="L146" i="347"/>
  <c r="R146" i="347" s="1"/>
  <c r="J146" i="347"/>
  <c r="I146" i="347"/>
  <c r="H146" i="347"/>
  <c r="G146" i="347"/>
  <c r="F146" i="347"/>
  <c r="E146" i="347"/>
  <c r="D146" i="347"/>
  <c r="Z145" i="347"/>
  <c r="Y145" i="347"/>
  <c r="X145" i="347"/>
  <c r="W145" i="347"/>
  <c r="V145" i="347"/>
  <c r="U145" i="347"/>
  <c r="T145" i="347"/>
  <c r="S145" i="347"/>
  <c r="Q145" i="347"/>
  <c r="P145" i="347"/>
  <c r="O145" i="347"/>
  <c r="N145" i="347"/>
  <c r="M145" i="347"/>
  <c r="L145" i="347"/>
  <c r="J145" i="347"/>
  <c r="I145" i="347"/>
  <c r="H145" i="347"/>
  <c r="G145" i="347"/>
  <c r="F145" i="347"/>
  <c r="E145" i="347"/>
  <c r="D145" i="347"/>
  <c r="K145" i="347" s="1"/>
  <c r="Z144" i="347"/>
  <c r="Y144" i="347"/>
  <c r="X144" i="347"/>
  <c r="W144" i="347"/>
  <c r="V144" i="347"/>
  <c r="U144" i="347"/>
  <c r="T144" i="347"/>
  <c r="S144" i="347"/>
  <c r="Q144" i="347"/>
  <c r="P144" i="347"/>
  <c r="O144" i="347"/>
  <c r="N144" i="347"/>
  <c r="M144" i="347"/>
  <c r="L144" i="347"/>
  <c r="R144" i="347" s="1"/>
  <c r="J144" i="347"/>
  <c r="I144" i="347"/>
  <c r="H144" i="347"/>
  <c r="G144" i="347"/>
  <c r="F144" i="347"/>
  <c r="E144" i="347"/>
  <c r="D144" i="347"/>
  <c r="AA143" i="347"/>
  <c r="R143" i="347"/>
  <c r="E143" i="347"/>
  <c r="K143" i="347" s="1"/>
  <c r="Z142" i="347"/>
  <c r="Y142" i="347"/>
  <c r="X142" i="347"/>
  <c r="W142" i="347"/>
  <c r="V142" i="347"/>
  <c r="U142" i="347"/>
  <c r="T142" i="347"/>
  <c r="S142" i="347"/>
  <c r="AA142" i="347" s="1"/>
  <c r="Q142" i="347"/>
  <c r="P142" i="347"/>
  <c r="O142" i="347"/>
  <c r="N142" i="347"/>
  <c r="M142" i="347"/>
  <c r="L142" i="347"/>
  <c r="R142" i="347" s="1"/>
  <c r="AB142" i="347" s="1"/>
  <c r="J142" i="347"/>
  <c r="I142" i="347"/>
  <c r="H142" i="347"/>
  <c r="G142" i="347"/>
  <c r="F142" i="347"/>
  <c r="E142" i="347"/>
  <c r="D142" i="347"/>
  <c r="Z141" i="347"/>
  <c r="Y141" i="347"/>
  <c r="X141" i="347"/>
  <c r="W141" i="347"/>
  <c r="V141" i="347"/>
  <c r="U141" i="347"/>
  <c r="T141" i="347"/>
  <c r="S141" i="347"/>
  <c r="Q141" i="347"/>
  <c r="P141" i="347"/>
  <c r="O141" i="347"/>
  <c r="N141" i="347"/>
  <c r="M141" i="347"/>
  <c r="L141" i="347"/>
  <c r="J141" i="347"/>
  <c r="I141" i="347"/>
  <c r="H141" i="347"/>
  <c r="G141" i="347"/>
  <c r="F141" i="347"/>
  <c r="E141" i="347"/>
  <c r="D141" i="347"/>
  <c r="K141" i="347" s="1"/>
  <c r="Z140" i="347"/>
  <c r="Y140" i="347"/>
  <c r="X140" i="347"/>
  <c r="W140" i="347"/>
  <c r="V140" i="347"/>
  <c r="U140" i="347"/>
  <c r="T140" i="347"/>
  <c r="S140" i="347"/>
  <c r="AA140" i="347" s="1"/>
  <c r="Q140" i="347"/>
  <c r="P140" i="347"/>
  <c r="O140" i="347"/>
  <c r="N140" i="347"/>
  <c r="M140" i="347"/>
  <c r="L140" i="347"/>
  <c r="R140" i="347" s="1"/>
  <c r="AB140" i="347" s="1"/>
  <c r="J140" i="347"/>
  <c r="I140" i="347"/>
  <c r="H140" i="347"/>
  <c r="G140" i="347"/>
  <c r="F140" i="347"/>
  <c r="E140" i="347"/>
  <c r="D140" i="347"/>
  <c r="Z139" i="347"/>
  <c r="Y139" i="347"/>
  <c r="X139" i="347"/>
  <c r="W139" i="347"/>
  <c r="V139" i="347"/>
  <c r="U139" i="347"/>
  <c r="T139" i="347"/>
  <c r="S139" i="347"/>
  <c r="Q139" i="347"/>
  <c r="P139" i="347"/>
  <c r="O139" i="347"/>
  <c r="N139" i="347"/>
  <c r="M139" i="347"/>
  <c r="L139" i="347"/>
  <c r="J139" i="347"/>
  <c r="I139" i="347"/>
  <c r="H139" i="347"/>
  <c r="G139" i="347"/>
  <c r="F139" i="347"/>
  <c r="E139" i="347"/>
  <c r="D139" i="347"/>
  <c r="K139" i="347" s="1"/>
  <c r="Z138" i="347"/>
  <c r="Y138" i="347"/>
  <c r="X138" i="347"/>
  <c r="W138" i="347"/>
  <c r="V138" i="347"/>
  <c r="U138" i="347"/>
  <c r="T138" i="347"/>
  <c r="S138" i="347"/>
  <c r="AA138" i="347" s="1"/>
  <c r="Q138" i="347"/>
  <c r="P138" i="347"/>
  <c r="O138" i="347"/>
  <c r="N138" i="347"/>
  <c r="M138" i="347"/>
  <c r="L138" i="347"/>
  <c r="R138" i="347" s="1"/>
  <c r="AB138" i="347" s="1"/>
  <c r="J138" i="347"/>
  <c r="I138" i="347"/>
  <c r="H138" i="347"/>
  <c r="G138" i="347"/>
  <c r="F138" i="347"/>
  <c r="E138" i="347"/>
  <c r="D138" i="347"/>
  <c r="AA137" i="347"/>
  <c r="R137" i="347"/>
  <c r="E137" i="347"/>
  <c r="K137" i="347" s="1"/>
  <c r="Z136" i="347"/>
  <c r="Y136" i="347"/>
  <c r="X136" i="347"/>
  <c r="W136" i="347"/>
  <c r="V136" i="347"/>
  <c r="U136" i="347"/>
  <c r="T136" i="347"/>
  <c r="S136" i="347"/>
  <c r="Q136" i="347"/>
  <c r="P136" i="347"/>
  <c r="O136" i="347"/>
  <c r="N136" i="347"/>
  <c r="M136" i="347"/>
  <c r="L136" i="347"/>
  <c r="R136" i="347" s="1"/>
  <c r="J136" i="347"/>
  <c r="I136" i="347"/>
  <c r="H136" i="347"/>
  <c r="G136" i="347"/>
  <c r="F136" i="347"/>
  <c r="E136" i="347"/>
  <c r="D136" i="347"/>
  <c r="Z135" i="347"/>
  <c r="Y135" i="347"/>
  <c r="X135" i="347"/>
  <c r="W135" i="347"/>
  <c r="V135" i="347"/>
  <c r="U135" i="347"/>
  <c r="T135" i="347"/>
  <c r="S135" i="347"/>
  <c r="Q135" i="347"/>
  <c r="P135" i="347"/>
  <c r="O135" i="347"/>
  <c r="N135" i="347"/>
  <c r="M135" i="347"/>
  <c r="L135" i="347"/>
  <c r="J135" i="347"/>
  <c r="I135" i="347"/>
  <c r="H135" i="347"/>
  <c r="G135" i="347"/>
  <c r="F135" i="347"/>
  <c r="E135" i="347"/>
  <c r="D135" i="347"/>
  <c r="K135" i="347" s="1"/>
  <c r="Z134" i="347"/>
  <c r="Y134" i="347"/>
  <c r="X134" i="347"/>
  <c r="W134" i="347"/>
  <c r="V134" i="347"/>
  <c r="U134" i="347"/>
  <c r="T134" i="347"/>
  <c r="S134" i="347"/>
  <c r="Q134" i="347"/>
  <c r="P134" i="347"/>
  <c r="O134" i="347"/>
  <c r="N134" i="347"/>
  <c r="M134" i="347"/>
  <c r="L134" i="347"/>
  <c r="R134" i="347" s="1"/>
  <c r="J134" i="347"/>
  <c r="I134" i="347"/>
  <c r="H134" i="347"/>
  <c r="G134" i="347"/>
  <c r="F134" i="347"/>
  <c r="E134" i="347"/>
  <c r="D134" i="347"/>
  <c r="Z133" i="347"/>
  <c r="Y133" i="347"/>
  <c r="X133" i="347"/>
  <c r="W133" i="347"/>
  <c r="V133" i="347"/>
  <c r="U133" i="347"/>
  <c r="T133" i="347"/>
  <c r="S133" i="347"/>
  <c r="Q133" i="347"/>
  <c r="P133" i="347"/>
  <c r="O133" i="347"/>
  <c r="N133" i="347"/>
  <c r="M133" i="347"/>
  <c r="L133" i="347"/>
  <c r="J133" i="347"/>
  <c r="I133" i="347"/>
  <c r="H133" i="347"/>
  <c r="G133" i="347"/>
  <c r="F133" i="347"/>
  <c r="E133" i="347"/>
  <c r="D133" i="347"/>
  <c r="AA132" i="347"/>
  <c r="R132" i="347"/>
  <c r="AB132" i="347" s="1"/>
  <c r="AC132" i="347" s="1"/>
  <c r="E132" i="347"/>
  <c r="K132" i="347" s="1"/>
  <c r="Z131" i="347"/>
  <c r="Y131" i="347"/>
  <c r="X131" i="347"/>
  <c r="W131" i="347"/>
  <c r="V131" i="347"/>
  <c r="U131" i="347"/>
  <c r="T131" i="347"/>
  <c r="S131" i="347"/>
  <c r="Q131" i="347"/>
  <c r="P131" i="347"/>
  <c r="O131" i="347"/>
  <c r="N131" i="347"/>
  <c r="M131" i="347"/>
  <c r="L131" i="347"/>
  <c r="J131" i="347"/>
  <c r="I131" i="347"/>
  <c r="H131" i="347"/>
  <c r="G131" i="347"/>
  <c r="F131" i="347"/>
  <c r="E131" i="347"/>
  <c r="D131" i="347"/>
  <c r="K131" i="347" s="1"/>
  <c r="Z130" i="347"/>
  <c r="Y130" i="347"/>
  <c r="X130" i="347"/>
  <c r="W130" i="347"/>
  <c r="V130" i="347"/>
  <c r="U130" i="347"/>
  <c r="T130" i="347"/>
  <c r="S130" i="347"/>
  <c r="AA130" i="347" s="1"/>
  <c r="Q130" i="347"/>
  <c r="P130" i="347"/>
  <c r="O130" i="347"/>
  <c r="N130" i="347"/>
  <c r="M130" i="347"/>
  <c r="L130" i="347"/>
  <c r="R130" i="347" s="1"/>
  <c r="AB130" i="347" s="1"/>
  <c r="J130" i="347"/>
  <c r="I130" i="347"/>
  <c r="H130" i="347"/>
  <c r="G130" i="347"/>
  <c r="F130" i="347"/>
  <c r="E130" i="347"/>
  <c r="D130" i="347"/>
  <c r="Z129" i="347"/>
  <c r="Y129" i="347"/>
  <c r="X129" i="347"/>
  <c r="W129" i="347"/>
  <c r="V129" i="347"/>
  <c r="U129" i="347"/>
  <c r="T129" i="347"/>
  <c r="S129" i="347"/>
  <c r="Q129" i="347"/>
  <c r="P129" i="347"/>
  <c r="O129" i="347"/>
  <c r="N129" i="347"/>
  <c r="M129" i="347"/>
  <c r="L129" i="347"/>
  <c r="J129" i="347"/>
  <c r="I129" i="347"/>
  <c r="H129" i="347"/>
  <c r="G129" i="347"/>
  <c r="F129" i="347"/>
  <c r="E129" i="347"/>
  <c r="D129" i="347"/>
  <c r="K129" i="347" s="1"/>
  <c r="Z128" i="347"/>
  <c r="Y128" i="347"/>
  <c r="X128" i="347"/>
  <c r="W128" i="347"/>
  <c r="V128" i="347"/>
  <c r="U128" i="347"/>
  <c r="T128" i="347"/>
  <c r="S128" i="347"/>
  <c r="AA128" i="347" s="1"/>
  <c r="Q128" i="347"/>
  <c r="P128" i="347"/>
  <c r="O128" i="347"/>
  <c r="N128" i="347"/>
  <c r="M128" i="347"/>
  <c r="L128" i="347"/>
  <c r="R128" i="347" s="1"/>
  <c r="AB128" i="347" s="1"/>
  <c r="J128" i="347"/>
  <c r="I128" i="347"/>
  <c r="H128" i="347"/>
  <c r="G128" i="347"/>
  <c r="F128" i="347"/>
  <c r="E128" i="347"/>
  <c r="D128" i="347"/>
  <c r="AA127" i="347"/>
  <c r="R127" i="347"/>
  <c r="E127" i="347"/>
  <c r="K127" i="347" s="1"/>
  <c r="Z126" i="347"/>
  <c r="Y126" i="347"/>
  <c r="X126" i="347"/>
  <c r="W126" i="347"/>
  <c r="V126" i="347"/>
  <c r="U126" i="347"/>
  <c r="T126" i="347"/>
  <c r="S126" i="347"/>
  <c r="Q126" i="347"/>
  <c r="P126" i="347"/>
  <c r="O126" i="347"/>
  <c r="N126" i="347"/>
  <c r="M126" i="347"/>
  <c r="L126" i="347"/>
  <c r="R126" i="347" s="1"/>
  <c r="J126" i="347"/>
  <c r="I126" i="347"/>
  <c r="H126" i="347"/>
  <c r="G126" i="347"/>
  <c r="F126" i="347"/>
  <c r="E126" i="347"/>
  <c r="D126" i="347"/>
  <c r="Z125" i="347"/>
  <c r="Y125" i="347"/>
  <c r="X125" i="347"/>
  <c r="W125" i="347"/>
  <c r="V125" i="347"/>
  <c r="U125" i="347"/>
  <c r="T125" i="347"/>
  <c r="S125" i="347"/>
  <c r="Q125" i="347"/>
  <c r="P125" i="347"/>
  <c r="O125" i="347"/>
  <c r="N125" i="347"/>
  <c r="M125" i="347"/>
  <c r="L125" i="347"/>
  <c r="J125" i="347"/>
  <c r="I125" i="347"/>
  <c r="H125" i="347"/>
  <c r="G125" i="347"/>
  <c r="F125" i="347"/>
  <c r="E125" i="347"/>
  <c r="D125" i="347"/>
  <c r="K125" i="347" s="1"/>
  <c r="AA124" i="347"/>
  <c r="R124" i="347"/>
  <c r="AB124" i="347" s="1"/>
  <c r="AC124" i="347" s="1"/>
  <c r="E124" i="347"/>
  <c r="K124" i="347" s="1"/>
  <c r="Z123" i="347"/>
  <c r="Y123" i="347"/>
  <c r="X123" i="347"/>
  <c r="W123" i="347"/>
  <c r="V123" i="347"/>
  <c r="U123" i="347"/>
  <c r="T123" i="347"/>
  <c r="S123" i="347"/>
  <c r="Q123" i="347"/>
  <c r="P123" i="347"/>
  <c r="O123" i="347"/>
  <c r="N123" i="347"/>
  <c r="M123" i="347"/>
  <c r="L123" i="347"/>
  <c r="J123" i="347"/>
  <c r="I123" i="347"/>
  <c r="H123" i="347"/>
  <c r="G123" i="347"/>
  <c r="F123" i="347"/>
  <c r="E123" i="347"/>
  <c r="D123" i="347"/>
  <c r="K123" i="347" s="1"/>
  <c r="AA122" i="347"/>
  <c r="R122" i="347"/>
  <c r="AB122" i="347" s="1"/>
  <c r="AC122" i="347" s="1"/>
  <c r="E122" i="347"/>
  <c r="K122" i="347" s="1"/>
  <c r="Z121" i="347"/>
  <c r="Y121" i="347"/>
  <c r="X121" i="347"/>
  <c r="W121" i="347"/>
  <c r="V121" i="347"/>
  <c r="U121" i="347"/>
  <c r="T121" i="347"/>
  <c r="S121" i="347"/>
  <c r="Q121" i="347"/>
  <c r="P121" i="347"/>
  <c r="O121" i="347"/>
  <c r="N121" i="347"/>
  <c r="M121" i="347"/>
  <c r="L121" i="347"/>
  <c r="J121" i="347"/>
  <c r="I121" i="347"/>
  <c r="H121" i="347"/>
  <c r="G121" i="347"/>
  <c r="F121" i="347"/>
  <c r="E121" i="347"/>
  <c r="D121" i="347"/>
  <c r="K121" i="347" s="1"/>
  <c r="Z120" i="347"/>
  <c r="Y120" i="347"/>
  <c r="X120" i="347"/>
  <c r="W120" i="347"/>
  <c r="V120" i="347"/>
  <c r="U120" i="347"/>
  <c r="T120" i="347"/>
  <c r="S120" i="347"/>
  <c r="Q120" i="347"/>
  <c r="P120" i="347"/>
  <c r="O120" i="347"/>
  <c r="N120" i="347"/>
  <c r="M120" i="347"/>
  <c r="L120" i="347"/>
  <c r="R120" i="347" s="1"/>
  <c r="J120" i="347"/>
  <c r="I120" i="347"/>
  <c r="H120" i="347"/>
  <c r="G120" i="347"/>
  <c r="F120" i="347"/>
  <c r="E120" i="347"/>
  <c r="D120" i="347"/>
  <c r="Z119" i="347"/>
  <c r="Y119" i="347"/>
  <c r="X119" i="347"/>
  <c r="W119" i="347"/>
  <c r="V119" i="347"/>
  <c r="U119" i="347"/>
  <c r="T119" i="347"/>
  <c r="S119" i="347"/>
  <c r="Q119" i="347"/>
  <c r="P119" i="347"/>
  <c r="O119" i="347"/>
  <c r="N119" i="347"/>
  <c r="M119" i="347"/>
  <c r="L119" i="347"/>
  <c r="J119" i="347"/>
  <c r="I119" i="347"/>
  <c r="H119" i="347"/>
  <c r="G119" i="347"/>
  <c r="F119" i="347"/>
  <c r="E119" i="347"/>
  <c r="D119" i="347"/>
  <c r="K119" i="347" s="1"/>
  <c r="Z118" i="347"/>
  <c r="Y118" i="347"/>
  <c r="X118" i="347"/>
  <c r="W118" i="347"/>
  <c r="V118" i="347"/>
  <c r="U118" i="347"/>
  <c r="T118" i="347"/>
  <c r="S118" i="347"/>
  <c r="Q118" i="347"/>
  <c r="P118" i="347"/>
  <c r="O118" i="347"/>
  <c r="N118" i="347"/>
  <c r="M118" i="347"/>
  <c r="L118" i="347"/>
  <c r="R118" i="347" s="1"/>
  <c r="J118" i="347"/>
  <c r="I118" i="347"/>
  <c r="H118" i="347"/>
  <c r="G118" i="347"/>
  <c r="F118" i="347"/>
  <c r="E118" i="347"/>
  <c r="D118" i="347"/>
  <c r="Z117" i="347"/>
  <c r="Y117" i="347"/>
  <c r="X117" i="347"/>
  <c r="W117" i="347"/>
  <c r="V117" i="347"/>
  <c r="U117" i="347"/>
  <c r="T117" i="347"/>
  <c r="S117" i="347"/>
  <c r="Q117" i="347"/>
  <c r="P117" i="347"/>
  <c r="O117" i="347"/>
  <c r="N117" i="347"/>
  <c r="M117" i="347"/>
  <c r="L117" i="347"/>
  <c r="J117" i="347"/>
  <c r="I117" i="347"/>
  <c r="H117" i="347"/>
  <c r="G117" i="347"/>
  <c r="F117" i="347"/>
  <c r="E117" i="347"/>
  <c r="D117" i="347"/>
  <c r="K117" i="347" s="1"/>
  <c r="Z116" i="347"/>
  <c r="Y116" i="347"/>
  <c r="X116" i="347"/>
  <c r="W116" i="347"/>
  <c r="V116" i="347"/>
  <c r="U116" i="347"/>
  <c r="T116" i="347"/>
  <c r="S116" i="347"/>
  <c r="Q116" i="347"/>
  <c r="P116" i="347"/>
  <c r="O116" i="347"/>
  <c r="N116" i="347"/>
  <c r="M116" i="347"/>
  <c r="L116" i="347"/>
  <c r="R116" i="347" s="1"/>
  <c r="J116" i="347"/>
  <c r="I116" i="347"/>
  <c r="H116" i="347"/>
  <c r="G116" i="347"/>
  <c r="F116" i="347"/>
  <c r="E116" i="347"/>
  <c r="D116" i="347"/>
  <c r="Z115" i="347"/>
  <c r="Y115" i="347"/>
  <c r="X115" i="347"/>
  <c r="W115" i="347"/>
  <c r="V115" i="347"/>
  <c r="U115" i="347"/>
  <c r="T115" i="347"/>
  <c r="S115" i="347"/>
  <c r="Q115" i="347"/>
  <c r="P115" i="347"/>
  <c r="O115" i="347"/>
  <c r="N115" i="347"/>
  <c r="M115" i="347"/>
  <c r="L115" i="347"/>
  <c r="J115" i="347"/>
  <c r="I115" i="347"/>
  <c r="H115" i="347"/>
  <c r="G115" i="347"/>
  <c r="F115" i="347"/>
  <c r="E115" i="347"/>
  <c r="D115" i="347"/>
  <c r="K115" i="347" s="1"/>
  <c r="AA114" i="347"/>
  <c r="R114" i="347"/>
  <c r="AB114" i="347" s="1"/>
  <c r="AC114" i="347" s="1"/>
  <c r="E114" i="347"/>
  <c r="K114" i="347" s="1"/>
  <c r="Z113" i="347"/>
  <c r="Y113" i="347"/>
  <c r="X113" i="347"/>
  <c r="W113" i="347"/>
  <c r="V113" i="347"/>
  <c r="U113" i="347"/>
  <c r="T113" i="347"/>
  <c r="S113" i="347"/>
  <c r="Q113" i="347"/>
  <c r="P113" i="347"/>
  <c r="O113" i="347"/>
  <c r="N113" i="347"/>
  <c r="M113" i="347"/>
  <c r="L113" i="347"/>
  <c r="J113" i="347"/>
  <c r="I113" i="347"/>
  <c r="H113" i="347"/>
  <c r="G113" i="347"/>
  <c r="F113" i="347"/>
  <c r="E113" i="347"/>
  <c r="D113" i="347"/>
  <c r="K113" i="347" s="1"/>
  <c r="Z112" i="347"/>
  <c r="Y112" i="347"/>
  <c r="X112" i="347"/>
  <c r="W112" i="347"/>
  <c r="V112" i="347"/>
  <c r="U112" i="347"/>
  <c r="T112" i="347"/>
  <c r="S112" i="347"/>
  <c r="AA112" i="347" s="1"/>
  <c r="Q112" i="347"/>
  <c r="P112" i="347"/>
  <c r="O112" i="347"/>
  <c r="N112" i="347"/>
  <c r="M112" i="347"/>
  <c r="L112" i="347"/>
  <c r="R112" i="347" s="1"/>
  <c r="AB112" i="347" s="1"/>
  <c r="J112" i="347"/>
  <c r="I112" i="347"/>
  <c r="H112" i="347"/>
  <c r="G112" i="347"/>
  <c r="F112" i="347"/>
  <c r="E112" i="347"/>
  <c r="D112" i="347"/>
  <c r="Z111" i="347"/>
  <c r="Y111" i="347"/>
  <c r="X111" i="347"/>
  <c r="W111" i="347"/>
  <c r="V111" i="347"/>
  <c r="U111" i="347"/>
  <c r="T111" i="347"/>
  <c r="S111" i="347"/>
  <c r="Q111" i="347"/>
  <c r="P111" i="347"/>
  <c r="O111" i="347"/>
  <c r="N111" i="347"/>
  <c r="M111" i="347"/>
  <c r="L111" i="347"/>
  <c r="J111" i="347"/>
  <c r="I111" i="347"/>
  <c r="H111" i="347"/>
  <c r="G111" i="347"/>
  <c r="F111" i="347"/>
  <c r="E111" i="347"/>
  <c r="D111" i="347"/>
  <c r="K111" i="347" s="1"/>
  <c r="Z110" i="347"/>
  <c r="Y110" i="347"/>
  <c r="X110" i="347"/>
  <c r="W110" i="347"/>
  <c r="V110" i="347"/>
  <c r="U110" i="347"/>
  <c r="T110" i="347"/>
  <c r="S110" i="347"/>
  <c r="AA110" i="347" s="1"/>
  <c r="Q110" i="347"/>
  <c r="P110" i="347"/>
  <c r="O110" i="347"/>
  <c r="N110" i="347"/>
  <c r="M110" i="347"/>
  <c r="L110" i="347"/>
  <c r="R110" i="347" s="1"/>
  <c r="AB110" i="347" s="1"/>
  <c r="J110" i="347"/>
  <c r="I110" i="347"/>
  <c r="H110" i="347"/>
  <c r="G110" i="347"/>
  <c r="F110" i="347"/>
  <c r="E110" i="347"/>
  <c r="D110" i="347"/>
  <c r="Z109" i="347"/>
  <c r="Y109" i="347"/>
  <c r="X109" i="347"/>
  <c r="W109" i="347"/>
  <c r="V109" i="347"/>
  <c r="U109" i="347"/>
  <c r="T109" i="347"/>
  <c r="S109" i="347"/>
  <c r="Q109" i="347"/>
  <c r="P109" i="347"/>
  <c r="O109" i="347"/>
  <c r="N109" i="347"/>
  <c r="M109" i="347"/>
  <c r="L109" i="347"/>
  <c r="J109" i="347"/>
  <c r="I109" i="347"/>
  <c r="H109" i="347"/>
  <c r="G109" i="347"/>
  <c r="F109" i="347"/>
  <c r="E109" i="347"/>
  <c r="D109" i="347"/>
  <c r="K109" i="347" s="1"/>
  <c r="Z108" i="347"/>
  <c r="Y108" i="347"/>
  <c r="X108" i="347"/>
  <c r="W108" i="347"/>
  <c r="V108" i="347"/>
  <c r="U108" i="347"/>
  <c r="T108" i="347"/>
  <c r="S108" i="347"/>
  <c r="AA108" i="347" s="1"/>
  <c r="Q108" i="347"/>
  <c r="P108" i="347"/>
  <c r="O108" i="347"/>
  <c r="N108" i="347"/>
  <c r="M108" i="347"/>
  <c r="L108" i="347"/>
  <c r="R108" i="347" s="1"/>
  <c r="AB108" i="347" s="1"/>
  <c r="J108" i="347"/>
  <c r="I108" i="347"/>
  <c r="H108" i="347"/>
  <c r="G108" i="347"/>
  <c r="F108" i="347"/>
  <c r="E108" i="347"/>
  <c r="D108" i="347"/>
  <c r="AA107" i="347"/>
  <c r="R107" i="347"/>
  <c r="E107" i="347"/>
  <c r="K107" i="347" s="1"/>
  <c r="Z106" i="347"/>
  <c r="Y106" i="347"/>
  <c r="X106" i="347"/>
  <c r="W106" i="347"/>
  <c r="V106" i="347"/>
  <c r="U106" i="347"/>
  <c r="T106" i="347"/>
  <c r="S106" i="347"/>
  <c r="Q106" i="347"/>
  <c r="P106" i="347"/>
  <c r="O106" i="347"/>
  <c r="N106" i="347"/>
  <c r="M106" i="347"/>
  <c r="L106" i="347"/>
  <c r="R106" i="347" s="1"/>
  <c r="J106" i="347"/>
  <c r="I106" i="347"/>
  <c r="H106" i="347"/>
  <c r="G106" i="347"/>
  <c r="F106" i="347"/>
  <c r="E106" i="347"/>
  <c r="D106" i="347"/>
  <c r="Z105" i="347"/>
  <c r="Y105" i="347"/>
  <c r="X105" i="347"/>
  <c r="W105" i="347"/>
  <c r="V105" i="347"/>
  <c r="U105" i="347"/>
  <c r="T105" i="347"/>
  <c r="S105" i="347"/>
  <c r="Q105" i="347"/>
  <c r="P105" i="347"/>
  <c r="O105" i="347"/>
  <c r="N105" i="347"/>
  <c r="M105" i="347"/>
  <c r="L105" i="347"/>
  <c r="J105" i="347"/>
  <c r="I105" i="347"/>
  <c r="H105" i="347"/>
  <c r="G105" i="347"/>
  <c r="F105" i="347"/>
  <c r="E105" i="347"/>
  <c r="D105" i="347"/>
  <c r="K105" i="347" s="1"/>
  <c r="Z104" i="347"/>
  <c r="Y104" i="347"/>
  <c r="X104" i="347"/>
  <c r="W104" i="347"/>
  <c r="V104" i="347"/>
  <c r="U104" i="347"/>
  <c r="T104" i="347"/>
  <c r="S104" i="347"/>
  <c r="Q104" i="347"/>
  <c r="P104" i="347"/>
  <c r="O104" i="347"/>
  <c r="N104" i="347"/>
  <c r="M104" i="347"/>
  <c r="L104" i="347"/>
  <c r="R104" i="347" s="1"/>
  <c r="J104" i="347"/>
  <c r="I104" i="347"/>
  <c r="H104" i="347"/>
  <c r="G104" i="347"/>
  <c r="F104" i="347"/>
  <c r="E104" i="347"/>
  <c r="D104" i="347"/>
  <c r="Z103" i="347"/>
  <c r="Y103" i="347"/>
  <c r="X103" i="347"/>
  <c r="W103" i="347"/>
  <c r="V103" i="347"/>
  <c r="U103" i="347"/>
  <c r="T103" i="347"/>
  <c r="S103" i="347"/>
  <c r="Q103" i="347"/>
  <c r="P103" i="347"/>
  <c r="O103" i="347"/>
  <c r="N103" i="347"/>
  <c r="M103" i="347"/>
  <c r="L103" i="347"/>
  <c r="J103" i="347"/>
  <c r="I103" i="347"/>
  <c r="H103" i="347"/>
  <c r="G103" i="347"/>
  <c r="F103" i="347"/>
  <c r="E103" i="347"/>
  <c r="D103" i="347"/>
  <c r="K103" i="347" s="1"/>
  <c r="Z102" i="347"/>
  <c r="Y102" i="347"/>
  <c r="X102" i="347"/>
  <c r="W102" i="347"/>
  <c r="V102" i="347"/>
  <c r="U102" i="347"/>
  <c r="T102" i="347"/>
  <c r="S102" i="347"/>
  <c r="Q102" i="347"/>
  <c r="P102" i="347"/>
  <c r="O102" i="347"/>
  <c r="N102" i="347"/>
  <c r="M102" i="347"/>
  <c r="L102" i="347"/>
  <c r="R102" i="347" s="1"/>
  <c r="J102" i="347"/>
  <c r="I102" i="347"/>
  <c r="H102" i="347"/>
  <c r="G102" i="347"/>
  <c r="F102" i="347"/>
  <c r="E102" i="347"/>
  <c r="D102" i="347"/>
  <c r="Z101" i="347"/>
  <c r="Y101" i="347"/>
  <c r="X101" i="347"/>
  <c r="W101" i="347"/>
  <c r="V101" i="347"/>
  <c r="U101" i="347"/>
  <c r="T101" i="347"/>
  <c r="S101" i="347"/>
  <c r="Q101" i="347"/>
  <c r="P101" i="347"/>
  <c r="O101" i="347"/>
  <c r="N101" i="347"/>
  <c r="M101" i="347"/>
  <c r="L101" i="347"/>
  <c r="J101" i="347"/>
  <c r="I101" i="347"/>
  <c r="H101" i="347"/>
  <c r="G101" i="347"/>
  <c r="F101" i="347"/>
  <c r="E101" i="347"/>
  <c r="D101" i="347"/>
  <c r="K101" i="347" s="1"/>
  <c r="AA100" i="347"/>
  <c r="R100" i="347"/>
  <c r="AB100" i="347" s="1"/>
  <c r="AC100" i="347" s="1"/>
  <c r="E100" i="347"/>
  <c r="K100" i="347" s="1"/>
  <c r="Z99" i="347"/>
  <c r="Y99" i="347"/>
  <c r="X99" i="347"/>
  <c r="W99" i="347"/>
  <c r="V99" i="347"/>
  <c r="U99" i="347"/>
  <c r="T99" i="347"/>
  <c r="S99" i="347"/>
  <c r="Q99" i="347"/>
  <c r="P99" i="347"/>
  <c r="O99" i="347"/>
  <c r="N99" i="347"/>
  <c r="M99" i="347"/>
  <c r="L99" i="347"/>
  <c r="J99" i="347"/>
  <c r="I99" i="347"/>
  <c r="H99" i="347"/>
  <c r="G99" i="347"/>
  <c r="F99" i="347"/>
  <c r="E99" i="347"/>
  <c r="D99" i="347"/>
  <c r="K99" i="347" s="1"/>
  <c r="Z98" i="347"/>
  <c r="Y98" i="347"/>
  <c r="X98" i="347"/>
  <c r="W98" i="347"/>
  <c r="V98" i="347"/>
  <c r="U98" i="347"/>
  <c r="T98" i="347"/>
  <c r="S98" i="347"/>
  <c r="AA98" i="347" s="1"/>
  <c r="Q98" i="347"/>
  <c r="P98" i="347"/>
  <c r="O98" i="347"/>
  <c r="N98" i="347"/>
  <c r="M98" i="347"/>
  <c r="L98" i="347"/>
  <c r="R98" i="347" s="1"/>
  <c r="AB98" i="347" s="1"/>
  <c r="J98" i="347"/>
  <c r="I98" i="347"/>
  <c r="H98" i="347"/>
  <c r="G98" i="347"/>
  <c r="F98" i="347"/>
  <c r="E98" i="347"/>
  <c r="D98" i="347"/>
  <c r="Z97" i="347"/>
  <c r="Y97" i="347"/>
  <c r="X97" i="347"/>
  <c r="W97" i="347"/>
  <c r="V97" i="347"/>
  <c r="U97" i="347"/>
  <c r="T97" i="347"/>
  <c r="S97" i="347"/>
  <c r="Q97" i="347"/>
  <c r="P97" i="347"/>
  <c r="O97" i="347"/>
  <c r="N97" i="347"/>
  <c r="M97" i="347"/>
  <c r="L97" i="347"/>
  <c r="J97" i="347"/>
  <c r="I97" i="347"/>
  <c r="H97" i="347"/>
  <c r="G97" i="347"/>
  <c r="F97" i="347"/>
  <c r="E97" i="347"/>
  <c r="D97" i="347"/>
  <c r="K97" i="347" s="1"/>
  <c r="Z96" i="347"/>
  <c r="Y96" i="347"/>
  <c r="X96" i="347"/>
  <c r="W96" i="347"/>
  <c r="V96" i="347"/>
  <c r="U96" i="347"/>
  <c r="T96" i="347"/>
  <c r="S96" i="347"/>
  <c r="AA96" i="347" s="1"/>
  <c r="Q96" i="347"/>
  <c r="P96" i="347"/>
  <c r="O96" i="347"/>
  <c r="N96" i="347"/>
  <c r="M96" i="347"/>
  <c r="L96" i="347"/>
  <c r="R96" i="347" s="1"/>
  <c r="AB96" i="347" s="1"/>
  <c r="J96" i="347"/>
  <c r="I96" i="347"/>
  <c r="H96" i="347"/>
  <c r="G96" i="347"/>
  <c r="F96" i="347"/>
  <c r="E96" i="347"/>
  <c r="D96" i="347"/>
  <c r="Z95" i="347"/>
  <c r="Y95" i="347"/>
  <c r="X95" i="347"/>
  <c r="W95" i="347"/>
  <c r="V95" i="347"/>
  <c r="U95" i="347"/>
  <c r="T95" i="347"/>
  <c r="S95" i="347"/>
  <c r="Q95" i="347"/>
  <c r="P95" i="347"/>
  <c r="O95" i="347"/>
  <c r="N95" i="347"/>
  <c r="M95" i="347"/>
  <c r="L95" i="347"/>
  <c r="J95" i="347"/>
  <c r="I95" i="347"/>
  <c r="H95" i="347"/>
  <c r="G95" i="347"/>
  <c r="F95" i="347"/>
  <c r="E95" i="347"/>
  <c r="D95" i="347"/>
  <c r="K95" i="347" s="1"/>
  <c r="Z94" i="347"/>
  <c r="Y94" i="347"/>
  <c r="X94" i="347"/>
  <c r="W94" i="347"/>
  <c r="V94" i="347"/>
  <c r="U94" i="347"/>
  <c r="T94" i="347"/>
  <c r="S94" i="347"/>
  <c r="AA94" i="347" s="1"/>
  <c r="Q94" i="347"/>
  <c r="P94" i="347"/>
  <c r="O94" i="347"/>
  <c r="N94" i="347"/>
  <c r="M94" i="347"/>
  <c r="L94" i="347"/>
  <c r="R94" i="347" s="1"/>
  <c r="AB94" i="347" s="1"/>
  <c r="J94" i="347"/>
  <c r="I94" i="347"/>
  <c r="H94" i="347"/>
  <c r="G94" i="347"/>
  <c r="F94" i="347"/>
  <c r="E94" i="347"/>
  <c r="D94" i="347"/>
  <c r="AA93" i="347"/>
  <c r="R93" i="347"/>
  <c r="E93" i="347"/>
  <c r="K93" i="347" s="1"/>
  <c r="Z92" i="347"/>
  <c r="Y92" i="347"/>
  <c r="X92" i="347"/>
  <c r="W92" i="347"/>
  <c r="V92" i="347"/>
  <c r="U92" i="347"/>
  <c r="T92" i="347"/>
  <c r="S92" i="347"/>
  <c r="Q92" i="347"/>
  <c r="P92" i="347"/>
  <c r="O92" i="347"/>
  <c r="N92" i="347"/>
  <c r="M92" i="347"/>
  <c r="L92" i="347"/>
  <c r="R92" i="347" s="1"/>
  <c r="J92" i="347"/>
  <c r="I92" i="347"/>
  <c r="H92" i="347"/>
  <c r="G92" i="347"/>
  <c r="F92" i="347"/>
  <c r="E92" i="347"/>
  <c r="D92" i="347"/>
  <c r="Z91" i="347"/>
  <c r="Y91" i="347"/>
  <c r="X91" i="347"/>
  <c r="W91" i="347"/>
  <c r="V91" i="347"/>
  <c r="U91" i="347"/>
  <c r="T91" i="347"/>
  <c r="S91" i="347"/>
  <c r="Q91" i="347"/>
  <c r="P91" i="347"/>
  <c r="O91" i="347"/>
  <c r="N91" i="347"/>
  <c r="M91" i="347"/>
  <c r="L91" i="347"/>
  <c r="J91" i="347"/>
  <c r="I91" i="347"/>
  <c r="H91" i="347"/>
  <c r="G91" i="347"/>
  <c r="F91" i="347"/>
  <c r="E91" i="347"/>
  <c r="D91" i="347"/>
  <c r="K91" i="347" s="1"/>
  <c r="Z90" i="347"/>
  <c r="Y90" i="347"/>
  <c r="X90" i="347"/>
  <c r="W90" i="347"/>
  <c r="V90" i="347"/>
  <c r="U90" i="347"/>
  <c r="T90" i="347"/>
  <c r="S90" i="347"/>
  <c r="Q90" i="347"/>
  <c r="P90" i="347"/>
  <c r="O90" i="347"/>
  <c r="N90" i="347"/>
  <c r="M90" i="347"/>
  <c r="L90" i="347"/>
  <c r="R90" i="347" s="1"/>
  <c r="J90" i="347"/>
  <c r="I90" i="347"/>
  <c r="H90" i="347"/>
  <c r="G90" i="347"/>
  <c r="F90" i="347"/>
  <c r="E90" i="347"/>
  <c r="D90" i="347"/>
  <c r="Z89" i="347"/>
  <c r="Y89" i="347"/>
  <c r="X89" i="347"/>
  <c r="W89" i="347"/>
  <c r="V89" i="347"/>
  <c r="U89" i="347"/>
  <c r="T89" i="347"/>
  <c r="S89" i="347"/>
  <c r="Q89" i="347"/>
  <c r="P89" i="347"/>
  <c r="O89" i="347"/>
  <c r="N89" i="347"/>
  <c r="M89" i="347"/>
  <c r="L89" i="347"/>
  <c r="J89" i="347"/>
  <c r="I89" i="347"/>
  <c r="H89" i="347"/>
  <c r="G89" i="347"/>
  <c r="F89" i="347"/>
  <c r="E89" i="347"/>
  <c r="D89" i="347"/>
  <c r="K89" i="347" s="1"/>
  <c r="Z88" i="347"/>
  <c r="Y88" i="347"/>
  <c r="X88" i="347"/>
  <c r="W88" i="347"/>
  <c r="V88" i="347"/>
  <c r="U88" i="347"/>
  <c r="T88" i="347"/>
  <c r="S88" i="347"/>
  <c r="Q88" i="347"/>
  <c r="P88" i="347"/>
  <c r="O88" i="347"/>
  <c r="N88" i="347"/>
  <c r="M88" i="347"/>
  <c r="L88" i="347"/>
  <c r="R88" i="347" s="1"/>
  <c r="J88" i="347"/>
  <c r="I88" i="347"/>
  <c r="H88" i="347"/>
  <c r="G88" i="347"/>
  <c r="F88" i="347"/>
  <c r="E88" i="347"/>
  <c r="D88" i="347"/>
  <c r="Z87" i="347"/>
  <c r="Y87" i="347"/>
  <c r="X87" i="347"/>
  <c r="W87" i="347"/>
  <c r="V87" i="347"/>
  <c r="U87" i="347"/>
  <c r="T87" i="347"/>
  <c r="S87" i="347"/>
  <c r="Q87" i="347"/>
  <c r="P87" i="347"/>
  <c r="O87" i="347"/>
  <c r="N87" i="347"/>
  <c r="M87" i="347"/>
  <c r="L87" i="347"/>
  <c r="J87" i="347"/>
  <c r="I87" i="347"/>
  <c r="H87" i="347"/>
  <c r="G87" i="347"/>
  <c r="F87" i="347"/>
  <c r="E87" i="347"/>
  <c r="D87" i="347"/>
  <c r="K87" i="347" s="1"/>
  <c r="Z86" i="347"/>
  <c r="Y86" i="347"/>
  <c r="X86" i="347"/>
  <c r="W86" i="347"/>
  <c r="V86" i="347"/>
  <c r="U86" i="347"/>
  <c r="T86" i="347"/>
  <c r="S86" i="347"/>
  <c r="Q86" i="347"/>
  <c r="P86" i="347"/>
  <c r="O86" i="347"/>
  <c r="N86" i="347"/>
  <c r="M86" i="347"/>
  <c r="L86" i="347"/>
  <c r="R86" i="347" s="1"/>
  <c r="J86" i="347"/>
  <c r="I86" i="347"/>
  <c r="H86" i="347"/>
  <c r="G86" i="347"/>
  <c r="F86" i="347"/>
  <c r="E86" i="347"/>
  <c r="D86" i="347"/>
  <c r="Z85" i="347"/>
  <c r="Y85" i="347"/>
  <c r="X85" i="347"/>
  <c r="W85" i="347"/>
  <c r="V85" i="347"/>
  <c r="U85" i="347"/>
  <c r="T85" i="347"/>
  <c r="S85" i="347"/>
  <c r="Q85" i="347"/>
  <c r="P85" i="347"/>
  <c r="O85" i="347"/>
  <c r="N85" i="347"/>
  <c r="M85" i="347"/>
  <c r="L85" i="347"/>
  <c r="J85" i="347"/>
  <c r="I85" i="347"/>
  <c r="H85" i="347"/>
  <c r="G85" i="347"/>
  <c r="F85" i="347"/>
  <c r="E85" i="347"/>
  <c r="D85" i="347"/>
  <c r="K85" i="347" s="1"/>
  <c r="AA84" i="347"/>
  <c r="R84" i="347"/>
  <c r="AB84" i="347" s="1"/>
  <c r="AC84" i="347" s="1"/>
  <c r="E84" i="347"/>
  <c r="K84" i="347" s="1"/>
  <c r="Z83" i="347"/>
  <c r="Y83" i="347"/>
  <c r="X83" i="347"/>
  <c r="W83" i="347"/>
  <c r="V83" i="347"/>
  <c r="U83" i="347"/>
  <c r="T83" i="347"/>
  <c r="S83" i="347"/>
  <c r="Q83" i="347"/>
  <c r="P83" i="347"/>
  <c r="O83" i="347"/>
  <c r="N83" i="347"/>
  <c r="M83" i="347"/>
  <c r="L83" i="347"/>
  <c r="J83" i="347"/>
  <c r="I83" i="347"/>
  <c r="H83" i="347"/>
  <c r="G83" i="347"/>
  <c r="F83" i="347"/>
  <c r="E83" i="347"/>
  <c r="D83" i="347"/>
  <c r="K83" i="347" s="1"/>
  <c r="Z82" i="347"/>
  <c r="Y82" i="347"/>
  <c r="X82" i="347"/>
  <c r="W82" i="347"/>
  <c r="V82" i="347"/>
  <c r="U82" i="347"/>
  <c r="T82" i="347"/>
  <c r="S82" i="347"/>
  <c r="AA82" i="347" s="1"/>
  <c r="Q82" i="347"/>
  <c r="P82" i="347"/>
  <c r="O82" i="347"/>
  <c r="N82" i="347"/>
  <c r="M82" i="347"/>
  <c r="L82" i="347"/>
  <c r="R82" i="347" s="1"/>
  <c r="AB82" i="347" s="1"/>
  <c r="J82" i="347"/>
  <c r="I82" i="347"/>
  <c r="H82" i="347"/>
  <c r="G82" i="347"/>
  <c r="F82" i="347"/>
  <c r="E82" i="347"/>
  <c r="D82" i="347"/>
  <c r="Z81" i="347"/>
  <c r="Y81" i="347"/>
  <c r="X81" i="347"/>
  <c r="W81" i="347"/>
  <c r="V81" i="347"/>
  <c r="U81" i="347"/>
  <c r="T81" i="347"/>
  <c r="S81" i="347"/>
  <c r="Q81" i="347"/>
  <c r="P81" i="347"/>
  <c r="O81" i="347"/>
  <c r="N81" i="347"/>
  <c r="M81" i="347"/>
  <c r="L81" i="347"/>
  <c r="J81" i="347"/>
  <c r="I81" i="347"/>
  <c r="H81" i="347"/>
  <c r="G81" i="347"/>
  <c r="F81" i="347"/>
  <c r="E81" i="347"/>
  <c r="D81" i="347"/>
  <c r="K81" i="347" s="1"/>
  <c r="Z80" i="347"/>
  <c r="Y80" i="347"/>
  <c r="X80" i="347"/>
  <c r="W80" i="347"/>
  <c r="V80" i="347"/>
  <c r="U80" i="347"/>
  <c r="T80" i="347"/>
  <c r="S80" i="347"/>
  <c r="AA80" i="347" s="1"/>
  <c r="Q80" i="347"/>
  <c r="P80" i="347"/>
  <c r="O80" i="347"/>
  <c r="N80" i="347"/>
  <c r="M80" i="347"/>
  <c r="L80" i="347"/>
  <c r="R80" i="347" s="1"/>
  <c r="AB80" i="347" s="1"/>
  <c r="J80" i="347"/>
  <c r="I80" i="347"/>
  <c r="H80" i="347"/>
  <c r="G80" i="347"/>
  <c r="F80" i="347"/>
  <c r="E80" i="347"/>
  <c r="D80" i="347"/>
  <c r="Z79" i="347"/>
  <c r="Y79" i="347"/>
  <c r="X79" i="347"/>
  <c r="W79" i="347"/>
  <c r="V79" i="347"/>
  <c r="U79" i="347"/>
  <c r="T79" i="347"/>
  <c r="S79" i="347"/>
  <c r="Q79" i="347"/>
  <c r="P79" i="347"/>
  <c r="O79" i="347"/>
  <c r="N79" i="347"/>
  <c r="M79" i="347"/>
  <c r="L79" i="347"/>
  <c r="J79" i="347"/>
  <c r="I79" i="347"/>
  <c r="H79" i="347"/>
  <c r="G79" i="347"/>
  <c r="F79" i="347"/>
  <c r="E79" i="347"/>
  <c r="D79" i="347"/>
  <c r="K79" i="347" s="1"/>
  <c r="Z78" i="347"/>
  <c r="Y78" i="347"/>
  <c r="X78" i="347"/>
  <c r="W78" i="347"/>
  <c r="V78" i="347"/>
  <c r="U78" i="347"/>
  <c r="T78" i="347"/>
  <c r="S78" i="347"/>
  <c r="AA78" i="347" s="1"/>
  <c r="Q78" i="347"/>
  <c r="P78" i="347"/>
  <c r="O78" i="347"/>
  <c r="N78" i="347"/>
  <c r="M78" i="347"/>
  <c r="L78" i="347"/>
  <c r="R78" i="347" s="1"/>
  <c r="AB78" i="347" s="1"/>
  <c r="J78" i="347"/>
  <c r="I78" i="347"/>
  <c r="H78" i="347"/>
  <c r="G78" i="347"/>
  <c r="F78" i="347"/>
  <c r="E78" i="347"/>
  <c r="D78" i="347"/>
  <c r="Z77" i="347"/>
  <c r="Y77" i="347"/>
  <c r="X77" i="347"/>
  <c r="W77" i="347"/>
  <c r="V77" i="347"/>
  <c r="U77" i="347"/>
  <c r="T77" i="347"/>
  <c r="S77" i="347"/>
  <c r="Q77" i="347"/>
  <c r="P77" i="347"/>
  <c r="O77" i="347"/>
  <c r="N77" i="347"/>
  <c r="M77" i="347"/>
  <c r="L77" i="347"/>
  <c r="J77" i="347"/>
  <c r="I77" i="347"/>
  <c r="H77" i="347"/>
  <c r="G77" i="347"/>
  <c r="F77" i="347"/>
  <c r="E77" i="347"/>
  <c r="D77" i="347"/>
  <c r="K77" i="347" s="1"/>
  <c r="AA76" i="347"/>
  <c r="R76" i="347"/>
  <c r="AB76" i="347" s="1"/>
  <c r="AC76" i="347" s="1"/>
  <c r="E76" i="347"/>
  <c r="K76" i="347" s="1"/>
  <c r="Z75" i="347"/>
  <c r="Z74" i="347" s="1"/>
  <c r="Y75" i="347"/>
  <c r="X75" i="347"/>
  <c r="X74" i="347" s="1"/>
  <c r="W75" i="347"/>
  <c r="V75" i="347"/>
  <c r="V74" i="347" s="1"/>
  <c r="U75" i="347"/>
  <c r="T75" i="347"/>
  <c r="T74" i="347" s="1"/>
  <c r="S75" i="347"/>
  <c r="Q75" i="347"/>
  <c r="Q74" i="347" s="1"/>
  <c r="P75" i="347"/>
  <c r="O75" i="347"/>
  <c r="O74" i="347" s="1"/>
  <c r="N75" i="347"/>
  <c r="M75" i="347"/>
  <c r="M74" i="347" s="1"/>
  <c r="L75" i="347"/>
  <c r="J75" i="347"/>
  <c r="J74" i="347" s="1"/>
  <c r="I75" i="347"/>
  <c r="H75" i="347"/>
  <c r="H74" i="347" s="1"/>
  <c r="G75" i="347"/>
  <c r="F75" i="347"/>
  <c r="F74" i="347" s="1"/>
  <c r="E75" i="347"/>
  <c r="D75" i="347"/>
  <c r="K75" i="347" s="1"/>
  <c r="Y74" i="347"/>
  <c r="W74" i="347"/>
  <c r="U74" i="347"/>
  <c r="S74" i="347"/>
  <c r="P74" i="347"/>
  <c r="N74" i="347"/>
  <c r="L74" i="347"/>
  <c r="I74" i="347"/>
  <c r="G74" i="347"/>
  <c r="E74" i="347"/>
  <c r="Z73" i="347"/>
  <c r="Y73" i="347"/>
  <c r="X73" i="347"/>
  <c r="W73" i="347"/>
  <c r="V73" i="347"/>
  <c r="U73" i="347"/>
  <c r="T73" i="347"/>
  <c r="S73" i="347"/>
  <c r="Q73" i="347"/>
  <c r="P73" i="347"/>
  <c r="O73" i="347"/>
  <c r="N73" i="347"/>
  <c r="M73" i="347"/>
  <c r="L73" i="347"/>
  <c r="J73" i="347"/>
  <c r="I73" i="347"/>
  <c r="H73" i="347"/>
  <c r="G73" i="347"/>
  <c r="F73" i="347"/>
  <c r="E73" i="347"/>
  <c r="D73" i="347"/>
  <c r="K73" i="347" s="1"/>
  <c r="Z72" i="347"/>
  <c r="Y72" i="347"/>
  <c r="X72" i="347"/>
  <c r="W72" i="347"/>
  <c r="V72" i="347"/>
  <c r="U72" i="347"/>
  <c r="T72" i="347"/>
  <c r="S72" i="347"/>
  <c r="Q72" i="347"/>
  <c r="P72" i="347"/>
  <c r="O72" i="347"/>
  <c r="N72" i="347"/>
  <c r="M72" i="347"/>
  <c r="L72" i="347"/>
  <c r="R72" i="347" s="1"/>
  <c r="J72" i="347"/>
  <c r="I72" i="347"/>
  <c r="H72" i="347"/>
  <c r="G72" i="347"/>
  <c r="F72" i="347"/>
  <c r="E72" i="347"/>
  <c r="D72" i="347"/>
  <c r="Z71" i="347"/>
  <c r="Y71" i="347"/>
  <c r="X71" i="347"/>
  <c r="W71" i="347"/>
  <c r="V71" i="347"/>
  <c r="U71" i="347"/>
  <c r="T71" i="347"/>
  <c r="S71" i="347"/>
  <c r="Q71" i="347"/>
  <c r="P71" i="347"/>
  <c r="O71" i="347"/>
  <c r="N71" i="347"/>
  <c r="M71" i="347"/>
  <c r="L71" i="347"/>
  <c r="J71" i="347"/>
  <c r="I71" i="347"/>
  <c r="H71" i="347"/>
  <c r="G71" i="347"/>
  <c r="F71" i="347"/>
  <c r="E71" i="347"/>
  <c r="D71" i="347"/>
  <c r="K71" i="347" s="1"/>
  <c r="Z70" i="347"/>
  <c r="Y70" i="347"/>
  <c r="X70" i="347"/>
  <c r="W70" i="347"/>
  <c r="V70" i="347"/>
  <c r="U70" i="347"/>
  <c r="T70" i="347"/>
  <c r="S70" i="347"/>
  <c r="Q70" i="347"/>
  <c r="P70" i="347"/>
  <c r="O70" i="347"/>
  <c r="N70" i="347"/>
  <c r="M70" i="347"/>
  <c r="L70" i="347"/>
  <c r="R70" i="347" s="1"/>
  <c r="J70" i="347"/>
  <c r="I70" i="347"/>
  <c r="H70" i="347"/>
  <c r="G70" i="347"/>
  <c r="F70" i="347"/>
  <c r="E70" i="347"/>
  <c r="D70" i="347"/>
  <c r="Z69" i="347"/>
  <c r="Y69" i="347"/>
  <c r="X69" i="347"/>
  <c r="W69" i="347"/>
  <c r="V69" i="347"/>
  <c r="U69" i="347"/>
  <c r="T69" i="347"/>
  <c r="S69" i="347"/>
  <c r="Q69" i="347"/>
  <c r="P69" i="347"/>
  <c r="O69" i="347"/>
  <c r="N69" i="347"/>
  <c r="M69" i="347"/>
  <c r="L69" i="347"/>
  <c r="J69" i="347"/>
  <c r="I69" i="347"/>
  <c r="H69" i="347"/>
  <c r="G69" i="347"/>
  <c r="F69" i="347"/>
  <c r="E69" i="347"/>
  <c r="D69" i="347"/>
  <c r="K69" i="347" s="1"/>
  <c r="Z68" i="347"/>
  <c r="Y68" i="347"/>
  <c r="X68" i="347"/>
  <c r="W68" i="347"/>
  <c r="V68" i="347"/>
  <c r="U68" i="347"/>
  <c r="T68" i="347"/>
  <c r="S68" i="347"/>
  <c r="Q68" i="347"/>
  <c r="P68" i="347"/>
  <c r="O68" i="347"/>
  <c r="N68" i="347"/>
  <c r="M68" i="347"/>
  <c r="L68" i="347"/>
  <c r="R68" i="347" s="1"/>
  <c r="J68" i="347"/>
  <c r="I68" i="347"/>
  <c r="H68" i="347"/>
  <c r="G68" i="347"/>
  <c r="F68" i="347"/>
  <c r="E68" i="347"/>
  <c r="D68" i="347"/>
  <c r="AA67" i="347"/>
  <c r="R67" i="347"/>
  <c r="E67" i="347"/>
  <c r="K67" i="347" s="1"/>
  <c r="Z66" i="347"/>
  <c r="Y66" i="347"/>
  <c r="X66" i="347"/>
  <c r="W66" i="347"/>
  <c r="V66" i="347"/>
  <c r="U66" i="347"/>
  <c r="T66" i="347"/>
  <c r="S66" i="347"/>
  <c r="AA66" i="347" s="1"/>
  <c r="Q66" i="347"/>
  <c r="P66" i="347"/>
  <c r="O66" i="347"/>
  <c r="N66" i="347"/>
  <c r="M66" i="347"/>
  <c r="L66" i="347"/>
  <c r="R66" i="347" s="1"/>
  <c r="AB66" i="347" s="1"/>
  <c r="J66" i="347"/>
  <c r="I66" i="347"/>
  <c r="H66" i="347"/>
  <c r="G66" i="347"/>
  <c r="F66" i="347"/>
  <c r="E66" i="347"/>
  <c r="D66" i="347"/>
  <c r="Z65" i="347"/>
  <c r="Y65" i="347"/>
  <c r="X65" i="347"/>
  <c r="W65" i="347"/>
  <c r="V65" i="347"/>
  <c r="U65" i="347"/>
  <c r="T65" i="347"/>
  <c r="S65" i="347"/>
  <c r="Q65" i="347"/>
  <c r="P65" i="347"/>
  <c r="O65" i="347"/>
  <c r="N65" i="347"/>
  <c r="M65" i="347"/>
  <c r="L65" i="347"/>
  <c r="J65" i="347"/>
  <c r="I65" i="347"/>
  <c r="H65" i="347"/>
  <c r="G65" i="347"/>
  <c r="F65" i="347"/>
  <c r="E65" i="347"/>
  <c r="D65" i="347"/>
  <c r="K65" i="347" s="1"/>
  <c r="Z64" i="347"/>
  <c r="Y64" i="347"/>
  <c r="X64" i="347"/>
  <c r="W64" i="347"/>
  <c r="V64" i="347"/>
  <c r="U64" i="347"/>
  <c r="T64" i="347"/>
  <c r="S64" i="347"/>
  <c r="AA64" i="347" s="1"/>
  <c r="Q64" i="347"/>
  <c r="P64" i="347"/>
  <c r="O64" i="347"/>
  <c r="N64" i="347"/>
  <c r="M64" i="347"/>
  <c r="L64" i="347"/>
  <c r="R64" i="347" s="1"/>
  <c r="AB64" i="347" s="1"/>
  <c r="J64" i="347"/>
  <c r="I64" i="347"/>
  <c r="H64" i="347"/>
  <c r="G64" i="347"/>
  <c r="F64" i="347"/>
  <c r="E64" i="347"/>
  <c r="D64" i="347"/>
  <c r="Z63" i="347"/>
  <c r="Y63" i="347"/>
  <c r="X63" i="347"/>
  <c r="W63" i="347"/>
  <c r="V63" i="347"/>
  <c r="U63" i="347"/>
  <c r="T63" i="347"/>
  <c r="S63" i="347"/>
  <c r="Q63" i="347"/>
  <c r="P63" i="347"/>
  <c r="O63" i="347"/>
  <c r="N63" i="347"/>
  <c r="M63" i="347"/>
  <c r="L63" i="347"/>
  <c r="J63" i="347"/>
  <c r="I63" i="347"/>
  <c r="H63" i="347"/>
  <c r="G63" i="347"/>
  <c r="F63" i="347"/>
  <c r="E63" i="347"/>
  <c r="D63" i="347"/>
  <c r="K63" i="347" s="1"/>
  <c r="Z62" i="347"/>
  <c r="Y62" i="347"/>
  <c r="X62" i="347"/>
  <c r="W62" i="347"/>
  <c r="V62" i="347"/>
  <c r="U62" i="347"/>
  <c r="T62" i="347"/>
  <c r="S62" i="347"/>
  <c r="AA62" i="347" s="1"/>
  <c r="Q62" i="347"/>
  <c r="P62" i="347"/>
  <c r="O62" i="347"/>
  <c r="N62" i="347"/>
  <c r="M62" i="347"/>
  <c r="L62" i="347"/>
  <c r="R62" i="347" s="1"/>
  <c r="AB62" i="347" s="1"/>
  <c r="J62" i="347"/>
  <c r="I62" i="347"/>
  <c r="H62" i="347"/>
  <c r="G62" i="347"/>
  <c r="F62" i="347"/>
  <c r="E62" i="347"/>
  <c r="D62" i="347"/>
  <c r="Z61" i="347"/>
  <c r="Y61" i="347"/>
  <c r="X61" i="347"/>
  <c r="W61" i="347"/>
  <c r="V61" i="347"/>
  <c r="U61" i="347"/>
  <c r="T61" i="347"/>
  <c r="S61" i="347"/>
  <c r="Q61" i="347"/>
  <c r="P61" i="347"/>
  <c r="O61" i="347"/>
  <c r="N61" i="347"/>
  <c r="M61" i="347"/>
  <c r="L61" i="347"/>
  <c r="J61" i="347"/>
  <c r="I61" i="347"/>
  <c r="H61" i="347"/>
  <c r="G61" i="347"/>
  <c r="F61" i="347"/>
  <c r="E61" i="347"/>
  <c r="D61" i="347"/>
  <c r="K61" i="347" s="1"/>
  <c r="AA60" i="347"/>
  <c r="R60" i="347"/>
  <c r="AB60" i="347" s="1"/>
  <c r="AC60" i="347" s="1"/>
  <c r="E60" i="347"/>
  <c r="K60" i="347" s="1"/>
  <c r="Z59" i="347"/>
  <c r="Y59" i="347"/>
  <c r="X59" i="347"/>
  <c r="W59" i="347"/>
  <c r="V59" i="347"/>
  <c r="U59" i="347"/>
  <c r="T59" i="347"/>
  <c r="S59" i="347"/>
  <c r="Q59" i="347"/>
  <c r="P59" i="347"/>
  <c r="O59" i="347"/>
  <c r="N59" i="347"/>
  <c r="M59" i="347"/>
  <c r="L59" i="347"/>
  <c r="J59" i="347"/>
  <c r="I59" i="347"/>
  <c r="H59" i="347"/>
  <c r="G59" i="347"/>
  <c r="F59" i="347"/>
  <c r="E59" i="347"/>
  <c r="D59" i="347"/>
  <c r="K59" i="347" s="1"/>
  <c r="Z58" i="347"/>
  <c r="Y58" i="347"/>
  <c r="X58" i="347"/>
  <c r="W58" i="347"/>
  <c r="V58" i="347"/>
  <c r="U58" i="347"/>
  <c r="T58" i="347"/>
  <c r="S58" i="347"/>
  <c r="Q58" i="347"/>
  <c r="P58" i="347"/>
  <c r="O58" i="347"/>
  <c r="N58" i="347"/>
  <c r="M58" i="347"/>
  <c r="L58" i="347"/>
  <c r="R58" i="347" s="1"/>
  <c r="J58" i="347"/>
  <c r="I58" i="347"/>
  <c r="H58" i="347"/>
  <c r="G58" i="347"/>
  <c r="F58" i="347"/>
  <c r="E58" i="347"/>
  <c r="D58" i="347"/>
  <c r="Z57" i="347"/>
  <c r="Y57" i="347"/>
  <c r="X57" i="347"/>
  <c r="W57" i="347"/>
  <c r="V57" i="347"/>
  <c r="U57" i="347"/>
  <c r="T57" i="347"/>
  <c r="S57" i="347"/>
  <c r="Q57" i="347"/>
  <c r="P57" i="347"/>
  <c r="O57" i="347"/>
  <c r="N57" i="347"/>
  <c r="M57" i="347"/>
  <c r="L57" i="347"/>
  <c r="J57" i="347"/>
  <c r="I57" i="347"/>
  <c r="H57" i="347"/>
  <c r="G57" i="347"/>
  <c r="F57" i="347"/>
  <c r="E57" i="347"/>
  <c r="D57" i="347"/>
  <c r="K57" i="347" s="1"/>
  <c r="Z56" i="347"/>
  <c r="Y56" i="347"/>
  <c r="X56" i="347"/>
  <c r="W56" i="347"/>
  <c r="V56" i="347"/>
  <c r="U56" i="347"/>
  <c r="T56" i="347"/>
  <c r="S56" i="347"/>
  <c r="Q56" i="347"/>
  <c r="P56" i="347"/>
  <c r="O56" i="347"/>
  <c r="N56" i="347"/>
  <c r="M56" i="347"/>
  <c r="L56" i="347"/>
  <c r="R56" i="347" s="1"/>
  <c r="J56" i="347"/>
  <c r="I56" i="347"/>
  <c r="H56" i="347"/>
  <c r="G56" i="347"/>
  <c r="F56" i="347"/>
  <c r="E56" i="347"/>
  <c r="D56" i="347"/>
  <c r="Z55" i="347"/>
  <c r="Y55" i="347"/>
  <c r="X55" i="347"/>
  <c r="W55" i="347"/>
  <c r="V55" i="347"/>
  <c r="U55" i="347"/>
  <c r="T55" i="347"/>
  <c r="S55" i="347"/>
  <c r="Q55" i="347"/>
  <c r="P55" i="347"/>
  <c r="O55" i="347"/>
  <c r="N55" i="347"/>
  <c r="M55" i="347"/>
  <c r="L55" i="347"/>
  <c r="J55" i="347"/>
  <c r="I55" i="347"/>
  <c r="H55" i="347"/>
  <c r="G55" i="347"/>
  <c r="F55" i="347"/>
  <c r="E55" i="347"/>
  <c r="D55" i="347"/>
  <c r="K55" i="347" s="1"/>
  <c r="Z54" i="347"/>
  <c r="Y54" i="347"/>
  <c r="X54" i="347"/>
  <c r="W54" i="347"/>
  <c r="V54" i="347"/>
  <c r="U54" i="347"/>
  <c r="T54" i="347"/>
  <c r="S54" i="347"/>
  <c r="Q54" i="347"/>
  <c r="P54" i="347"/>
  <c r="O54" i="347"/>
  <c r="N54" i="347"/>
  <c r="M54" i="347"/>
  <c r="L54" i="347"/>
  <c r="R54" i="347" s="1"/>
  <c r="J54" i="347"/>
  <c r="I54" i="347"/>
  <c r="H54" i="347"/>
  <c r="G54" i="347"/>
  <c r="F54" i="347"/>
  <c r="E54" i="347"/>
  <c r="D54" i="347"/>
  <c r="Z53" i="347"/>
  <c r="Y53" i="347"/>
  <c r="X53" i="347"/>
  <c r="W53" i="347"/>
  <c r="V53" i="347"/>
  <c r="U53" i="347"/>
  <c r="T53" i="347"/>
  <c r="S53" i="347"/>
  <c r="Q53" i="347"/>
  <c r="P53" i="347"/>
  <c r="O53" i="347"/>
  <c r="N53" i="347"/>
  <c r="M53" i="347"/>
  <c r="L53" i="347"/>
  <c r="J53" i="347"/>
  <c r="I53" i="347"/>
  <c r="H53" i="347"/>
  <c r="G53" i="347"/>
  <c r="F53" i="347"/>
  <c r="E53" i="347"/>
  <c r="D53" i="347"/>
  <c r="K53" i="347" s="1"/>
  <c r="AA52" i="347"/>
  <c r="R52" i="347"/>
  <c r="AB52" i="347" s="1"/>
  <c r="AC52" i="347" s="1"/>
  <c r="E52" i="347"/>
  <c r="K52" i="347" s="1"/>
  <c r="Z51" i="347"/>
  <c r="Y51" i="347"/>
  <c r="X51" i="347"/>
  <c r="W51" i="347"/>
  <c r="V51" i="347"/>
  <c r="U51" i="347"/>
  <c r="T51" i="347"/>
  <c r="S51" i="347"/>
  <c r="Q51" i="347"/>
  <c r="P51" i="347"/>
  <c r="O51" i="347"/>
  <c r="N51" i="347"/>
  <c r="M51" i="347"/>
  <c r="L51" i="347"/>
  <c r="J51" i="347"/>
  <c r="I51" i="347"/>
  <c r="H51" i="347"/>
  <c r="G51" i="347"/>
  <c r="F51" i="347"/>
  <c r="E51" i="347"/>
  <c r="D51" i="347"/>
  <c r="K51" i="347" s="1"/>
  <c r="Z50" i="347"/>
  <c r="Y50" i="347"/>
  <c r="X50" i="347"/>
  <c r="W50" i="347"/>
  <c r="V50" i="347"/>
  <c r="U50" i="347"/>
  <c r="T50" i="347"/>
  <c r="S50" i="347"/>
  <c r="AA50" i="347" s="1"/>
  <c r="Q50" i="347"/>
  <c r="P50" i="347"/>
  <c r="O50" i="347"/>
  <c r="N50" i="347"/>
  <c r="M50" i="347"/>
  <c r="L50" i="347"/>
  <c r="R50" i="347" s="1"/>
  <c r="AB50" i="347" s="1"/>
  <c r="J50" i="347"/>
  <c r="I50" i="347"/>
  <c r="H50" i="347"/>
  <c r="G50" i="347"/>
  <c r="F50" i="347"/>
  <c r="E50" i="347"/>
  <c r="D50" i="347"/>
  <c r="Z49" i="347"/>
  <c r="Y49" i="347"/>
  <c r="X49" i="347"/>
  <c r="W49" i="347"/>
  <c r="V49" i="347"/>
  <c r="U49" i="347"/>
  <c r="T49" i="347"/>
  <c r="S49" i="347"/>
  <c r="Q49" i="347"/>
  <c r="P49" i="347"/>
  <c r="O49" i="347"/>
  <c r="N49" i="347"/>
  <c r="M49" i="347"/>
  <c r="L49" i="347"/>
  <c r="J49" i="347"/>
  <c r="I49" i="347"/>
  <c r="H49" i="347"/>
  <c r="G49" i="347"/>
  <c r="F49" i="347"/>
  <c r="E49" i="347"/>
  <c r="D49" i="347"/>
  <c r="K49" i="347" s="1"/>
  <c r="Z48" i="347"/>
  <c r="Y48" i="347"/>
  <c r="X48" i="347"/>
  <c r="W48" i="347"/>
  <c r="V48" i="347"/>
  <c r="U48" i="347"/>
  <c r="T48" i="347"/>
  <c r="S48" i="347"/>
  <c r="AA48" i="347" s="1"/>
  <c r="Q48" i="347"/>
  <c r="P48" i="347"/>
  <c r="O48" i="347"/>
  <c r="N48" i="347"/>
  <c r="M48" i="347"/>
  <c r="L48" i="347"/>
  <c r="R48" i="347" s="1"/>
  <c r="AB48" i="347" s="1"/>
  <c r="J48" i="347"/>
  <c r="I48" i="347"/>
  <c r="H48" i="347"/>
  <c r="G48" i="347"/>
  <c r="F48" i="347"/>
  <c r="E48" i="347"/>
  <c r="D48" i="347"/>
  <c r="Z47" i="347"/>
  <c r="Y47" i="347"/>
  <c r="X47" i="347"/>
  <c r="W47" i="347"/>
  <c r="V47" i="347"/>
  <c r="U47" i="347"/>
  <c r="T47" i="347"/>
  <c r="S47" i="347"/>
  <c r="Q47" i="347"/>
  <c r="P47" i="347"/>
  <c r="O47" i="347"/>
  <c r="N47" i="347"/>
  <c r="M47" i="347"/>
  <c r="L47" i="347"/>
  <c r="J47" i="347"/>
  <c r="I47" i="347"/>
  <c r="H47" i="347"/>
  <c r="G47" i="347"/>
  <c r="F47" i="347"/>
  <c r="E47" i="347"/>
  <c r="D47" i="347"/>
  <c r="K47" i="347" s="1"/>
  <c r="Z46" i="347"/>
  <c r="Y46" i="347"/>
  <c r="X46" i="347"/>
  <c r="W46" i="347"/>
  <c r="V46" i="347"/>
  <c r="U46" i="347"/>
  <c r="T46" i="347"/>
  <c r="S46" i="347"/>
  <c r="AA46" i="347" s="1"/>
  <c r="Q46" i="347"/>
  <c r="P46" i="347"/>
  <c r="O46" i="347"/>
  <c r="N46" i="347"/>
  <c r="M46" i="347"/>
  <c r="L46" i="347"/>
  <c r="R46" i="347" s="1"/>
  <c r="AB46" i="347" s="1"/>
  <c r="J46" i="347"/>
  <c r="I46" i="347"/>
  <c r="H46" i="347"/>
  <c r="G46" i="347"/>
  <c r="F46" i="347"/>
  <c r="E46" i="347"/>
  <c r="K46" i="347" s="1"/>
  <c r="D46" i="347"/>
  <c r="AA45" i="347"/>
  <c r="R45" i="347"/>
  <c r="K45" i="347"/>
  <c r="E45" i="347"/>
  <c r="Z44" i="347"/>
  <c r="Z43" i="347" s="1"/>
  <c r="Y44" i="347"/>
  <c r="X44" i="347"/>
  <c r="X43" i="347" s="1"/>
  <c r="W44" i="347"/>
  <c r="V44" i="347"/>
  <c r="V43" i="347" s="1"/>
  <c r="U44" i="347"/>
  <c r="T44" i="347"/>
  <c r="T43" i="347" s="1"/>
  <c r="S44" i="347"/>
  <c r="Q44" i="347"/>
  <c r="Q43" i="347" s="1"/>
  <c r="P44" i="347"/>
  <c r="O44" i="347"/>
  <c r="O43" i="347" s="1"/>
  <c r="N44" i="347"/>
  <c r="M44" i="347"/>
  <c r="M43" i="347" s="1"/>
  <c r="L44" i="347"/>
  <c r="J44" i="347"/>
  <c r="J43" i="347" s="1"/>
  <c r="I44" i="347"/>
  <c r="H44" i="347"/>
  <c r="H43" i="347" s="1"/>
  <c r="G44" i="347"/>
  <c r="F44" i="347"/>
  <c r="F43" i="347" s="1"/>
  <c r="E44" i="347"/>
  <c r="D44" i="347"/>
  <c r="D43" i="347" s="1"/>
  <c r="Y43" i="347"/>
  <c r="W43" i="347"/>
  <c r="U43" i="347"/>
  <c r="S43" i="347"/>
  <c r="P43" i="347"/>
  <c r="N43" i="347"/>
  <c r="L43" i="347"/>
  <c r="I43" i="347"/>
  <c r="G43" i="347"/>
  <c r="E43" i="347"/>
  <c r="Z42" i="347"/>
  <c r="Y42" i="347"/>
  <c r="X42" i="347"/>
  <c r="W42" i="347"/>
  <c r="V42" i="347"/>
  <c r="U42" i="347"/>
  <c r="T42" i="347"/>
  <c r="S42" i="347"/>
  <c r="Q42" i="347"/>
  <c r="P42" i="347"/>
  <c r="O42" i="347"/>
  <c r="N42" i="347"/>
  <c r="M42" i="347"/>
  <c r="L42" i="347"/>
  <c r="J42" i="347"/>
  <c r="I42" i="347"/>
  <c r="H42" i="347"/>
  <c r="G42" i="347"/>
  <c r="F42" i="347"/>
  <c r="E42" i="347"/>
  <c r="D42" i="347"/>
  <c r="Z41" i="347"/>
  <c r="Y41" i="347"/>
  <c r="X41" i="347"/>
  <c r="W41" i="347"/>
  <c r="V41" i="347"/>
  <c r="U41" i="347"/>
  <c r="T41" i="347"/>
  <c r="S41" i="347"/>
  <c r="AA41" i="347" s="1"/>
  <c r="Q41" i="347"/>
  <c r="P41" i="347"/>
  <c r="O41" i="347"/>
  <c r="N41" i="347"/>
  <c r="M41" i="347"/>
  <c r="L41" i="347"/>
  <c r="R41" i="347" s="1"/>
  <c r="AB41" i="347" s="1"/>
  <c r="J41" i="347"/>
  <c r="I41" i="347"/>
  <c r="H41" i="347"/>
  <c r="G41" i="347"/>
  <c r="F41" i="347"/>
  <c r="E41" i="347"/>
  <c r="K41" i="347" s="1"/>
  <c r="D41" i="347"/>
  <c r="Z40" i="347"/>
  <c r="Y40" i="347"/>
  <c r="X40" i="347"/>
  <c r="W40" i="347"/>
  <c r="V40" i="347"/>
  <c r="U40" i="347"/>
  <c r="T40" i="347"/>
  <c r="S40" i="347"/>
  <c r="Q40" i="347"/>
  <c r="P40" i="347"/>
  <c r="O40" i="347"/>
  <c r="N40" i="347"/>
  <c r="M40" i="347"/>
  <c r="L40" i="347"/>
  <c r="J40" i="347"/>
  <c r="I40" i="347"/>
  <c r="H40" i="347"/>
  <c r="G40" i="347"/>
  <c r="F40" i="347"/>
  <c r="E40" i="347"/>
  <c r="D40" i="347"/>
  <c r="Z39" i="347"/>
  <c r="Y39" i="347"/>
  <c r="X39" i="347"/>
  <c r="W39" i="347"/>
  <c r="V39" i="347"/>
  <c r="U39" i="347"/>
  <c r="T39" i="347"/>
  <c r="S39" i="347"/>
  <c r="AA39" i="347" s="1"/>
  <c r="Q39" i="347"/>
  <c r="P39" i="347"/>
  <c r="O39" i="347"/>
  <c r="N39" i="347"/>
  <c r="M39" i="347"/>
  <c r="L39" i="347"/>
  <c r="R39" i="347" s="1"/>
  <c r="AB39" i="347" s="1"/>
  <c r="J39" i="347"/>
  <c r="I39" i="347"/>
  <c r="H39" i="347"/>
  <c r="G39" i="347"/>
  <c r="F39" i="347"/>
  <c r="E39" i="347"/>
  <c r="K39" i="347" s="1"/>
  <c r="D39" i="347"/>
  <c r="Z38" i="347"/>
  <c r="Y38" i="347"/>
  <c r="X38" i="347"/>
  <c r="W38" i="347"/>
  <c r="V38" i="347"/>
  <c r="U38" i="347"/>
  <c r="T38" i="347"/>
  <c r="S38" i="347"/>
  <c r="Q38" i="347"/>
  <c r="P38" i="347"/>
  <c r="O38" i="347"/>
  <c r="N38" i="347"/>
  <c r="M38" i="347"/>
  <c r="L38" i="347"/>
  <c r="J38" i="347"/>
  <c r="I38" i="347"/>
  <c r="H38" i="347"/>
  <c r="G38" i="347"/>
  <c r="F38" i="347"/>
  <c r="E38" i="347"/>
  <c r="D38" i="347"/>
  <c r="Z37" i="347"/>
  <c r="Y37" i="347"/>
  <c r="X37" i="347"/>
  <c r="W37" i="347"/>
  <c r="V37" i="347"/>
  <c r="U37" i="347"/>
  <c r="T37" i="347"/>
  <c r="S37" i="347"/>
  <c r="AA37" i="347" s="1"/>
  <c r="Q37" i="347"/>
  <c r="P37" i="347"/>
  <c r="O37" i="347"/>
  <c r="N37" i="347"/>
  <c r="M37" i="347"/>
  <c r="L37" i="347"/>
  <c r="R37" i="347" s="1"/>
  <c r="AB37" i="347" s="1"/>
  <c r="J37" i="347"/>
  <c r="I37" i="347"/>
  <c r="H37" i="347"/>
  <c r="G37" i="347"/>
  <c r="F37" i="347"/>
  <c r="E37" i="347"/>
  <c r="K37" i="347" s="1"/>
  <c r="D37" i="347"/>
  <c r="AA36" i="347"/>
  <c r="R36" i="347"/>
  <c r="K36" i="347"/>
  <c r="E36" i="347"/>
  <c r="Z35" i="347"/>
  <c r="Y35" i="347"/>
  <c r="X35" i="347"/>
  <c r="W35" i="347"/>
  <c r="V35" i="347"/>
  <c r="U35" i="347"/>
  <c r="T35" i="347"/>
  <c r="S35" i="347"/>
  <c r="Q35" i="347"/>
  <c r="P35" i="347"/>
  <c r="O35" i="347"/>
  <c r="N35" i="347"/>
  <c r="M35" i="347"/>
  <c r="L35" i="347"/>
  <c r="J35" i="347"/>
  <c r="I35" i="347"/>
  <c r="H35" i="347"/>
  <c r="G35" i="347"/>
  <c r="F35" i="347"/>
  <c r="E35" i="347"/>
  <c r="D35" i="347"/>
  <c r="Z34" i="347"/>
  <c r="Y34" i="347"/>
  <c r="X34" i="347"/>
  <c r="W34" i="347"/>
  <c r="V34" i="347"/>
  <c r="U34" i="347"/>
  <c r="T34" i="347"/>
  <c r="S34" i="347"/>
  <c r="AA34" i="347" s="1"/>
  <c r="Q34" i="347"/>
  <c r="P34" i="347"/>
  <c r="O34" i="347"/>
  <c r="N34" i="347"/>
  <c r="M34" i="347"/>
  <c r="L34" i="347"/>
  <c r="R34" i="347" s="1"/>
  <c r="AB34" i="347" s="1"/>
  <c r="J34" i="347"/>
  <c r="I34" i="347"/>
  <c r="H34" i="347"/>
  <c r="G34" i="347"/>
  <c r="F34" i="347"/>
  <c r="E34" i="347"/>
  <c r="K34" i="347" s="1"/>
  <c r="D34" i="347"/>
  <c r="Z33" i="347"/>
  <c r="Y33" i="347"/>
  <c r="X33" i="347"/>
  <c r="W33" i="347"/>
  <c r="V33" i="347"/>
  <c r="U33" i="347"/>
  <c r="T33" i="347"/>
  <c r="S33" i="347"/>
  <c r="Q33" i="347"/>
  <c r="P33" i="347"/>
  <c r="O33" i="347"/>
  <c r="N33" i="347"/>
  <c r="M33" i="347"/>
  <c r="L33" i="347"/>
  <c r="J33" i="347"/>
  <c r="I33" i="347"/>
  <c r="H33" i="347"/>
  <c r="G33" i="347"/>
  <c r="F33" i="347"/>
  <c r="E33" i="347"/>
  <c r="D33" i="347"/>
  <c r="Z32" i="347"/>
  <c r="Y32" i="347"/>
  <c r="X32" i="347"/>
  <c r="W32" i="347"/>
  <c r="V32" i="347"/>
  <c r="U32" i="347"/>
  <c r="T32" i="347"/>
  <c r="S32" i="347"/>
  <c r="AA32" i="347" s="1"/>
  <c r="Q32" i="347"/>
  <c r="P32" i="347"/>
  <c r="O32" i="347"/>
  <c r="N32" i="347"/>
  <c r="M32" i="347"/>
  <c r="L32" i="347"/>
  <c r="R32" i="347" s="1"/>
  <c r="AB32" i="347" s="1"/>
  <c r="J32" i="347"/>
  <c r="I32" i="347"/>
  <c r="H32" i="347"/>
  <c r="G32" i="347"/>
  <c r="F32" i="347"/>
  <c r="E32" i="347"/>
  <c r="K32" i="347" s="1"/>
  <c r="D32" i="347"/>
  <c r="Z31" i="347"/>
  <c r="Y31" i="347"/>
  <c r="X31" i="347"/>
  <c r="W31" i="347"/>
  <c r="V31" i="347"/>
  <c r="U31" i="347"/>
  <c r="T31" i="347"/>
  <c r="S31" i="347"/>
  <c r="Q31" i="347"/>
  <c r="P31" i="347"/>
  <c r="O31" i="347"/>
  <c r="N31" i="347"/>
  <c r="M31" i="347"/>
  <c r="L31" i="347"/>
  <c r="J31" i="347"/>
  <c r="I31" i="347"/>
  <c r="H31" i="347"/>
  <c r="G31" i="347"/>
  <c r="F31" i="347"/>
  <c r="E31" i="347"/>
  <c r="D31" i="347"/>
  <c r="Z30" i="347"/>
  <c r="Y30" i="347"/>
  <c r="X30" i="347"/>
  <c r="W30" i="347"/>
  <c r="V30" i="347"/>
  <c r="U30" i="347"/>
  <c r="T30" i="347"/>
  <c r="S30" i="347"/>
  <c r="AA30" i="347" s="1"/>
  <c r="Q30" i="347"/>
  <c r="P30" i="347"/>
  <c r="O30" i="347"/>
  <c r="N30" i="347"/>
  <c r="M30" i="347"/>
  <c r="L30" i="347"/>
  <c r="R30" i="347" s="1"/>
  <c r="AB30" i="347" s="1"/>
  <c r="J30" i="347"/>
  <c r="I30" i="347"/>
  <c r="H30" i="347"/>
  <c r="G30" i="347"/>
  <c r="F30" i="347"/>
  <c r="E30" i="347"/>
  <c r="K30" i="347" s="1"/>
  <c r="D30" i="347"/>
  <c r="AA29" i="347"/>
  <c r="R29" i="347"/>
  <c r="K29" i="347"/>
  <c r="E29" i="347"/>
  <c r="Z28" i="347"/>
  <c r="Z27" i="347" s="1"/>
  <c r="Z26" i="347" s="1"/>
  <c r="Y28" i="347"/>
  <c r="X28" i="347"/>
  <c r="X27" i="347" s="1"/>
  <c r="X26" i="347" s="1"/>
  <c r="W28" i="347"/>
  <c r="V28" i="347"/>
  <c r="V27" i="347" s="1"/>
  <c r="V26" i="347" s="1"/>
  <c r="U28" i="347"/>
  <c r="T28" i="347"/>
  <c r="T27" i="347" s="1"/>
  <c r="T26" i="347" s="1"/>
  <c r="S28" i="347"/>
  <c r="Q28" i="347"/>
  <c r="Q27" i="347" s="1"/>
  <c r="Q26" i="347" s="1"/>
  <c r="Q13" i="347" s="1"/>
  <c r="P28" i="347"/>
  <c r="O28" i="347"/>
  <c r="O27" i="347" s="1"/>
  <c r="O26" i="347" s="1"/>
  <c r="O13" i="347" s="1"/>
  <c r="N28" i="347"/>
  <c r="M28" i="347"/>
  <c r="M27" i="347" s="1"/>
  <c r="M26" i="347" s="1"/>
  <c r="M13" i="347" s="1"/>
  <c r="L28" i="347"/>
  <c r="J28" i="347"/>
  <c r="J27" i="347" s="1"/>
  <c r="J26" i="347" s="1"/>
  <c r="I28" i="347"/>
  <c r="H28" i="347"/>
  <c r="H27" i="347" s="1"/>
  <c r="H26" i="347" s="1"/>
  <c r="G28" i="347"/>
  <c r="F28" i="347"/>
  <c r="F27" i="347" s="1"/>
  <c r="F26" i="347" s="1"/>
  <c r="E28" i="347"/>
  <c r="D28" i="347"/>
  <c r="D27" i="347" s="1"/>
  <c r="D26" i="347" s="1"/>
  <c r="Y27" i="347"/>
  <c r="Y26" i="347" s="1"/>
  <c r="Y13" i="347" s="1"/>
  <c r="W27" i="347"/>
  <c r="W26" i="347" s="1"/>
  <c r="W13" i="347" s="1"/>
  <c r="U27" i="347"/>
  <c r="U26" i="347" s="1"/>
  <c r="U13" i="347" s="1"/>
  <c r="S27" i="347"/>
  <c r="P27" i="347"/>
  <c r="P26" i="347" s="1"/>
  <c r="N27" i="347"/>
  <c r="N26" i="347" s="1"/>
  <c r="L27" i="347"/>
  <c r="I27" i="347"/>
  <c r="I26" i="347" s="1"/>
  <c r="I13" i="347" s="1"/>
  <c r="G27" i="347"/>
  <c r="G26" i="347" s="1"/>
  <c r="G13" i="347" s="1"/>
  <c r="E27" i="347"/>
  <c r="E26" i="347"/>
  <c r="Z25" i="347"/>
  <c r="Y25" i="347"/>
  <c r="X25" i="347"/>
  <c r="W25" i="347"/>
  <c r="V25" i="347"/>
  <c r="U25" i="347"/>
  <c r="T25" i="347"/>
  <c r="S25" i="347"/>
  <c r="AA25" i="347" s="1"/>
  <c r="Q25" i="347"/>
  <c r="P25" i="347"/>
  <c r="O25" i="347"/>
  <c r="N25" i="347"/>
  <c r="M25" i="347"/>
  <c r="L25" i="347"/>
  <c r="R25" i="347" s="1"/>
  <c r="AB25" i="347" s="1"/>
  <c r="J25" i="347"/>
  <c r="I25" i="347"/>
  <c r="H25" i="347"/>
  <c r="G25" i="347"/>
  <c r="F25" i="347"/>
  <c r="E25" i="347"/>
  <c r="K25" i="347" s="1"/>
  <c r="D25" i="347"/>
  <c r="Z24" i="347"/>
  <c r="Y24" i="347"/>
  <c r="X24" i="347"/>
  <c r="W24" i="347"/>
  <c r="V24" i="347"/>
  <c r="U24" i="347"/>
  <c r="T24" i="347"/>
  <c r="S24" i="347"/>
  <c r="Q24" i="347"/>
  <c r="P24" i="347"/>
  <c r="O24" i="347"/>
  <c r="N24" i="347"/>
  <c r="M24" i="347"/>
  <c r="L24" i="347"/>
  <c r="J24" i="347"/>
  <c r="I24" i="347"/>
  <c r="H24" i="347"/>
  <c r="G24" i="347"/>
  <c r="F24" i="347"/>
  <c r="E24" i="347"/>
  <c r="D24" i="347"/>
  <c r="Z23" i="347"/>
  <c r="Y23" i="347"/>
  <c r="Y22" i="347" s="1"/>
  <c r="X23" i="347"/>
  <c r="W23" i="347"/>
  <c r="W22" i="347" s="1"/>
  <c r="V23" i="347"/>
  <c r="U23" i="347"/>
  <c r="U22" i="347" s="1"/>
  <c r="T23" i="347"/>
  <c r="S23" i="347"/>
  <c r="AA23" i="347" s="1"/>
  <c r="Q23" i="347"/>
  <c r="P23" i="347"/>
  <c r="P22" i="347" s="1"/>
  <c r="O23" i="347"/>
  <c r="N23" i="347"/>
  <c r="N22" i="347" s="1"/>
  <c r="M23" i="347"/>
  <c r="L23" i="347"/>
  <c r="R23" i="347" s="1"/>
  <c r="AB23" i="347" s="1"/>
  <c r="J23" i="347"/>
  <c r="I23" i="347"/>
  <c r="I22" i="347" s="1"/>
  <c r="H23" i="347"/>
  <c r="G23" i="347"/>
  <c r="G22" i="347" s="1"/>
  <c r="F23" i="347"/>
  <c r="E23" i="347"/>
  <c r="K23" i="347" s="1"/>
  <c r="D23" i="347"/>
  <c r="Z22" i="347"/>
  <c r="X22" i="347"/>
  <c r="V22" i="347"/>
  <c r="T22" i="347"/>
  <c r="Q22" i="347"/>
  <c r="O22" i="347"/>
  <c r="M22" i="347"/>
  <c r="J22" i="347"/>
  <c r="H22" i="347"/>
  <c r="F22" i="347"/>
  <c r="E22" i="347"/>
  <c r="D22" i="347"/>
  <c r="Z21" i="347"/>
  <c r="Y21" i="347"/>
  <c r="X21" i="347"/>
  <c r="W21" i="347"/>
  <c r="V21" i="347"/>
  <c r="U21" i="347"/>
  <c r="T21" i="347"/>
  <c r="S21" i="347"/>
  <c r="AA21" i="347" s="1"/>
  <c r="Q21" i="347"/>
  <c r="P21" i="347"/>
  <c r="O21" i="347"/>
  <c r="N21" i="347"/>
  <c r="M21" i="347"/>
  <c r="L21" i="347"/>
  <c r="R21" i="347" s="1"/>
  <c r="AB21" i="347" s="1"/>
  <c r="J21" i="347"/>
  <c r="I21" i="347"/>
  <c r="H21" i="347"/>
  <c r="G21" i="347"/>
  <c r="F21" i="347"/>
  <c r="E21" i="347"/>
  <c r="K21" i="347" s="1"/>
  <c r="D21" i="347"/>
  <c r="Z20" i="347"/>
  <c r="Y20" i="347"/>
  <c r="X20" i="347"/>
  <c r="W20" i="347"/>
  <c r="V20" i="347"/>
  <c r="U20" i="347"/>
  <c r="T20" i="347"/>
  <c r="S20" i="347"/>
  <c r="Q20" i="347"/>
  <c r="P20" i="347"/>
  <c r="O20" i="347"/>
  <c r="N20" i="347"/>
  <c r="M20" i="347"/>
  <c r="L20" i="347"/>
  <c r="J20" i="347"/>
  <c r="I20" i="347"/>
  <c r="H20" i="347"/>
  <c r="G20" i="347"/>
  <c r="F20" i="347"/>
  <c r="E20" i="347"/>
  <c r="D20" i="347"/>
  <c r="Z19" i="347"/>
  <c r="Y19" i="347"/>
  <c r="Y18" i="347" s="1"/>
  <c r="Y17" i="347" s="1"/>
  <c r="X19" i="347"/>
  <c r="W19" i="347"/>
  <c r="W18" i="347" s="1"/>
  <c r="W17" i="347" s="1"/>
  <c r="V19" i="347"/>
  <c r="U19" i="347"/>
  <c r="U18" i="347" s="1"/>
  <c r="U17" i="347" s="1"/>
  <c r="T19" i="347"/>
  <c r="S19" i="347"/>
  <c r="AA19" i="347" s="1"/>
  <c r="Q19" i="347"/>
  <c r="P19" i="347"/>
  <c r="P18" i="347" s="1"/>
  <c r="P17" i="347" s="1"/>
  <c r="O19" i="347"/>
  <c r="N19" i="347"/>
  <c r="N18" i="347" s="1"/>
  <c r="N17" i="347" s="1"/>
  <c r="M19" i="347"/>
  <c r="L19" i="347"/>
  <c r="R19" i="347" s="1"/>
  <c r="AB19" i="347" s="1"/>
  <c r="J19" i="347"/>
  <c r="I19" i="347"/>
  <c r="I18" i="347" s="1"/>
  <c r="I17" i="347" s="1"/>
  <c r="H19" i="347"/>
  <c r="G19" i="347"/>
  <c r="G18" i="347" s="1"/>
  <c r="G17" i="347" s="1"/>
  <c r="F19" i="347"/>
  <c r="E19" i="347"/>
  <c r="K19" i="347" s="1"/>
  <c r="D19" i="347"/>
  <c r="Z18" i="347"/>
  <c r="Z17" i="347" s="1"/>
  <c r="X18" i="347"/>
  <c r="X17" i="347" s="1"/>
  <c r="V18" i="347"/>
  <c r="V17" i="347" s="1"/>
  <c r="T18" i="347"/>
  <c r="T17" i="347" s="1"/>
  <c r="Q18" i="347"/>
  <c r="Q17" i="347" s="1"/>
  <c r="O18" i="347"/>
  <c r="O17" i="347" s="1"/>
  <c r="M18" i="347"/>
  <c r="M17" i="347" s="1"/>
  <c r="J18" i="347"/>
  <c r="J17" i="347" s="1"/>
  <c r="H18" i="347"/>
  <c r="H17" i="347" s="1"/>
  <c r="F18" i="347"/>
  <c r="F17" i="347" s="1"/>
  <c r="E18" i="347"/>
  <c r="D18" i="347"/>
  <c r="D17" i="347" s="1"/>
  <c r="E17" i="347"/>
  <c r="Z16" i="347"/>
  <c r="Z15" i="347" s="1"/>
  <c r="Y16" i="347"/>
  <c r="X16" i="347"/>
  <c r="X15" i="347" s="1"/>
  <c r="W16" i="347"/>
  <c r="V16" i="347"/>
  <c r="V15" i="347" s="1"/>
  <c r="U16" i="347"/>
  <c r="T16" i="347"/>
  <c r="T15" i="347" s="1"/>
  <c r="S16" i="347"/>
  <c r="Q16" i="347"/>
  <c r="Q15" i="347" s="1"/>
  <c r="P16" i="347"/>
  <c r="O16" i="347"/>
  <c r="O15" i="347" s="1"/>
  <c r="N16" i="347"/>
  <c r="M16" i="347"/>
  <c r="M15" i="347" s="1"/>
  <c r="L16" i="347"/>
  <c r="J16" i="347"/>
  <c r="J15" i="347" s="1"/>
  <c r="I16" i="347"/>
  <c r="H16" i="347"/>
  <c r="H15" i="347" s="1"/>
  <c r="G16" i="347"/>
  <c r="F16" i="347"/>
  <c r="F15" i="347" s="1"/>
  <c r="E16" i="347"/>
  <c r="D16" i="347"/>
  <c r="D15" i="347" s="1"/>
  <c r="Y15" i="347"/>
  <c r="W15" i="347"/>
  <c r="U15" i="347"/>
  <c r="S15" i="347"/>
  <c r="P15" i="347"/>
  <c r="N15" i="347"/>
  <c r="L15" i="347"/>
  <c r="I15" i="347"/>
  <c r="G15" i="347"/>
  <c r="E15" i="347"/>
  <c r="AA14" i="347"/>
  <c r="R14" i="347"/>
  <c r="K14" i="347"/>
  <c r="E14" i="347"/>
  <c r="E13" i="347"/>
  <c r="E12" i="347"/>
  <c r="E11" i="347"/>
  <c r="E694" i="347" s="1"/>
  <c r="E1293" i="347" s="1"/>
  <c r="T13" i="347" l="1"/>
  <c r="V13" i="347"/>
  <c r="X13" i="347"/>
  <c r="Z13" i="347"/>
  <c r="M163" i="347"/>
  <c r="M12" i="347" s="1"/>
  <c r="Q163" i="347"/>
  <c r="Q12" i="347" s="1"/>
  <c r="H258" i="347"/>
  <c r="V258" i="347"/>
  <c r="Z258" i="347"/>
  <c r="O209" i="347"/>
  <c r="O163" i="347" s="1"/>
  <c r="O12" i="347" s="1"/>
  <c r="G218" i="347"/>
  <c r="G217" i="347" s="1"/>
  <c r="G216" i="347" s="1"/>
  <c r="G209" i="347" s="1"/>
  <c r="G163" i="347" s="1"/>
  <c r="G12" i="347" s="1"/>
  <c r="I218" i="347"/>
  <c r="I217" i="347" s="1"/>
  <c r="I216" i="347" s="1"/>
  <c r="I209" i="347" s="1"/>
  <c r="I163" i="347" s="1"/>
  <c r="I12" i="347" s="1"/>
  <c r="N218" i="347"/>
  <c r="P218" i="347"/>
  <c r="U218" i="347"/>
  <c r="U217" i="347" s="1"/>
  <c r="U216" i="347" s="1"/>
  <c r="U209" i="347" s="1"/>
  <c r="U163" i="347" s="1"/>
  <c r="U12" i="347" s="1"/>
  <c r="W218" i="347"/>
  <c r="W217" i="347" s="1"/>
  <c r="W216" i="347" s="1"/>
  <c r="W209" i="347" s="1"/>
  <c r="W163" i="347" s="1"/>
  <c r="W12" i="347" s="1"/>
  <c r="Y218" i="347"/>
  <c r="Y217" i="347" s="1"/>
  <c r="Y216" i="347" s="1"/>
  <c r="Y209" i="347" s="1"/>
  <c r="Y163" i="347" s="1"/>
  <c r="Y12" i="347" s="1"/>
  <c r="U472" i="347"/>
  <c r="U471" i="347" s="1"/>
  <c r="U470" i="347" s="1"/>
  <c r="W472" i="347"/>
  <c r="W471" i="347" s="1"/>
  <c r="W470" i="347" s="1"/>
  <c r="Y472" i="347"/>
  <c r="Y471" i="347" s="1"/>
  <c r="Y470" i="347" s="1"/>
  <c r="I481" i="347"/>
  <c r="I472" i="347" s="1"/>
  <c r="I471" i="347" s="1"/>
  <c r="I470" i="347" s="1"/>
  <c r="W481" i="347"/>
  <c r="M481" i="347"/>
  <c r="M472" i="347" s="1"/>
  <c r="M471" i="347" s="1"/>
  <c r="M470" i="347" s="1"/>
  <c r="O481" i="347"/>
  <c r="O472" i="347" s="1"/>
  <c r="O471" i="347" s="1"/>
  <c r="O470" i="347" s="1"/>
  <c r="M487" i="347"/>
  <c r="Q487" i="347"/>
  <c r="Q481" i="347" s="1"/>
  <c r="Q472" i="347" s="1"/>
  <c r="Q471" i="347" s="1"/>
  <c r="Q470" i="347" s="1"/>
  <c r="K15" i="347"/>
  <c r="K17" i="347"/>
  <c r="AA27" i="347"/>
  <c r="K43" i="347"/>
  <c r="AA43" i="347"/>
  <c r="R15" i="347"/>
  <c r="AB15" i="347" s="1"/>
  <c r="AA15" i="347"/>
  <c r="K27" i="347"/>
  <c r="R27" i="347"/>
  <c r="AB27" i="347" s="1"/>
  <c r="R43" i="347"/>
  <c r="AB43" i="347" s="1"/>
  <c r="F13" i="347"/>
  <c r="H13" i="347"/>
  <c r="J13" i="347"/>
  <c r="N13" i="347"/>
  <c r="P13" i="347"/>
  <c r="R154" i="347"/>
  <c r="R164" i="347"/>
  <c r="R199" i="347"/>
  <c r="K210" i="347"/>
  <c r="K218" i="347"/>
  <c r="N217" i="347"/>
  <c r="N216" i="347" s="1"/>
  <c r="N209" i="347" s="1"/>
  <c r="P217" i="347"/>
  <c r="P216" i="347" s="1"/>
  <c r="P209" i="347" s="1"/>
  <c r="R231" i="347"/>
  <c r="AA231" i="347"/>
  <c r="K244" i="347"/>
  <c r="K246" i="347"/>
  <c r="K248" i="347"/>
  <c r="F257" i="347"/>
  <c r="H257" i="347"/>
  <c r="J257" i="347"/>
  <c r="T257" i="347"/>
  <c r="V257" i="347"/>
  <c r="X257" i="347"/>
  <c r="Z257" i="347"/>
  <c r="K403" i="347"/>
  <c r="R408" i="347"/>
  <c r="AB408" i="347" s="1"/>
  <c r="AA408" i="347"/>
  <c r="AC446" i="347"/>
  <c r="AC448" i="347"/>
  <c r="AC450" i="347"/>
  <c r="AC452" i="347"/>
  <c r="AC454" i="347"/>
  <c r="AC456" i="347"/>
  <c r="AC458" i="347"/>
  <c r="AC460" i="347"/>
  <c r="AC462" i="347"/>
  <c r="AA474" i="347"/>
  <c r="AB474" i="347" s="1"/>
  <c r="AC474" i="347" s="1"/>
  <c r="K483" i="347"/>
  <c r="R483" i="347"/>
  <c r="AA483" i="347"/>
  <c r="K561" i="347"/>
  <c r="R561" i="347"/>
  <c r="AB561" i="347" s="1"/>
  <c r="AA561" i="347"/>
  <c r="F487" i="347"/>
  <c r="F481" i="347" s="1"/>
  <c r="F472" i="347" s="1"/>
  <c r="F471" i="347" s="1"/>
  <c r="F470" i="347" s="1"/>
  <c r="H487" i="347"/>
  <c r="H481" i="347" s="1"/>
  <c r="H472" i="347" s="1"/>
  <c r="H471" i="347" s="1"/>
  <c r="H470" i="347" s="1"/>
  <c r="J487" i="347"/>
  <c r="J481" i="347" s="1"/>
  <c r="J472" i="347" s="1"/>
  <c r="J471" i="347" s="1"/>
  <c r="J470" i="347" s="1"/>
  <c r="T487" i="347"/>
  <c r="T481" i="347" s="1"/>
  <c r="T472" i="347" s="1"/>
  <c r="T471" i="347" s="1"/>
  <c r="T470" i="347" s="1"/>
  <c r="V487" i="347"/>
  <c r="V481" i="347" s="1"/>
  <c r="V472" i="347" s="1"/>
  <c r="V471" i="347" s="1"/>
  <c r="V470" i="347" s="1"/>
  <c r="X487" i="347"/>
  <c r="X481" i="347" s="1"/>
  <c r="X472" i="347" s="1"/>
  <c r="X471" i="347" s="1"/>
  <c r="X470" i="347" s="1"/>
  <c r="Z487" i="347"/>
  <c r="Z481" i="347" s="1"/>
  <c r="Z472" i="347" s="1"/>
  <c r="Z471" i="347" s="1"/>
  <c r="Z470" i="347" s="1"/>
  <c r="R600" i="347"/>
  <c r="AB600" i="347" s="1"/>
  <c r="R607" i="347"/>
  <c r="L606" i="347"/>
  <c r="L605" i="347" s="1"/>
  <c r="R605" i="347" s="1"/>
  <c r="AA607" i="347"/>
  <c r="S606" i="347"/>
  <c r="S605" i="347" s="1"/>
  <c r="R616" i="347"/>
  <c r="L615" i="347"/>
  <c r="R615" i="347" s="1"/>
  <c r="AA616" i="347"/>
  <c r="S615" i="347"/>
  <c r="S614" i="347" s="1"/>
  <c r="S610" i="347" s="1"/>
  <c r="G614" i="347"/>
  <c r="G610" i="347" s="1"/>
  <c r="P614" i="347"/>
  <c r="U614" i="347"/>
  <c r="U610" i="347" s="1"/>
  <c r="Y614" i="347"/>
  <c r="Y610" i="347" s="1"/>
  <c r="R701" i="347"/>
  <c r="R709" i="347"/>
  <c r="L706" i="347"/>
  <c r="R706" i="347" s="1"/>
  <c r="AA709" i="347"/>
  <c r="S706" i="347"/>
  <c r="AA706" i="347" s="1"/>
  <c r="R713" i="347"/>
  <c r="L712" i="347"/>
  <c r="R719" i="347"/>
  <c r="L718" i="347"/>
  <c r="R718" i="347" s="1"/>
  <c r="R725" i="347"/>
  <c r="R733" i="347"/>
  <c r="L730" i="347"/>
  <c r="R730" i="347" s="1"/>
  <c r="AA733" i="347"/>
  <c r="S730" i="347"/>
  <c r="AA730" i="347" s="1"/>
  <c r="R737" i="347"/>
  <c r="L736" i="347"/>
  <c r="AA737" i="347"/>
  <c r="S736" i="347"/>
  <c r="K744" i="347"/>
  <c r="D743" i="347"/>
  <c r="AA749" i="347"/>
  <c r="K752" i="347"/>
  <c r="D749" i="347"/>
  <c r="K749" i="347" s="1"/>
  <c r="AC753" i="347"/>
  <c r="AC761" i="347"/>
  <c r="AA764" i="347"/>
  <c r="S763" i="347"/>
  <c r="K788" i="347"/>
  <c r="D787" i="347"/>
  <c r="K787" i="347" s="1"/>
  <c r="AC789" i="347"/>
  <c r="O779" i="347"/>
  <c r="O778" i="347" s="1"/>
  <c r="O774" i="347" s="1"/>
  <c r="O741" i="347" s="1"/>
  <c r="O699" i="347" s="1"/>
  <c r="O698" i="347" s="1"/>
  <c r="O697" i="347" s="1"/>
  <c r="O1193" i="347" s="1"/>
  <c r="R817" i="347"/>
  <c r="N778" i="347"/>
  <c r="N774" i="347" s="1"/>
  <c r="AC820" i="347"/>
  <c r="R838" i="347"/>
  <c r="L837" i="347"/>
  <c r="R837" i="347" s="1"/>
  <c r="AA838" i="347"/>
  <c r="S837" i="347"/>
  <c r="S833" i="347" s="1"/>
  <c r="AC851" i="347"/>
  <c r="AC861" i="347"/>
  <c r="AC862" i="347"/>
  <c r="AC863" i="347"/>
  <c r="AC864" i="347"/>
  <c r="AC865" i="347"/>
  <c r="AA1154" i="347"/>
  <c r="AB1154" i="347" s="1"/>
  <c r="S1043" i="347"/>
  <c r="AA1043" i="347" s="1"/>
  <c r="K1157" i="347"/>
  <c r="D1043" i="347"/>
  <c r="K1043" i="347" s="1"/>
  <c r="AB1162" i="347"/>
  <c r="AA1241" i="347"/>
  <c r="S1240" i="347"/>
  <c r="AB14" i="347"/>
  <c r="AC14" i="347" s="1"/>
  <c r="K16" i="347"/>
  <c r="R16" i="347"/>
  <c r="AB16" i="347" s="1"/>
  <c r="AA16" i="347"/>
  <c r="K18" i="347"/>
  <c r="L18" i="347"/>
  <c r="S18" i="347"/>
  <c r="K20" i="347"/>
  <c r="R20" i="347"/>
  <c r="AB20" i="347" s="1"/>
  <c r="AA20" i="347"/>
  <c r="K22" i="347"/>
  <c r="L22" i="347"/>
  <c r="R22" i="347" s="1"/>
  <c r="S22" i="347"/>
  <c r="AA22" i="347" s="1"/>
  <c r="K24" i="347"/>
  <c r="R24" i="347"/>
  <c r="AB24" i="347" s="1"/>
  <c r="AA24" i="347"/>
  <c r="K26" i="347"/>
  <c r="L26" i="347"/>
  <c r="R26" i="347" s="1"/>
  <c r="S26" i="347"/>
  <c r="K28" i="347"/>
  <c r="R28" i="347"/>
  <c r="AB28" i="347" s="1"/>
  <c r="AA28" i="347"/>
  <c r="AB29" i="347"/>
  <c r="AC29" i="347" s="1"/>
  <c r="K31" i="347"/>
  <c r="R31" i="347"/>
  <c r="AB31" i="347" s="1"/>
  <c r="AA31" i="347"/>
  <c r="K33" i="347"/>
  <c r="R33" i="347"/>
  <c r="AA33" i="347"/>
  <c r="K35" i="347"/>
  <c r="R35" i="347"/>
  <c r="AB35" i="347" s="1"/>
  <c r="AA35" i="347"/>
  <c r="AB36" i="347"/>
  <c r="AC36" i="347" s="1"/>
  <c r="K38" i="347"/>
  <c r="R38" i="347"/>
  <c r="AB38" i="347" s="1"/>
  <c r="AA38" i="347"/>
  <c r="K40" i="347"/>
  <c r="R40" i="347"/>
  <c r="AA40" i="347"/>
  <c r="K42" i="347"/>
  <c r="R42" i="347"/>
  <c r="AB42" i="347" s="1"/>
  <c r="AA42" i="347"/>
  <c r="K44" i="347"/>
  <c r="R44" i="347"/>
  <c r="AA44" i="347"/>
  <c r="AB45" i="347"/>
  <c r="AC45" i="347" s="1"/>
  <c r="R47" i="347"/>
  <c r="K48" i="347"/>
  <c r="AC48" i="347" s="1"/>
  <c r="R49" i="347"/>
  <c r="K50" i="347"/>
  <c r="AC50" i="347" s="1"/>
  <c r="R51" i="347"/>
  <c r="R53" i="347"/>
  <c r="AA53" i="347"/>
  <c r="K54" i="347"/>
  <c r="R55" i="347"/>
  <c r="AB55" i="347" s="1"/>
  <c r="AC55" i="347" s="1"/>
  <c r="AA55" i="347"/>
  <c r="K56" i="347"/>
  <c r="R57" i="347"/>
  <c r="AA57" i="347"/>
  <c r="K58" i="347"/>
  <c r="R59" i="347"/>
  <c r="AB59" i="347" s="1"/>
  <c r="AC59" i="347" s="1"/>
  <c r="AA59" i="347"/>
  <c r="R61" i="347"/>
  <c r="K62" i="347"/>
  <c r="AC62" i="347" s="1"/>
  <c r="R63" i="347"/>
  <c r="K64" i="347"/>
  <c r="AC64" i="347" s="1"/>
  <c r="R65" i="347"/>
  <c r="K66" i="347"/>
  <c r="AC66" i="347" s="1"/>
  <c r="AB67" i="347"/>
  <c r="AC67" i="347" s="1"/>
  <c r="K68" i="347"/>
  <c r="R69" i="347"/>
  <c r="AB69" i="347" s="1"/>
  <c r="AC69" i="347" s="1"/>
  <c r="AA69" i="347"/>
  <c r="K70" i="347"/>
  <c r="R71" i="347"/>
  <c r="AA71" i="347"/>
  <c r="K72" i="347"/>
  <c r="R73" i="347"/>
  <c r="AB73" i="347" s="1"/>
  <c r="AC73" i="347" s="1"/>
  <c r="AA73" i="347"/>
  <c r="R75" i="347"/>
  <c r="AB75" i="347" s="1"/>
  <c r="AC75" i="347" s="1"/>
  <c r="AA75" i="347"/>
  <c r="R77" i="347"/>
  <c r="K78" i="347"/>
  <c r="AC78" i="347" s="1"/>
  <c r="R79" i="347"/>
  <c r="K80" i="347"/>
  <c r="AC80" i="347" s="1"/>
  <c r="R81" i="347"/>
  <c r="K82" i="347"/>
  <c r="AC82" i="347" s="1"/>
  <c r="R83" i="347"/>
  <c r="R85" i="347"/>
  <c r="AA85" i="347"/>
  <c r="K86" i="347"/>
  <c r="R87" i="347"/>
  <c r="AB87" i="347" s="1"/>
  <c r="AC87" i="347" s="1"/>
  <c r="AA87" i="347"/>
  <c r="K88" i="347"/>
  <c r="R89" i="347"/>
  <c r="AA89" i="347"/>
  <c r="K90" i="347"/>
  <c r="R91" i="347"/>
  <c r="AB91" i="347" s="1"/>
  <c r="AC91" i="347" s="1"/>
  <c r="AA91" i="347"/>
  <c r="K92" i="347"/>
  <c r="AB93" i="347"/>
  <c r="AC93" i="347" s="1"/>
  <c r="K94" i="347"/>
  <c r="AC94" i="347" s="1"/>
  <c r="R95" i="347"/>
  <c r="K96" i="347"/>
  <c r="AC96" i="347" s="1"/>
  <c r="R97" i="347"/>
  <c r="K98" i="347"/>
  <c r="AC98" i="347" s="1"/>
  <c r="R99" i="347"/>
  <c r="R101" i="347"/>
  <c r="AB101" i="347" s="1"/>
  <c r="AC101" i="347" s="1"/>
  <c r="AA101" i="347"/>
  <c r="K102" i="347"/>
  <c r="R103" i="347"/>
  <c r="AA103" i="347"/>
  <c r="K104" i="347"/>
  <c r="R105" i="347"/>
  <c r="AB105" i="347" s="1"/>
  <c r="AC105" i="347" s="1"/>
  <c r="AA105" i="347"/>
  <c r="K106" i="347"/>
  <c r="AB107" i="347"/>
  <c r="AC107" i="347" s="1"/>
  <c r="K108" i="347"/>
  <c r="AC108" i="347" s="1"/>
  <c r="R109" i="347"/>
  <c r="K110" i="347"/>
  <c r="AC110" i="347" s="1"/>
  <c r="R111" i="347"/>
  <c r="K112" i="347"/>
  <c r="AC112" i="347" s="1"/>
  <c r="R113" i="347"/>
  <c r="R115" i="347"/>
  <c r="AB115" i="347" s="1"/>
  <c r="AC115" i="347" s="1"/>
  <c r="AA115" i="347"/>
  <c r="K116" i="347"/>
  <c r="R117" i="347"/>
  <c r="AA117" i="347"/>
  <c r="K118" i="347"/>
  <c r="R119" i="347"/>
  <c r="AB119" i="347" s="1"/>
  <c r="AC119" i="347" s="1"/>
  <c r="AA119" i="347"/>
  <c r="K120" i="347"/>
  <c r="R121" i="347"/>
  <c r="AA121" i="347"/>
  <c r="R123" i="347"/>
  <c r="R125" i="347"/>
  <c r="AB125" i="347" s="1"/>
  <c r="AC125" i="347" s="1"/>
  <c r="AA125" i="347"/>
  <c r="K126" i="347"/>
  <c r="AB127" i="347"/>
  <c r="AC127" i="347" s="1"/>
  <c r="K128" i="347"/>
  <c r="AC128" i="347" s="1"/>
  <c r="R129" i="347"/>
  <c r="K130" i="347"/>
  <c r="AC130" i="347" s="1"/>
  <c r="R131" i="347"/>
  <c r="R133" i="347"/>
  <c r="AB133" i="347" s="1"/>
  <c r="AA133" i="347"/>
  <c r="K134" i="347"/>
  <c r="R135" i="347"/>
  <c r="AA135" i="347"/>
  <c r="K136" i="347"/>
  <c r="AB137" i="347"/>
  <c r="AC137" i="347" s="1"/>
  <c r="K138" i="347"/>
  <c r="AC138" i="347" s="1"/>
  <c r="R139" i="347"/>
  <c r="K140" i="347"/>
  <c r="AC140" i="347" s="1"/>
  <c r="R141" i="347"/>
  <c r="K142" i="347"/>
  <c r="AC142" i="347" s="1"/>
  <c r="AB143" i="347"/>
  <c r="AC143" i="347" s="1"/>
  <c r="K144" i="347"/>
  <c r="R145" i="347"/>
  <c r="AB145" i="347" s="1"/>
  <c r="AC145" i="347" s="1"/>
  <c r="AA145" i="347"/>
  <c r="K146" i="347"/>
  <c r="R147" i="347"/>
  <c r="AA147" i="347"/>
  <c r="K148" i="347"/>
  <c r="R149" i="347"/>
  <c r="AB149" i="347" s="1"/>
  <c r="AC149" i="347" s="1"/>
  <c r="AA149" i="347"/>
  <c r="R151" i="347"/>
  <c r="K152" i="347"/>
  <c r="AC152" i="347" s="1"/>
  <c r="AB153" i="347"/>
  <c r="AC153" i="347" s="1"/>
  <c r="K154" i="347"/>
  <c r="R155" i="347"/>
  <c r="AB155" i="347" s="1"/>
  <c r="AC155" i="347" s="1"/>
  <c r="AA155" i="347"/>
  <c r="R157" i="347"/>
  <c r="K158" i="347"/>
  <c r="AC158" i="347" s="1"/>
  <c r="R159" i="347"/>
  <c r="K160" i="347"/>
  <c r="AC160" i="347" s="1"/>
  <c r="R161" i="347"/>
  <c r="K162" i="347"/>
  <c r="AC162" i="347" s="1"/>
  <c r="R165" i="347"/>
  <c r="AB165" i="347" s="1"/>
  <c r="AC165" i="347" s="1"/>
  <c r="AA165" i="347"/>
  <c r="R167" i="347"/>
  <c r="K168" i="347"/>
  <c r="AC168" i="347" s="1"/>
  <c r="R169" i="347"/>
  <c r="K170" i="347"/>
  <c r="AC170" i="347" s="1"/>
  <c r="R171" i="347"/>
  <c r="K172" i="347"/>
  <c r="AC172" i="347" s="1"/>
  <c r="AB173" i="347"/>
  <c r="AC173" i="347" s="1"/>
  <c r="K174" i="347"/>
  <c r="R175" i="347"/>
  <c r="AB175" i="347" s="1"/>
  <c r="AC175" i="347" s="1"/>
  <c r="AA175" i="347"/>
  <c r="K176" i="347"/>
  <c r="R177" i="347"/>
  <c r="AA177" i="347"/>
  <c r="K178" i="347"/>
  <c r="R179" i="347"/>
  <c r="AB179" i="347" s="1"/>
  <c r="AC179" i="347" s="1"/>
  <c r="AA179" i="347"/>
  <c r="K180" i="347"/>
  <c r="AB181" i="347"/>
  <c r="AC181" i="347" s="1"/>
  <c r="K182" i="347"/>
  <c r="AC182" i="347" s="1"/>
  <c r="R183" i="347"/>
  <c r="K184" i="347"/>
  <c r="AC184" i="347" s="1"/>
  <c r="R185" i="347"/>
  <c r="K186" i="347"/>
  <c r="AC186" i="347" s="1"/>
  <c r="R187" i="347"/>
  <c r="R189" i="347"/>
  <c r="AB189" i="347" s="1"/>
  <c r="AC189" i="347" s="1"/>
  <c r="AA189" i="347"/>
  <c r="K190" i="347"/>
  <c r="R191" i="347"/>
  <c r="AA191" i="347"/>
  <c r="K192" i="347"/>
  <c r="R193" i="347"/>
  <c r="AB193" i="347" s="1"/>
  <c r="AC193" i="347" s="1"/>
  <c r="AA193" i="347"/>
  <c r="K194" i="347"/>
  <c r="P163" i="347"/>
  <c r="AB198" i="347"/>
  <c r="K201" i="347"/>
  <c r="AA201" i="347"/>
  <c r="K203" i="347"/>
  <c r="AA203" i="347"/>
  <c r="K205" i="347"/>
  <c r="AA205" i="347"/>
  <c r="K207" i="347"/>
  <c r="R207" i="347"/>
  <c r="AB207" i="347" s="1"/>
  <c r="AA207" i="347"/>
  <c r="AB208" i="347"/>
  <c r="AC208" i="347" s="1"/>
  <c r="K211" i="347"/>
  <c r="L211" i="347"/>
  <c r="S211" i="347"/>
  <c r="K214" i="347"/>
  <c r="R214" i="347"/>
  <c r="AA214" i="347"/>
  <c r="AB215" i="347"/>
  <c r="K219" i="347"/>
  <c r="L219" i="347"/>
  <c r="S219" i="347"/>
  <c r="K223" i="347"/>
  <c r="L223" i="347"/>
  <c r="R223" i="347" s="1"/>
  <c r="AB223" i="347" s="1"/>
  <c r="S223" i="347"/>
  <c r="AA223" i="347" s="1"/>
  <c r="K226" i="347"/>
  <c r="R226" i="347"/>
  <c r="AA226" i="347"/>
  <c r="AB227" i="347"/>
  <c r="AC227" i="347" s="1"/>
  <c r="AB228" i="347"/>
  <c r="K229" i="347"/>
  <c r="F217" i="347"/>
  <c r="F216" i="347" s="1"/>
  <c r="F209" i="347" s="1"/>
  <c r="F163" i="347" s="1"/>
  <c r="H217" i="347"/>
  <c r="H216" i="347" s="1"/>
  <c r="H209" i="347" s="1"/>
  <c r="H163" i="347" s="1"/>
  <c r="J217" i="347"/>
  <c r="J216" i="347" s="1"/>
  <c r="J209" i="347" s="1"/>
  <c r="J163" i="347" s="1"/>
  <c r="T217" i="347"/>
  <c r="T216" i="347" s="1"/>
  <c r="T209" i="347" s="1"/>
  <c r="T163" i="347" s="1"/>
  <c r="V217" i="347"/>
  <c r="V216" i="347" s="1"/>
  <c r="V209" i="347" s="1"/>
  <c r="V163" i="347" s="1"/>
  <c r="X217" i="347"/>
  <c r="X216" i="347" s="1"/>
  <c r="X209" i="347" s="1"/>
  <c r="X163" i="347" s="1"/>
  <c r="Z217" i="347"/>
  <c r="Z216" i="347" s="1"/>
  <c r="Z209" i="347" s="1"/>
  <c r="Z163" i="347" s="1"/>
  <c r="AB230" i="347"/>
  <c r="AC230" i="347" s="1"/>
  <c r="D231" i="347"/>
  <c r="K231" i="347" s="1"/>
  <c r="R232" i="347"/>
  <c r="AA232" i="347"/>
  <c r="R234" i="347"/>
  <c r="AA234" i="347"/>
  <c r="K235" i="347"/>
  <c r="R236" i="347"/>
  <c r="AB236" i="347" s="1"/>
  <c r="AC236" i="347" s="1"/>
  <c r="AA236" i="347"/>
  <c r="K237" i="347"/>
  <c r="R238" i="347"/>
  <c r="AA238" i="347"/>
  <c r="K239" i="347"/>
  <c r="R240" i="347"/>
  <c r="AB240" i="347" s="1"/>
  <c r="AC240" i="347" s="1"/>
  <c r="AA240" i="347"/>
  <c r="AB242" i="347"/>
  <c r="AC242" i="347" s="1"/>
  <c r="D243" i="347"/>
  <c r="K243" i="347" s="1"/>
  <c r="L244" i="347"/>
  <c r="S244" i="347"/>
  <c r="K245" i="347"/>
  <c r="L246" i="347"/>
  <c r="R246" i="347" s="1"/>
  <c r="S246" i="347"/>
  <c r="AA246" i="347" s="1"/>
  <c r="K247" i="347"/>
  <c r="L248" i="347"/>
  <c r="R248" i="347" s="1"/>
  <c r="AB248" i="347" s="1"/>
  <c r="AC248" i="347" s="1"/>
  <c r="S248" i="347"/>
  <c r="AA248" i="347" s="1"/>
  <c r="K249" i="347"/>
  <c r="R250" i="347"/>
  <c r="AA250" i="347"/>
  <c r="K251" i="347"/>
  <c r="R252" i="347"/>
  <c r="AB252" i="347" s="1"/>
  <c r="AC252" i="347" s="1"/>
  <c r="AA252" i="347"/>
  <c r="K253" i="347"/>
  <c r="R254" i="347"/>
  <c r="AA254" i="347"/>
  <c r="K255" i="347"/>
  <c r="L259" i="347"/>
  <c r="K260" i="347"/>
  <c r="G259" i="347"/>
  <c r="I259" i="347"/>
  <c r="R260" i="347"/>
  <c r="S259" i="347"/>
  <c r="U259" i="347"/>
  <c r="W259" i="347"/>
  <c r="Y259" i="347"/>
  <c r="AB262" i="347"/>
  <c r="AC262" i="347" s="1"/>
  <c r="AB264" i="347"/>
  <c r="AC264" i="347" s="1"/>
  <c r="AB266" i="347"/>
  <c r="AB267" i="347"/>
  <c r="AC267" i="347" s="1"/>
  <c r="AB268" i="347"/>
  <c r="AC268" i="347" s="1"/>
  <c r="AB269" i="347"/>
  <c r="AC269" i="347" s="1"/>
  <c r="AB270" i="347"/>
  <c r="AC270" i="347" s="1"/>
  <c r="AB271" i="347"/>
  <c r="AC271" i="347" s="1"/>
  <c r="AB272" i="347"/>
  <c r="AB274" i="347"/>
  <c r="AC274" i="347" s="1"/>
  <c r="AB276" i="347"/>
  <c r="AC276" i="347" s="1"/>
  <c r="AB278" i="347"/>
  <c r="AC278" i="347" s="1"/>
  <c r="AB280" i="347"/>
  <c r="AC280" i="347" s="1"/>
  <c r="AB282" i="347"/>
  <c r="AC282" i="347" s="1"/>
  <c r="AB284" i="347"/>
  <c r="AC284" i="347" s="1"/>
  <c r="AB286" i="347"/>
  <c r="AC286" i="347" s="1"/>
  <c r="AB292" i="347"/>
  <c r="AC292" i="347" s="1"/>
  <c r="AB294" i="347"/>
  <c r="AC294" i="347" s="1"/>
  <c r="AB296" i="347"/>
  <c r="AC296" i="347" s="1"/>
  <c r="AB298" i="347"/>
  <c r="AC298" i="347" s="1"/>
  <c r="AB300" i="347"/>
  <c r="AC300" i="347" s="1"/>
  <c r="AB304" i="347"/>
  <c r="AC304" i="347" s="1"/>
  <c r="AB306" i="347"/>
  <c r="AB307" i="347"/>
  <c r="AC307" i="347" s="1"/>
  <c r="AB308" i="347"/>
  <c r="AC308" i="347" s="1"/>
  <c r="AB309" i="347"/>
  <c r="AC309" i="347" s="1"/>
  <c r="AB310" i="347"/>
  <c r="AC310" i="347" s="1"/>
  <c r="AB311" i="347"/>
  <c r="AC311" i="347" s="1"/>
  <c r="AB312" i="347"/>
  <c r="AC312" i="347" s="1"/>
  <c r="AB313" i="347"/>
  <c r="AC313" i="347" s="1"/>
  <c r="AB314" i="347"/>
  <c r="AB316" i="347"/>
  <c r="AC316" i="347" s="1"/>
  <c r="AB318" i="347"/>
  <c r="AC318" i="347" s="1"/>
  <c r="AB320" i="347"/>
  <c r="AC320" i="347" s="1"/>
  <c r="AB322" i="347"/>
  <c r="AB323" i="347"/>
  <c r="AC323" i="347" s="1"/>
  <c r="AB324" i="347"/>
  <c r="AC324" i="347" s="1"/>
  <c r="AB325" i="347"/>
  <c r="AC325" i="347" s="1"/>
  <c r="AB326" i="347"/>
  <c r="AC326" i="347" s="1"/>
  <c r="AB327" i="347"/>
  <c r="AB329" i="347"/>
  <c r="AC329" i="347" s="1"/>
  <c r="AB331" i="347"/>
  <c r="AC331" i="347" s="1"/>
  <c r="AB333" i="347"/>
  <c r="AB334" i="347"/>
  <c r="AC334" i="347" s="1"/>
  <c r="AB335" i="347"/>
  <c r="AC335" i="347" s="1"/>
  <c r="AB336" i="347"/>
  <c r="AC336" i="347" s="1"/>
  <c r="AB337" i="347"/>
  <c r="AC337" i="347" s="1"/>
  <c r="AB338" i="347"/>
  <c r="AC338" i="347" s="1"/>
  <c r="AB339" i="347"/>
  <c r="AC339" i="347" s="1"/>
  <c r="AB340" i="347"/>
  <c r="AC340" i="347" s="1"/>
  <c r="AB341" i="347"/>
  <c r="AC341" i="347" s="1"/>
  <c r="AB342" i="347"/>
  <c r="AC342" i="347" s="1"/>
  <c r="K345" i="347"/>
  <c r="R345" i="347"/>
  <c r="AB346" i="347"/>
  <c r="AC346" i="347" s="1"/>
  <c r="AB347" i="347"/>
  <c r="AC347" i="347" s="1"/>
  <c r="AB348" i="347"/>
  <c r="AC348" i="347" s="1"/>
  <c r="AB349" i="347"/>
  <c r="AC349" i="347" s="1"/>
  <c r="AB350" i="347"/>
  <c r="AC350" i="347" s="1"/>
  <c r="AB351" i="347"/>
  <c r="AC351" i="347" s="1"/>
  <c r="AB352" i="347"/>
  <c r="AC352" i="347" s="1"/>
  <c r="AB353" i="347"/>
  <c r="AC353" i="347" s="1"/>
  <c r="AB354" i="347"/>
  <c r="AC354" i="347" s="1"/>
  <c r="AB355" i="347"/>
  <c r="AC355" i="347" s="1"/>
  <c r="AB356" i="347"/>
  <c r="AC356" i="347" s="1"/>
  <c r="AB357" i="347"/>
  <c r="AC357" i="347" s="1"/>
  <c r="AB358" i="347"/>
  <c r="AC358" i="347" s="1"/>
  <c r="AB359" i="347"/>
  <c r="AC359" i="347" s="1"/>
  <c r="AB360" i="347"/>
  <c r="AC360" i="347" s="1"/>
  <c r="AB361" i="347"/>
  <c r="AC361" i="347" s="1"/>
  <c r="AB362" i="347"/>
  <c r="AC362" i="347" s="1"/>
  <c r="AB363" i="347"/>
  <c r="AC363" i="347" s="1"/>
  <c r="AB364" i="347"/>
  <c r="AC364" i="347" s="1"/>
  <c r="AB365" i="347"/>
  <c r="AC365" i="347" s="1"/>
  <c r="AB366" i="347"/>
  <c r="AC366" i="347" s="1"/>
  <c r="AB367" i="347"/>
  <c r="AC367" i="347" s="1"/>
  <c r="AB368" i="347"/>
  <c r="AC368" i="347" s="1"/>
  <c r="AB369" i="347"/>
  <c r="AC369" i="347" s="1"/>
  <c r="AB370" i="347"/>
  <c r="AC370" i="347" s="1"/>
  <c r="AB371" i="347"/>
  <c r="AC371" i="347" s="1"/>
  <c r="AB372" i="347"/>
  <c r="AC372" i="347" s="1"/>
  <c r="AB373" i="347"/>
  <c r="AC373" i="347" s="1"/>
  <c r="AB374" i="347"/>
  <c r="AC374" i="347" s="1"/>
  <c r="AB375" i="347"/>
  <c r="AC375" i="347" s="1"/>
  <c r="N257" i="347"/>
  <c r="P257" i="347"/>
  <c r="AA399" i="347"/>
  <c r="AB400" i="347"/>
  <c r="K401" i="347"/>
  <c r="L403" i="347"/>
  <c r="R403" i="347" s="1"/>
  <c r="S403" i="347"/>
  <c r="AA403" i="347" s="1"/>
  <c r="K404" i="347"/>
  <c r="AB405" i="347"/>
  <c r="AC405" i="347" s="1"/>
  <c r="L407" i="347"/>
  <c r="R407" i="347" s="1"/>
  <c r="AB407" i="347" s="1"/>
  <c r="S407" i="347"/>
  <c r="AA407" i="347" s="1"/>
  <c r="D408" i="347"/>
  <c r="R409" i="347"/>
  <c r="AA409" i="347"/>
  <c r="AB411" i="347"/>
  <c r="L412" i="347"/>
  <c r="R412" i="347" s="1"/>
  <c r="P412" i="347"/>
  <c r="AB418" i="347"/>
  <c r="AC418" i="347" s="1"/>
  <c r="AB420" i="347"/>
  <c r="AC420" i="347" s="1"/>
  <c r="AC422" i="347"/>
  <c r="AC424" i="347"/>
  <c r="AC426" i="347"/>
  <c r="AC428" i="347"/>
  <c r="K431" i="347"/>
  <c r="G412" i="347"/>
  <c r="I412" i="347"/>
  <c r="R431" i="347"/>
  <c r="U412" i="347"/>
  <c r="W412" i="347"/>
  <c r="Y412" i="347"/>
  <c r="AB432" i="347"/>
  <c r="AC432" i="347" s="1"/>
  <c r="AB433" i="347"/>
  <c r="AC433" i="347" s="1"/>
  <c r="AB434" i="347"/>
  <c r="AC434" i="347" s="1"/>
  <c r="AB435" i="347"/>
  <c r="AC435" i="347" s="1"/>
  <c r="AB436" i="347"/>
  <c r="AC436" i="347" s="1"/>
  <c r="AB437" i="347"/>
  <c r="AC437" i="347" s="1"/>
  <c r="AB438" i="347"/>
  <c r="AC438" i="347" s="1"/>
  <c r="AB439" i="347"/>
  <c r="AC439" i="347" s="1"/>
  <c r="AB440" i="347"/>
  <c r="AC440" i="347" s="1"/>
  <c r="AB441" i="347"/>
  <c r="AC441" i="347" s="1"/>
  <c r="AB442" i="347"/>
  <c r="AC442" i="347" s="1"/>
  <c r="AB443" i="347"/>
  <c r="AC443" i="347" s="1"/>
  <c r="AB444" i="347"/>
  <c r="AC444" i="347" s="1"/>
  <c r="AB445" i="347"/>
  <c r="AC445" i="347" s="1"/>
  <c r="AC465" i="347"/>
  <c r="K467" i="347"/>
  <c r="S467" i="347"/>
  <c r="S466" i="347" s="1"/>
  <c r="AA466" i="347" s="1"/>
  <c r="AB466" i="347" s="1"/>
  <c r="K473" i="347"/>
  <c r="L473" i="347"/>
  <c r="R473" i="347" s="1"/>
  <c r="S473" i="347"/>
  <c r="K482" i="347"/>
  <c r="L482" i="347"/>
  <c r="R482" i="347" s="1"/>
  <c r="S482" i="347"/>
  <c r="K484" i="347"/>
  <c r="R484" i="347"/>
  <c r="AB484" i="347" s="1"/>
  <c r="AA484" i="347"/>
  <c r="AB485" i="347"/>
  <c r="AC485" i="347" s="1"/>
  <c r="AB486" i="347"/>
  <c r="AC486" i="347" s="1"/>
  <c r="S487" i="347"/>
  <c r="AA487" i="347" s="1"/>
  <c r="K491" i="347"/>
  <c r="R491" i="347"/>
  <c r="AB491" i="347" s="1"/>
  <c r="AA491" i="347"/>
  <c r="AB492" i="347"/>
  <c r="AC492" i="347" s="1"/>
  <c r="AB493" i="347"/>
  <c r="AC493" i="347" s="1"/>
  <c r="AB494" i="347"/>
  <c r="AC494" i="347" s="1"/>
  <c r="AB495" i="347"/>
  <c r="AC495" i="347" s="1"/>
  <c r="AB496" i="347"/>
  <c r="AC496" i="347" s="1"/>
  <c r="AB497" i="347"/>
  <c r="AC497" i="347" s="1"/>
  <c r="AB498" i="347"/>
  <c r="AC498" i="347" s="1"/>
  <c r="AB499" i="347"/>
  <c r="AC499" i="347" s="1"/>
  <c r="AB500" i="347"/>
  <c r="AC500" i="347" s="1"/>
  <c r="AB501" i="347"/>
  <c r="AC501" i="347" s="1"/>
  <c r="AB502" i="347"/>
  <c r="AC502" i="347" s="1"/>
  <c r="AB503" i="347"/>
  <c r="AC503" i="347" s="1"/>
  <c r="AB504" i="347"/>
  <c r="AC504" i="347" s="1"/>
  <c r="AB505" i="347"/>
  <c r="AC505" i="347" s="1"/>
  <c r="AB506" i="347"/>
  <c r="AC506" i="347" s="1"/>
  <c r="AB507" i="347"/>
  <c r="AC507" i="347" s="1"/>
  <c r="AB508" i="347"/>
  <c r="AC508" i="347" s="1"/>
  <c r="AB509" i="347"/>
  <c r="AC509" i="347" s="1"/>
  <c r="AB510" i="347"/>
  <c r="AC510" i="347" s="1"/>
  <c r="AB511" i="347"/>
  <c r="AC511" i="347" s="1"/>
  <c r="AB512" i="347"/>
  <c r="AC512" i="347" s="1"/>
  <c r="AB513" i="347"/>
  <c r="AC513" i="347" s="1"/>
  <c r="AB514" i="347"/>
  <c r="AC514" i="347" s="1"/>
  <c r="AB515" i="347"/>
  <c r="AC515" i="347" s="1"/>
  <c r="AB516" i="347"/>
  <c r="AC516" i="347" s="1"/>
  <c r="AB517" i="347"/>
  <c r="AC517" i="347" s="1"/>
  <c r="AB518" i="347"/>
  <c r="AC518" i="347" s="1"/>
  <c r="AB519" i="347"/>
  <c r="AC519" i="347" s="1"/>
  <c r="AB520" i="347"/>
  <c r="AC520" i="347" s="1"/>
  <c r="AB521" i="347"/>
  <c r="AC521" i="347" s="1"/>
  <c r="AB522" i="347"/>
  <c r="AC522" i="347" s="1"/>
  <c r="AB523" i="347"/>
  <c r="AC523" i="347" s="1"/>
  <c r="AB524" i="347"/>
  <c r="AC524" i="347" s="1"/>
  <c r="AB525" i="347"/>
  <c r="AC525" i="347" s="1"/>
  <c r="AB526" i="347"/>
  <c r="AC526" i="347" s="1"/>
  <c r="AB527" i="347"/>
  <c r="AC527" i="347" s="1"/>
  <c r="AB528" i="347"/>
  <c r="AC528" i="347" s="1"/>
  <c r="AB529" i="347"/>
  <c r="AC529" i="347" s="1"/>
  <c r="AB530" i="347"/>
  <c r="AC530" i="347" s="1"/>
  <c r="AB531" i="347"/>
  <c r="AC531" i="347" s="1"/>
  <c r="AB532" i="347"/>
  <c r="AC532" i="347" s="1"/>
  <c r="AB533" i="347"/>
  <c r="AC533" i="347" s="1"/>
  <c r="AB534" i="347"/>
  <c r="AC534" i="347" s="1"/>
  <c r="AB535" i="347"/>
  <c r="AC535" i="347" s="1"/>
  <c r="AB536" i="347"/>
  <c r="AC536" i="347" s="1"/>
  <c r="AB537" i="347"/>
  <c r="AC537" i="347" s="1"/>
  <c r="AB538" i="347"/>
  <c r="AC538" i="347" s="1"/>
  <c r="AB539" i="347"/>
  <c r="AC539" i="347" s="1"/>
  <c r="AB540" i="347"/>
  <c r="AC540" i="347" s="1"/>
  <c r="AB541" i="347"/>
  <c r="AC541" i="347" s="1"/>
  <c r="AB542" i="347"/>
  <c r="AC542" i="347" s="1"/>
  <c r="K546" i="347"/>
  <c r="R546" i="347"/>
  <c r="AB546" i="347" s="1"/>
  <c r="AA546" i="347"/>
  <c r="AB547" i="347"/>
  <c r="AC547" i="347" s="1"/>
  <c r="K550" i="347"/>
  <c r="R550" i="347"/>
  <c r="AB550" i="347" s="1"/>
  <c r="AA550" i="347"/>
  <c r="AB551" i="347"/>
  <c r="AC551" i="347" s="1"/>
  <c r="K554" i="347"/>
  <c r="R554" i="347"/>
  <c r="AB554" i="347" s="1"/>
  <c r="AA554" i="347"/>
  <c r="AB555" i="347"/>
  <c r="AC555" i="347" s="1"/>
  <c r="AB556" i="347"/>
  <c r="AC556" i="347" s="1"/>
  <c r="K559" i="347"/>
  <c r="R559" i="347"/>
  <c r="AA559" i="347"/>
  <c r="AB560" i="347"/>
  <c r="AC560" i="347" s="1"/>
  <c r="K562" i="347"/>
  <c r="R562" i="347"/>
  <c r="AA562" i="347"/>
  <c r="AB563" i="347"/>
  <c r="AC563" i="347" s="1"/>
  <c r="AB564" i="347"/>
  <c r="AC564" i="347" s="1"/>
  <c r="AB565" i="347"/>
  <c r="AC565" i="347" s="1"/>
  <c r="AB566" i="347"/>
  <c r="AC566" i="347" s="1"/>
  <c r="AB567" i="347"/>
  <c r="AC567" i="347" s="1"/>
  <c r="K571" i="347"/>
  <c r="R571" i="347"/>
  <c r="AA571" i="347"/>
  <c r="AB572" i="347"/>
  <c r="AC572" i="347" s="1"/>
  <c r="R575" i="347"/>
  <c r="AB575" i="347" s="1"/>
  <c r="AC575" i="347" s="1"/>
  <c r="AA575" i="347"/>
  <c r="AB577" i="347"/>
  <c r="AC577" i="347" s="1"/>
  <c r="AB579" i="347"/>
  <c r="AC579" i="347" s="1"/>
  <c r="AB581" i="347"/>
  <c r="AC581" i="347" s="1"/>
  <c r="N583" i="347"/>
  <c r="N487" i="347" s="1"/>
  <c r="N481" i="347" s="1"/>
  <c r="N472" i="347" s="1"/>
  <c r="N471" i="347" s="1"/>
  <c r="N470" i="347" s="1"/>
  <c r="P583" i="347"/>
  <c r="P487" i="347" s="1"/>
  <c r="P481" i="347" s="1"/>
  <c r="P472" i="347" s="1"/>
  <c r="P471" i="347" s="1"/>
  <c r="P470" i="347" s="1"/>
  <c r="AB587" i="347"/>
  <c r="AC587" i="347" s="1"/>
  <c r="AB589" i="347"/>
  <c r="AC589" i="347" s="1"/>
  <c r="K590" i="347"/>
  <c r="AC590" i="347" s="1"/>
  <c r="AB591" i="347"/>
  <c r="AC591" i="347" s="1"/>
  <c r="K592" i="347"/>
  <c r="AB593" i="347"/>
  <c r="AC593" i="347" s="1"/>
  <c r="R595" i="347"/>
  <c r="AA595" i="347"/>
  <c r="AB597" i="347"/>
  <c r="AC597" i="347" s="1"/>
  <c r="K598" i="347"/>
  <c r="AB599" i="347"/>
  <c r="AC599" i="347" s="1"/>
  <c r="K600" i="347"/>
  <c r="AB601" i="347"/>
  <c r="AC601" i="347" s="1"/>
  <c r="K602" i="347"/>
  <c r="AB603" i="347"/>
  <c r="AC603" i="347" s="1"/>
  <c r="M614" i="347"/>
  <c r="M610" i="347" s="1"/>
  <c r="I618" i="347"/>
  <c r="I614" i="347" s="1"/>
  <c r="I610" i="347" s="1"/>
  <c r="O618" i="347"/>
  <c r="O614" i="347" s="1"/>
  <c r="O610" i="347" s="1"/>
  <c r="Q618" i="347"/>
  <c r="Q614" i="347" s="1"/>
  <c r="Q610" i="347" s="1"/>
  <c r="T618" i="347"/>
  <c r="T614" i="347" s="1"/>
  <c r="V618" i="347"/>
  <c r="V614" i="347" s="1"/>
  <c r="X618" i="347"/>
  <c r="X614" i="347" s="1"/>
  <c r="Z618" i="347"/>
  <c r="Z614" i="347" s="1"/>
  <c r="AA701" i="347"/>
  <c r="K704" i="347"/>
  <c r="D701" i="347"/>
  <c r="K706" i="347"/>
  <c r="AA713" i="347"/>
  <c r="S712" i="347"/>
  <c r="K714" i="347"/>
  <c r="D713" i="347"/>
  <c r="AA719" i="347"/>
  <c r="S718" i="347"/>
  <c r="AA718" i="347" s="1"/>
  <c r="K722" i="347"/>
  <c r="D719" i="347"/>
  <c r="I724" i="347"/>
  <c r="I700" i="347" s="1"/>
  <c r="N724" i="347"/>
  <c r="N700" i="347" s="1"/>
  <c r="AA725" i="347"/>
  <c r="S724" i="347"/>
  <c r="AA724" i="347" s="1"/>
  <c r="W724" i="347"/>
  <c r="W700" i="347" s="1"/>
  <c r="K728" i="347"/>
  <c r="D725" i="347"/>
  <c r="K730" i="347"/>
  <c r="K736" i="347"/>
  <c r="D735" i="347"/>
  <c r="K735" i="347" s="1"/>
  <c r="H743" i="347"/>
  <c r="H742" i="347" s="1"/>
  <c r="M743" i="347"/>
  <c r="M742" i="347" s="1"/>
  <c r="M741" i="347" s="1"/>
  <c r="M699" i="347" s="1"/>
  <c r="M698" i="347" s="1"/>
  <c r="M697" i="347" s="1"/>
  <c r="M1193" i="347" s="1"/>
  <c r="Q743" i="347"/>
  <c r="Q742" i="347" s="1"/>
  <c r="V743" i="347"/>
  <c r="V742" i="347" s="1"/>
  <c r="Z743" i="347"/>
  <c r="Z742" i="347" s="1"/>
  <c r="R747" i="347"/>
  <c r="L744" i="347"/>
  <c r="AA747" i="347"/>
  <c r="S744" i="347"/>
  <c r="L749" i="347"/>
  <c r="R749" i="347" s="1"/>
  <c r="K754" i="347"/>
  <c r="AA754" i="347"/>
  <c r="AC758" i="347"/>
  <c r="R759" i="347"/>
  <c r="AA775" i="347"/>
  <c r="K776" i="347"/>
  <c r="D775" i="347"/>
  <c r="K775" i="347" s="1"/>
  <c r="R781" i="347"/>
  <c r="L780" i="347"/>
  <c r="R780" i="347" s="1"/>
  <c r="P779" i="347"/>
  <c r="P778" i="347" s="1"/>
  <c r="P774" i="347" s="1"/>
  <c r="AA781" i="347"/>
  <c r="S780" i="347"/>
  <c r="AA780" i="347" s="1"/>
  <c r="R787" i="347"/>
  <c r="Q793" i="347"/>
  <c r="Q792" i="347" s="1"/>
  <c r="Q791" i="347" s="1"/>
  <c r="Q779" i="347" s="1"/>
  <c r="Q778" i="347" s="1"/>
  <c r="Q774" i="347" s="1"/>
  <c r="Q741" i="347" s="1"/>
  <c r="Q699" i="347" s="1"/>
  <c r="Q698" i="347" s="1"/>
  <c r="Q697" i="347" s="1"/>
  <c r="Q1193" i="347" s="1"/>
  <c r="G793" i="347"/>
  <c r="G792" i="347" s="1"/>
  <c r="G791" i="347" s="1"/>
  <c r="G779" i="347" s="1"/>
  <c r="G778" i="347" s="1"/>
  <c r="G774" i="347" s="1"/>
  <c r="G741" i="347" s="1"/>
  <c r="G699" i="347" s="1"/>
  <c r="G698" i="347" s="1"/>
  <c r="G697" i="347" s="1"/>
  <c r="G1193" i="347" s="1"/>
  <c r="I793" i="347"/>
  <c r="I792" i="347" s="1"/>
  <c r="I791" i="347" s="1"/>
  <c r="I779" i="347" s="1"/>
  <c r="I778" i="347" s="1"/>
  <c r="I774" i="347" s="1"/>
  <c r="I741" i="347" s="1"/>
  <c r="AA795" i="347"/>
  <c r="S794" i="347"/>
  <c r="U793" i="347"/>
  <c r="U792" i="347" s="1"/>
  <c r="U791" i="347" s="1"/>
  <c r="Y793" i="347"/>
  <c r="Y792" i="347" s="1"/>
  <c r="Y791" i="347" s="1"/>
  <c r="AC798" i="347"/>
  <c r="AC799" i="347"/>
  <c r="I825" i="347"/>
  <c r="N825" i="347"/>
  <c r="W825" i="347"/>
  <c r="L833" i="347"/>
  <c r="R833" i="347" s="1"/>
  <c r="P833" i="347"/>
  <c r="P825" i="347" s="1"/>
  <c r="R848" i="347"/>
  <c r="K852" i="347"/>
  <c r="I840" i="347"/>
  <c r="AA852" i="347"/>
  <c r="AC854" i="347"/>
  <c r="AC855" i="347"/>
  <c r="AC856" i="347"/>
  <c r="AC857" i="347"/>
  <c r="AC858" i="347"/>
  <c r="AC859" i="347"/>
  <c r="R869" i="347"/>
  <c r="L868" i="347"/>
  <c r="AA869" i="347"/>
  <c r="S868" i="347"/>
  <c r="AC880" i="347"/>
  <c r="AC881" i="347"/>
  <c r="P866" i="347"/>
  <c r="P860" i="347" s="1"/>
  <c r="N1174" i="347"/>
  <c r="N1173" i="347" s="1"/>
  <c r="S1173" i="347"/>
  <c r="W1174" i="347"/>
  <c r="W1173" i="347" s="1"/>
  <c r="W840" i="347" s="1"/>
  <c r="R1187" i="347"/>
  <c r="L1183" i="347"/>
  <c r="R1183" i="347" s="1"/>
  <c r="F1196" i="347"/>
  <c r="F1227" i="347" s="1"/>
  <c r="J1196" i="347"/>
  <c r="J1227" i="347" s="1"/>
  <c r="N1196" i="347"/>
  <c r="N1227" i="347" s="1"/>
  <c r="W1196" i="347"/>
  <c r="W1227" i="347" s="1"/>
  <c r="O1208" i="347"/>
  <c r="V1208" i="347"/>
  <c r="M1258" i="347"/>
  <c r="AA1268" i="347"/>
  <c r="S1267" i="347"/>
  <c r="K1270" i="347"/>
  <c r="D1269" i="347"/>
  <c r="O1258" i="347"/>
  <c r="Q1258" i="347"/>
  <c r="K607" i="347"/>
  <c r="AB608" i="347"/>
  <c r="AC608" i="347" s="1"/>
  <c r="P610" i="347"/>
  <c r="K616" i="347"/>
  <c r="AB617" i="347"/>
  <c r="AC617" i="347" s="1"/>
  <c r="AB619" i="347"/>
  <c r="AC619" i="347" s="1"/>
  <c r="K620" i="347"/>
  <c r="AC620" i="347" s="1"/>
  <c r="AB621" i="347"/>
  <c r="AC621" i="347" s="1"/>
  <c r="K622" i="347"/>
  <c r="AB623" i="347"/>
  <c r="AC623" i="347" s="1"/>
  <c r="K624" i="347"/>
  <c r="AC624" i="347" s="1"/>
  <c r="AB625" i="347"/>
  <c r="AC625" i="347" s="1"/>
  <c r="K626" i="347"/>
  <c r="AB627" i="347"/>
  <c r="AC627" i="347" s="1"/>
  <c r="K628" i="347"/>
  <c r="AC628" i="347" s="1"/>
  <c r="AB629" i="347"/>
  <c r="AC629" i="347" s="1"/>
  <c r="K630" i="347"/>
  <c r="AB631" i="347"/>
  <c r="AC631" i="347" s="1"/>
  <c r="K632" i="347"/>
  <c r="R634" i="347"/>
  <c r="AB635" i="347"/>
  <c r="K636" i="347"/>
  <c r="R638" i="347"/>
  <c r="AB639" i="347"/>
  <c r="K640" i="347"/>
  <c r="F618" i="347"/>
  <c r="H618" i="347"/>
  <c r="J618" i="347"/>
  <c r="R641" i="347"/>
  <c r="AB641" i="347" s="1"/>
  <c r="AC641" i="347" s="1"/>
  <c r="N618" i="347"/>
  <c r="N614" i="347" s="1"/>
  <c r="N610" i="347" s="1"/>
  <c r="R642" i="347"/>
  <c r="K643" i="347"/>
  <c r="AA643" i="347"/>
  <c r="K644" i="347"/>
  <c r="AA644" i="347"/>
  <c r="R645" i="347"/>
  <c r="AA645" i="347"/>
  <c r="R647" i="347"/>
  <c r="AA647" i="347"/>
  <c r="K648" i="347"/>
  <c r="R649" i="347"/>
  <c r="AB649" i="347" s="1"/>
  <c r="AC649" i="347" s="1"/>
  <c r="AA649" i="347"/>
  <c r="K650" i="347"/>
  <c r="AB651" i="347"/>
  <c r="AC651" i="347" s="1"/>
  <c r="K652" i="347"/>
  <c r="R653" i="347"/>
  <c r="AA653" i="347"/>
  <c r="R655" i="347"/>
  <c r="AA655" i="347"/>
  <c r="K656" i="347"/>
  <c r="AB657" i="347"/>
  <c r="AC657" i="347" s="1"/>
  <c r="K658" i="347"/>
  <c r="AB659" i="347"/>
  <c r="AC659" i="347" s="1"/>
  <c r="K660" i="347"/>
  <c r="R661" i="347"/>
  <c r="AB661" i="347" s="1"/>
  <c r="AC661" i="347" s="1"/>
  <c r="AA661" i="347"/>
  <c r="K662" i="347"/>
  <c r="R663" i="347"/>
  <c r="AA663" i="347"/>
  <c r="K664" i="347"/>
  <c r="AB665" i="347"/>
  <c r="AC665" i="347" s="1"/>
  <c r="K666" i="347"/>
  <c r="R667" i="347"/>
  <c r="AB667" i="347" s="1"/>
  <c r="K668" i="347"/>
  <c r="AA668" i="347"/>
  <c r="K669" i="347"/>
  <c r="AA669" i="347"/>
  <c r="K670" i="347"/>
  <c r="R672" i="347"/>
  <c r="AB672" i="347" s="1"/>
  <c r="AA672" i="347"/>
  <c r="AB673" i="347"/>
  <c r="K674" i="347"/>
  <c r="R676" i="347"/>
  <c r="AB676" i="347" s="1"/>
  <c r="AA676" i="347"/>
  <c r="AB677" i="347"/>
  <c r="K678" i="347"/>
  <c r="AB679" i="347"/>
  <c r="AC679" i="347" s="1"/>
  <c r="K680" i="347"/>
  <c r="AB681" i="347"/>
  <c r="AC681" i="347" s="1"/>
  <c r="K682" i="347"/>
  <c r="R684" i="347"/>
  <c r="AB684" i="347" s="1"/>
  <c r="AA684" i="347"/>
  <c r="AB685" i="347"/>
  <c r="K686" i="347"/>
  <c r="R688" i="347"/>
  <c r="AB688" i="347" s="1"/>
  <c r="AA688" i="347"/>
  <c r="AB689" i="347"/>
  <c r="K690" i="347"/>
  <c r="R692" i="347"/>
  <c r="AB692" i="347" s="1"/>
  <c r="AA692" i="347"/>
  <c r="AB693" i="347"/>
  <c r="AB702" i="347"/>
  <c r="AC702" i="347" s="1"/>
  <c r="R704" i="347"/>
  <c r="AA704" i="347"/>
  <c r="AB708" i="347"/>
  <c r="AC708" i="347" s="1"/>
  <c r="K709" i="347"/>
  <c r="AB710" i="347"/>
  <c r="AC710" i="347" s="1"/>
  <c r="R714" i="347"/>
  <c r="AA714" i="347"/>
  <c r="R716" i="347"/>
  <c r="AA716" i="347"/>
  <c r="AB720" i="347"/>
  <c r="AC720" i="347" s="1"/>
  <c r="R722" i="347"/>
  <c r="AA722" i="347"/>
  <c r="AB726" i="347"/>
  <c r="AC726" i="347" s="1"/>
  <c r="R728" i="347"/>
  <c r="AA728" i="347"/>
  <c r="AB732" i="347"/>
  <c r="AC732" i="347" s="1"/>
  <c r="K733" i="347"/>
  <c r="AB734" i="347"/>
  <c r="AC734" i="347" s="1"/>
  <c r="K737" i="347"/>
  <c r="AB738" i="347"/>
  <c r="AC738" i="347" s="1"/>
  <c r="K739" i="347"/>
  <c r="AB740" i="347"/>
  <c r="AC740" i="347" s="1"/>
  <c r="AB746" i="347"/>
  <c r="AC746" i="347" s="1"/>
  <c r="K747" i="347"/>
  <c r="AB748" i="347"/>
  <c r="AC748" i="347" s="1"/>
  <c r="AB750" i="347"/>
  <c r="AC750" i="347" s="1"/>
  <c r="R752" i="347"/>
  <c r="AA752" i="347"/>
  <c r="AB755" i="347"/>
  <c r="AC755" i="347" s="1"/>
  <c r="AB756" i="347"/>
  <c r="AC756" i="347" s="1"/>
  <c r="K757" i="347"/>
  <c r="R757" i="347"/>
  <c r="AA757" i="347"/>
  <c r="K760" i="347"/>
  <c r="R760" i="347"/>
  <c r="AA760" i="347"/>
  <c r="AB765" i="347"/>
  <c r="AC765" i="347" s="1"/>
  <c r="AB766" i="347"/>
  <c r="AC766" i="347" s="1"/>
  <c r="AB767" i="347"/>
  <c r="AC767" i="347" s="1"/>
  <c r="AB768" i="347"/>
  <c r="AC768" i="347" s="1"/>
  <c r="AB769" i="347"/>
  <c r="L763" i="347"/>
  <c r="N763" i="347"/>
  <c r="N762" i="347" s="1"/>
  <c r="N741" i="347" s="1"/>
  <c r="P763" i="347"/>
  <c r="P762" i="347" s="1"/>
  <c r="AA770" i="347"/>
  <c r="R772" i="347"/>
  <c r="AA772" i="347"/>
  <c r="R776" i="347"/>
  <c r="AA776" i="347"/>
  <c r="K781" i="347"/>
  <c r="AB782" i="347"/>
  <c r="AC782" i="347" s="1"/>
  <c r="AB784" i="347"/>
  <c r="AC784" i="347" s="1"/>
  <c r="AB786" i="347"/>
  <c r="AC786" i="347" s="1"/>
  <c r="R788" i="347"/>
  <c r="U779" i="347"/>
  <c r="U778" i="347" s="1"/>
  <c r="U774" i="347" s="1"/>
  <c r="U741" i="347" s="1"/>
  <c r="U699" i="347" s="1"/>
  <c r="U698" i="347" s="1"/>
  <c r="U697" i="347" s="1"/>
  <c r="U1193" i="347" s="1"/>
  <c r="W779" i="347"/>
  <c r="W778" i="347" s="1"/>
  <c r="W774" i="347" s="1"/>
  <c r="W741" i="347" s="1"/>
  <c r="Y779" i="347"/>
  <c r="Y778" i="347" s="1"/>
  <c r="Y774" i="347" s="1"/>
  <c r="Y741" i="347" s="1"/>
  <c r="Y699" i="347" s="1"/>
  <c r="Y698" i="347" s="1"/>
  <c r="Y697" i="347" s="1"/>
  <c r="Y1193" i="347" s="1"/>
  <c r="AB790" i="347"/>
  <c r="AC790" i="347" s="1"/>
  <c r="K794" i="347"/>
  <c r="AB796" i="347"/>
  <c r="AC796" i="347" s="1"/>
  <c r="AB797" i="347"/>
  <c r="AC797" i="347" s="1"/>
  <c r="AB800" i="347"/>
  <c r="AC800" i="347" s="1"/>
  <c r="AB801" i="347"/>
  <c r="AC801" i="347" s="1"/>
  <c r="T793" i="347"/>
  <c r="T792" i="347" s="1"/>
  <c r="T791" i="347" s="1"/>
  <c r="T779" i="347" s="1"/>
  <c r="V793" i="347"/>
  <c r="V792" i="347" s="1"/>
  <c r="V791" i="347" s="1"/>
  <c r="V779" i="347" s="1"/>
  <c r="V778" i="347" s="1"/>
  <c r="V774" i="347" s="1"/>
  <c r="V741" i="347" s="1"/>
  <c r="V699" i="347" s="1"/>
  <c r="X793" i="347"/>
  <c r="X792" i="347" s="1"/>
  <c r="X791" i="347" s="1"/>
  <c r="X779" i="347" s="1"/>
  <c r="X778" i="347" s="1"/>
  <c r="X774" i="347" s="1"/>
  <c r="X741" i="347" s="1"/>
  <c r="X699" i="347" s="1"/>
  <c r="Z793" i="347"/>
  <c r="Z792" i="347" s="1"/>
  <c r="Z791" i="347" s="1"/>
  <c r="Z779" i="347" s="1"/>
  <c r="Z778" i="347" s="1"/>
  <c r="Z774" i="347" s="1"/>
  <c r="Z741" i="347" s="1"/>
  <c r="Z699" i="347" s="1"/>
  <c r="AB804" i="347"/>
  <c r="AC804" i="347" s="1"/>
  <c r="R806" i="347"/>
  <c r="AA806" i="347"/>
  <c r="AB808" i="347"/>
  <c r="AC808" i="347" s="1"/>
  <c r="AB810" i="347"/>
  <c r="AC810" i="347" s="1"/>
  <c r="AB812" i="347"/>
  <c r="AC812" i="347" s="1"/>
  <c r="K813" i="347"/>
  <c r="AB814" i="347"/>
  <c r="AC814" i="347" s="1"/>
  <c r="AB816" i="347"/>
  <c r="AC816" i="347" s="1"/>
  <c r="K817" i="347"/>
  <c r="K818" i="347"/>
  <c r="T778" i="347"/>
  <c r="T774" i="347" s="1"/>
  <c r="AB819" i="347"/>
  <c r="AB821" i="347"/>
  <c r="AC821" i="347" s="1"/>
  <c r="AB822" i="347"/>
  <c r="R823" i="347"/>
  <c r="AA823" i="347"/>
  <c r="K830" i="347"/>
  <c r="K831" i="347"/>
  <c r="T825" i="347"/>
  <c r="V825" i="347"/>
  <c r="X825" i="347"/>
  <c r="Z825" i="347"/>
  <c r="AB832" i="347"/>
  <c r="AC832" i="347" s="1"/>
  <c r="R835" i="347"/>
  <c r="AA835" i="347"/>
  <c r="K838" i="347"/>
  <c r="AB839" i="347"/>
  <c r="AC839" i="347" s="1"/>
  <c r="R843" i="347"/>
  <c r="AA843" i="347"/>
  <c r="R845" i="347"/>
  <c r="AB847" i="347"/>
  <c r="AC847" i="347" s="1"/>
  <c r="R850" i="347"/>
  <c r="AA850" i="347"/>
  <c r="K853" i="347"/>
  <c r="R853" i="347"/>
  <c r="AA853" i="347"/>
  <c r="K868" i="347"/>
  <c r="AB870" i="347"/>
  <c r="AC870" i="347" s="1"/>
  <c r="AB871" i="347"/>
  <c r="AC871" i="347" s="1"/>
  <c r="AB872" i="347"/>
  <c r="AC872" i="347" s="1"/>
  <c r="AB873" i="347"/>
  <c r="AC873" i="347" s="1"/>
  <c r="AB874" i="347"/>
  <c r="AC874" i="347" s="1"/>
  <c r="AB875" i="347"/>
  <c r="AC875" i="347" s="1"/>
  <c r="AB876" i="347"/>
  <c r="AC876" i="347" s="1"/>
  <c r="AB877" i="347"/>
  <c r="AC877" i="347" s="1"/>
  <c r="AB878" i="347"/>
  <c r="AC878" i="347" s="1"/>
  <c r="K879" i="347"/>
  <c r="R879" i="347"/>
  <c r="AA879" i="347"/>
  <c r="AB884" i="347"/>
  <c r="AC884" i="347" s="1"/>
  <c r="AB886" i="347"/>
  <c r="AC886" i="347" s="1"/>
  <c r="N866" i="347"/>
  <c r="N860" i="347" s="1"/>
  <c r="N840" i="347" s="1"/>
  <c r="K1004" i="347"/>
  <c r="D1003" i="347"/>
  <c r="K1003" i="347" s="1"/>
  <c r="AA1004" i="347"/>
  <c r="R1004" i="347"/>
  <c r="R1030" i="347"/>
  <c r="AA1030" i="347"/>
  <c r="AB1030" i="347" s="1"/>
  <c r="AA1169" i="347"/>
  <c r="AB1169" i="347" s="1"/>
  <c r="L1174" i="347"/>
  <c r="P1174" i="347"/>
  <c r="P1173" i="347" s="1"/>
  <c r="P840" i="347" s="1"/>
  <c r="M1196" i="347"/>
  <c r="M1227" i="347" s="1"/>
  <c r="O1196" i="347"/>
  <c r="O1227" i="347" s="1"/>
  <c r="Q1196" i="347"/>
  <c r="Q1227" i="347" s="1"/>
  <c r="AA1203" i="347"/>
  <c r="AB1203" i="347" s="1"/>
  <c r="V1196" i="347"/>
  <c r="V1227" i="347" s="1"/>
  <c r="AB888" i="347"/>
  <c r="AC888" i="347" s="1"/>
  <c r="AB890" i="347"/>
  <c r="AC890" i="347" s="1"/>
  <c r="AB892" i="347"/>
  <c r="AC892" i="347" s="1"/>
  <c r="AB894" i="347"/>
  <c r="AC894" i="347" s="1"/>
  <c r="AB896" i="347"/>
  <c r="AC896" i="347" s="1"/>
  <c r="AB898" i="347"/>
  <c r="AC898" i="347" s="1"/>
  <c r="AB900" i="347"/>
  <c r="AC900" i="347" s="1"/>
  <c r="AB902" i="347"/>
  <c r="AC902" i="347" s="1"/>
  <c r="AB904" i="347"/>
  <c r="AC904" i="347" s="1"/>
  <c r="AB906" i="347"/>
  <c r="AC906" i="347" s="1"/>
  <c r="AB908" i="347"/>
  <c r="AC908" i="347" s="1"/>
  <c r="AB910" i="347"/>
  <c r="AC910" i="347" s="1"/>
  <c r="AB912" i="347"/>
  <c r="AC912" i="347" s="1"/>
  <c r="AB914" i="347"/>
  <c r="AC914" i="347" s="1"/>
  <c r="AB916" i="347"/>
  <c r="AC916" i="347" s="1"/>
  <c r="AB918" i="347"/>
  <c r="AC918" i="347" s="1"/>
  <c r="AB920" i="347"/>
  <c r="AC920" i="347" s="1"/>
  <c r="AB922" i="347"/>
  <c r="AC922" i="347" s="1"/>
  <c r="AB923" i="347"/>
  <c r="AC923" i="347" s="1"/>
  <c r="AB924" i="347"/>
  <c r="AC924" i="347" s="1"/>
  <c r="AB925" i="347"/>
  <c r="AC925" i="347" s="1"/>
  <c r="AB926" i="347"/>
  <c r="AC926" i="347" s="1"/>
  <c r="AB927" i="347"/>
  <c r="AC927" i="347" s="1"/>
  <c r="AB928" i="347"/>
  <c r="AC928" i="347" s="1"/>
  <c r="AB929" i="347"/>
  <c r="AC929" i="347" s="1"/>
  <c r="AB930" i="347"/>
  <c r="AC930" i="347" s="1"/>
  <c r="AB931" i="347"/>
  <c r="AC931" i="347" s="1"/>
  <c r="AB932" i="347"/>
  <c r="AC932" i="347" s="1"/>
  <c r="AB933" i="347"/>
  <c r="AC933" i="347" s="1"/>
  <c r="AB934" i="347"/>
  <c r="AC934" i="347" s="1"/>
  <c r="AB935" i="347"/>
  <c r="AC935" i="347" s="1"/>
  <c r="AB936" i="347"/>
  <c r="AC936" i="347" s="1"/>
  <c r="AB937" i="347"/>
  <c r="AC937" i="347" s="1"/>
  <c r="AB938" i="347"/>
  <c r="AC938" i="347" s="1"/>
  <c r="AB939" i="347"/>
  <c r="AC939" i="347" s="1"/>
  <c r="AB940" i="347"/>
  <c r="AC940" i="347" s="1"/>
  <c r="AB941" i="347"/>
  <c r="AC941" i="347" s="1"/>
  <c r="AB942" i="347"/>
  <c r="AC942" i="347" s="1"/>
  <c r="AB943" i="347"/>
  <c r="AC943" i="347" s="1"/>
  <c r="AB944" i="347"/>
  <c r="AC944" i="347" s="1"/>
  <c r="AB945" i="347"/>
  <c r="AC945" i="347" s="1"/>
  <c r="AB946" i="347"/>
  <c r="AC946" i="347" s="1"/>
  <c r="AB947" i="347"/>
  <c r="AC947" i="347" s="1"/>
  <c r="AB948" i="347"/>
  <c r="AC948" i="347" s="1"/>
  <c r="AB949" i="347"/>
  <c r="AC949" i="347" s="1"/>
  <c r="AB950" i="347"/>
  <c r="AC950" i="347" s="1"/>
  <c r="AB951" i="347"/>
  <c r="AC951" i="347" s="1"/>
  <c r="AB952" i="347"/>
  <c r="AC952" i="347" s="1"/>
  <c r="AB953" i="347"/>
  <c r="AC953" i="347" s="1"/>
  <c r="AB954" i="347"/>
  <c r="AC954" i="347" s="1"/>
  <c r="AB955" i="347"/>
  <c r="AC955" i="347" s="1"/>
  <c r="AB956" i="347"/>
  <c r="AC956" i="347" s="1"/>
  <c r="AB957" i="347"/>
  <c r="AC957" i="347" s="1"/>
  <c r="AB958" i="347"/>
  <c r="AC958" i="347" s="1"/>
  <c r="AB959" i="347"/>
  <c r="AC959" i="347" s="1"/>
  <c r="AB960" i="347"/>
  <c r="AC960" i="347" s="1"/>
  <c r="AB961" i="347"/>
  <c r="AC961" i="347" s="1"/>
  <c r="AB962" i="347"/>
  <c r="AC962" i="347" s="1"/>
  <c r="AB963" i="347"/>
  <c r="AC963" i="347" s="1"/>
  <c r="AB964" i="347"/>
  <c r="AC964" i="347" s="1"/>
  <c r="AB965" i="347"/>
  <c r="AC965" i="347" s="1"/>
  <c r="AB966" i="347"/>
  <c r="AC966" i="347" s="1"/>
  <c r="AB967" i="347"/>
  <c r="AC967" i="347" s="1"/>
  <c r="AB968" i="347"/>
  <c r="AC968" i="347" s="1"/>
  <c r="AB969" i="347"/>
  <c r="AC969" i="347" s="1"/>
  <c r="AB970" i="347"/>
  <c r="AC970" i="347" s="1"/>
  <c r="AB971" i="347"/>
  <c r="AC971" i="347" s="1"/>
  <c r="AB972" i="347"/>
  <c r="AC972" i="347" s="1"/>
  <c r="AB973" i="347"/>
  <c r="AC973" i="347" s="1"/>
  <c r="AB974" i="347"/>
  <c r="AC974" i="347" s="1"/>
  <c r="AB975" i="347"/>
  <c r="AC975" i="347" s="1"/>
  <c r="AB976" i="347"/>
  <c r="AC976" i="347" s="1"/>
  <c r="AB977" i="347"/>
  <c r="AC977" i="347" s="1"/>
  <c r="AB978" i="347"/>
  <c r="AC978" i="347" s="1"/>
  <c r="AB979" i="347"/>
  <c r="AC979" i="347" s="1"/>
  <c r="AB980" i="347"/>
  <c r="AC980" i="347" s="1"/>
  <c r="AB981" i="347"/>
  <c r="AC981" i="347" s="1"/>
  <c r="AB982" i="347"/>
  <c r="AC982" i="347" s="1"/>
  <c r="AB983" i="347"/>
  <c r="AC983" i="347" s="1"/>
  <c r="AB984" i="347"/>
  <c r="AC984" i="347" s="1"/>
  <c r="AB986" i="347"/>
  <c r="AC986" i="347" s="1"/>
  <c r="AB988" i="347"/>
  <c r="AC988" i="347" s="1"/>
  <c r="AB990" i="347"/>
  <c r="AC990" i="347" s="1"/>
  <c r="AB992" i="347"/>
  <c r="AC992" i="347" s="1"/>
  <c r="AB994" i="347"/>
  <c r="AC994" i="347" s="1"/>
  <c r="AB996" i="347"/>
  <c r="AC996" i="347" s="1"/>
  <c r="AB998" i="347"/>
  <c r="AC998" i="347" s="1"/>
  <c r="AB1000" i="347"/>
  <c r="AC1000" i="347" s="1"/>
  <c r="AB1002" i="347"/>
  <c r="AC1002" i="347" s="1"/>
  <c r="T866" i="347"/>
  <c r="T860" i="347" s="1"/>
  <c r="T840" i="347" s="1"/>
  <c r="V866" i="347"/>
  <c r="V860" i="347" s="1"/>
  <c r="V840" i="347" s="1"/>
  <c r="X866" i="347"/>
  <c r="X860" i="347" s="1"/>
  <c r="X840" i="347" s="1"/>
  <c r="Z866" i="347"/>
  <c r="Z860" i="347" s="1"/>
  <c r="Z840" i="347" s="1"/>
  <c r="AB1005" i="347"/>
  <c r="AC1005" i="347" s="1"/>
  <c r="AB1007" i="347"/>
  <c r="AC1007" i="347" s="1"/>
  <c r="AB1009" i="347"/>
  <c r="AC1009" i="347" s="1"/>
  <c r="AB1011" i="347"/>
  <c r="AC1011" i="347" s="1"/>
  <c r="AB1013" i="347"/>
  <c r="AC1013" i="347" s="1"/>
  <c r="AB1015" i="347"/>
  <c r="AC1015" i="347" s="1"/>
  <c r="K1016" i="347"/>
  <c r="AB1017" i="347"/>
  <c r="AB1019" i="347"/>
  <c r="AB1021" i="347"/>
  <c r="AB1023" i="347"/>
  <c r="AB1025" i="347"/>
  <c r="AB1027" i="347"/>
  <c r="AB1029" i="347"/>
  <c r="K1030" i="347"/>
  <c r="K1031" i="347"/>
  <c r="AB1032" i="347"/>
  <c r="AB1034" i="347"/>
  <c r="AB1036" i="347"/>
  <c r="AB1038" i="347"/>
  <c r="AB1040" i="347"/>
  <c r="AB1042" i="347"/>
  <c r="AB1045" i="347"/>
  <c r="AC1045" i="347" s="1"/>
  <c r="AB1047" i="347"/>
  <c r="AC1047" i="347" s="1"/>
  <c r="AB1049" i="347"/>
  <c r="AC1049" i="347" s="1"/>
  <c r="AB1051" i="347"/>
  <c r="AC1051" i="347" s="1"/>
  <c r="AB1053" i="347"/>
  <c r="AC1053" i="347" s="1"/>
  <c r="AB1055" i="347"/>
  <c r="AC1055" i="347" s="1"/>
  <c r="AB1057" i="347"/>
  <c r="AC1057" i="347" s="1"/>
  <c r="AB1059" i="347"/>
  <c r="AC1059" i="347" s="1"/>
  <c r="AB1061" i="347"/>
  <c r="AC1061" i="347" s="1"/>
  <c r="AB1063" i="347"/>
  <c r="AC1063" i="347" s="1"/>
  <c r="AB1065" i="347"/>
  <c r="AC1065" i="347" s="1"/>
  <c r="AB1067" i="347"/>
  <c r="AC1067" i="347" s="1"/>
  <c r="AB1069" i="347"/>
  <c r="AC1069" i="347" s="1"/>
  <c r="AB1071" i="347"/>
  <c r="AC1071" i="347" s="1"/>
  <c r="AB1073" i="347"/>
  <c r="AC1073" i="347" s="1"/>
  <c r="AB1075" i="347"/>
  <c r="AC1075" i="347" s="1"/>
  <c r="AB1077" i="347"/>
  <c r="AC1077" i="347" s="1"/>
  <c r="AB1079" i="347"/>
  <c r="AC1079" i="347" s="1"/>
  <c r="AB1081" i="347"/>
  <c r="AC1081" i="347" s="1"/>
  <c r="AB1083" i="347"/>
  <c r="AC1083" i="347" s="1"/>
  <c r="AB1085" i="347"/>
  <c r="AC1085" i="347" s="1"/>
  <c r="AB1087" i="347"/>
  <c r="AC1087" i="347" s="1"/>
  <c r="AB1089" i="347"/>
  <c r="AC1089" i="347" s="1"/>
  <c r="AB1091" i="347"/>
  <c r="AC1091" i="347" s="1"/>
  <c r="AB1093" i="347"/>
  <c r="AC1093" i="347" s="1"/>
  <c r="AB1095" i="347"/>
  <c r="AC1095" i="347" s="1"/>
  <c r="AB1097" i="347"/>
  <c r="AC1097" i="347" s="1"/>
  <c r="AB1099" i="347"/>
  <c r="AC1099" i="347" s="1"/>
  <c r="AB1101" i="347"/>
  <c r="AC1101" i="347" s="1"/>
  <c r="AB1103" i="347"/>
  <c r="AC1103" i="347" s="1"/>
  <c r="AB1105" i="347"/>
  <c r="AC1105" i="347" s="1"/>
  <c r="AB1107" i="347"/>
  <c r="AC1107" i="347" s="1"/>
  <c r="AB1109" i="347"/>
  <c r="AC1109" i="347" s="1"/>
  <c r="AB1111" i="347"/>
  <c r="AC1111" i="347" s="1"/>
  <c r="AB1113" i="347"/>
  <c r="AC1113" i="347" s="1"/>
  <c r="AB1115" i="347"/>
  <c r="AC1115" i="347" s="1"/>
  <c r="AB1117" i="347"/>
  <c r="AC1117" i="347" s="1"/>
  <c r="AB1119" i="347"/>
  <c r="AC1119" i="347" s="1"/>
  <c r="AB1121" i="347"/>
  <c r="AB1123" i="347"/>
  <c r="AB1125" i="347"/>
  <c r="AB1127" i="347"/>
  <c r="AB1129" i="347"/>
  <c r="AB1131" i="347"/>
  <c r="AB1133" i="347"/>
  <c r="AB1135" i="347"/>
  <c r="AB1137" i="347"/>
  <c r="AB1139" i="347"/>
  <c r="AB1141" i="347"/>
  <c r="AB1143" i="347"/>
  <c r="AB1145" i="347"/>
  <c r="AB1147" i="347"/>
  <c r="AB1149" i="347"/>
  <c r="AB1151" i="347"/>
  <c r="AB1153" i="347"/>
  <c r="K1154" i="347"/>
  <c r="AB1155" i="347"/>
  <c r="AC1155" i="347" s="1"/>
  <c r="L1043" i="347"/>
  <c r="N1043" i="347"/>
  <c r="P1043" i="347"/>
  <c r="AB1159" i="347"/>
  <c r="AB1161" i="347"/>
  <c r="K1162" i="347"/>
  <c r="AB1163" i="347"/>
  <c r="AC1163" i="347" s="1"/>
  <c r="R1165" i="347"/>
  <c r="AB1167" i="347"/>
  <c r="R1171" i="347"/>
  <c r="AA1171" i="347"/>
  <c r="AB1171" i="347" s="1"/>
  <c r="AB1176" i="347"/>
  <c r="R1178" i="347"/>
  <c r="AA1178" i="347"/>
  <c r="AB1180" i="347"/>
  <c r="AC1180" i="347" s="1"/>
  <c r="AB1182" i="347"/>
  <c r="AC1182" i="347" s="1"/>
  <c r="R1184" i="347"/>
  <c r="AA1184" i="347"/>
  <c r="AB1184" i="347" s="1"/>
  <c r="AB1186" i="347"/>
  <c r="AC1186" i="347" s="1"/>
  <c r="K1187" i="347"/>
  <c r="AB1188" i="347"/>
  <c r="AB1190" i="347"/>
  <c r="AB1192" i="347"/>
  <c r="AC1192" i="347" s="1"/>
  <c r="K1198" i="347"/>
  <c r="K1200" i="347"/>
  <c r="K1202" i="347"/>
  <c r="K1204" i="347"/>
  <c r="H1208" i="347"/>
  <c r="H1196" i="347" s="1"/>
  <c r="H1227" i="347" s="1"/>
  <c r="R1241" i="347"/>
  <c r="L1240" i="347"/>
  <c r="P1239" i="347"/>
  <c r="P1238" i="347" s="1"/>
  <c r="P1237" i="347" s="1"/>
  <c r="P1236" i="347" s="1"/>
  <c r="P1235" i="347" s="1"/>
  <c r="P1292" i="347" s="1"/>
  <c r="K1246" i="347"/>
  <c r="K1247" i="347"/>
  <c r="I1245" i="347"/>
  <c r="I1244" i="347" s="1"/>
  <c r="I1239" i="347" s="1"/>
  <c r="I1238" i="347" s="1"/>
  <c r="I1237" i="347" s="1"/>
  <c r="I1236" i="347" s="1"/>
  <c r="I1235" i="347" s="1"/>
  <c r="I1292" i="347" s="1"/>
  <c r="N1245" i="347"/>
  <c r="N1244" i="347" s="1"/>
  <c r="N1239" i="347" s="1"/>
  <c r="N1238" i="347" s="1"/>
  <c r="N1237" i="347" s="1"/>
  <c r="AA1247" i="347"/>
  <c r="S1246" i="347"/>
  <c r="W1245" i="347"/>
  <c r="W1244" i="347" s="1"/>
  <c r="W1239" i="347" s="1"/>
  <c r="W1238" i="347" s="1"/>
  <c r="W1237" i="347" s="1"/>
  <c r="W1236" i="347" s="1"/>
  <c r="W1235" i="347" s="1"/>
  <c r="W1292" i="347" s="1"/>
  <c r="D1245" i="347"/>
  <c r="D1244" i="347" s="1"/>
  <c r="D1239" i="347" s="1"/>
  <c r="F1245" i="347"/>
  <c r="F1244" i="347" s="1"/>
  <c r="F1239" i="347" s="1"/>
  <c r="F1238" i="347" s="1"/>
  <c r="F1237" i="347" s="1"/>
  <c r="J1245" i="347"/>
  <c r="J1244" i="347" s="1"/>
  <c r="J1239" i="347" s="1"/>
  <c r="J1238" i="347" s="1"/>
  <c r="J1237" i="347" s="1"/>
  <c r="M1245" i="347"/>
  <c r="M1244" i="347" s="1"/>
  <c r="M1239" i="347" s="1"/>
  <c r="M1238" i="347" s="1"/>
  <c r="M1237" i="347" s="1"/>
  <c r="M1236" i="347" s="1"/>
  <c r="M1235" i="347" s="1"/>
  <c r="M1292" i="347" s="1"/>
  <c r="O1245" i="347"/>
  <c r="O1244" i="347" s="1"/>
  <c r="O1239" i="347" s="1"/>
  <c r="O1238" i="347" s="1"/>
  <c r="O1237" i="347" s="1"/>
  <c r="O1236" i="347" s="1"/>
  <c r="O1235" i="347" s="1"/>
  <c r="O1292" i="347" s="1"/>
  <c r="Q1245" i="347"/>
  <c r="Q1244" i="347" s="1"/>
  <c r="Q1239" i="347" s="1"/>
  <c r="Q1238" i="347" s="1"/>
  <c r="Q1237" i="347" s="1"/>
  <c r="Q1236" i="347" s="1"/>
  <c r="Q1235" i="347" s="1"/>
  <c r="Q1292" i="347" s="1"/>
  <c r="G1258" i="347"/>
  <c r="G1236" i="347" s="1"/>
  <c r="G1235" i="347" s="1"/>
  <c r="G1292" i="347" s="1"/>
  <c r="R1260" i="347"/>
  <c r="L1259" i="347"/>
  <c r="R1259" i="347" s="1"/>
  <c r="AA1260" i="347"/>
  <c r="S1259" i="347"/>
  <c r="U1258" i="347"/>
  <c r="U1236" i="347" s="1"/>
  <c r="U1235" i="347" s="1"/>
  <c r="U1292" i="347" s="1"/>
  <c r="W1258" i="347"/>
  <c r="Y1258" i="347"/>
  <c r="Y1236" i="347" s="1"/>
  <c r="Y1235" i="347" s="1"/>
  <c r="Y1292" i="347" s="1"/>
  <c r="X1196" i="347"/>
  <c r="X1227" i="347" s="1"/>
  <c r="AC1206" i="347"/>
  <c r="K1215" i="347"/>
  <c r="AC1216" i="347"/>
  <c r="K1219" i="347"/>
  <c r="K1220" i="347"/>
  <c r="K1221" i="347"/>
  <c r="K1222" i="347"/>
  <c r="K1223" i="347"/>
  <c r="G1208" i="347"/>
  <c r="G1196" i="347" s="1"/>
  <c r="G1227" i="347" s="1"/>
  <c r="I1208" i="347"/>
  <c r="I1196" i="347" s="1"/>
  <c r="I1227" i="347" s="1"/>
  <c r="K1240" i="347"/>
  <c r="K1242" i="347"/>
  <c r="R1242" i="347"/>
  <c r="AB1242" i="347" s="1"/>
  <c r="AC1242" i="347" s="1"/>
  <c r="AA1242" i="347"/>
  <c r="AB1243" i="347"/>
  <c r="AC1243" i="347" s="1"/>
  <c r="K1248" i="347"/>
  <c r="AA1248" i="347"/>
  <c r="AB1250" i="347"/>
  <c r="AC1250" i="347" s="1"/>
  <c r="AB1252" i="347"/>
  <c r="AC1252" i="347" s="1"/>
  <c r="K1254" i="347"/>
  <c r="AA1254" i="347"/>
  <c r="K1259" i="347"/>
  <c r="R1269" i="347"/>
  <c r="L1268" i="347"/>
  <c r="N1266" i="347"/>
  <c r="N1265" i="347" s="1"/>
  <c r="N1258" i="347" s="1"/>
  <c r="F1266" i="347"/>
  <c r="F1265" i="347" s="1"/>
  <c r="F1258" i="347" s="1"/>
  <c r="H1266" i="347"/>
  <c r="H1265" i="347" s="1"/>
  <c r="H1258" i="347" s="1"/>
  <c r="H1236" i="347" s="1"/>
  <c r="H1235" i="347" s="1"/>
  <c r="H1292" i="347" s="1"/>
  <c r="J1266" i="347"/>
  <c r="J1265" i="347" s="1"/>
  <c r="J1258" i="347" s="1"/>
  <c r="T1266" i="347"/>
  <c r="T1265" i="347" s="1"/>
  <c r="T1258" i="347" s="1"/>
  <c r="T1236" i="347" s="1"/>
  <c r="T1235" i="347" s="1"/>
  <c r="T1292" i="347" s="1"/>
  <c r="V1266" i="347"/>
  <c r="V1265" i="347" s="1"/>
  <c r="V1258" i="347" s="1"/>
  <c r="V1236" i="347" s="1"/>
  <c r="V1235" i="347" s="1"/>
  <c r="V1292" i="347" s="1"/>
  <c r="X1266" i="347"/>
  <c r="X1265" i="347" s="1"/>
  <c r="X1258" i="347" s="1"/>
  <c r="X1236" i="347" s="1"/>
  <c r="X1235" i="347" s="1"/>
  <c r="X1292" i="347" s="1"/>
  <c r="Z1266" i="347"/>
  <c r="Z1265" i="347" s="1"/>
  <c r="Z1258" i="347" s="1"/>
  <c r="Z1236" i="347" s="1"/>
  <c r="Z1235" i="347" s="1"/>
  <c r="Z1292" i="347" s="1"/>
  <c r="AB1261" i="347"/>
  <c r="R1270" i="347"/>
  <c r="AA1270" i="347"/>
  <c r="AB1272" i="347"/>
  <c r="AC1272" i="347" s="1"/>
  <c r="AB1274" i="347"/>
  <c r="AC1274" i="347" s="1"/>
  <c r="AB1276" i="347"/>
  <c r="AC1276" i="347" s="1"/>
  <c r="R1280" i="347"/>
  <c r="AB1280" i="347" s="1"/>
  <c r="AC1280" i="347" s="1"/>
  <c r="AA1280" i="347"/>
  <c r="AB1282" i="347"/>
  <c r="AC1282" i="347" s="1"/>
  <c r="R1286" i="347"/>
  <c r="AA1286" i="347"/>
  <c r="R1288" i="347"/>
  <c r="AB1290" i="347"/>
  <c r="AC1290" i="347" s="1"/>
  <c r="AC16" i="347"/>
  <c r="AC31" i="347"/>
  <c r="AC38" i="347"/>
  <c r="AC20" i="347"/>
  <c r="AC24" i="347"/>
  <c r="AC28" i="347"/>
  <c r="AC35" i="347"/>
  <c r="AC42" i="347"/>
  <c r="R195" i="347"/>
  <c r="AC15" i="347"/>
  <c r="AC19" i="347"/>
  <c r="AC21" i="347"/>
  <c r="AC23" i="347"/>
  <c r="AC25" i="347"/>
  <c r="AC27" i="347"/>
  <c r="AC30" i="347"/>
  <c r="AC32" i="347"/>
  <c r="AC34" i="347"/>
  <c r="AC37" i="347"/>
  <c r="AC39" i="347"/>
  <c r="AC41" i="347"/>
  <c r="AC43" i="347"/>
  <c r="AC46" i="347"/>
  <c r="P12" i="347"/>
  <c r="N163" i="347"/>
  <c r="N12" i="347" s="1"/>
  <c r="K199" i="347"/>
  <c r="AA195" i="347"/>
  <c r="R196" i="347"/>
  <c r="AA199" i="347"/>
  <c r="AB199" i="347" s="1"/>
  <c r="AC199" i="347" s="1"/>
  <c r="AC223" i="347"/>
  <c r="G258" i="347"/>
  <c r="G257" i="347" s="1"/>
  <c r="G256" i="347" s="1"/>
  <c r="I258" i="347"/>
  <c r="I257" i="347" s="1"/>
  <c r="S258" i="347"/>
  <c r="U258" i="347"/>
  <c r="U257" i="347" s="1"/>
  <c r="U256" i="347" s="1"/>
  <c r="W258" i="347"/>
  <c r="W257" i="347" s="1"/>
  <c r="W256" i="347" s="1"/>
  <c r="Y258" i="347"/>
  <c r="Y257" i="347" s="1"/>
  <c r="Y256" i="347" s="1"/>
  <c r="R398" i="347"/>
  <c r="AB398" i="347" s="1"/>
  <c r="AA413" i="347"/>
  <c r="S412" i="347"/>
  <c r="AA412" i="347" s="1"/>
  <c r="AB412" i="347" s="1"/>
  <c r="AC484" i="347"/>
  <c r="AC491" i="347"/>
  <c r="AC546" i="347"/>
  <c r="AC550" i="347"/>
  <c r="AC554" i="347"/>
  <c r="R584" i="347"/>
  <c r="L583" i="347"/>
  <c r="R611" i="347"/>
  <c r="F614" i="347"/>
  <c r="H614" i="347"/>
  <c r="J614" i="347"/>
  <c r="R74" i="347"/>
  <c r="K133" i="347"/>
  <c r="AC133" i="347" s="1"/>
  <c r="AA47" i="347"/>
  <c r="AB47" i="347" s="1"/>
  <c r="AC47" i="347" s="1"/>
  <c r="AA49" i="347"/>
  <c r="AB49" i="347" s="1"/>
  <c r="AC49" i="347" s="1"/>
  <c r="AA51" i="347"/>
  <c r="AB51" i="347" s="1"/>
  <c r="AC51" i="347" s="1"/>
  <c r="AA54" i="347"/>
  <c r="AB54" i="347" s="1"/>
  <c r="AC54" i="347" s="1"/>
  <c r="AA56" i="347"/>
  <c r="AB56" i="347" s="1"/>
  <c r="AC56" i="347" s="1"/>
  <c r="AA58" i="347"/>
  <c r="AB58" i="347" s="1"/>
  <c r="AC58" i="347" s="1"/>
  <c r="AA61" i="347"/>
  <c r="AB61" i="347" s="1"/>
  <c r="AC61" i="347" s="1"/>
  <c r="AA63" i="347"/>
  <c r="AB63" i="347" s="1"/>
  <c r="AC63" i="347" s="1"/>
  <c r="AA65" i="347"/>
  <c r="AB65" i="347" s="1"/>
  <c r="AC65" i="347" s="1"/>
  <c r="AA68" i="347"/>
  <c r="AB68" i="347" s="1"/>
  <c r="AC68" i="347" s="1"/>
  <c r="AA70" i="347"/>
  <c r="AB70" i="347" s="1"/>
  <c r="AC70" i="347" s="1"/>
  <c r="AA72" i="347"/>
  <c r="AB72" i="347" s="1"/>
  <c r="AC72" i="347" s="1"/>
  <c r="D74" i="347"/>
  <c r="K74" i="347" s="1"/>
  <c r="AA74" i="347"/>
  <c r="AA77" i="347"/>
  <c r="AB77" i="347" s="1"/>
  <c r="AC77" i="347" s="1"/>
  <c r="AA79" i="347"/>
  <c r="AB79" i="347" s="1"/>
  <c r="AC79" i="347" s="1"/>
  <c r="AA81" i="347"/>
  <c r="AB81" i="347" s="1"/>
  <c r="AC81" i="347" s="1"/>
  <c r="AA83" i="347"/>
  <c r="AB83" i="347" s="1"/>
  <c r="AC83" i="347" s="1"/>
  <c r="AA86" i="347"/>
  <c r="AB86" i="347" s="1"/>
  <c r="AC86" i="347" s="1"/>
  <c r="AA88" i="347"/>
  <c r="AB88" i="347" s="1"/>
  <c r="AC88" i="347" s="1"/>
  <c r="AA90" i="347"/>
  <c r="AB90" i="347" s="1"/>
  <c r="AC90" i="347" s="1"/>
  <c r="AA92" i="347"/>
  <c r="AB92" i="347" s="1"/>
  <c r="AC92" i="347" s="1"/>
  <c r="AA95" i="347"/>
  <c r="AB95" i="347" s="1"/>
  <c r="AC95" i="347" s="1"/>
  <c r="AA97" i="347"/>
  <c r="AB97" i="347" s="1"/>
  <c r="AC97" i="347" s="1"/>
  <c r="AA99" i="347"/>
  <c r="AB99" i="347" s="1"/>
  <c r="AC99" i="347" s="1"/>
  <c r="AA102" i="347"/>
  <c r="AB102" i="347" s="1"/>
  <c r="AC102" i="347" s="1"/>
  <c r="AA104" i="347"/>
  <c r="AB104" i="347" s="1"/>
  <c r="AC104" i="347" s="1"/>
  <c r="AA106" i="347"/>
  <c r="AB106" i="347" s="1"/>
  <c r="AC106" i="347" s="1"/>
  <c r="AA109" i="347"/>
  <c r="AB109" i="347" s="1"/>
  <c r="AC109" i="347" s="1"/>
  <c r="AA111" i="347"/>
  <c r="AB111" i="347" s="1"/>
  <c r="AC111" i="347" s="1"/>
  <c r="AA113" i="347"/>
  <c r="AB113" i="347" s="1"/>
  <c r="AC113" i="347" s="1"/>
  <c r="AA116" i="347"/>
  <c r="AB116" i="347" s="1"/>
  <c r="AC116" i="347" s="1"/>
  <c r="AA118" i="347"/>
  <c r="AB118" i="347" s="1"/>
  <c r="AC118" i="347" s="1"/>
  <c r="AA120" i="347"/>
  <c r="AB120" i="347" s="1"/>
  <c r="AC120" i="347" s="1"/>
  <c r="AA123" i="347"/>
  <c r="AB123" i="347" s="1"/>
  <c r="AC123" i="347" s="1"/>
  <c r="AA126" i="347"/>
  <c r="AB126" i="347" s="1"/>
  <c r="AC126" i="347" s="1"/>
  <c r="AA129" i="347"/>
  <c r="AB129" i="347" s="1"/>
  <c r="AC129" i="347" s="1"/>
  <c r="AA131" i="347"/>
  <c r="AB131" i="347" s="1"/>
  <c r="AC131" i="347" s="1"/>
  <c r="AA134" i="347"/>
  <c r="AB134" i="347" s="1"/>
  <c r="AC134" i="347" s="1"/>
  <c r="AA136" i="347"/>
  <c r="AB136" i="347" s="1"/>
  <c r="AC136" i="347" s="1"/>
  <c r="AA139" i="347"/>
  <c r="AB139" i="347" s="1"/>
  <c r="AC139" i="347" s="1"/>
  <c r="AA141" i="347"/>
  <c r="AB141" i="347" s="1"/>
  <c r="AC141" i="347" s="1"/>
  <c r="AA144" i="347"/>
  <c r="AB144" i="347" s="1"/>
  <c r="AC144" i="347" s="1"/>
  <c r="AA146" i="347"/>
  <c r="AB146" i="347" s="1"/>
  <c r="AC146" i="347" s="1"/>
  <c r="AA148" i="347"/>
  <c r="AB148" i="347" s="1"/>
  <c r="AC148" i="347" s="1"/>
  <c r="AA151" i="347"/>
  <c r="AB151" i="347" s="1"/>
  <c r="AC151" i="347" s="1"/>
  <c r="AA154" i="347"/>
  <c r="AB154" i="347" s="1"/>
  <c r="AC154" i="347" s="1"/>
  <c r="AA157" i="347"/>
  <c r="AB157" i="347" s="1"/>
  <c r="AC157" i="347" s="1"/>
  <c r="AA159" i="347"/>
  <c r="AB159" i="347" s="1"/>
  <c r="AC159" i="347" s="1"/>
  <c r="AA161" i="347"/>
  <c r="AB161" i="347" s="1"/>
  <c r="AC161" i="347" s="1"/>
  <c r="D164" i="347"/>
  <c r="AA164" i="347"/>
  <c r="AB164" i="347" s="1"/>
  <c r="AA167" i="347"/>
  <c r="AB167" i="347" s="1"/>
  <c r="AC167" i="347" s="1"/>
  <c r="AA169" i="347"/>
  <c r="AB169" i="347" s="1"/>
  <c r="AC169" i="347" s="1"/>
  <c r="AA171" i="347"/>
  <c r="AB171" i="347" s="1"/>
  <c r="AC171" i="347" s="1"/>
  <c r="AA174" i="347"/>
  <c r="AB174" i="347" s="1"/>
  <c r="AC174" i="347" s="1"/>
  <c r="AA176" i="347"/>
  <c r="AB176" i="347" s="1"/>
  <c r="AC176" i="347" s="1"/>
  <c r="AA178" i="347"/>
  <c r="AB178" i="347" s="1"/>
  <c r="AC178" i="347" s="1"/>
  <c r="AA180" i="347"/>
  <c r="AB180" i="347" s="1"/>
  <c r="AC180" i="347" s="1"/>
  <c r="AA183" i="347"/>
  <c r="AB183" i="347" s="1"/>
  <c r="AC183" i="347" s="1"/>
  <c r="AA185" i="347"/>
  <c r="AB185" i="347" s="1"/>
  <c r="AC185" i="347" s="1"/>
  <c r="AA187" i="347"/>
  <c r="AB187" i="347" s="1"/>
  <c r="AC187" i="347" s="1"/>
  <c r="AA190" i="347"/>
  <c r="AB190" i="347" s="1"/>
  <c r="AC190" i="347" s="1"/>
  <c r="AA192" i="347"/>
  <c r="AB192" i="347" s="1"/>
  <c r="AC192" i="347" s="1"/>
  <c r="AA194" i="347"/>
  <c r="AB194" i="347" s="1"/>
  <c r="AC194" i="347" s="1"/>
  <c r="AA196" i="347"/>
  <c r="R201" i="347"/>
  <c r="AB201" i="347" s="1"/>
  <c r="AC201" i="347" s="1"/>
  <c r="R202" i="347"/>
  <c r="AB202" i="347" s="1"/>
  <c r="AC202" i="347" s="1"/>
  <c r="R203" i="347"/>
  <c r="AB203" i="347" s="1"/>
  <c r="AC203" i="347" s="1"/>
  <c r="R204" i="347"/>
  <c r="AB204" i="347" s="1"/>
  <c r="AC204" i="347" s="1"/>
  <c r="R205" i="347"/>
  <c r="AB205" i="347" s="1"/>
  <c r="AC205" i="347" s="1"/>
  <c r="R206" i="347"/>
  <c r="AB206" i="347" s="1"/>
  <c r="AC206" i="347" s="1"/>
  <c r="AC212" i="347"/>
  <c r="AC220" i="347"/>
  <c r="AC224" i="347"/>
  <c r="AC233" i="347"/>
  <c r="AC235" i="347"/>
  <c r="AC237" i="347"/>
  <c r="AC239" i="347"/>
  <c r="AC241" i="347"/>
  <c r="AC245" i="347"/>
  <c r="AC247" i="347"/>
  <c r="AC249" i="347"/>
  <c r="AC251" i="347"/>
  <c r="AC253" i="347"/>
  <c r="AC255" i="347"/>
  <c r="K259" i="347"/>
  <c r="AC261" i="347"/>
  <c r="AC263" i="347"/>
  <c r="AC265" i="347"/>
  <c r="AC273" i="347"/>
  <c r="AC275" i="347"/>
  <c r="AC277" i="347"/>
  <c r="AC279" i="347"/>
  <c r="AC281" i="347"/>
  <c r="AC283" i="347"/>
  <c r="AC285" i="347"/>
  <c r="AC293" i="347"/>
  <c r="AC295" i="347"/>
  <c r="AC297" i="347"/>
  <c r="AC299" i="347"/>
  <c r="AC305" i="347"/>
  <c r="AC315" i="347"/>
  <c r="AC317" i="347"/>
  <c r="AC319" i="347"/>
  <c r="AC321" i="347"/>
  <c r="AC328" i="347"/>
  <c r="AC330" i="347"/>
  <c r="AC332" i="347"/>
  <c r="AC343" i="347"/>
  <c r="M258" i="347"/>
  <c r="M257" i="347" s="1"/>
  <c r="O258" i="347"/>
  <c r="O257" i="347" s="1"/>
  <c r="O256" i="347" s="1"/>
  <c r="Q258" i="347"/>
  <c r="Q257" i="347" s="1"/>
  <c r="AC376" i="347"/>
  <c r="AC404" i="347"/>
  <c r="AC406" i="347"/>
  <c r="AC410" i="347"/>
  <c r="K413" i="347"/>
  <c r="AC419" i="347"/>
  <c r="AC421" i="347"/>
  <c r="AC447" i="347"/>
  <c r="AC449" i="347"/>
  <c r="AC451" i="347"/>
  <c r="AC453" i="347"/>
  <c r="AC455" i="347"/>
  <c r="AC457" i="347"/>
  <c r="AC459" i="347"/>
  <c r="AC461" i="347"/>
  <c r="AC463" i="347"/>
  <c r="AC464" i="347"/>
  <c r="AC468" i="347"/>
  <c r="AC488" i="347"/>
  <c r="AC543" i="347"/>
  <c r="AC548" i="347"/>
  <c r="AC552" i="347"/>
  <c r="AC557" i="347"/>
  <c r="AC561" i="347"/>
  <c r="AC568" i="347"/>
  <c r="AC573" i="347"/>
  <c r="F610" i="347"/>
  <c r="F256" i="347" s="1"/>
  <c r="H610" i="347"/>
  <c r="H256" i="347" s="1"/>
  <c r="J610" i="347"/>
  <c r="J256" i="347" s="1"/>
  <c r="T610" i="347"/>
  <c r="T256" i="347" s="1"/>
  <c r="V610" i="347"/>
  <c r="V256" i="347" s="1"/>
  <c r="X610" i="347"/>
  <c r="X256" i="347" s="1"/>
  <c r="Z610" i="347"/>
  <c r="Z256" i="347" s="1"/>
  <c r="R229" i="347"/>
  <c r="AB229" i="347" s="1"/>
  <c r="AC229" i="347" s="1"/>
  <c r="AA260" i="347"/>
  <c r="AB260" i="347" s="1"/>
  <c r="AA345" i="347"/>
  <c r="AB345" i="347" s="1"/>
  <c r="AC345" i="347" s="1"/>
  <c r="R399" i="347"/>
  <c r="AB399" i="347" s="1"/>
  <c r="R413" i="347"/>
  <c r="AB413" i="347" s="1"/>
  <c r="AA431" i="347"/>
  <c r="AB431" i="347" s="1"/>
  <c r="AC431" i="347" s="1"/>
  <c r="AA467" i="347"/>
  <c r="AB467" i="347" s="1"/>
  <c r="AC467" i="347" s="1"/>
  <c r="AA584" i="347"/>
  <c r="R585" i="347"/>
  <c r="AA605" i="347"/>
  <c r="AB605" i="347" s="1"/>
  <c r="R606" i="347"/>
  <c r="AA611" i="347"/>
  <c r="R612" i="347"/>
  <c r="AA614" i="347"/>
  <c r="AB704" i="347"/>
  <c r="AC704" i="347" s="1"/>
  <c r="AB706" i="347"/>
  <c r="AC706" i="347" s="1"/>
  <c r="AB714" i="347"/>
  <c r="AC714" i="347" s="1"/>
  <c r="AB716" i="347"/>
  <c r="AC716" i="347" s="1"/>
  <c r="AB718" i="347"/>
  <c r="AB722" i="347"/>
  <c r="AC722" i="347" s="1"/>
  <c r="AB728" i="347"/>
  <c r="AC728" i="347" s="1"/>
  <c r="AB730" i="347"/>
  <c r="AC730" i="347" s="1"/>
  <c r="AB752" i="347"/>
  <c r="AC752" i="347" s="1"/>
  <c r="AB757" i="347"/>
  <c r="AC757" i="347" s="1"/>
  <c r="AB760" i="347"/>
  <c r="AC760" i="347" s="1"/>
  <c r="R763" i="347"/>
  <c r="L762" i="347"/>
  <c r="AB772" i="347"/>
  <c r="AC772" i="347" s="1"/>
  <c r="AB776" i="347"/>
  <c r="AC776" i="347" s="1"/>
  <c r="AB780" i="347"/>
  <c r="AC780" i="347" s="1"/>
  <c r="AA787" i="347"/>
  <c r="AB787" i="347" s="1"/>
  <c r="AC787" i="347" s="1"/>
  <c r="AB806" i="347"/>
  <c r="AC806" i="347" s="1"/>
  <c r="AB823" i="347"/>
  <c r="AB835" i="347"/>
  <c r="AC835" i="347" s="1"/>
  <c r="AB843" i="347"/>
  <c r="AC843" i="347" s="1"/>
  <c r="D217" i="347"/>
  <c r="D398" i="347"/>
  <c r="D412" i="347"/>
  <c r="K412" i="347" s="1"/>
  <c r="D466" i="347"/>
  <c r="K466" i="347" s="1"/>
  <c r="D583" i="347"/>
  <c r="K583" i="347" s="1"/>
  <c r="AA583" i="347"/>
  <c r="AA585" i="347"/>
  <c r="AA592" i="347"/>
  <c r="AB592" i="347" s="1"/>
  <c r="AC592" i="347" s="1"/>
  <c r="AA598" i="347"/>
  <c r="AB598" i="347" s="1"/>
  <c r="AC598" i="347" s="1"/>
  <c r="AA602" i="347"/>
  <c r="AB602" i="347" s="1"/>
  <c r="AC602" i="347" s="1"/>
  <c r="D606" i="347"/>
  <c r="AA606" i="347"/>
  <c r="AA610" i="347"/>
  <c r="AA612" i="347"/>
  <c r="D615" i="347"/>
  <c r="K615" i="347" s="1"/>
  <c r="AA615" i="347"/>
  <c r="AB615" i="347" s="1"/>
  <c r="D618" i="347"/>
  <c r="AA618" i="347"/>
  <c r="AA622" i="347"/>
  <c r="AB622" i="347" s="1"/>
  <c r="AC622" i="347" s="1"/>
  <c r="AA626" i="347"/>
  <c r="AB626" i="347" s="1"/>
  <c r="AC626" i="347" s="1"/>
  <c r="AA630" i="347"/>
  <c r="AB630" i="347" s="1"/>
  <c r="AC630" i="347" s="1"/>
  <c r="AB633" i="347"/>
  <c r="AA634" i="347"/>
  <c r="AB634" i="347" s="1"/>
  <c r="AB637" i="347"/>
  <c r="AA638" i="347"/>
  <c r="AB638" i="347" s="1"/>
  <c r="L640" i="347"/>
  <c r="AA642" i="347"/>
  <c r="AB642" i="347" s="1"/>
  <c r="AC642" i="347" s="1"/>
  <c r="AB643" i="347"/>
  <c r="AC643" i="347" s="1"/>
  <c r="AB644" i="347"/>
  <c r="AC644" i="347" s="1"/>
  <c r="AC646" i="347"/>
  <c r="AC648" i="347"/>
  <c r="AC650" i="347"/>
  <c r="AC652" i="347"/>
  <c r="AC654" i="347"/>
  <c r="AC656" i="347"/>
  <c r="AC658" i="347"/>
  <c r="AC660" i="347"/>
  <c r="AC662" i="347"/>
  <c r="AC664" i="347"/>
  <c r="AC666" i="347"/>
  <c r="AB668" i="347"/>
  <c r="AB669" i="347"/>
  <c r="AC678" i="347"/>
  <c r="AC680" i="347"/>
  <c r="AB701" i="347"/>
  <c r="AC703" i="347"/>
  <c r="AC705" i="347"/>
  <c r="AC707" i="347"/>
  <c r="AB709" i="347"/>
  <c r="AC709" i="347" s="1"/>
  <c r="AB713" i="347"/>
  <c r="AC715" i="347"/>
  <c r="AC717" i="347"/>
  <c r="AB719" i="347"/>
  <c r="AC721" i="347"/>
  <c r="AC723" i="347"/>
  <c r="AB725" i="347"/>
  <c r="AC727" i="347"/>
  <c r="AC729" i="347"/>
  <c r="AC731" i="347"/>
  <c r="AB733" i="347"/>
  <c r="AC733" i="347" s="1"/>
  <c r="AB737" i="347"/>
  <c r="AC737" i="347" s="1"/>
  <c r="AB739" i="347"/>
  <c r="AC739" i="347" s="1"/>
  <c r="AC745" i="347"/>
  <c r="AB747" i="347"/>
  <c r="AC747" i="347" s="1"/>
  <c r="AB749" i="347"/>
  <c r="AC749" i="347" s="1"/>
  <c r="AC751" i="347"/>
  <c r="AB754" i="347"/>
  <c r="AC754" i="347" s="1"/>
  <c r="AB759" i="347"/>
  <c r="AB764" i="347"/>
  <c r="AC764" i="347" s="1"/>
  <c r="T741" i="347"/>
  <c r="T699" i="347" s="1"/>
  <c r="AC771" i="347"/>
  <c r="AC773" i="347"/>
  <c r="AB775" i="347"/>
  <c r="AC775" i="347" s="1"/>
  <c r="AC777" i="347"/>
  <c r="AB781" i="347"/>
  <c r="AC781" i="347" s="1"/>
  <c r="AC783" i="347"/>
  <c r="AC785" i="347"/>
  <c r="R830" i="347"/>
  <c r="L829" i="347"/>
  <c r="F833" i="347"/>
  <c r="F825" i="347" s="1"/>
  <c r="H833" i="347"/>
  <c r="H825" i="347" s="1"/>
  <c r="J833" i="347"/>
  <c r="J825" i="347" s="1"/>
  <c r="AB838" i="347"/>
  <c r="AC838" i="347" s="1"/>
  <c r="R841" i="347"/>
  <c r="R770" i="347"/>
  <c r="AB770" i="347" s="1"/>
  <c r="AC770" i="347" s="1"/>
  <c r="AA788" i="347"/>
  <c r="AB788" i="347" s="1"/>
  <c r="AC788" i="347" s="1"/>
  <c r="R793" i="347"/>
  <c r="L792" i="347"/>
  <c r="R803" i="347"/>
  <c r="AA817" i="347"/>
  <c r="AB817" i="347" s="1"/>
  <c r="AC817" i="347" s="1"/>
  <c r="R818" i="347"/>
  <c r="AA826" i="347"/>
  <c r="AA828" i="347"/>
  <c r="AA830" i="347"/>
  <c r="R831" i="347"/>
  <c r="R834" i="347"/>
  <c r="AA841" i="347"/>
  <c r="R842" i="347"/>
  <c r="AA848" i="347"/>
  <c r="AB848" i="347" s="1"/>
  <c r="R849" i="347"/>
  <c r="AB850" i="347"/>
  <c r="AC850" i="347" s="1"/>
  <c r="AB853" i="347"/>
  <c r="AC853" i="347" s="1"/>
  <c r="AB879" i="347"/>
  <c r="AC879" i="347" s="1"/>
  <c r="D763" i="347"/>
  <c r="R794" i="347"/>
  <c r="R795" i="347"/>
  <c r="AB795" i="347" s="1"/>
  <c r="AC795" i="347" s="1"/>
  <c r="K803" i="347"/>
  <c r="D793" i="347"/>
  <c r="F793" i="347"/>
  <c r="F792" i="347" s="1"/>
  <c r="F791" i="347" s="1"/>
  <c r="F779" i="347" s="1"/>
  <c r="F778" i="347" s="1"/>
  <c r="F774" i="347" s="1"/>
  <c r="F741" i="347" s="1"/>
  <c r="F699" i="347" s="1"/>
  <c r="F698" i="347" s="1"/>
  <c r="F697" i="347" s="1"/>
  <c r="F1193" i="347" s="1"/>
  <c r="H793" i="347"/>
  <c r="H792" i="347" s="1"/>
  <c r="H791" i="347" s="1"/>
  <c r="H779" i="347" s="1"/>
  <c r="H778" i="347" s="1"/>
  <c r="H774" i="347" s="1"/>
  <c r="H741" i="347" s="1"/>
  <c r="H699" i="347" s="1"/>
  <c r="H698" i="347" s="1"/>
  <c r="H697" i="347" s="1"/>
  <c r="H1193" i="347" s="1"/>
  <c r="J793" i="347"/>
  <c r="J792" i="347" s="1"/>
  <c r="J791" i="347" s="1"/>
  <c r="J779" i="347" s="1"/>
  <c r="J778" i="347" s="1"/>
  <c r="J774" i="347" s="1"/>
  <c r="J741" i="347" s="1"/>
  <c r="J699" i="347" s="1"/>
  <c r="J698" i="347" s="1"/>
  <c r="J697" i="347" s="1"/>
  <c r="J1193" i="347" s="1"/>
  <c r="AA803" i="347"/>
  <c r="AA813" i="347"/>
  <c r="AB813" i="347" s="1"/>
  <c r="AC813" i="347" s="1"/>
  <c r="AA818" i="347"/>
  <c r="AA827" i="347"/>
  <c r="D829" i="347"/>
  <c r="AA829" i="347"/>
  <c r="AA831" i="347"/>
  <c r="AB831" i="347" s="1"/>
  <c r="AC831" i="347" s="1"/>
  <c r="D834" i="347"/>
  <c r="AA834" i="347"/>
  <c r="AB834" i="347" s="1"/>
  <c r="D837" i="347"/>
  <c r="K837" i="347" s="1"/>
  <c r="AA837" i="347"/>
  <c r="AB837" i="347" s="1"/>
  <c r="AC837" i="347" s="1"/>
  <c r="D842" i="347"/>
  <c r="AA842" i="347"/>
  <c r="AA845" i="347"/>
  <c r="AB845" i="347" s="1"/>
  <c r="AC845" i="347" s="1"/>
  <c r="D849" i="347"/>
  <c r="AA849" i="347"/>
  <c r="AB849" i="347" s="1"/>
  <c r="AB852" i="347"/>
  <c r="AB869" i="347"/>
  <c r="AC869" i="347" s="1"/>
  <c r="AC883" i="347"/>
  <c r="AC885" i="347"/>
  <c r="AC887" i="347"/>
  <c r="AC889" i="347"/>
  <c r="AC891" i="347"/>
  <c r="AC893" i="347"/>
  <c r="AC895" i="347"/>
  <c r="AC897" i="347"/>
  <c r="AC899" i="347"/>
  <c r="AC901" i="347"/>
  <c r="AC903" i="347"/>
  <c r="AC905" i="347"/>
  <c r="AC907" i="347"/>
  <c r="AC909" i="347"/>
  <c r="AC911" i="347"/>
  <c r="AC913" i="347"/>
  <c r="AC915" i="347"/>
  <c r="AC917" i="347"/>
  <c r="AC919" i="347"/>
  <c r="R1003" i="347"/>
  <c r="R1016" i="347"/>
  <c r="AC1017" i="347"/>
  <c r="AC1019" i="347"/>
  <c r="AC1021" i="347"/>
  <c r="AC1023" i="347"/>
  <c r="AC1025" i="347"/>
  <c r="AC1027" i="347"/>
  <c r="AC1029" i="347"/>
  <c r="R1031" i="347"/>
  <c r="AC1032" i="347"/>
  <c r="AC1034" i="347"/>
  <c r="AC1036" i="347"/>
  <c r="AC1038" i="347"/>
  <c r="AC1040" i="347"/>
  <c r="AC1042" i="347"/>
  <c r="R1157" i="347"/>
  <c r="R1170" i="347"/>
  <c r="K1178" i="347"/>
  <c r="D1175" i="347"/>
  <c r="K1184" i="347"/>
  <c r="AC1184" i="347" s="1"/>
  <c r="D1183" i="347"/>
  <c r="K1183" i="347" s="1"/>
  <c r="AA1003" i="347"/>
  <c r="AB1003" i="347" s="1"/>
  <c r="AC1003" i="347" s="1"/>
  <c r="AA1016" i="347"/>
  <c r="AB1016" i="347" s="1"/>
  <c r="AC1016" i="347" s="1"/>
  <c r="AA1031" i="347"/>
  <c r="AC1121" i="347"/>
  <c r="AC1123" i="347"/>
  <c r="AC1125" i="347"/>
  <c r="AC1127" i="347"/>
  <c r="AC1129" i="347"/>
  <c r="AC1131" i="347"/>
  <c r="AC1133" i="347"/>
  <c r="AC1135" i="347"/>
  <c r="AC1137" i="347"/>
  <c r="AC1139" i="347"/>
  <c r="AC1141" i="347"/>
  <c r="AC1143" i="347"/>
  <c r="AC1145" i="347"/>
  <c r="AC1147" i="347"/>
  <c r="AC1149" i="347"/>
  <c r="AC1151" i="347"/>
  <c r="AC1153" i="347"/>
  <c r="AC1159" i="347"/>
  <c r="AC1161" i="347"/>
  <c r="AC1167" i="347"/>
  <c r="K1171" i="347"/>
  <c r="AC1171" i="347" s="1"/>
  <c r="D1170" i="347"/>
  <c r="R1175" i="347"/>
  <c r="AC1176" i="347"/>
  <c r="AC1188" i="347"/>
  <c r="AC1190" i="347"/>
  <c r="K1199" i="347"/>
  <c r="T1202" i="347"/>
  <c r="K1203" i="347"/>
  <c r="AC1203" i="347" s="1"/>
  <c r="AC1207" i="347"/>
  <c r="AA1222" i="347"/>
  <c r="AB1222" i="347" s="1"/>
  <c r="AC1222" i="347" s="1"/>
  <c r="T1221" i="347"/>
  <c r="K1197" i="347"/>
  <c r="K1201" i="347"/>
  <c r="AA1204" i="347"/>
  <c r="AB1204" i="347" s="1"/>
  <c r="AC1204" i="347" s="1"/>
  <c r="AC1215" i="347"/>
  <c r="AA1223" i="347"/>
  <c r="AB1223" i="347" s="1"/>
  <c r="AC1223" i="347" s="1"/>
  <c r="AC1226" i="347"/>
  <c r="AB1241" i="347"/>
  <c r="AC1241" i="347" s="1"/>
  <c r="AB1256" i="347"/>
  <c r="AB1260" i="347"/>
  <c r="AB1263" i="347"/>
  <c r="AC1263" i="347" s="1"/>
  <c r="R1278" i="347"/>
  <c r="L1277" i="347"/>
  <c r="R1284" i="347"/>
  <c r="L1283" i="347"/>
  <c r="R1283" i="347" s="1"/>
  <c r="AA1157" i="347"/>
  <c r="AB1157" i="347" s="1"/>
  <c r="AC1157" i="347" s="1"/>
  <c r="AA1165" i="347"/>
  <c r="AB1165" i="347" s="1"/>
  <c r="AC1165" i="347" s="1"/>
  <c r="AA1170" i="347"/>
  <c r="AB1170" i="347" s="1"/>
  <c r="AA1173" i="347"/>
  <c r="AA1175" i="347"/>
  <c r="AB1175" i="347" s="1"/>
  <c r="AA1183" i="347"/>
  <c r="AB1183" i="347" s="1"/>
  <c r="AA1187" i="347"/>
  <c r="AB1187" i="347" s="1"/>
  <c r="AC1187" i="347" s="1"/>
  <c r="AC1205" i="347"/>
  <c r="S1213" i="347"/>
  <c r="D1214" i="347"/>
  <c r="AC1217" i="347"/>
  <c r="AC1224" i="347"/>
  <c r="AB1231" i="347"/>
  <c r="AB1232" i="347" s="1"/>
  <c r="AC1232" i="347" s="1"/>
  <c r="E1232" i="347"/>
  <c r="R1244" i="347"/>
  <c r="R1246" i="347"/>
  <c r="R1247" i="347"/>
  <c r="R1248" i="347"/>
  <c r="AB1248" i="347" s="1"/>
  <c r="AC1248" i="347" s="1"/>
  <c r="AB1249" i="347"/>
  <c r="AC1249" i="347" s="1"/>
  <c r="AB1251" i="347"/>
  <c r="AC1251" i="347" s="1"/>
  <c r="R1253" i="347"/>
  <c r="AB1253" i="347" s="1"/>
  <c r="AC1253" i="347" s="1"/>
  <c r="R1254" i="347"/>
  <c r="AB1254" i="347" s="1"/>
  <c r="AC1254" i="347" s="1"/>
  <c r="AB1255" i="347"/>
  <c r="AC1255" i="347" s="1"/>
  <c r="AB1262" i="347"/>
  <c r="AC1262" i="347" s="1"/>
  <c r="AA1278" i="347"/>
  <c r="R1279" i="347"/>
  <c r="AA1284" i="347"/>
  <c r="R1285" i="347"/>
  <c r="AA1269" i="347"/>
  <c r="AB1269" i="347" s="1"/>
  <c r="AA1277" i="347"/>
  <c r="D1279" i="347"/>
  <c r="AA1279" i="347"/>
  <c r="AA1283" i="347"/>
  <c r="D1285" i="347"/>
  <c r="AA1285" i="347"/>
  <c r="AA1288" i="347"/>
  <c r="AB1288" i="347" s="1"/>
  <c r="AC1288" i="347" s="1"/>
  <c r="K1207" i="345"/>
  <c r="Z1227" i="345"/>
  <c r="R1227" i="345"/>
  <c r="AA1226" i="345"/>
  <c r="AB1226" i="345" s="1"/>
  <c r="AA1225" i="345"/>
  <c r="AB1225" i="345" s="1"/>
  <c r="AB1224" i="345"/>
  <c r="AA1224" i="345"/>
  <c r="AA1218" i="345"/>
  <c r="AB1218" i="345" s="1"/>
  <c r="AA1217" i="345"/>
  <c r="AB1217" i="345" s="1"/>
  <c r="AB1216" i="345"/>
  <c r="AA1216" i="345"/>
  <c r="AA1207" i="345"/>
  <c r="AB1207" i="345" s="1"/>
  <c r="AC1207" i="345" s="1"/>
  <c r="AA1206" i="345"/>
  <c r="AB1206" i="345" s="1"/>
  <c r="AA1205" i="345"/>
  <c r="AB1205" i="345" s="1"/>
  <c r="Y1223" i="345"/>
  <c r="Y1222" i="345" s="1"/>
  <c r="Y1221" i="345" s="1"/>
  <c r="Y1220" i="345" s="1"/>
  <c r="Y1219" i="345" s="1"/>
  <c r="X1223" i="345"/>
  <c r="X1222" i="345" s="1"/>
  <c r="X1221" i="345" s="1"/>
  <c r="X1220" i="345" s="1"/>
  <c r="X1219" i="345" s="1"/>
  <c r="W1223" i="345"/>
  <c r="W1222" i="345" s="1"/>
  <c r="W1221" i="345" s="1"/>
  <c r="W1220" i="345" s="1"/>
  <c r="W1219" i="345" s="1"/>
  <c r="V1223" i="345"/>
  <c r="V1222" i="345" s="1"/>
  <c r="V1221" i="345" s="1"/>
  <c r="V1220" i="345" s="1"/>
  <c r="V1219" i="345" s="1"/>
  <c r="U1223" i="345"/>
  <c r="U1222" i="345" s="1"/>
  <c r="U1221" i="345" s="1"/>
  <c r="U1220" i="345" s="1"/>
  <c r="U1219" i="345" s="1"/>
  <c r="T1223" i="345"/>
  <c r="T1222" i="345" s="1"/>
  <c r="T1221" i="345" s="1"/>
  <c r="T1220" i="345" s="1"/>
  <c r="T1219" i="345" s="1"/>
  <c r="S1223" i="345"/>
  <c r="AA1223" i="345" s="1"/>
  <c r="AB1223" i="345" s="1"/>
  <c r="S1222" i="345"/>
  <c r="S1221" i="345" s="1"/>
  <c r="Y1215" i="345"/>
  <c r="Y1214" i="345" s="1"/>
  <c r="Y1213" i="345" s="1"/>
  <c r="Y1212" i="345" s="1"/>
  <c r="Y1211" i="345" s="1"/>
  <c r="Y1210" i="345" s="1"/>
  <c r="X1215" i="345"/>
  <c r="W1215" i="345"/>
  <c r="W1214" i="345" s="1"/>
  <c r="W1213" i="345" s="1"/>
  <c r="W1212" i="345" s="1"/>
  <c r="V1215" i="345"/>
  <c r="V1214" i="345" s="1"/>
  <c r="V1213" i="345" s="1"/>
  <c r="V1212" i="345" s="1"/>
  <c r="V1211" i="345" s="1"/>
  <c r="U1215" i="345"/>
  <c r="U1214" i="345" s="1"/>
  <c r="U1213" i="345" s="1"/>
  <c r="U1212" i="345" s="1"/>
  <c r="U1211" i="345" s="1"/>
  <c r="U1210" i="345" s="1"/>
  <c r="U1209" i="345" s="1"/>
  <c r="T1215" i="345"/>
  <c r="T1214" i="345" s="1"/>
  <c r="S1215" i="345"/>
  <c r="S1214" i="345" s="1"/>
  <c r="S1213" i="345" s="1"/>
  <c r="S1212" i="345" s="1"/>
  <c r="X1214" i="345"/>
  <c r="X1213" i="345" s="1"/>
  <c r="X1212" i="345" s="1"/>
  <c r="X1211" i="345" s="1"/>
  <c r="X1210" i="345" s="1"/>
  <c r="X1209" i="345" s="1"/>
  <c r="X1208" i="345" s="1"/>
  <c r="W1211" i="345"/>
  <c r="W1210" i="345" s="1"/>
  <c r="W1209" i="345" s="1"/>
  <c r="S1211" i="345"/>
  <c r="S1210" i="345" s="1"/>
  <c r="S1209" i="345" s="1"/>
  <c r="V1210" i="345"/>
  <c r="V1209" i="345" s="1"/>
  <c r="V1208" i="345" s="1"/>
  <c r="Y1209" i="345"/>
  <c r="Y1204" i="345"/>
  <c r="Y1203" i="345" s="1"/>
  <c r="X1204" i="345"/>
  <c r="W1204" i="345"/>
  <c r="W1203" i="345" s="1"/>
  <c r="V1204" i="345"/>
  <c r="V1203" i="345" s="1"/>
  <c r="V1202" i="345" s="1"/>
  <c r="V1201" i="345" s="1"/>
  <c r="V1200" i="345" s="1"/>
  <c r="V1199" i="345" s="1"/>
  <c r="V1198" i="345" s="1"/>
  <c r="V1197" i="345" s="1"/>
  <c r="V1196" i="345" s="1"/>
  <c r="V1227" i="345" s="1"/>
  <c r="U1204" i="345"/>
  <c r="U1203" i="345" s="1"/>
  <c r="T1204" i="345"/>
  <c r="T1203" i="345" s="1"/>
  <c r="S1204" i="345"/>
  <c r="S1203" i="345" s="1"/>
  <c r="X1203" i="345"/>
  <c r="X1202" i="345" s="1"/>
  <c r="X1201" i="345" s="1"/>
  <c r="X1200" i="345" s="1"/>
  <c r="X1199" i="345" s="1"/>
  <c r="X1198" i="345" s="1"/>
  <c r="X1197" i="345" s="1"/>
  <c r="X1196" i="345" s="1"/>
  <c r="X1227" i="345" s="1"/>
  <c r="Y1202" i="345"/>
  <c r="Y1201" i="345" s="1"/>
  <c r="W1202" i="345"/>
  <c r="W1201" i="345" s="1"/>
  <c r="W1200" i="345" s="1"/>
  <c r="W1199" i="345" s="1"/>
  <c r="W1198" i="345" s="1"/>
  <c r="W1197" i="345" s="1"/>
  <c r="U1202" i="345"/>
  <c r="U1201" i="345" s="1"/>
  <c r="S1202" i="345"/>
  <c r="S1201" i="345" s="1"/>
  <c r="Y1200" i="345"/>
  <c r="Y1199" i="345" s="1"/>
  <c r="Y1198" i="345" s="1"/>
  <c r="Y1197" i="345" s="1"/>
  <c r="U1200" i="345"/>
  <c r="U1199" i="345" s="1"/>
  <c r="U1198" i="345" s="1"/>
  <c r="U1197" i="345" s="1"/>
  <c r="Q1223" i="345"/>
  <c r="P1223" i="345"/>
  <c r="O1223" i="345"/>
  <c r="N1223" i="345"/>
  <c r="M1223" i="345"/>
  <c r="L1223" i="345"/>
  <c r="Q1222" i="345"/>
  <c r="P1222" i="345"/>
  <c r="O1222" i="345"/>
  <c r="N1222" i="345"/>
  <c r="M1222" i="345"/>
  <c r="L1222" i="345"/>
  <c r="Q1221" i="345"/>
  <c r="P1221" i="345"/>
  <c r="O1221" i="345"/>
  <c r="N1221" i="345"/>
  <c r="M1221" i="345"/>
  <c r="L1221" i="345"/>
  <c r="Q1220" i="345"/>
  <c r="P1220" i="345"/>
  <c r="O1220" i="345"/>
  <c r="N1220" i="345"/>
  <c r="M1220" i="345"/>
  <c r="L1220" i="345"/>
  <c r="Q1219" i="345"/>
  <c r="P1219" i="345"/>
  <c r="O1219" i="345"/>
  <c r="N1219" i="345"/>
  <c r="M1219" i="345"/>
  <c r="L1219" i="345"/>
  <c r="Q1215" i="345"/>
  <c r="P1215" i="345"/>
  <c r="O1215" i="345"/>
  <c r="N1215" i="345"/>
  <c r="M1215" i="345"/>
  <c r="L1215" i="345"/>
  <c r="Q1214" i="345"/>
  <c r="P1214" i="345"/>
  <c r="O1214" i="345"/>
  <c r="N1214" i="345"/>
  <c r="M1214" i="345"/>
  <c r="L1214" i="345"/>
  <c r="Q1213" i="345"/>
  <c r="P1213" i="345"/>
  <c r="O1213" i="345"/>
  <c r="N1213" i="345"/>
  <c r="M1213" i="345"/>
  <c r="L1213" i="345"/>
  <c r="Q1212" i="345"/>
  <c r="P1212" i="345"/>
  <c r="O1212" i="345"/>
  <c r="N1212" i="345"/>
  <c r="M1212" i="345"/>
  <c r="L1212" i="345"/>
  <c r="Q1211" i="345"/>
  <c r="P1211" i="345"/>
  <c r="O1211" i="345"/>
  <c r="N1211" i="345"/>
  <c r="M1211" i="345"/>
  <c r="L1211" i="345"/>
  <c r="Q1210" i="345"/>
  <c r="P1210" i="345"/>
  <c r="O1210" i="345"/>
  <c r="N1210" i="345"/>
  <c r="M1210" i="345"/>
  <c r="L1210" i="345"/>
  <c r="Q1209" i="345"/>
  <c r="P1209" i="345"/>
  <c r="O1209" i="345"/>
  <c r="N1209" i="345"/>
  <c r="M1209" i="345"/>
  <c r="L1209" i="345"/>
  <c r="Q1208" i="345"/>
  <c r="P1208" i="345"/>
  <c r="O1208" i="345"/>
  <c r="N1208" i="345"/>
  <c r="M1208" i="345"/>
  <c r="L1208" i="345"/>
  <c r="Q1204" i="345"/>
  <c r="P1204" i="345"/>
  <c r="O1204" i="345"/>
  <c r="N1204" i="345"/>
  <c r="M1204" i="345"/>
  <c r="L1204" i="345"/>
  <c r="Q1203" i="345"/>
  <c r="P1203" i="345"/>
  <c r="O1203" i="345"/>
  <c r="N1203" i="345"/>
  <c r="M1203" i="345"/>
  <c r="L1203" i="345"/>
  <c r="Q1202" i="345"/>
  <c r="P1202" i="345"/>
  <c r="O1202" i="345"/>
  <c r="N1202" i="345"/>
  <c r="M1202" i="345"/>
  <c r="L1202" i="345"/>
  <c r="Q1201" i="345"/>
  <c r="P1201" i="345"/>
  <c r="O1201" i="345"/>
  <c r="N1201" i="345"/>
  <c r="M1201" i="345"/>
  <c r="L1201" i="345"/>
  <c r="Q1200" i="345"/>
  <c r="P1200" i="345"/>
  <c r="O1200" i="345"/>
  <c r="N1200" i="345"/>
  <c r="M1200" i="345"/>
  <c r="L1200" i="345"/>
  <c r="Q1199" i="345"/>
  <c r="P1199" i="345"/>
  <c r="O1199" i="345"/>
  <c r="N1199" i="345"/>
  <c r="M1199" i="345"/>
  <c r="L1199" i="345"/>
  <c r="Q1198" i="345"/>
  <c r="P1198" i="345"/>
  <c r="O1198" i="345"/>
  <c r="N1198" i="345"/>
  <c r="M1198" i="345"/>
  <c r="L1198" i="345"/>
  <c r="Q1197" i="345"/>
  <c r="P1197" i="345"/>
  <c r="O1197" i="345"/>
  <c r="N1197" i="345"/>
  <c r="M1197" i="345"/>
  <c r="L1197" i="345"/>
  <c r="Q1196" i="345"/>
  <c r="Q1227" i="345" s="1"/>
  <c r="P1196" i="345"/>
  <c r="P1227" i="345" s="1"/>
  <c r="O1196" i="345"/>
  <c r="O1227" i="345" s="1"/>
  <c r="N1196" i="345"/>
  <c r="N1227" i="345" s="1"/>
  <c r="M1196" i="345"/>
  <c r="M1227" i="345" s="1"/>
  <c r="L1196" i="345"/>
  <c r="L1227" i="345" s="1"/>
  <c r="J1223" i="345"/>
  <c r="J1222" i="345" s="1"/>
  <c r="J1221" i="345" s="1"/>
  <c r="J1220" i="345" s="1"/>
  <c r="J1219" i="345" s="1"/>
  <c r="I1223" i="345"/>
  <c r="H1223" i="345"/>
  <c r="H1222" i="345" s="1"/>
  <c r="G1223" i="345"/>
  <c r="F1223" i="345"/>
  <c r="F1222" i="345" s="1"/>
  <c r="F1221" i="345" s="1"/>
  <c r="F1220" i="345" s="1"/>
  <c r="F1219" i="345" s="1"/>
  <c r="I1222" i="345"/>
  <c r="I1221" i="345" s="1"/>
  <c r="G1222" i="345"/>
  <c r="G1221" i="345" s="1"/>
  <c r="G1220" i="345" s="1"/>
  <c r="G1219" i="345" s="1"/>
  <c r="H1221" i="345"/>
  <c r="H1220" i="345" s="1"/>
  <c r="H1219" i="345" s="1"/>
  <c r="I1220" i="345"/>
  <c r="I1219" i="345" s="1"/>
  <c r="J1215" i="345"/>
  <c r="I1215" i="345"/>
  <c r="I1214" i="345" s="1"/>
  <c r="I1213" i="345" s="1"/>
  <c r="I1212" i="345" s="1"/>
  <c r="I1211" i="345" s="1"/>
  <c r="I1210" i="345" s="1"/>
  <c r="I1209" i="345" s="1"/>
  <c r="I1208" i="345" s="1"/>
  <c r="H1215" i="345"/>
  <c r="G1215" i="345"/>
  <c r="G1214" i="345" s="1"/>
  <c r="G1213" i="345" s="1"/>
  <c r="G1212" i="345" s="1"/>
  <c r="G1211" i="345" s="1"/>
  <c r="G1210" i="345" s="1"/>
  <c r="G1209" i="345" s="1"/>
  <c r="G1208" i="345" s="1"/>
  <c r="F1215" i="345"/>
  <c r="J1214" i="345"/>
  <c r="J1213" i="345" s="1"/>
  <c r="J1212" i="345" s="1"/>
  <c r="J1211" i="345" s="1"/>
  <c r="J1210" i="345" s="1"/>
  <c r="J1209" i="345" s="1"/>
  <c r="J1208" i="345" s="1"/>
  <c r="H1214" i="345"/>
  <c r="F1214" i="345"/>
  <c r="H1213" i="345"/>
  <c r="H1212" i="345" s="1"/>
  <c r="H1211" i="345" s="1"/>
  <c r="H1210" i="345" s="1"/>
  <c r="H1209" i="345" s="1"/>
  <c r="H1208" i="345" s="1"/>
  <c r="F1213" i="345"/>
  <c r="F1212" i="345" s="1"/>
  <c r="F1211" i="345" s="1"/>
  <c r="F1210" i="345" s="1"/>
  <c r="F1209" i="345" s="1"/>
  <c r="F1208" i="345" s="1"/>
  <c r="J1204" i="345"/>
  <c r="J1203" i="345" s="1"/>
  <c r="J1202" i="345" s="1"/>
  <c r="J1201" i="345" s="1"/>
  <c r="J1200" i="345" s="1"/>
  <c r="J1199" i="345" s="1"/>
  <c r="J1198" i="345" s="1"/>
  <c r="J1197" i="345" s="1"/>
  <c r="J1196" i="345" s="1"/>
  <c r="J1227" i="345" s="1"/>
  <c r="I1204" i="345"/>
  <c r="H1204" i="345"/>
  <c r="H1203" i="345" s="1"/>
  <c r="H1202" i="345" s="1"/>
  <c r="H1201" i="345" s="1"/>
  <c r="H1200" i="345" s="1"/>
  <c r="H1199" i="345" s="1"/>
  <c r="H1198" i="345" s="1"/>
  <c r="H1197" i="345" s="1"/>
  <c r="H1196" i="345" s="1"/>
  <c r="H1227" i="345" s="1"/>
  <c r="G1204" i="345"/>
  <c r="F1204" i="345"/>
  <c r="F1203" i="345" s="1"/>
  <c r="F1202" i="345" s="1"/>
  <c r="F1201" i="345" s="1"/>
  <c r="F1200" i="345" s="1"/>
  <c r="F1199" i="345" s="1"/>
  <c r="F1198" i="345" s="1"/>
  <c r="F1197" i="345" s="1"/>
  <c r="F1196" i="345" s="1"/>
  <c r="F1227" i="345" s="1"/>
  <c r="I1203" i="345"/>
  <c r="I1202" i="345" s="1"/>
  <c r="I1201" i="345" s="1"/>
  <c r="I1200" i="345" s="1"/>
  <c r="I1199" i="345" s="1"/>
  <c r="I1198" i="345" s="1"/>
  <c r="I1197" i="345" s="1"/>
  <c r="I1196" i="345" s="1"/>
  <c r="I1227" i="345" s="1"/>
  <c r="G1203" i="345"/>
  <c r="G1202" i="345" s="1"/>
  <c r="G1201" i="345" s="1"/>
  <c r="G1200" i="345" s="1"/>
  <c r="G1199" i="345" s="1"/>
  <c r="G1198" i="345" s="1"/>
  <c r="G1197" i="345" s="1"/>
  <c r="G1196" i="345" s="1"/>
  <c r="G1227" i="345" s="1"/>
  <c r="D1223" i="345"/>
  <c r="D1222" i="345" s="1"/>
  <c r="D1215" i="345"/>
  <c r="D1214" i="345" s="1"/>
  <c r="D1204" i="345"/>
  <c r="E1197" i="345"/>
  <c r="E1198" i="345"/>
  <c r="E1199" i="345"/>
  <c r="E1200" i="345"/>
  <c r="E1201" i="345"/>
  <c r="E1202" i="345"/>
  <c r="E1203" i="345"/>
  <c r="E1204" i="345"/>
  <c r="E1205" i="345"/>
  <c r="K1205" i="345" s="1"/>
  <c r="E1206" i="345"/>
  <c r="K1206" i="345" s="1"/>
  <c r="E1207" i="345"/>
  <c r="E1208" i="345"/>
  <c r="E1209" i="345"/>
  <c r="E1210" i="345"/>
  <c r="E1211" i="345"/>
  <c r="E1212" i="345"/>
  <c r="E1213" i="345"/>
  <c r="E1214" i="345"/>
  <c r="E1215" i="345"/>
  <c r="E1216" i="345"/>
  <c r="K1216" i="345" s="1"/>
  <c r="E1217" i="345"/>
  <c r="K1217" i="345" s="1"/>
  <c r="E1218" i="345"/>
  <c r="K1218" i="345" s="1"/>
  <c r="E1219" i="345"/>
  <c r="E1220" i="345"/>
  <c r="E1221" i="345"/>
  <c r="E1222" i="345"/>
  <c r="E1223" i="345"/>
  <c r="E1224" i="345"/>
  <c r="K1224" i="345" s="1"/>
  <c r="E1225" i="345"/>
  <c r="K1225" i="345" s="1"/>
  <c r="E1226" i="345"/>
  <c r="K1226" i="345" s="1"/>
  <c r="E1196" i="345"/>
  <c r="E1227" i="345" s="1"/>
  <c r="AB403" i="347" l="1"/>
  <c r="AC403" i="347" s="1"/>
  <c r="X698" i="347"/>
  <c r="X697" i="347" s="1"/>
  <c r="X1193" i="347" s="1"/>
  <c r="D1238" i="347"/>
  <c r="K1239" i="347"/>
  <c r="Z698" i="347"/>
  <c r="Z697" i="347" s="1"/>
  <c r="Z1193" i="347" s="1"/>
  <c r="V698" i="347"/>
  <c r="V697" i="347" s="1"/>
  <c r="V1193" i="347" s="1"/>
  <c r="AA833" i="347"/>
  <c r="AB833" i="347" s="1"/>
  <c r="S825" i="347"/>
  <c r="AA825" i="347" s="1"/>
  <c r="K1244" i="347"/>
  <c r="R1240" i="347"/>
  <c r="L1239" i="347"/>
  <c r="AB1178" i="347"/>
  <c r="R1174" i="347"/>
  <c r="L1173" i="347"/>
  <c r="R1173" i="347" s="1"/>
  <c r="AC1030" i="347"/>
  <c r="N699" i="347"/>
  <c r="N698" i="347" s="1"/>
  <c r="N697" i="347" s="1"/>
  <c r="N1193" i="347" s="1"/>
  <c r="K1269" i="347"/>
  <c r="D1268" i="347"/>
  <c r="AA1267" i="347"/>
  <c r="S1266" i="347"/>
  <c r="AA794" i="347"/>
  <c r="S793" i="347"/>
  <c r="I699" i="347"/>
  <c r="I698" i="347" s="1"/>
  <c r="I697" i="347" s="1"/>
  <c r="I1193" i="347" s="1"/>
  <c r="K719" i="347"/>
  <c r="D718" i="347"/>
  <c r="K718" i="347" s="1"/>
  <c r="K713" i="347"/>
  <c r="D712" i="347"/>
  <c r="AA712" i="347"/>
  <c r="S711" i="347"/>
  <c r="AA482" i="347"/>
  <c r="S481" i="347"/>
  <c r="AA481" i="347" s="1"/>
  <c r="K408" i="347"/>
  <c r="AC408" i="347" s="1"/>
  <c r="D407" i="347"/>
  <c r="K407" i="347" s="1"/>
  <c r="AC407" i="347" s="1"/>
  <c r="P256" i="347"/>
  <c r="R259" i="347"/>
  <c r="L258" i="347"/>
  <c r="L257" i="347" s="1"/>
  <c r="R244" i="347"/>
  <c r="L243" i="347"/>
  <c r="R243" i="347" s="1"/>
  <c r="AA219" i="347"/>
  <c r="S218" i="347"/>
  <c r="R211" i="347"/>
  <c r="L210" i="347"/>
  <c r="R210" i="347" s="1"/>
  <c r="AA26" i="347"/>
  <c r="S13" i="347"/>
  <c r="AA18" i="347"/>
  <c r="S17" i="347"/>
  <c r="AA17" i="347" s="1"/>
  <c r="AC1162" i="347"/>
  <c r="AC1154" i="347"/>
  <c r="K743" i="347"/>
  <c r="D742" i="347"/>
  <c r="K742" i="347" s="1"/>
  <c r="AA736" i="347"/>
  <c r="S735" i="347"/>
  <c r="AA735" i="347" s="1"/>
  <c r="R736" i="347"/>
  <c r="L735" i="347"/>
  <c r="R735" i="347" s="1"/>
  <c r="L724" i="347"/>
  <c r="R724" i="347" s="1"/>
  <c r="AB724" i="347" s="1"/>
  <c r="R712" i="347"/>
  <c r="L711" i="347"/>
  <c r="R711" i="347" s="1"/>
  <c r="L700" i="347"/>
  <c r="R700" i="347" s="1"/>
  <c r="AC600" i="347"/>
  <c r="AB231" i="347"/>
  <c r="AC231" i="347" s="1"/>
  <c r="L13" i="347"/>
  <c r="R13" i="347" s="1"/>
  <c r="J12" i="347"/>
  <c r="J11" i="347" s="1"/>
  <c r="J694" i="347" s="1"/>
  <c r="J1293" i="347" s="1"/>
  <c r="F12" i="347"/>
  <c r="Z12" i="347"/>
  <c r="Z11" i="347" s="1"/>
  <c r="Z694" i="347" s="1"/>
  <c r="Z1293" i="347" s="1"/>
  <c r="V12" i="347"/>
  <c r="AC1269" i="347"/>
  <c r="AB794" i="347"/>
  <c r="AC794" i="347" s="1"/>
  <c r="T698" i="347"/>
  <c r="T697" i="347" s="1"/>
  <c r="T1193" i="347" s="1"/>
  <c r="AC713" i="347"/>
  <c r="V11" i="347"/>
  <c r="V694" i="347" s="1"/>
  <c r="V1293" i="347" s="1"/>
  <c r="F11" i="347"/>
  <c r="F694" i="347" s="1"/>
  <c r="F1293" i="347" s="1"/>
  <c r="Q256" i="347"/>
  <c r="Q11" i="347" s="1"/>
  <c r="Q694" i="347" s="1"/>
  <c r="Q1293" i="347" s="1"/>
  <c r="M256" i="347"/>
  <c r="M11" i="347" s="1"/>
  <c r="M694" i="347" s="1"/>
  <c r="M1293" i="347" s="1"/>
  <c r="W11" i="347"/>
  <c r="W694" i="347" s="1"/>
  <c r="G11" i="347"/>
  <c r="G694" i="347" s="1"/>
  <c r="G1293" i="347" s="1"/>
  <c r="N1236" i="347"/>
  <c r="N1235" i="347" s="1"/>
  <c r="N1292" i="347" s="1"/>
  <c r="AB1247" i="347"/>
  <c r="AC1247" i="347" s="1"/>
  <c r="R1245" i="347"/>
  <c r="AC1183" i="347"/>
  <c r="AB1173" i="347"/>
  <c r="AB1031" i="347"/>
  <c r="AC1031" i="347" s="1"/>
  <c r="AC1178" i="347"/>
  <c r="AB842" i="347"/>
  <c r="AB818" i="347"/>
  <c r="AC818" i="347" s="1"/>
  <c r="AB803" i="347"/>
  <c r="AC803" i="347" s="1"/>
  <c r="AB841" i="347"/>
  <c r="AB830" i="347"/>
  <c r="AC830" i="347" s="1"/>
  <c r="AC719" i="347"/>
  <c r="AC615" i="347"/>
  <c r="AC718" i="347"/>
  <c r="O11" i="347"/>
  <c r="O694" i="347" s="1"/>
  <c r="O1293" i="347" s="1"/>
  <c r="K258" i="347"/>
  <c r="Y11" i="347"/>
  <c r="Y694" i="347" s="1"/>
  <c r="Y1293" i="347" s="1"/>
  <c r="U11" i="347"/>
  <c r="U694" i="347" s="1"/>
  <c r="U1293" i="347" s="1"/>
  <c r="I256" i="347"/>
  <c r="I11" i="347" s="1"/>
  <c r="I694" i="347" s="1"/>
  <c r="I1293" i="347" s="1"/>
  <c r="P11" i="347"/>
  <c r="P694" i="347" s="1"/>
  <c r="AB1286" i="347"/>
  <c r="AC1286" i="347" s="1"/>
  <c r="AB1270" i="347"/>
  <c r="AC1270" i="347" s="1"/>
  <c r="J1236" i="347"/>
  <c r="J1235" i="347" s="1"/>
  <c r="J1292" i="347" s="1"/>
  <c r="F1236" i="347"/>
  <c r="F1235" i="347" s="1"/>
  <c r="F1292" i="347" s="1"/>
  <c r="R1268" i="347"/>
  <c r="AB1268" i="347" s="1"/>
  <c r="L1267" i="347"/>
  <c r="R1267" i="347" s="1"/>
  <c r="AB1267" i="347" s="1"/>
  <c r="AA1259" i="347"/>
  <c r="AB1259" i="347" s="1"/>
  <c r="AC1259" i="347" s="1"/>
  <c r="AA1246" i="347"/>
  <c r="AB1246" i="347" s="1"/>
  <c r="AC1246" i="347" s="1"/>
  <c r="S1245" i="347"/>
  <c r="K1245" i="347"/>
  <c r="R1043" i="347"/>
  <c r="AB1004" i="347"/>
  <c r="AC1004" i="347" s="1"/>
  <c r="W699" i="347"/>
  <c r="W698" i="347" s="1"/>
  <c r="W697" i="347" s="1"/>
  <c r="W1193" i="347" s="1"/>
  <c r="P741" i="347"/>
  <c r="P699" i="347" s="1"/>
  <c r="P698" i="347" s="1"/>
  <c r="P697" i="347" s="1"/>
  <c r="P1193" i="347" s="1"/>
  <c r="AB663" i="347"/>
  <c r="AC663" i="347" s="1"/>
  <c r="AB655" i="347"/>
  <c r="AC655" i="347" s="1"/>
  <c r="AB653" i="347"/>
  <c r="AC653" i="347" s="1"/>
  <c r="AB647" i="347"/>
  <c r="AC647" i="347" s="1"/>
  <c r="AB645" i="347"/>
  <c r="AC645" i="347" s="1"/>
  <c r="AA1174" i="347"/>
  <c r="AB1174" i="347" s="1"/>
  <c r="AA868" i="347"/>
  <c r="S867" i="347"/>
  <c r="R868" i="347"/>
  <c r="L867" i="347"/>
  <c r="AA744" i="347"/>
  <c r="S743" i="347"/>
  <c r="R744" i="347"/>
  <c r="L743" i="347"/>
  <c r="K725" i="347"/>
  <c r="AC725" i="347" s="1"/>
  <c r="D724" i="347"/>
  <c r="K724" i="347" s="1"/>
  <c r="K701" i="347"/>
  <c r="AC701" i="347" s="1"/>
  <c r="AB595" i="347"/>
  <c r="AC595" i="347" s="1"/>
  <c r="AB571" i="347"/>
  <c r="AC571" i="347" s="1"/>
  <c r="AB562" i="347"/>
  <c r="AC562" i="347" s="1"/>
  <c r="AB559" i="347"/>
  <c r="AC559" i="347" s="1"/>
  <c r="AB482" i="347"/>
  <c r="AC482" i="347" s="1"/>
  <c r="AA473" i="347"/>
  <c r="AB473" i="347" s="1"/>
  <c r="AC473" i="347" s="1"/>
  <c r="S472" i="347"/>
  <c r="AB409" i="347"/>
  <c r="AC409" i="347" s="1"/>
  <c r="N256" i="347"/>
  <c r="N11" i="347" s="1"/>
  <c r="N694" i="347" s="1"/>
  <c r="N1293" i="347" s="1"/>
  <c r="AA259" i="347"/>
  <c r="AB254" i="347"/>
  <c r="AC254" i="347" s="1"/>
  <c r="AB250" i="347"/>
  <c r="AC250" i="347" s="1"/>
  <c r="AB246" i="347"/>
  <c r="AC246" i="347" s="1"/>
  <c r="AA244" i="347"/>
  <c r="S243" i="347"/>
  <c r="AA243" i="347" s="1"/>
  <c r="AB238" i="347"/>
  <c r="AC238" i="347" s="1"/>
  <c r="AB234" i="347"/>
  <c r="AC234" i="347" s="1"/>
  <c r="AB232" i="347"/>
  <c r="AC232" i="347" s="1"/>
  <c r="AB226" i="347"/>
  <c r="AC226" i="347" s="1"/>
  <c r="R219" i="347"/>
  <c r="AB219" i="347" s="1"/>
  <c r="AC219" i="347" s="1"/>
  <c r="L218" i="347"/>
  <c r="AB214" i="347"/>
  <c r="AC214" i="347" s="1"/>
  <c r="AA211" i="347"/>
  <c r="S210" i="347"/>
  <c r="AB191" i="347"/>
  <c r="AC191" i="347" s="1"/>
  <c r="AB177" i="347"/>
  <c r="AC177" i="347" s="1"/>
  <c r="AB147" i="347"/>
  <c r="AC147" i="347" s="1"/>
  <c r="AB135" i="347"/>
  <c r="AC135" i="347" s="1"/>
  <c r="AB121" i="347"/>
  <c r="AC121" i="347" s="1"/>
  <c r="AB117" i="347"/>
  <c r="AC117" i="347" s="1"/>
  <c r="AB103" i="347"/>
  <c r="AC103" i="347" s="1"/>
  <c r="AB89" i="347"/>
  <c r="AC89" i="347" s="1"/>
  <c r="AB85" i="347"/>
  <c r="AC85" i="347" s="1"/>
  <c r="AB71" i="347"/>
  <c r="AC71" i="347" s="1"/>
  <c r="AB57" i="347"/>
  <c r="AC57" i="347" s="1"/>
  <c r="AB53" i="347"/>
  <c r="AC53" i="347" s="1"/>
  <c r="AB44" i="347"/>
  <c r="AC44" i="347" s="1"/>
  <c r="AB40" i="347"/>
  <c r="AC40" i="347" s="1"/>
  <c r="AB33" i="347"/>
  <c r="AC33" i="347" s="1"/>
  <c r="AB26" i="347"/>
  <c r="AC26" i="347" s="1"/>
  <c r="AB22" i="347"/>
  <c r="AC22" i="347" s="1"/>
  <c r="R18" i="347"/>
  <c r="AB18" i="347" s="1"/>
  <c r="AC18" i="347" s="1"/>
  <c r="L17" i="347"/>
  <c r="R17" i="347" s="1"/>
  <c r="AB17" i="347" s="1"/>
  <c r="AC17" i="347" s="1"/>
  <c r="AA1240" i="347"/>
  <c r="AB1043" i="347"/>
  <c r="AC1043" i="347" s="1"/>
  <c r="D866" i="347"/>
  <c r="AA763" i="347"/>
  <c r="AB763" i="347" s="1"/>
  <c r="S762" i="347"/>
  <c r="AA762" i="347" s="1"/>
  <c r="AB616" i="347"/>
  <c r="AC616" i="347" s="1"/>
  <c r="AB607" i="347"/>
  <c r="AC607" i="347" s="1"/>
  <c r="AB483" i="347"/>
  <c r="AC483" i="347" s="1"/>
  <c r="H12" i="347"/>
  <c r="H11" i="347" s="1"/>
  <c r="H694" i="347" s="1"/>
  <c r="H1293" i="347" s="1"/>
  <c r="X12" i="347"/>
  <c r="X11" i="347" s="1"/>
  <c r="X694" i="347" s="1"/>
  <c r="X1293" i="347" s="1"/>
  <c r="T12" i="347"/>
  <c r="T11" i="347" s="1"/>
  <c r="T694" i="347" s="1"/>
  <c r="K1285" i="347"/>
  <c r="D1284" i="347"/>
  <c r="AB1285" i="347"/>
  <c r="AC1285" i="347" s="1"/>
  <c r="AB1279" i="347"/>
  <c r="AA1213" i="347"/>
  <c r="AB1213" i="347" s="1"/>
  <c r="S1212" i="347"/>
  <c r="AB1284" i="347"/>
  <c r="AB1278" i="347"/>
  <c r="T1220" i="347"/>
  <c r="AA1221" i="347"/>
  <c r="AB1221" i="347" s="1"/>
  <c r="AC1221" i="347" s="1"/>
  <c r="K1175" i="347"/>
  <c r="AC1175" i="347" s="1"/>
  <c r="D1174" i="347"/>
  <c r="K849" i="347"/>
  <c r="D848" i="347"/>
  <c r="K848" i="347" s="1"/>
  <c r="K834" i="347"/>
  <c r="D833" i="347"/>
  <c r="K833" i="347" s="1"/>
  <c r="D792" i="347"/>
  <c r="K793" i="347"/>
  <c r="D762" i="347"/>
  <c r="K763" i="347"/>
  <c r="AC833" i="347"/>
  <c r="R792" i="347"/>
  <c r="L791" i="347"/>
  <c r="R640" i="347"/>
  <c r="AB640" i="347" s="1"/>
  <c r="AC640" i="347" s="1"/>
  <c r="L618" i="347"/>
  <c r="K606" i="347"/>
  <c r="D605" i="347"/>
  <c r="K605" i="347" s="1"/>
  <c r="K398" i="347"/>
  <c r="D257" i="347"/>
  <c r="R762" i="347"/>
  <c r="AB762" i="347" s="1"/>
  <c r="AC763" i="347"/>
  <c r="AB612" i="347"/>
  <c r="AC612" i="347" s="1"/>
  <c r="AB606" i="347"/>
  <c r="AC606" i="347" s="1"/>
  <c r="AB585" i="347"/>
  <c r="AC585" i="347" s="1"/>
  <c r="D13" i="347"/>
  <c r="AB74" i="347"/>
  <c r="AC74" i="347" s="1"/>
  <c r="AB584" i="347"/>
  <c r="AC584" i="347" s="1"/>
  <c r="R257" i="347"/>
  <c r="R258" i="347"/>
  <c r="AB196" i="347"/>
  <c r="AC196" i="347" s="1"/>
  <c r="AB195" i="347"/>
  <c r="AC195" i="347" s="1"/>
  <c r="K1279" i="347"/>
  <c r="D1278" i="347"/>
  <c r="K1214" i="347"/>
  <c r="AC1214" i="347" s="1"/>
  <c r="D1213" i="347"/>
  <c r="AB1283" i="347"/>
  <c r="L1266" i="347"/>
  <c r="R1277" i="347"/>
  <c r="AB1277" i="347" s="1"/>
  <c r="T1201" i="347"/>
  <c r="AA1202" i="347"/>
  <c r="AB1202" i="347" s="1"/>
  <c r="AC1202" i="347" s="1"/>
  <c r="K1170" i="347"/>
  <c r="AC1170" i="347" s="1"/>
  <c r="D1169" i="347"/>
  <c r="K1169" i="347" s="1"/>
  <c r="AC849" i="347"/>
  <c r="K842" i="347"/>
  <c r="AC842" i="347" s="1"/>
  <c r="D841" i="347"/>
  <c r="AC834" i="347"/>
  <c r="K829" i="347"/>
  <c r="D828" i="347"/>
  <c r="L828" i="347"/>
  <c r="R829" i="347"/>
  <c r="AB829" i="347" s="1"/>
  <c r="AC829" i="347" s="1"/>
  <c r="K618" i="347"/>
  <c r="D614" i="347"/>
  <c r="D487" i="347"/>
  <c r="D216" i="347"/>
  <c r="K217" i="347"/>
  <c r="K164" i="347"/>
  <c r="AC164" i="347" s="1"/>
  <c r="AB611" i="347"/>
  <c r="AC611" i="347" s="1"/>
  <c r="L487" i="347"/>
  <c r="R583" i="347"/>
  <c r="AB583" i="347" s="1"/>
  <c r="AC583" i="347" s="1"/>
  <c r="AA258" i="347"/>
  <c r="S257" i="347"/>
  <c r="K1214" i="345"/>
  <c r="D1213" i="345"/>
  <c r="T1202" i="345"/>
  <c r="T1201" i="345" s="1"/>
  <c r="T1200" i="345" s="1"/>
  <c r="T1199" i="345" s="1"/>
  <c r="T1198" i="345" s="1"/>
  <c r="T1197" i="345" s="1"/>
  <c r="AA1203" i="345"/>
  <c r="AB1203" i="345" s="1"/>
  <c r="T1213" i="345"/>
  <c r="T1212" i="345" s="1"/>
  <c r="T1211" i="345" s="1"/>
  <c r="T1210" i="345" s="1"/>
  <c r="AA1214" i="345"/>
  <c r="AB1214" i="345" s="1"/>
  <c r="AC1214" i="345" s="1"/>
  <c r="K1222" i="345"/>
  <c r="D1221" i="345"/>
  <c r="K1204" i="345"/>
  <c r="AC1204" i="345" s="1"/>
  <c r="S1220" i="345"/>
  <c r="AA1221" i="345"/>
  <c r="AB1221" i="345" s="1"/>
  <c r="AA1215" i="345"/>
  <c r="AB1215" i="345" s="1"/>
  <c r="AC1218" i="345"/>
  <c r="AC1226" i="345"/>
  <c r="K1223" i="345"/>
  <c r="AC1223" i="345" s="1"/>
  <c r="K1215" i="345"/>
  <c r="D1203" i="345"/>
  <c r="S1200" i="345"/>
  <c r="AA1201" i="345"/>
  <c r="AB1201" i="345" s="1"/>
  <c r="Y1208" i="345"/>
  <c r="Y1196" i="345" s="1"/>
  <c r="Y1227" i="345" s="1"/>
  <c r="AA1212" i="345"/>
  <c r="AB1212" i="345" s="1"/>
  <c r="AA1202" i="345"/>
  <c r="AB1202" i="345" s="1"/>
  <c r="AC1206" i="345"/>
  <c r="AA1211" i="345"/>
  <c r="AB1211" i="345" s="1"/>
  <c r="AA1222" i="345"/>
  <c r="AB1222" i="345" s="1"/>
  <c r="AC1222" i="345" s="1"/>
  <c r="W1208" i="345"/>
  <c r="U1208" i="345"/>
  <c r="U1196" i="345" s="1"/>
  <c r="U1227" i="345" s="1"/>
  <c r="AA1204" i="345"/>
  <c r="AB1204" i="345" s="1"/>
  <c r="AC1205" i="345"/>
  <c r="AA1213" i="345"/>
  <c r="AB1213" i="345" s="1"/>
  <c r="AC1217" i="345"/>
  <c r="AC1225" i="345"/>
  <c r="AC1216" i="345"/>
  <c r="AC1224" i="345"/>
  <c r="W1196" i="345"/>
  <c r="W1227" i="345" s="1"/>
  <c r="D860" i="347" l="1"/>
  <c r="K860" i="347" s="1"/>
  <c r="K866" i="347"/>
  <c r="R218" i="347"/>
  <c r="L217" i="347"/>
  <c r="AA472" i="347"/>
  <c r="S471" i="347"/>
  <c r="AB744" i="347"/>
  <c r="AC744" i="347" s="1"/>
  <c r="AB868" i="347"/>
  <c r="AC868" i="347" s="1"/>
  <c r="AA1245" i="347"/>
  <c r="S1244" i="347"/>
  <c r="P1293" i="347"/>
  <c r="W1293" i="347"/>
  <c r="AC724" i="347"/>
  <c r="AB736" i="347"/>
  <c r="AC736" i="347" s="1"/>
  <c r="AB211" i="347"/>
  <c r="AC211" i="347" s="1"/>
  <c r="AB244" i="347"/>
  <c r="AC244" i="347" s="1"/>
  <c r="AB259" i="347"/>
  <c r="AA711" i="347"/>
  <c r="AB711" i="347" s="1"/>
  <c r="S700" i="347"/>
  <c r="AA700" i="347" s="1"/>
  <c r="AB700" i="347" s="1"/>
  <c r="K712" i="347"/>
  <c r="D711" i="347"/>
  <c r="L1238" i="347"/>
  <c r="R1239" i="347"/>
  <c r="D1237" i="347"/>
  <c r="K1237" i="347" s="1"/>
  <c r="K1238" i="347"/>
  <c r="AA210" i="347"/>
  <c r="R743" i="347"/>
  <c r="L742" i="347"/>
  <c r="R742" i="347" s="1"/>
  <c r="AA743" i="347"/>
  <c r="AB743" i="347" s="1"/>
  <c r="AC743" i="347" s="1"/>
  <c r="S742" i="347"/>
  <c r="AA742" i="347" s="1"/>
  <c r="AB742" i="347" s="1"/>
  <c r="AC742" i="347" s="1"/>
  <c r="R867" i="347"/>
  <c r="L866" i="347"/>
  <c r="AA867" i="347"/>
  <c r="AB867" i="347" s="1"/>
  <c r="AC867" i="347" s="1"/>
  <c r="S866" i="347"/>
  <c r="AB1245" i="347"/>
  <c r="AC1245" i="347" s="1"/>
  <c r="AB735" i="347"/>
  <c r="AC735" i="347" s="1"/>
  <c r="AA13" i="347"/>
  <c r="AB13" i="347" s="1"/>
  <c r="AB210" i="347"/>
  <c r="AC210" i="347" s="1"/>
  <c r="AA218" i="347"/>
  <c r="S217" i="347"/>
  <c r="AB243" i="347"/>
  <c r="AC243" i="347" s="1"/>
  <c r="AB712" i="347"/>
  <c r="AC712" i="347" s="1"/>
  <c r="AA793" i="347"/>
  <c r="AB793" i="347" s="1"/>
  <c r="AC793" i="347" s="1"/>
  <c r="S792" i="347"/>
  <c r="AA1266" i="347"/>
  <c r="S1265" i="347"/>
  <c r="K1268" i="347"/>
  <c r="AC1268" i="347" s="1"/>
  <c r="D1267" i="347"/>
  <c r="K1267" i="347" s="1"/>
  <c r="AC1267" i="347" s="1"/>
  <c r="AB1240" i="347"/>
  <c r="AA257" i="347"/>
  <c r="R487" i="347"/>
  <c r="AB487" i="347" s="1"/>
  <c r="L481" i="347"/>
  <c r="D481" i="347"/>
  <c r="K487" i="347"/>
  <c r="K841" i="347"/>
  <c r="AA1201" i="347"/>
  <c r="AB1201" i="347" s="1"/>
  <c r="AC1201" i="347" s="1"/>
  <c r="T1200" i="347"/>
  <c r="R1266" i="347"/>
  <c r="AB1266" i="347" s="1"/>
  <c r="L1265" i="347"/>
  <c r="AB258" i="347"/>
  <c r="AC258" i="347" s="1"/>
  <c r="AB257" i="347"/>
  <c r="R791" i="347"/>
  <c r="L779" i="347"/>
  <c r="K1174" i="347"/>
  <c r="AC1174" i="347" s="1"/>
  <c r="D1173" i="347"/>
  <c r="K1173" i="347" s="1"/>
  <c r="AC1173" i="347" s="1"/>
  <c r="D209" i="347"/>
  <c r="K216" i="347"/>
  <c r="K614" i="347"/>
  <c r="D610" i="347"/>
  <c r="K610" i="347" s="1"/>
  <c r="R828" i="347"/>
  <c r="AB828" i="347" s="1"/>
  <c r="L827" i="347"/>
  <c r="K828" i="347"/>
  <c r="D827" i="347"/>
  <c r="K1213" i="347"/>
  <c r="AC1213" i="347" s="1"/>
  <c r="D1212" i="347"/>
  <c r="K1278" i="347"/>
  <c r="D1277" i="347"/>
  <c r="K13" i="347"/>
  <c r="K257" i="347"/>
  <c r="L614" i="347"/>
  <c r="R618" i="347"/>
  <c r="AB618" i="347" s="1"/>
  <c r="AC618" i="347" s="1"/>
  <c r="K762" i="347"/>
  <c r="AC762" i="347" s="1"/>
  <c r="D791" i="347"/>
  <c r="K792" i="347"/>
  <c r="AA1220" i="347"/>
  <c r="AB1220" i="347" s="1"/>
  <c r="AC1220" i="347" s="1"/>
  <c r="T1219" i="347"/>
  <c r="AC1278" i="347"/>
  <c r="AA1212" i="347"/>
  <c r="AB1212" i="347" s="1"/>
  <c r="S1211" i="347"/>
  <c r="AC1279" i="347"/>
  <c r="K1284" i="347"/>
  <c r="AC1284" i="347" s="1"/>
  <c r="D1283" i="347"/>
  <c r="K1283" i="347" s="1"/>
  <c r="AC1283" i="347" s="1"/>
  <c r="S1199" i="345"/>
  <c r="AA1200" i="345"/>
  <c r="AB1200" i="345" s="1"/>
  <c r="AC1215" i="345"/>
  <c r="S1219" i="345"/>
  <c r="AA1220" i="345"/>
  <c r="AB1220" i="345" s="1"/>
  <c r="K1221" i="345"/>
  <c r="AC1221" i="345" s="1"/>
  <c r="D1220" i="345"/>
  <c r="AC1203" i="345"/>
  <c r="K1213" i="345"/>
  <c r="D1212" i="345"/>
  <c r="AC1213" i="345"/>
  <c r="K1203" i="345"/>
  <c r="D1202" i="345"/>
  <c r="T1209" i="345"/>
  <c r="AA1210" i="345"/>
  <c r="AB1210" i="345" s="1"/>
  <c r="AC13" i="347" l="1"/>
  <c r="L1237" i="347"/>
  <c r="R1237" i="347" s="1"/>
  <c r="R1238" i="347"/>
  <c r="AA1244" i="347"/>
  <c r="AB1244" i="347" s="1"/>
  <c r="AC1244" i="347" s="1"/>
  <c r="S1239" i="347"/>
  <c r="AA471" i="347"/>
  <c r="S470" i="347"/>
  <c r="L216" i="347"/>
  <c r="R217" i="347"/>
  <c r="AA1265" i="347"/>
  <c r="S1258" i="347"/>
  <c r="AA1258" i="347" s="1"/>
  <c r="S791" i="347"/>
  <c r="AA792" i="347"/>
  <c r="AB792" i="347" s="1"/>
  <c r="AC792" i="347" s="1"/>
  <c r="AA217" i="347"/>
  <c r="S216" i="347"/>
  <c r="AA866" i="347"/>
  <c r="S860" i="347"/>
  <c r="R866" i="347"/>
  <c r="AB866" i="347" s="1"/>
  <c r="AC866" i="347" s="1"/>
  <c r="L860" i="347"/>
  <c r="K711" i="347"/>
  <c r="D700" i="347"/>
  <c r="K700" i="347" s="1"/>
  <c r="AC700" i="347" s="1"/>
  <c r="AB218" i="347"/>
  <c r="AC218" i="347" s="1"/>
  <c r="AA1211" i="347"/>
  <c r="AB1211" i="347" s="1"/>
  <c r="S1210" i="347"/>
  <c r="K791" i="347"/>
  <c r="D779" i="347"/>
  <c r="K1277" i="347"/>
  <c r="AC1277" i="347" s="1"/>
  <c r="D1266" i="347"/>
  <c r="K1212" i="347"/>
  <c r="D1211" i="347"/>
  <c r="K827" i="347"/>
  <c r="D826" i="347"/>
  <c r="L826" i="347"/>
  <c r="R827" i="347"/>
  <c r="AB827" i="347" s="1"/>
  <c r="D472" i="347"/>
  <c r="K481" i="347"/>
  <c r="AC487" i="347"/>
  <c r="AC1212" i="347"/>
  <c r="T1208" i="347"/>
  <c r="AA1219" i="347"/>
  <c r="AB1219" i="347" s="1"/>
  <c r="AC1219" i="347" s="1"/>
  <c r="R614" i="347"/>
  <c r="AB614" i="347" s="1"/>
  <c r="AC614" i="347" s="1"/>
  <c r="L610" i="347"/>
  <c r="R610" i="347" s="1"/>
  <c r="AB610" i="347" s="1"/>
  <c r="AC610" i="347" s="1"/>
  <c r="AC828" i="347"/>
  <c r="K209" i="347"/>
  <c r="D163" i="347"/>
  <c r="R779" i="347"/>
  <c r="L778" i="347"/>
  <c r="AC257" i="347"/>
  <c r="R1265" i="347"/>
  <c r="AB1265" i="347" s="1"/>
  <c r="L1258" i="347"/>
  <c r="T1199" i="347"/>
  <c r="AA1200" i="347"/>
  <c r="AB1200" i="347" s="1"/>
  <c r="AC1200" i="347" s="1"/>
  <c r="D840" i="347"/>
  <c r="K840" i="347" s="1"/>
  <c r="R481" i="347"/>
  <c r="AB481" i="347" s="1"/>
  <c r="AC481" i="347" s="1"/>
  <c r="L472" i="347"/>
  <c r="T1208" i="345"/>
  <c r="T1196" i="345" s="1"/>
  <c r="T1227" i="345" s="1"/>
  <c r="AA1209" i="345"/>
  <c r="AB1209" i="345" s="1"/>
  <c r="K1202" i="345"/>
  <c r="AC1202" i="345" s="1"/>
  <c r="D1201" i="345"/>
  <c r="K1212" i="345"/>
  <c r="AC1212" i="345" s="1"/>
  <c r="D1211" i="345"/>
  <c r="AA1219" i="345"/>
  <c r="AB1219" i="345" s="1"/>
  <c r="S1208" i="345"/>
  <c r="AA1208" i="345" s="1"/>
  <c r="AB1208" i="345" s="1"/>
  <c r="K1220" i="345"/>
  <c r="D1219" i="345"/>
  <c r="K1219" i="345" s="1"/>
  <c r="AC1220" i="345"/>
  <c r="S1198" i="345"/>
  <c r="AA1199" i="345"/>
  <c r="AB1199" i="345" s="1"/>
  <c r="S779" i="347" l="1"/>
  <c r="AA791" i="347"/>
  <c r="AB791" i="347" s="1"/>
  <c r="AC791" i="347" s="1"/>
  <c r="AB217" i="347"/>
  <c r="AC217" i="347" s="1"/>
  <c r="AA470" i="347"/>
  <c r="S256" i="347"/>
  <c r="AA256" i="347" s="1"/>
  <c r="S1238" i="347"/>
  <c r="AA1239" i="347"/>
  <c r="AB1239" i="347" s="1"/>
  <c r="AC1239" i="347" s="1"/>
  <c r="R860" i="347"/>
  <c r="L840" i="347"/>
  <c r="R840" i="347" s="1"/>
  <c r="AA860" i="347"/>
  <c r="S840" i="347"/>
  <c r="AA840" i="347" s="1"/>
  <c r="AA216" i="347"/>
  <c r="S209" i="347"/>
  <c r="R216" i="347"/>
  <c r="AB216" i="347" s="1"/>
  <c r="AC216" i="347" s="1"/>
  <c r="L209" i="347"/>
  <c r="R472" i="347"/>
  <c r="AB472" i="347" s="1"/>
  <c r="L471" i="347"/>
  <c r="R1258" i="347"/>
  <c r="AB1258" i="347" s="1"/>
  <c r="L1236" i="347"/>
  <c r="AC827" i="347"/>
  <c r="K826" i="347"/>
  <c r="D825" i="347"/>
  <c r="K825" i="347" s="1"/>
  <c r="K1211" i="347"/>
  <c r="D1210" i="347"/>
  <c r="D1265" i="347"/>
  <c r="K1266" i="347"/>
  <c r="AC1266" i="347" s="1"/>
  <c r="K779" i="347"/>
  <c r="D778" i="347"/>
  <c r="AA1210" i="347"/>
  <c r="AB1210" i="347" s="1"/>
  <c r="S1209" i="347"/>
  <c r="AA1199" i="347"/>
  <c r="AB1199" i="347" s="1"/>
  <c r="AC1199" i="347" s="1"/>
  <c r="T1198" i="347"/>
  <c r="R778" i="347"/>
  <c r="L774" i="347"/>
  <c r="K163" i="347"/>
  <c r="D12" i="347"/>
  <c r="D471" i="347"/>
  <c r="K472" i="347"/>
  <c r="R826" i="347"/>
  <c r="AB826" i="347" s="1"/>
  <c r="AC826" i="347" s="1"/>
  <c r="L825" i="347"/>
  <c r="R825" i="347" s="1"/>
  <c r="AB825" i="347" s="1"/>
  <c r="AC1211" i="347"/>
  <c r="S1197" i="345"/>
  <c r="AA1198" i="345"/>
  <c r="AB1198" i="345" s="1"/>
  <c r="D1210" i="345"/>
  <c r="K1211" i="345"/>
  <c r="AC1211" i="345" s="1"/>
  <c r="K1201" i="345"/>
  <c r="AC1201" i="345" s="1"/>
  <c r="D1200" i="345"/>
  <c r="AC1219" i="345"/>
  <c r="AB860" i="347" l="1"/>
  <c r="AC860" i="347" s="1"/>
  <c r="S778" i="347"/>
  <c r="AA779" i="347"/>
  <c r="AB779" i="347" s="1"/>
  <c r="AC779" i="347"/>
  <c r="AC472" i="347"/>
  <c r="R209" i="347"/>
  <c r="L163" i="347"/>
  <c r="AA209" i="347"/>
  <c r="S163" i="347"/>
  <c r="AB840" i="347"/>
  <c r="AC840" i="347" s="1"/>
  <c r="S1237" i="347"/>
  <c r="AA1238" i="347"/>
  <c r="AB1238" i="347" s="1"/>
  <c r="AC1238" i="347" s="1"/>
  <c r="D470" i="347"/>
  <c r="K471" i="347"/>
  <c r="T1197" i="347"/>
  <c r="AA1198" i="347"/>
  <c r="AB1198" i="347" s="1"/>
  <c r="AC1198" i="347" s="1"/>
  <c r="AA1209" i="347"/>
  <c r="AB1209" i="347" s="1"/>
  <c r="S1208" i="347"/>
  <c r="K778" i="347"/>
  <c r="D774" i="347"/>
  <c r="K1210" i="347"/>
  <c r="AC1210" i="347" s="1"/>
  <c r="D1209" i="347"/>
  <c r="R1236" i="347"/>
  <c r="L1235" i="347"/>
  <c r="AC825" i="347"/>
  <c r="K12" i="347"/>
  <c r="R774" i="347"/>
  <c r="L741" i="347"/>
  <c r="D1258" i="347"/>
  <c r="K1265" i="347"/>
  <c r="R471" i="347"/>
  <c r="AB471" i="347" s="1"/>
  <c r="L470" i="347"/>
  <c r="K1210" i="345"/>
  <c r="AC1210" i="345" s="1"/>
  <c r="D1209" i="345"/>
  <c r="K1200" i="345"/>
  <c r="AC1200" i="345" s="1"/>
  <c r="D1199" i="345"/>
  <c r="S1196" i="345"/>
  <c r="AA1197" i="345"/>
  <c r="AB1197" i="345" s="1"/>
  <c r="AB209" i="347" l="1"/>
  <c r="AC209" i="347" s="1"/>
  <c r="AA778" i="347"/>
  <c r="AB778" i="347" s="1"/>
  <c r="S774" i="347"/>
  <c r="AC471" i="347"/>
  <c r="AC778" i="347"/>
  <c r="S1236" i="347"/>
  <c r="AA1237" i="347"/>
  <c r="AB1237" i="347" s="1"/>
  <c r="AC1237" i="347" s="1"/>
  <c r="AA163" i="347"/>
  <c r="S12" i="347"/>
  <c r="R163" i="347"/>
  <c r="AB163" i="347" s="1"/>
  <c r="AC163" i="347" s="1"/>
  <c r="L12" i="347"/>
  <c r="R12" i="347" s="1"/>
  <c r="R741" i="347"/>
  <c r="L699" i="347"/>
  <c r="AA1197" i="347"/>
  <c r="AB1197" i="347" s="1"/>
  <c r="AC1197" i="347" s="1"/>
  <c r="T1196" i="347"/>
  <c r="T1227" i="347" s="1"/>
  <c r="T1293" i="347" s="1"/>
  <c r="R470" i="347"/>
  <c r="AB470" i="347" s="1"/>
  <c r="L256" i="347"/>
  <c r="D1236" i="347"/>
  <c r="K1258" i="347"/>
  <c r="AC1258" i="347" s="1"/>
  <c r="R1235" i="347"/>
  <c r="L1292" i="347"/>
  <c r="K1209" i="347"/>
  <c r="AC1209" i="347" s="1"/>
  <c r="D1208" i="347"/>
  <c r="K774" i="347"/>
  <c r="D741" i="347"/>
  <c r="AA1208" i="347"/>
  <c r="AB1208" i="347" s="1"/>
  <c r="S1196" i="347"/>
  <c r="K470" i="347"/>
  <c r="D256" i="347"/>
  <c r="AA1196" i="345"/>
  <c r="S1227" i="345"/>
  <c r="K1209" i="345"/>
  <c r="AC1209" i="345" s="1"/>
  <c r="D1208" i="345"/>
  <c r="K1208" i="345" s="1"/>
  <c r="AC1208" i="345" s="1"/>
  <c r="K1199" i="345"/>
  <c r="AC1199" i="345" s="1"/>
  <c r="D1198" i="345"/>
  <c r="AA12" i="347" l="1"/>
  <c r="AB12" i="347" s="1"/>
  <c r="AC12" i="347" s="1"/>
  <c r="S11" i="347"/>
  <c r="AA774" i="347"/>
  <c r="AB774" i="347" s="1"/>
  <c r="AC774" i="347" s="1"/>
  <c r="S741" i="347"/>
  <c r="AC470" i="347"/>
  <c r="AA1236" i="347"/>
  <c r="AB1236" i="347" s="1"/>
  <c r="S1235" i="347"/>
  <c r="K256" i="347"/>
  <c r="D11" i="347"/>
  <c r="S1227" i="347"/>
  <c r="AA1196" i="347"/>
  <c r="D699" i="347"/>
  <c r="K741" i="347"/>
  <c r="K1208" i="347"/>
  <c r="D1196" i="347"/>
  <c r="D1235" i="347"/>
  <c r="K1236" i="347"/>
  <c r="R699" i="347"/>
  <c r="L698" i="347"/>
  <c r="AC1208" i="347"/>
  <c r="R1292" i="347"/>
  <c r="R256" i="347"/>
  <c r="AB256" i="347" s="1"/>
  <c r="L11" i="347"/>
  <c r="K1198" i="345"/>
  <c r="AC1198" i="345" s="1"/>
  <c r="D1197" i="345"/>
  <c r="AA1227" i="345"/>
  <c r="AB1196" i="345"/>
  <c r="AC256" i="347" l="1"/>
  <c r="AC1236" i="347"/>
  <c r="AC741" i="347"/>
  <c r="S1292" i="347"/>
  <c r="AA1235" i="347"/>
  <c r="AA741" i="347"/>
  <c r="AB741" i="347" s="1"/>
  <c r="S699" i="347"/>
  <c r="S694" i="347"/>
  <c r="AA11" i="347"/>
  <c r="AA694" i="347" s="1"/>
  <c r="L694" i="347"/>
  <c r="R11" i="347"/>
  <c r="R698" i="347"/>
  <c r="L697" i="347"/>
  <c r="D1227" i="347"/>
  <c r="K1196" i="347"/>
  <c r="K1227" i="347" s="1"/>
  <c r="AA1227" i="347"/>
  <c r="AB1196" i="347"/>
  <c r="D694" i="347"/>
  <c r="K11" i="347"/>
  <c r="K694" i="347" s="1"/>
  <c r="D1292" i="347"/>
  <c r="K1235" i="347"/>
  <c r="K1292" i="347" s="1"/>
  <c r="D698" i="347"/>
  <c r="K699" i="347"/>
  <c r="AB1227" i="345"/>
  <c r="K1197" i="345"/>
  <c r="AC1197" i="345" s="1"/>
  <c r="D1196" i="345"/>
  <c r="AA699" i="347" l="1"/>
  <c r="AB699" i="347" s="1"/>
  <c r="S698" i="347"/>
  <c r="AA1292" i="347"/>
  <c r="AB1235" i="347"/>
  <c r="AC699" i="347"/>
  <c r="D697" i="347"/>
  <c r="K698" i="347"/>
  <c r="AB1227" i="347"/>
  <c r="AC1227" i="347" s="1"/>
  <c r="AC1196" i="347"/>
  <c r="L1193" i="347"/>
  <c r="R697" i="347"/>
  <c r="R694" i="347"/>
  <c r="AB11" i="347"/>
  <c r="L1293" i="347"/>
  <c r="K1196" i="345"/>
  <c r="D1227" i="345"/>
  <c r="AB1292" i="347" l="1"/>
  <c r="AC1292" i="347" s="1"/>
  <c r="AC1235" i="347"/>
  <c r="S697" i="347"/>
  <c r="AA698" i="347"/>
  <c r="AB698" i="347" s="1"/>
  <c r="AC698" i="347" s="1"/>
  <c r="AB694" i="347"/>
  <c r="AC11" i="347"/>
  <c r="R1193" i="347"/>
  <c r="R1293" i="347" s="1"/>
  <c r="D1193" i="347"/>
  <c r="D1293" i="347" s="1"/>
  <c r="K697" i="347"/>
  <c r="K1193" i="347" s="1"/>
  <c r="K1293" i="347" s="1"/>
  <c r="K1227" i="345"/>
  <c r="AC1227" i="345" s="1"/>
  <c r="AC1196" i="345"/>
  <c r="AA697" i="347" l="1"/>
  <c r="S1193" i="347"/>
  <c r="S1293" i="347" s="1"/>
  <c r="AC694" i="347"/>
  <c r="N641" i="345"/>
  <c r="E1251" i="345"/>
  <c r="E1252" i="345"/>
  <c r="E1255" i="345"/>
  <c r="E1257" i="345"/>
  <c r="E1261" i="345"/>
  <c r="E1262" i="345"/>
  <c r="E1264" i="345"/>
  <c r="E1271" i="345"/>
  <c r="E1272" i="345"/>
  <c r="E1273" i="345"/>
  <c r="E1274" i="345"/>
  <c r="E1275" i="345"/>
  <c r="E1276" i="345"/>
  <c r="E1281" i="345"/>
  <c r="E1282" i="345"/>
  <c r="E1287" i="345"/>
  <c r="E1289" i="345"/>
  <c r="E1290" i="345"/>
  <c r="E1291" i="345"/>
  <c r="E1249" i="345"/>
  <c r="E1243" i="345"/>
  <c r="E1231" i="345"/>
  <c r="E1232" i="345" s="1"/>
  <c r="E703" i="345"/>
  <c r="E705" i="345"/>
  <c r="E707" i="345"/>
  <c r="E708" i="345"/>
  <c r="E710" i="345"/>
  <c r="E715" i="345"/>
  <c r="E717" i="345"/>
  <c r="E720" i="345"/>
  <c r="E721" i="345"/>
  <c r="E723" i="345"/>
  <c r="E726" i="345"/>
  <c r="E727" i="345"/>
  <c r="E729" i="345"/>
  <c r="E731" i="345"/>
  <c r="E732" i="345"/>
  <c r="E734" i="345"/>
  <c r="E738" i="345"/>
  <c r="E740" i="345"/>
  <c r="E745" i="345"/>
  <c r="E746" i="345"/>
  <c r="E748" i="345"/>
  <c r="E750" i="345"/>
  <c r="E751" i="345"/>
  <c r="E753" i="345"/>
  <c r="E755" i="345"/>
  <c r="E756" i="345"/>
  <c r="E758" i="345"/>
  <c r="E761" i="345"/>
  <c r="E765" i="345"/>
  <c r="E766" i="345"/>
  <c r="E767" i="345"/>
  <c r="E768" i="345"/>
  <c r="E769" i="345"/>
  <c r="E771" i="345"/>
  <c r="E773" i="345"/>
  <c r="E777" i="345"/>
  <c r="E782" i="345"/>
  <c r="E783" i="345"/>
  <c r="E784" i="345"/>
  <c r="E785" i="345"/>
  <c r="E786" i="345"/>
  <c r="E789" i="345"/>
  <c r="E790" i="345"/>
  <c r="E796" i="345"/>
  <c r="E797" i="345"/>
  <c r="E798" i="345"/>
  <c r="E799" i="345"/>
  <c r="E800" i="345"/>
  <c r="E801" i="345"/>
  <c r="E802" i="345"/>
  <c r="E804" i="345"/>
  <c r="E805" i="345"/>
  <c r="E807" i="345"/>
  <c r="E808" i="345"/>
  <c r="E809" i="345"/>
  <c r="E810" i="345"/>
  <c r="E811" i="345"/>
  <c r="E812" i="345"/>
  <c r="E814" i="345"/>
  <c r="E815" i="345"/>
  <c r="E816" i="345"/>
  <c r="E819" i="345"/>
  <c r="E820" i="345"/>
  <c r="E821" i="345"/>
  <c r="E822" i="345"/>
  <c r="E824" i="345"/>
  <c r="E832" i="345"/>
  <c r="E836" i="345"/>
  <c r="E839" i="345"/>
  <c r="E844" i="345"/>
  <c r="E846" i="345"/>
  <c r="E847" i="345"/>
  <c r="E851" i="345"/>
  <c r="E854" i="345"/>
  <c r="E855" i="345"/>
  <c r="E856" i="345"/>
  <c r="E857" i="345"/>
  <c r="E858" i="345"/>
  <c r="E859" i="345"/>
  <c r="E861" i="345"/>
  <c r="E862" i="345"/>
  <c r="E863" i="345"/>
  <c r="E864" i="345"/>
  <c r="E865" i="345"/>
  <c r="E870" i="345"/>
  <c r="E871" i="345"/>
  <c r="E872" i="345"/>
  <c r="E873" i="345"/>
  <c r="E874" i="345"/>
  <c r="E875" i="345"/>
  <c r="E876" i="345"/>
  <c r="E877" i="345"/>
  <c r="E878" i="345"/>
  <c r="E880" i="345"/>
  <c r="E881" i="345"/>
  <c r="E882" i="345"/>
  <c r="E883" i="345"/>
  <c r="E884" i="345"/>
  <c r="E885" i="345"/>
  <c r="E886" i="345"/>
  <c r="E887" i="345"/>
  <c r="E888" i="345"/>
  <c r="E889" i="345"/>
  <c r="E890" i="345"/>
  <c r="E891" i="345"/>
  <c r="E892" i="345"/>
  <c r="E893" i="345"/>
  <c r="E894" i="345"/>
  <c r="E895" i="345"/>
  <c r="E896" i="345"/>
  <c r="E897" i="345"/>
  <c r="E898" i="345"/>
  <c r="E899" i="345"/>
  <c r="E900" i="345"/>
  <c r="E901" i="345"/>
  <c r="E902" i="345"/>
  <c r="E903" i="345"/>
  <c r="E904" i="345"/>
  <c r="E905" i="345"/>
  <c r="E906" i="345"/>
  <c r="E907" i="345"/>
  <c r="E908" i="345"/>
  <c r="E909" i="345"/>
  <c r="E910" i="345"/>
  <c r="E911" i="345"/>
  <c r="E912" i="345"/>
  <c r="E913" i="345"/>
  <c r="E914" i="345"/>
  <c r="E915" i="345"/>
  <c r="E916" i="345"/>
  <c r="E917" i="345"/>
  <c r="E918" i="345"/>
  <c r="E919" i="345"/>
  <c r="E920" i="345"/>
  <c r="E921" i="345"/>
  <c r="E922" i="345"/>
  <c r="E923" i="345"/>
  <c r="E924" i="345"/>
  <c r="E925" i="345"/>
  <c r="E926" i="345"/>
  <c r="E927" i="345"/>
  <c r="E928" i="345"/>
  <c r="E929" i="345"/>
  <c r="E930" i="345"/>
  <c r="E931" i="345"/>
  <c r="E932" i="345"/>
  <c r="E933" i="345"/>
  <c r="E934" i="345"/>
  <c r="E935" i="345"/>
  <c r="E936" i="345"/>
  <c r="E937" i="345"/>
  <c r="E938" i="345"/>
  <c r="E939" i="345"/>
  <c r="E940" i="345"/>
  <c r="E941" i="345"/>
  <c r="E942" i="345"/>
  <c r="E943" i="345"/>
  <c r="E944" i="345"/>
  <c r="E945" i="345"/>
  <c r="E946" i="345"/>
  <c r="E947" i="345"/>
  <c r="E948" i="345"/>
  <c r="E949" i="345"/>
  <c r="E950" i="345"/>
  <c r="E951" i="345"/>
  <c r="E952" i="345"/>
  <c r="E953" i="345"/>
  <c r="E954" i="345"/>
  <c r="E955" i="345"/>
  <c r="E956" i="345"/>
  <c r="E957" i="345"/>
  <c r="E958" i="345"/>
  <c r="E959" i="345"/>
  <c r="E960" i="345"/>
  <c r="E961" i="345"/>
  <c r="E962" i="345"/>
  <c r="E963" i="345"/>
  <c r="E964" i="345"/>
  <c r="E965" i="345"/>
  <c r="E966" i="345"/>
  <c r="E967" i="345"/>
  <c r="E968" i="345"/>
  <c r="E969" i="345"/>
  <c r="E970" i="345"/>
  <c r="E971" i="345"/>
  <c r="E972" i="345"/>
  <c r="E973" i="345"/>
  <c r="E974" i="345"/>
  <c r="E975" i="345"/>
  <c r="E976" i="345"/>
  <c r="E977" i="345"/>
  <c r="E978" i="345"/>
  <c r="E979" i="345"/>
  <c r="E980" i="345"/>
  <c r="E981" i="345"/>
  <c r="E982" i="345"/>
  <c r="E983" i="345"/>
  <c r="E984" i="345"/>
  <c r="E985" i="345"/>
  <c r="E986" i="345"/>
  <c r="E987" i="345"/>
  <c r="E988" i="345"/>
  <c r="E989" i="345"/>
  <c r="E990" i="345"/>
  <c r="E991" i="345"/>
  <c r="E992" i="345"/>
  <c r="E993" i="345"/>
  <c r="E994" i="345"/>
  <c r="E995" i="345"/>
  <c r="E996" i="345"/>
  <c r="E997" i="345"/>
  <c r="E998" i="345"/>
  <c r="E999" i="345"/>
  <c r="E1000" i="345"/>
  <c r="E1001" i="345"/>
  <c r="E1002" i="345"/>
  <c r="E1005" i="345"/>
  <c r="E1006" i="345"/>
  <c r="E1007" i="345"/>
  <c r="E1008" i="345"/>
  <c r="E1009" i="345"/>
  <c r="E1010" i="345"/>
  <c r="E1011" i="345"/>
  <c r="E1012" i="345"/>
  <c r="E1013" i="345"/>
  <c r="E1014" i="345"/>
  <c r="E1015" i="345"/>
  <c r="E1017" i="345"/>
  <c r="E1018" i="345"/>
  <c r="E1019" i="345"/>
  <c r="E1020" i="345"/>
  <c r="E1021" i="345"/>
  <c r="E1022" i="345"/>
  <c r="E1023" i="345"/>
  <c r="E1024" i="345"/>
  <c r="E1025" i="345"/>
  <c r="E1026" i="345"/>
  <c r="E1027" i="345"/>
  <c r="E1028" i="345"/>
  <c r="E1029" i="345"/>
  <c r="E1032" i="345"/>
  <c r="E1033" i="345"/>
  <c r="E1034" i="345"/>
  <c r="E1035" i="345"/>
  <c r="E1036" i="345"/>
  <c r="E1037" i="345"/>
  <c r="E1038" i="345"/>
  <c r="E1039" i="345"/>
  <c r="E1040" i="345"/>
  <c r="E1041" i="345"/>
  <c r="E1042" i="345"/>
  <c r="E1044" i="345"/>
  <c r="E1045" i="345"/>
  <c r="E1046" i="345"/>
  <c r="E1047" i="345"/>
  <c r="E1048" i="345"/>
  <c r="E1049" i="345"/>
  <c r="E1050" i="345"/>
  <c r="E1051" i="345"/>
  <c r="E1052" i="345"/>
  <c r="E1053" i="345"/>
  <c r="E1054" i="345"/>
  <c r="E1055" i="345"/>
  <c r="E1056" i="345"/>
  <c r="E1057" i="345"/>
  <c r="E1058" i="345"/>
  <c r="E1059" i="345"/>
  <c r="E1060" i="345"/>
  <c r="E1061" i="345"/>
  <c r="E1062" i="345"/>
  <c r="E1063" i="345"/>
  <c r="E1064" i="345"/>
  <c r="E1065" i="345"/>
  <c r="E1066" i="345"/>
  <c r="E1067" i="345"/>
  <c r="E1068" i="345"/>
  <c r="E1069" i="345"/>
  <c r="E1070" i="345"/>
  <c r="E1071" i="345"/>
  <c r="E1072" i="345"/>
  <c r="E1073" i="345"/>
  <c r="E1074" i="345"/>
  <c r="E1075" i="345"/>
  <c r="E1076" i="345"/>
  <c r="E1077" i="345"/>
  <c r="E1078" i="345"/>
  <c r="E1079" i="345"/>
  <c r="E1080" i="345"/>
  <c r="E1081" i="345"/>
  <c r="E1082" i="345"/>
  <c r="E1083" i="345"/>
  <c r="E1084" i="345"/>
  <c r="E1085" i="345"/>
  <c r="E1086" i="345"/>
  <c r="E1087" i="345"/>
  <c r="E1088" i="345"/>
  <c r="E1089" i="345"/>
  <c r="E1090" i="345"/>
  <c r="E1091" i="345"/>
  <c r="E1092" i="345"/>
  <c r="E1093" i="345"/>
  <c r="E1094" i="345"/>
  <c r="E1095" i="345"/>
  <c r="E1096" i="345"/>
  <c r="E1097" i="345"/>
  <c r="E1098" i="345"/>
  <c r="E1099" i="345"/>
  <c r="E1100" i="345"/>
  <c r="E1101" i="345"/>
  <c r="E1102" i="345"/>
  <c r="E1103" i="345"/>
  <c r="E1104" i="345"/>
  <c r="E1105" i="345"/>
  <c r="E1106" i="345"/>
  <c r="E1107" i="345"/>
  <c r="E1108" i="345"/>
  <c r="E1109" i="345"/>
  <c r="E1110" i="345"/>
  <c r="E1111" i="345"/>
  <c r="E1112" i="345"/>
  <c r="E1113" i="345"/>
  <c r="E1114" i="345"/>
  <c r="E1115" i="345"/>
  <c r="E1116" i="345"/>
  <c r="E1117" i="345"/>
  <c r="E1118" i="345"/>
  <c r="E1119" i="345"/>
  <c r="E1120" i="345"/>
  <c r="E1121" i="345"/>
  <c r="E1122" i="345"/>
  <c r="E1123" i="345"/>
  <c r="E1124" i="345"/>
  <c r="E1125" i="345"/>
  <c r="E1126" i="345"/>
  <c r="E1127" i="345"/>
  <c r="E1128" i="345"/>
  <c r="E1129" i="345"/>
  <c r="E1130" i="345"/>
  <c r="E1131" i="345"/>
  <c r="E1132" i="345"/>
  <c r="E1133" i="345"/>
  <c r="E1134" i="345"/>
  <c r="E1135" i="345"/>
  <c r="E1136" i="345"/>
  <c r="E1137" i="345"/>
  <c r="E1138" i="345"/>
  <c r="E1139" i="345"/>
  <c r="E1140" i="345"/>
  <c r="E1141" i="345"/>
  <c r="E1142" i="345"/>
  <c r="E1143" i="345"/>
  <c r="E1144" i="345"/>
  <c r="E1145" i="345"/>
  <c r="E1146" i="345"/>
  <c r="E1147" i="345"/>
  <c r="E1148" i="345"/>
  <c r="E1149" i="345"/>
  <c r="E1150" i="345"/>
  <c r="E1151" i="345"/>
  <c r="E1152" i="345"/>
  <c r="E1153" i="345"/>
  <c r="E1155" i="345"/>
  <c r="E1156" i="345"/>
  <c r="E1158" i="345"/>
  <c r="E1159" i="345"/>
  <c r="E1160" i="345"/>
  <c r="E1161" i="345"/>
  <c r="E1163" i="345"/>
  <c r="E1164" i="345"/>
  <c r="E1166" i="345"/>
  <c r="E1167" i="345"/>
  <c r="E1168" i="345"/>
  <c r="E1172" i="345"/>
  <c r="E1176" i="345"/>
  <c r="E1177" i="345"/>
  <c r="E1179" i="345"/>
  <c r="E1180" i="345"/>
  <c r="E1181" i="345"/>
  <c r="E1182" i="345"/>
  <c r="E1185" i="345"/>
  <c r="E1186" i="345"/>
  <c r="E1188" i="345"/>
  <c r="E1189" i="345"/>
  <c r="E1190" i="345"/>
  <c r="E1191" i="345"/>
  <c r="E702" i="345"/>
  <c r="AA1193" i="347" l="1"/>
  <c r="AA1293" i="347" s="1"/>
  <c r="AB697" i="347"/>
  <c r="E29" i="345"/>
  <c r="E36" i="345"/>
  <c r="E45" i="345"/>
  <c r="E52" i="345"/>
  <c r="E60" i="345"/>
  <c r="E67" i="345"/>
  <c r="E76" i="345"/>
  <c r="E84" i="345"/>
  <c r="E93" i="345"/>
  <c r="E100" i="345"/>
  <c r="E107" i="345"/>
  <c r="E114" i="345"/>
  <c r="E122" i="345"/>
  <c r="E124" i="345"/>
  <c r="E127" i="345"/>
  <c r="E132" i="345"/>
  <c r="E137" i="345"/>
  <c r="E143" i="345"/>
  <c r="E150" i="345"/>
  <c r="E153" i="345"/>
  <c r="E156" i="345"/>
  <c r="E166" i="345"/>
  <c r="E173" i="345"/>
  <c r="E181" i="345"/>
  <c r="E188" i="345"/>
  <c r="E197" i="345"/>
  <c r="E198" i="345"/>
  <c r="E200" i="345"/>
  <c r="E208" i="345"/>
  <c r="E213" i="345"/>
  <c r="E215" i="345"/>
  <c r="E221" i="345"/>
  <c r="E222" i="345"/>
  <c r="E225" i="345"/>
  <c r="E227" i="345"/>
  <c r="E228" i="345"/>
  <c r="E230" i="345"/>
  <c r="E233" i="345"/>
  <c r="E241" i="345"/>
  <c r="E242" i="345"/>
  <c r="E261" i="345"/>
  <c r="E262" i="345"/>
  <c r="E263" i="345"/>
  <c r="E264" i="345"/>
  <c r="E265" i="345"/>
  <c r="E266" i="345"/>
  <c r="E267" i="345"/>
  <c r="E268" i="345"/>
  <c r="E269" i="345"/>
  <c r="E270" i="345"/>
  <c r="E271" i="345"/>
  <c r="E272" i="345"/>
  <c r="E273" i="345"/>
  <c r="E274" i="345"/>
  <c r="E275" i="345"/>
  <c r="E276" i="345"/>
  <c r="E277" i="345"/>
  <c r="E278" i="345"/>
  <c r="E279" i="345"/>
  <c r="E280" i="345"/>
  <c r="E281" i="345"/>
  <c r="E282" i="345"/>
  <c r="E283" i="345"/>
  <c r="E284" i="345"/>
  <c r="E285" i="345"/>
  <c r="E286" i="345"/>
  <c r="E287" i="345"/>
  <c r="E288" i="345"/>
  <c r="E289" i="345"/>
  <c r="E290" i="345"/>
  <c r="E291" i="345"/>
  <c r="E292" i="345"/>
  <c r="E293" i="345"/>
  <c r="E294" i="345"/>
  <c r="E295" i="345"/>
  <c r="E296" i="345"/>
  <c r="E297" i="345"/>
  <c r="E298" i="345"/>
  <c r="E299" i="345"/>
  <c r="E300" i="345"/>
  <c r="E301" i="345"/>
  <c r="E302" i="345"/>
  <c r="E303" i="345"/>
  <c r="E304" i="345"/>
  <c r="E305" i="345"/>
  <c r="E306" i="345"/>
  <c r="E307" i="345"/>
  <c r="E308" i="345"/>
  <c r="E309" i="345"/>
  <c r="E310" i="345"/>
  <c r="E311" i="345"/>
  <c r="E312" i="345"/>
  <c r="E313" i="345"/>
  <c r="E314" i="345"/>
  <c r="E315" i="345"/>
  <c r="E316" i="345"/>
  <c r="E317" i="345"/>
  <c r="E318" i="345"/>
  <c r="E319" i="345"/>
  <c r="E320" i="345"/>
  <c r="E321" i="345"/>
  <c r="E322" i="345"/>
  <c r="E323" i="345"/>
  <c r="E324" i="345"/>
  <c r="E325" i="345"/>
  <c r="E326" i="345"/>
  <c r="E327" i="345"/>
  <c r="E328" i="345"/>
  <c r="E329" i="345"/>
  <c r="E330" i="345"/>
  <c r="E331" i="345"/>
  <c r="E332" i="345"/>
  <c r="E333" i="345"/>
  <c r="E334" i="345"/>
  <c r="E335" i="345"/>
  <c r="E336" i="345"/>
  <c r="E337" i="345"/>
  <c r="E338" i="345"/>
  <c r="E339" i="345"/>
  <c r="E340" i="345"/>
  <c r="E341" i="345"/>
  <c r="E342" i="345"/>
  <c r="E344" i="345"/>
  <c r="E346" i="345"/>
  <c r="E347" i="345"/>
  <c r="E348" i="345"/>
  <c r="E349" i="345"/>
  <c r="E350" i="345"/>
  <c r="E351" i="345"/>
  <c r="E352" i="345"/>
  <c r="E353" i="345"/>
  <c r="E354" i="345"/>
  <c r="E355" i="345"/>
  <c r="E356" i="345"/>
  <c r="E357" i="345"/>
  <c r="E358" i="345"/>
  <c r="E359" i="345"/>
  <c r="E360" i="345"/>
  <c r="E361" i="345"/>
  <c r="E362" i="345"/>
  <c r="E363" i="345"/>
  <c r="E364" i="345"/>
  <c r="E365" i="345"/>
  <c r="E366" i="345"/>
  <c r="E367" i="345"/>
  <c r="E368" i="345"/>
  <c r="E369" i="345"/>
  <c r="E370" i="345"/>
  <c r="E371" i="345"/>
  <c r="E372" i="345"/>
  <c r="E373" i="345"/>
  <c r="E374" i="345"/>
  <c r="E375" i="345"/>
  <c r="E377" i="345"/>
  <c r="E378" i="345"/>
  <c r="E379" i="345"/>
  <c r="E380" i="345"/>
  <c r="E381" i="345"/>
  <c r="E382" i="345"/>
  <c r="E383" i="345"/>
  <c r="E384" i="345"/>
  <c r="E385" i="345"/>
  <c r="E386" i="345"/>
  <c r="E387" i="345"/>
  <c r="E388" i="345"/>
  <c r="E389" i="345"/>
  <c r="E390" i="345"/>
  <c r="E391" i="345"/>
  <c r="E392" i="345"/>
  <c r="E393" i="345"/>
  <c r="E394" i="345"/>
  <c r="E395" i="345"/>
  <c r="E396" i="345"/>
  <c r="E397" i="345"/>
  <c r="E400" i="345"/>
  <c r="E402" i="345"/>
  <c r="E405" i="345"/>
  <c r="E406" i="345"/>
  <c r="E410" i="345"/>
  <c r="E411" i="345"/>
  <c r="E414" i="345"/>
  <c r="E415" i="345"/>
  <c r="E416" i="345"/>
  <c r="E417" i="345"/>
  <c r="E418" i="345"/>
  <c r="E419" i="345"/>
  <c r="E420" i="345"/>
  <c r="E421" i="345"/>
  <c r="E422" i="345"/>
  <c r="E423" i="345"/>
  <c r="E424" i="345"/>
  <c r="E425" i="345"/>
  <c r="E426" i="345"/>
  <c r="E427" i="345"/>
  <c r="E428" i="345"/>
  <c r="E429" i="345"/>
  <c r="E430" i="345"/>
  <c r="E432" i="345"/>
  <c r="E433" i="345"/>
  <c r="E434" i="345"/>
  <c r="E435" i="345"/>
  <c r="E436" i="345"/>
  <c r="E437" i="345"/>
  <c r="E438" i="345"/>
  <c r="E439" i="345"/>
  <c r="E440" i="345"/>
  <c r="E441" i="345"/>
  <c r="E442" i="345"/>
  <c r="E443" i="345"/>
  <c r="E444" i="345"/>
  <c r="E445" i="345"/>
  <c r="E446" i="345"/>
  <c r="E447" i="345"/>
  <c r="E448" i="345"/>
  <c r="E449" i="345"/>
  <c r="E450" i="345"/>
  <c r="E451" i="345"/>
  <c r="E452" i="345"/>
  <c r="E453" i="345"/>
  <c r="E454" i="345"/>
  <c r="E455" i="345"/>
  <c r="E456" i="345"/>
  <c r="E457" i="345"/>
  <c r="E458" i="345"/>
  <c r="E459" i="345"/>
  <c r="E460" i="345"/>
  <c r="E461" i="345"/>
  <c r="E462" i="345"/>
  <c r="E463" i="345"/>
  <c r="E465" i="345"/>
  <c r="E469" i="345"/>
  <c r="E475" i="345"/>
  <c r="E476" i="345"/>
  <c r="E477" i="345"/>
  <c r="E478" i="345"/>
  <c r="E479" i="345"/>
  <c r="E480" i="345"/>
  <c r="E485" i="345"/>
  <c r="E486" i="345"/>
  <c r="E489" i="345"/>
  <c r="E490" i="345"/>
  <c r="E492" i="345"/>
  <c r="E493" i="345"/>
  <c r="E494" i="345"/>
  <c r="E495" i="345"/>
  <c r="E496" i="345"/>
  <c r="E497" i="345"/>
  <c r="E498" i="345"/>
  <c r="E499" i="345"/>
  <c r="E500" i="345"/>
  <c r="E501" i="345"/>
  <c r="E502" i="345"/>
  <c r="E503" i="345"/>
  <c r="E504" i="345"/>
  <c r="E505" i="345"/>
  <c r="E506" i="345"/>
  <c r="E507" i="345"/>
  <c r="E508" i="345"/>
  <c r="E509" i="345"/>
  <c r="E510" i="345"/>
  <c r="E511" i="345"/>
  <c r="E512" i="345"/>
  <c r="E513" i="345"/>
  <c r="E514" i="345"/>
  <c r="E515" i="345"/>
  <c r="E516" i="345"/>
  <c r="E517" i="345"/>
  <c r="E518" i="345"/>
  <c r="E519" i="345"/>
  <c r="E520" i="345"/>
  <c r="E521" i="345"/>
  <c r="E522" i="345"/>
  <c r="E523" i="345"/>
  <c r="E524" i="345"/>
  <c r="E525" i="345"/>
  <c r="E526" i="345"/>
  <c r="E527" i="345"/>
  <c r="E528" i="345"/>
  <c r="E529" i="345"/>
  <c r="E530" i="345"/>
  <c r="E531" i="345"/>
  <c r="E532" i="345"/>
  <c r="E533" i="345"/>
  <c r="E534" i="345"/>
  <c r="E535" i="345"/>
  <c r="E536" i="345"/>
  <c r="E537" i="345"/>
  <c r="E538" i="345"/>
  <c r="E539" i="345"/>
  <c r="E540" i="345"/>
  <c r="E541" i="345"/>
  <c r="E542" i="345"/>
  <c r="E544" i="345"/>
  <c r="E545" i="345"/>
  <c r="E547" i="345"/>
  <c r="E549" i="345"/>
  <c r="E551" i="345"/>
  <c r="E553" i="345"/>
  <c r="E555" i="345"/>
  <c r="E556" i="345"/>
  <c r="E558" i="345"/>
  <c r="E560" i="345"/>
  <c r="E563" i="345"/>
  <c r="E564" i="345"/>
  <c r="E565" i="345"/>
  <c r="E566" i="345"/>
  <c r="E567" i="345"/>
  <c r="E569" i="345"/>
  <c r="E570" i="345"/>
  <c r="E572" i="345"/>
  <c r="E574" i="345"/>
  <c r="E576" i="345"/>
  <c r="E577" i="345"/>
  <c r="E578" i="345"/>
  <c r="E579" i="345"/>
  <c r="E580" i="345"/>
  <c r="E581" i="345"/>
  <c r="E582" i="345"/>
  <c r="E586" i="345"/>
  <c r="E587" i="345"/>
  <c r="E588" i="345"/>
  <c r="E589" i="345"/>
  <c r="E591" i="345"/>
  <c r="E593" i="345"/>
  <c r="E594" i="345"/>
  <c r="E596" i="345"/>
  <c r="E597" i="345"/>
  <c r="E599" i="345"/>
  <c r="E601" i="345"/>
  <c r="E603" i="345"/>
  <c r="E604" i="345"/>
  <c r="E608" i="345"/>
  <c r="E609" i="345"/>
  <c r="E613" i="345"/>
  <c r="E617" i="345"/>
  <c r="E619" i="345"/>
  <c r="E621" i="345"/>
  <c r="E623" i="345"/>
  <c r="E625" i="345"/>
  <c r="E627" i="345"/>
  <c r="E629" i="345"/>
  <c r="E631" i="345"/>
  <c r="E633" i="345"/>
  <c r="E635" i="345"/>
  <c r="E637" i="345"/>
  <c r="E639" i="345"/>
  <c r="E641" i="345"/>
  <c r="E646" i="345"/>
  <c r="E651" i="345"/>
  <c r="E654" i="345"/>
  <c r="E657" i="345"/>
  <c r="E659" i="345"/>
  <c r="E665" i="345"/>
  <c r="E667" i="345"/>
  <c r="E671" i="345"/>
  <c r="E673" i="345"/>
  <c r="E675" i="345"/>
  <c r="E677" i="345"/>
  <c r="E679" i="345"/>
  <c r="E681" i="345"/>
  <c r="E683" i="345"/>
  <c r="E685" i="345"/>
  <c r="E687" i="345"/>
  <c r="E689" i="345"/>
  <c r="E691" i="345"/>
  <c r="E693" i="345"/>
  <c r="E14" i="345"/>
  <c r="AC697" i="347" l="1"/>
  <c r="AB1193" i="347"/>
  <c r="N622" i="345"/>
  <c r="N667" i="345"/>
  <c r="M667" i="345"/>
  <c r="AC1193" i="347" l="1"/>
  <c r="AB1293" i="347"/>
  <c r="AC1293" i="347" s="1"/>
  <c r="P33" i="343"/>
  <c r="Y33" i="343"/>
  <c r="Z33" i="343" s="1"/>
  <c r="AA33" i="343" s="1"/>
  <c r="I33" i="343"/>
  <c r="I161" i="343" l="1"/>
  <c r="Y156" i="343"/>
  <c r="P156" i="343"/>
  <c r="I156" i="343"/>
  <c r="B153" i="343"/>
  <c r="X82" i="343"/>
  <c r="W82" i="343"/>
  <c r="V82" i="343"/>
  <c r="U82" i="343"/>
  <c r="T82" i="343"/>
  <c r="S82" i="343"/>
  <c r="R82" i="343"/>
  <c r="Q82" i="343"/>
  <c r="O82" i="343"/>
  <c r="N82" i="343"/>
  <c r="M82" i="343"/>
  <c r="L82" i="343"/>
  <c r="K82" i="343"/>
  <c r="J82" i="343"/>
  <c r="C82" i="343"/>
  <c r="D82" i="343"/>
  <c r="E82" i="343"/>
  <c r="F82" i="343"/>
  <c r="G82" i="343"/>
  <c r="H82" i="343"/>
  <c r="B82" i="343"/>
  <c r="Y97" i="343"/>
  <c r="Y98" i="343"/>
  <c r="Y99" i="343"/>
  <c r="Y100" i="343"/>
  <c r="Y101" i="343"/>
  <c r="Y102" i="343"/>
  <c r="Y103" i="343"/>
  <c r="Y104" i="343"/>
  <c r="Y105" i="343"/>
  <c r="Y106" i="343"/>
  <c r="Y107" i="343"/>
  <c r="Y108" i="343"/>
  <c r="Y109" i="343"/>
  <c r="Y110" i="343"/>
  <c r="Y111" i="343"/>
  <c r="Y112" i="343"/>
  <c r="Y113" i="343"/>
  <c r="P97" i="343"/>
  <c r="P98" i="343"/>
  <c r="P99" i="343"/>
  <c r="P100" i="343"/>
  <c r="P101" i="343"/>
  <c r="P102" i="343"/>
  <c r="P103" i="343"/>
  <c r="P104" i="343"/>
  <c r="P105" i="343"/>
  <c r="P106" i="343"/>
  <c r="P107" i="343"/>
  <c r="P108" i="343"/>
  <c r="P109" i="343"/>
  <c r="P110" i="343"/>
  <c r="P111" i="343"/>
  <c r="P112" i="343"/>
  <c r="P113" i="343"/>
  <c r="I97" i="343"/>
  <c r="I98" i="343"/>
  <c r="I99" i="343"/>
  <c r="I100" i="343"/>
  <c r="I101" i="343"/>
  <c r="I102" i="343"/>
  <c r="I103" i="343"/>
  <c r="I104" i="343"/>
  <c r="I105" i="343"/>
  <c r="I106" i="343"/>
  <c r="I107" i="343"/>
  <c r="I108" i="343"/>
  <c r="I109" i="343"/>
  <c r="I110" i="343"/>
  <c r="I111" i="343"/>
  <c r="I112" i="343"/>
  <c r="I113" i="343"/>
  <c r="Y84" i="343"/>
  <c r="Y85" i="343"/>
  <c r="Y86" i="343"/>
  <c r="Y87" i="343"/>
  <c r="Y88" i="343"/>
  <c r="Y89" i="343"/>
  <c r="Y90" i="343"/>
  <c r="Y91" i="343"/>
  <c r="Y92" i="343"/>
  <c r="Y93" i="343"/>
  <c r="Y94" i="343"/>
  <c r="Y95" i="343"/>
  <c r="Y96" i="343"/>
  <c r="P84" i="343"/>
  <c r="P85" i="343"/>
  <c r="P86" i="343"/>
  <c r="P87" i="343"/>
  <c r="P88" i="343"/>
  <c r="P89" i="343"/>
  <c r="P90" i="343"/>
  <c r="P91" i="343"/>
  <c r="P92" i="343"/>
  <c r="P93" i="343"/>
  <c r="P94" i="343"/>
  <c r="P95" i="343"/>
  <c r="P96" i="343"/>
  <c r="I84" i="343"/>
  <c r="I85" i="343"/>
  <c r="I86" i="343"/>
  <c r="I87" i="343"/>
  <c r="I88" i="343"/>
  <c r="I89" i="343"/>
  <c r="I90" i="343"/>
  <c r="I91" i="343"/>
  <c r="I92" i="343"/>
  <c r="I93" i="343"/>
  <c r="I94" i="343"/>
  <c r="I95" i="343"/>
  <c r="I96" i="343"/>
  <c r="B29" i="343"/>
  <c r="Y26" i="343"/>
  <c r="X25" i="343"/>
  <c r="W25" i="343"/>
  <c r="V25" i="343"/>
  <c r="U25" i="343"/>
  <c r="T25" i="343"/>
  <c r="S25" i="343"/>
  <c r="R25" i="343"/>
  <c r="Q25" i="343"/>
  <c r="P26" i="343"/>
  <c r="O25" i="343"/>
  <c r="N25" i="343"/>
  <c r="M25" i="343"/>
  <c r="L25" i="343"/>
  <c r="K25" i="343"/>
  <c r="J25" i="343"/>
  <c r="I26" i="343"/>
  <c r="C25" i="343"/>
  <c r="D25" i="343"/>
  <c r="E25" i="343"/>
  <c r="F25" i="343"/>
  <c r="G25" i="343"/>
  <c r="H25" i="343"/>
  <c r="B25" i="343"/>
  <c r="Y41" i="343"/>
  <c r="P41" i="343"/>
  <c r="I41" i="343"/>
  <c r="B39" i="343"/>
  <c r="Z41" i="343" l="1"/>
  <c r="Z112" i="343"/>
  <c r="Z108" i="343"/>
  <c r="Z104" i="343"/>
  <c r="Z100" i="343"/>
  <c r="Z156" i="343"/>
  <c r="AA156" i="343" s="1"/>
  <c r="Z95" i="343"/>
  <c r="Z91" i="343"/>
  <c r="AA91" i="343" s="1"/>
  <c r="Z87" i="343"/>
  <c r="AA87" i="343" s="1"/>
  <c r="Z111" i="343"/>
  <c r="Z107" i="343"/>
  <c r="AA104" i="343"/>
  <c r="AA111" i="343"/>
  <c r="Z103" i="343"/>
  <c r="AA103" i="343" s="1"/>
  <c r="Z99" i="343"/>
  <c r="AA99" i="343" s="1"/>
  <c r="Z94" i="343"/>
  <c r="Z90" i="343"/>
  <c r="AA90" i="343" s="1"/>
  <c r="Z86" i="343"/>
  <c r="Z106" i="343"/>
  <c r="AA106" i="343" s="1"/>
  <c r="Z113" i="343"/>
  <c r="AA113" i="343" s="1"/>
  <c r="AA112" i="343"/>
  <c r="Z110" i="343"/>
  <c r="AA110" i="343" s="1"/>
  <c r="Z109" i="343"/>
  <c r="AA109" i="343" s="1"/>
  <c r="AA108" i="343"/>
  <c r="AA107" i="343"/>
  <c r="Z105" i="343"/>
  <c r="AA105" i="343" s="1"/>
  <c r="Z102" i="343"/>
  <c r="AA102" i="343" s="1"/>
  <c r="Z101" i="343"/>
  <c r="AA101" i="343" s="1"/>
  <c r="AA100" i="343"/>
  <c r="Z98" i="343"/>
  <c r="AA98" i="343" s="1"/>
  <c r="Z97" i="343"/>
  <c r="AA97" i="343" s="1"/>
  <c r="AA95" i="343"/>
  <c r="Z96" i="343"/>
  <c r="AA96" i="343" s="1"/>
  <c r="Z89" i="343"/>
  <c r="AA89" i="343" s="1"/>
  <c r="Z84" i="343"/>
  <c r="AA84" i="343" s="1"/>
  <c r="Z93" i="343"/>
  <c r="AA93" i="343" s="1"/>
  <c r="AA94" i="343"/>
  <c r="Z92" i="343"/>
  <c r="AA92" i="343" s="1"/>
  <c r="Z88" i="343"/>
  <c r="AA88" i="343" s="1"/>
  <c r="AA86" i="343"/>
  <c r="Z85" i="343"/>
  <c r="AA85" i="343" s="1"/>
  <c r="Y25" i="343"/>
  <c r="P25" i="343"/>
  <c r="I25" i="343"/>
  <c r="Z26" i="343"/>
  <c r="AA26" i="343" s="1"/>
  <c r="AA41" i="343"/>
  <c r="I869" i="345"/>
  <c r="Z869" i="345"/>
  <c r="Y869" i="345"/>
  <c r="X869" i="345"/>
  <c r="W869" i="345"/>
  <c r="V869" i="345"/>
  <c r="U869" i="345"/>
  <c r="T869" i="345"/>
  <c r="S869" i="345"/>
  <c r="Q869" i="345"/>
  <c r="P869" i="345"/>
  <c r="O869" i="345"/>
  <c r="N869" i="345"/>
  <c r="M869" i="345"/>
  <c r="L869" i="345"/>
  <c r="J869" i="345"/>
  <c r="H869" i="345"/>
  <c r="G869" i="345"/>
  <c r="F869" i="345"/>
  <c r="D869" i="345"/>
  <c r="D869" i="5"/>
  <c r="E869" i="5"/>
  <c r="F869" i="5"/>
  <c r="G869" i="5"/>
  <c r="H869" i="5"/>
  <c r="I869" i="5"/>
  <c r="J869" i="5"/>
  <c r="K869" i="5"/>
  <c r="L869" i="5"/>
  <c r="M869" i="5"/>
  <c r="N869" i="5"/>
  <c r="C869" i="5"/>
  <c r="E869" i="345" s="1"/>
  <c r="Z25" i="343" l="1"/>
  <c r="AA25" i="343" s="1"/>
  <c r="K486" i="345"/>
  <c r="R486" i="345"/>
  <c r="AA486" i="345"/>
  <c r="Z484" i="345"/>
  <c r="Y484" i="345"/>
  <c r="X484" i="345"/>
  <c r="W484" i="345"/>
  <c r="V484" i="345"/>
  <c r="U484" i="345"/>
  <c r="T484" i="345"/>
  <c r="S484" i="345"/>
  <c r="Q484" i="345"/>
  <c r="P484" i="345"/>
  <c r="O484" i="345"/>
  <c r="N484" i="345"/>
  <c r="M484" i="345"/>
  <c r="L484" i="345"/>
  <c r="J484" i="345"/>
  <c r="I484" i="345"/>
  <c r="H484" i="345"/>
  <c r="G484" i="345"/>
  <c r="F484" i="345"/>
  <c r="D484" i="345"/>
  <c r="O486" i="5"/>
  <c r="D484" i="5"/>
  <c r="E484" i="5"/>
  <c r="F484" i="5"/>
  <c r="G484" i="5"/>
  <c r="H484" i="5"/>
  <c r="I484" i="5"/>
  <c r="J484" i="5"/>
  <c r="K484" i="5"/>
  <c r="L484" i="5"/>
  <c r="M484" i="5"/>
  <c r="N484" i="5"/>
  <c r="C484" i="5"/>
  <c r="AB486" i="345" l="1"/>
  <c r="E484" i="345"/>
  <c r="AC486" i="345"/>
  <c r="AA1231" i="345"/>
  <c r="R1231" i="345"/>
  <c r="C1231" i="5"/>
  <c r="O1230" i="5"/>
  <c r="D1231" i="5"/>
  <c r="E1231" i="5"/>
  <c r="F1231" i="5"/>
  <c r="G1231" i="5"/>
  <c r="H1231" i="5"/>
  <c r="I1231" i="5"/>
  <c r="J1231" i="5"/>
  <c r="K1231" i="5"/>
  <c r="L1231" i="5"/>
  <c r="M1231" i="5"/>
  <c r="N1231" i="5"/>
  <c r="F1232" i="345"/>
  <c r="G1232" i="345"/>
  <c r="H1232" i="345"/>
  <c r="I1232" i="345"/>
  <c r="J1232" i="345"/>
  <c r="L1232" i="345"/>
  <c r="M1232" i="345"/>
  <c r="N1232" i="345"/>
  <c r="O1232" i="345"/>
  <c r="P1232" i="345"/>
  <c r="Q1232" i="345"/>
  <c r="R1232" i="345"/>
  <c r="S1232" i="345"/>
  <c r="T1232" i="345"/>
  <c r="U1232" i="345"/>
  <c r="V1232" i="345"/>
  <c r="W1232" i="345"/>
  <c r="X1232" i="345"/>
  <c r="Y1232" i="345"/>
  <c r="Z1232" i="345"/>
  <c r="AA1232" i="345"/>
  <c r="D1232" i="345"/>
  <c r="AB1231" i="345" l="1"/>
  <c r="AB1232" i="345" s="1"/>
  <c r="O1231" i="5"/>
  <c r="K1231" i="345"/>
  <c r="K1232" i="345" s="1"/>
  <c r="AC1232" i="345" s="1"/>
  <c r="M879" i="345" l="1"/>
  <c r="M868" i="345" s="1"/>
  <c r="M670" i="345"/>
  <c r="M641" i="345"/>
  <c r="E1250" i="345" l="1"/>
  <c r="K1252" i="345"/>
  <c r="K1255" i="345"/>
  <c r="K1262" i="345"/>
  <c r="K1264" i="345"/>
  <c r="K1273" i="345"/>
  <c r="K1274" i="345"/>
  <c r="K1275" i="345"/>
  <c r="K1281" i="345"/>
  <c r="K1282" i="345"/>
  <c r="K1287" i="345"/>
  <c r="K1290" i="345"/>
  <c r="K1291" i="345"/>
  <c r="K705" i="345"/>
  <c r="K715" i="345"/>
  <c r="K723" i="345"/>
  <c r="K731" i="345"/>
  <c r="K740" i="345"/>
  <c r="K750" i="345"/>
  <c r="K756" i="345"/>
  <c r="K766" i="345"/>
  <c r="K771" i="345"/>
  <c r="K783" i="345"/>
  <c r="K789" i="345"/>
  <c r="K798" i="345"/>
  <c r="K802" i="345"/>
  <c r="K808" i="345"/>
  <c r="K812" i="345"/>
  <c r="K819" i="345"/>
  <c r="K824" i="345"/>
  <c r="K844" i="345"/>
  <c r="K854" i="345"/>
  <c r="K858" i="345"/>
  <c r="K863" i="345"/>
  <c r="K869" i="345"/>
  <c r="K870" i="345"/>
  <c r="K872" i="345"/>
  <c r="K873" i="345"/>
  <c r="K874" i="345"/>
  <c r="K876" i="345"/>
  <c r="K877" i="345"/>
  <c r="K878" i="345"/>
  <c r="K883" i="345"/>
  <c r="K887" i="345"/>
  <c r="K891" i="345"/>
  <c r="K895" i="345"/>
  <c r="K899" i="345"/>
  <c r="K903" i="345"/>
  <c r="K907" i="345"/>
  <c r="K911" i="345"/>
  <c r="K915" i="345"/>
  <c r="K919" i="345"/>
  <c r="K920" i="345"/>
  <c r="K923" i="345"/>
  <c r="K927" i="345"/>
  <c r="K931" i="345"/>
  <c r="K935" i="345"/>
  <c r="K936" i="345"/>
  <c r="K939" i="345"/>
  <c r="K943" i="345"/>
  <c r="K947" i="345"/>
  <c r="K951" i="345"/>
  <c r="K952" i="345"/>
  <c r="K955" i="345"/>
  <c r="K959" i="345"/>
  <c r="K963" i="345"/>
  <c r="K967" i="345"/>
  <c r="K968" i="345"/>
  <c r="K971" i="345"/>
  <c r="K975" i="345"/>
  <c r="K979" i="345"/>
  <c r="K983" i="345"/>
  <c r="K984" i="345"/>
  <c r="K987" i="345"/>
  <c r="K991" i="345"/>
  <c r="K995" i="345"/>
  <c r="K999" i="345"/>
  <c r="K1000" i="345"/>
  <c r="K1005" i="345"/>
  <c r="K1006" i="345"/>
  <c r="K1009" i="345"/>
  <c r="K1010" i="345"/>
  <c r="K1013" i="345"/>
  <c r="K1018" i="345"/>
  <c r="K1022" i="345"/>
  <c r="K1023" i="345"/>
  <c r="K1026" i="345"/>
  <c r="K1027" i="345"/>
  <c r="K1032" i="345"/>
  <c r="K1036" i="345"/>
  <c r="K1037" i="345"/>
  <c r="K1040" i="345"/>
  <c r="K1041" i="345"/>
  <c r="K1045" i="345"/>
  <c r="K1046" i="345"/>
  <c r="K1049" i="345"/>
  <c r="K1053" i="345"/>
  <c r="K1057" i="345"/>
  <c r="K1058" i="345"/>
  <c r="K1061" i="345"/>
  <c r="K1062" i="345"/>
  <c r="K1065" i="345"/>
  <c r="K1066" i="345"/>
  <c r="K1069" i="345"/>
  <c r="K1073" i="345"/>
  <c r="K1077" i="345"/>
  <c r="K1078" i="345"/>
  <c r="K1081" i="345"/>
  <c r="K1082" i="345"/>
  <c r="K1085" i="345"/>
  <c r="K1089" i="345"/>
  <c r="K1093" i="345"/>
  <c r="K1094" i="345"/>
  <c r="K1097" i="345"/>
  <c r="K1098" i="345"/>
  <c r="K1101" i="345"/>
  <c r="K1102" i="345"/>
  <c r="K1105" i="345"/>
  <c r="K1106" i="345"/>
  <c r="K1109" i="345"/>
  <c r="K1113" i="345"/>
  <c r="K1114" i="345"/>
  <c r="K1117" i="345"/>
  <c r="K1118" i="345"/>
  <c r="K1121" i="345"/>
  <c r="K1125" i="345"/>
  <c r="K1129" i="345"/>
  <c r="K1130" i="345"/>
  <c r="K1133" i="345"/>
  <c r="K1134" i="345"/>
  <c r="K1137" i="345"/>
  <c r="K1141" i="345"/>
  <c r="K1145" i="345"/>
  <c r="K1146" i="345"/>
  <c r="K1149" i="345"/>
  <c r="K1150" i="345"/>
  <c r="K1153" i="345"/>
  <c r="K1159" i="345"/>
  <c r="K1164" i="345"/>
  <c r="K1166" i="345"/>
  <c r="K1172" i="345"/>
  <c r="K1180" i="345"/>
  <c r="K1186" i="345"/>
  <c r="K1188" i="345"/>
  <c r="K1191" i="345"/>
  <c r="E1192" i="345"/>
  <c r="K36" i="345"/>
  <c r="K52" i="345"/>
  <c r="K60" i="345"/>
  <c r="K67" i="345"/>
  <c r="K76" i="345"/>
  <c r="K100" i="345"/>
  <c r="K124" i="345"/>
  <c r="K143" i="345"/>
  <c r="K156" i="345"/>
  <c r="K166" i="345"/>
  <c r="K188" i="345"/>
  <c r="K197" i="345"/>
  <c r="K208" i="345"/>
  <c r="K213" i="345"/>
  <c r="K225" i="345"/>
  <c r="K228" i="345"/>
  <c r="K233" i="345"/>
  <c r="K262" i="345"/>
  <c r="K264" i="345"/>
  <c r="K266" i="345"/>
  <c r="K270" i="345"/>
  <c r="K272" i="345"/>
  <c r="K274" i="345"/>
  <c r="K278" i="345"/>
  <c r="K280" i="345"/>
  <c r="K282" i="345"/>
  <c r="K286" i="345"/>
  <c r="K288" i="345"/>
  <c r="K290" i="345"/>
  <c r="K294" i="345"/>
  <c r="K296" i="345"/>
  <c r="K298" i="345"/>
  <c r="K302" i="345"/>
  <c r="K304" i="345"/>
  <c r="K306" i="345"/>
  <c r="K308" i="345"/>
  <c r="K310" i="345"/>
  <c r="K312" i="345"/>
  <c r="K314" i="345"/>
  <c r="K316" i="345"/>
  <c r="K318" i="345"/>
  <c r="K320" i="345"/>
  <c r="K322" i="345"/>
  <c r="K324" i="345"/>
  <c r="K326" i="345"/>
  <c r="K328" i="345"/>
  <c r="K330" i="345"/>
  <c r="K332" i="345"/>
  <c r="K334" i="345"/>
  <c r="K338" i="345"/>
  <c r="K340" i="345"/>
  <c r="K342" i="345"/>
  <c r="K348" i="345"/>
  <c r="K352" i="345"/>
  <c r="K356" i="345"/>
  <c r="K360" i="345"/>
  <c r="K364" i="345"/>
  <c r="K368" i="345"/>
  <c r="K372" i="345"/>
  <c r="K377" i="345"/>
  <c r="K380" i="345"/>
  <c r="K381" i="345"/>
  <c r="K384" i="345"/>
  <c r="K385" i="345"/>
  <c r="K388" i="345"/>
  <c r="K389" i="345"/>
  <c r="K392" i="345"/>
  <c r="K393" i="345"/>
  <c r="K396" i="345"/>
  <c r="K397" i="345"/>
  <c r="K400" i="345"/>
  <c r="K406" i="345"/>
  <c r="K415" i="345"/>
  <c r="K419" i="345"/>
  <c r="K420" i="345"/>
  <c r="K423" i="345"/>
  <c r="K424" i="345"/>
  <c r="K427" i="345"/>
  <c r="K428" i="345"/>
  <c r="K432" i="345"/>
  <c r="K436" i="345"/>
  <c r="K440" i="345"/>
  <c r="K444" i="345"/>
  <c r="K448" i="345"/>
  <c r="K452" i="345"/>
  <c r="K456" i="345"/>
  <c r="K460" i="345"/>
  <c r="K465" i="345"/>
  <c r="K476" i="345"/>
  <c r="K477" i="345"/>
  <c r="K480" i="345"/>
  <c r="K485" i="345"/>
  <c r="K489" i="345"/>
  <c r="K493" i="345"/>
  <c r="K497" i="345"/>
  <c r="K499" i="345"/>
  <c r="K501" i="345"/>
  <c r="K505" i="345"/>
  <c r="K507" i="345"/>
  <c r="K509" i="345"/>
  <c r="K513" i="345"/>
  <c r="K515" i="345"/>
  <c r="K517" i="345"/>
  <c r="K520" i="345"/>
  <c r="K521" i="345"/>
  <c r="K525" i="345"/>
  <c r="K529" i="345"/>
  <c r="K532" i="345"/>
  <c r="K533" i="345"/>
  <c r="K536" i="345"/>
  <c r="K537" i="345"/>
  <c r="K541" i="345"/>
  <c r="K544" i="345"/>
  <c r="K545" i="345"/>
  <c r="K547" i="345"/>
  <c r="K549" i="345"/>
  <c r="K553" i="345"/>
  <c r="K555" i="345"/>
  <c r="K563" i="345"/>
  <c r="K565" i="345"/>
  <c r="K567" i="345"/>
  <c r="K572" i="345"/>
  <c r="K574" i="345"/>
  <c r="K577" i="345"/>
  <c r="K579" i="345"/>
  <c r="K581" i="345"/>
  <c r="K582" i="345"/>
  <c r="K586" i="345"/>
  <c r="K589" i="345"/>
  <c r="K591" i="345"/>
  <c r="K593" i="345"/>
  <c r="K597" i="345"/>
  <c r="K601" i="345"/>
  <c r="K604" i="345"/>
  <c r="K609" i="345"/>
  <c r="K617" i="345"/>
  <c r="K621" i="345"/>
  <c r="K625" i="345"/>
  <c r="K629" i="345"/>
  <c r="K633" i="345"/>
  <c r="K637" i="345"/>
  <c r="K641" i="345"/>
  <c r="K657" i="345"/>
  <c r="K659" i="345"/>
  <c r="K665" i="345"/>
  <c r="K671" i="345"/>
  <c r="K673" i="345"/>
  <c r="K677" i="345"/>
  <c r="K679" i="345"/>
  <c r="K685" i="345"/>
  <c r="K687" i="345"/>
  <c r="K689" i="345"/>
  <c r="K693" i="345"/>
  <c r="K14" i="345"/>
  <c r="AA1291" i="345"/>
  <c r="R1291" i="345"/>
  <c r="AA1290" i="345"/>
  <c r="R1290" i="345"/>
  <c r="AA1289" i="345"/>
  <c r="R1289" i="345"/>
  <c r="K1289" i="345"/>
  <c r="Z1288" i="345"/>
  <c r="Y1288" i="345"/>
  <c r="X1288" i="345"/>
  <c r="W1288" i="345"/>
  <c r="V1288" i="345"/>
  <c r="U1288" i="345"/>
  <c r="T1288" i="345"/>
  <c r="S1288" i="345"/>
  <c r="Q1288" i="345"/>
  <c r="P1288" i="345"/>
  <c r="O1288" i="345"/>
  <c r="N1288" i="345"/>
  <c r="M1288" i="345"/>
  <c r="L1288" i="345"/>
  <c r="J1288" i="345"/>
  <c r="I1288" i="345"/>
  <c r="H1288" i="345"/>
  <c r="G1288" i="345"/>
  <c r="F1288" i="345"/>
  <c r="D1288" i="345"/>
  <c r="AA1287" i="345"/>
  <c r="R1287" i="345"/>
  <c r="Z1286" i="345"/>
  <c r="Z1285" i="345" s="1"/>
  <c r="Y1286" i="345"/>
  <c r="Y1285" i="345" s="1"/>
  <c r="X1286" i="345"/>
  <c r="X1285" i="345" s="1"/>
  <c r="X1284" i="345" s="1"/>
  <c r="X1283" i="345" s="1"/>
  <c r="W1286" i="345"/>
  <c r="W1285" i="345" s="1"/>
  <c r="W1284" i="345" s="1"/>
  <c r="W1283" i="345" s="1"/>
  <c r="V1286" i="345"/>
  <c r="V1285" i="345" s="1"/>
  <c r="U1286" i="345"/>
  <c r="T1286" i="345"/>
  <c r="T1285" i="345" s="1"/>
  <c r="S1286" i="345"/>
  <c r="S1285" i="345" s="1"/>
  <c r="S1284" i="345" s="1"/>
  <c r="Q1286" i="345"/>
  <c r="Q1285" i="345" s="1"/>
  <c r="P1286" i="345"/>
  <c r="P1285" i="345" s="1"/>
  <c r="P1284" i="345" s="1"/>
  <c r="P1283" i="345" s="1"/>
  <c r="O1286" i="345"/>
  <c r="O1285" i="345" s="1"/>
  <c r="O1284" i="345" s="1"/>
  <c r="O1283" i="345" s="1"/>
  <c r="N1286" i="345"/>
  <c r="N1285" i="345" s="1"/>
  <c r="N1284" i="345" s="1"/>
  <c r="N1283" i="345" s="1"/>
  <c r="M1286" i="345"/>
  <c r="M1285" i="345" s="1"/>
  <c r="L1286" i="345"/>
  <c r="J1286" i="345"/>
  <c r="J1285" i="345" s="1"/>
  <c r="J1284" i="345" s="1"/>
  <c r="J1283" i="345" s="1"/>
  <c r="I1286" i="345"/>
  <c r="I1285" i="345" s="1"/>
  <c r="H1286" i="345"/>
  <c r="G1286" i="345"/>
  <c r="G1285" i="345" s="1"/>
  <c r="F1286" i="345"/>
  <c r="F1285" i="345" s="1"/>
  <c r="D1286" i="345"/>
  <c r="D1285" i="345" s="1"/>
  <c r="U1285" i="345"/>
  <c r="L1285" i="345"/>
  <c r="H1285" i="345"/>
  <c r="AA1282" i="345"/>
  <c r="R1282" i="345"/>
  <c r="AA1281" i="345"/>
  <c r="R1281" i="345"/>
  <c r="Z1280" i="345"/>
  <c r="Y1280" i="345"/>
  <c r="X1280" i="345"/>
  <c r="X1279" i="345" s="1"/>
  <c r="X1278" i="345" s="1"/>
  <c r="X1277" i="345" s="1"/>
  <c r="W1280" i="345"/>
  <c r="W1279" i="345" s="1"/>
  <c r="W1278" i="345" s="1"/>
  <c r="W1277" i="345" s="1"/>
  <c r="V1280" i="345"/>
  <c r="V1279" i="345" s="1"/>
  <c r="V1278" i="345" s="1"/>
  <c r="V1277" i="345" s="1"/>
  <c r="U1280" i="345"/>
  <c r="U1279" i="345" s="1"/>
  <c r="U1278" i="345" s="1"/>
  <c r="U1277" i="345" s="1"/>
  <c r="T1280" i="345"/>
  <c r="T1279" i="345" s="1"/>
  <c r="T1278" i="345" s="1"/>
  <c r="T1277" i="345" s="1"/>
  <c r="S1280" i="345"/>
  <c r="Q1280" i="345"/>
  <c r="Q1279" i="345" s="1"/>
  <c r="Q1278" i="345" s="1"/>
  <c r="Q1277" i="345" s="1"/>
  <c r="P1280" i="345"/>
  <c r="P1279" i="345" s="1"/>
  <c r="P1278" i="345" s="1"/>
  <c r="P1277" i="345" s="1"/>
  <c r="O1280" i="345"/>
  <c r="N1280" i="345"/>
  <c r="N1279" i="345" s="1"/>
  <c r="N1278" i="345" s="1"/>
  <c r="N1277" i="345" s="1"/>
  <c r="M1280" i="345"/>
  <c r="M1279" i="345" s="1"/>
  <c r="M1278" i="345" s="1"/>
  <c r="M1277" i="345" s="1"/>
  <c r="L1280" i="345"/>
  <c r="J1280" i="345"/>
  <c r="J1279" i="345" s="1"/>
  <c r="J1278" i="345" s="1"/>
  <c r="J1277" i="345" s="1"/>
  <c r="I1280" i="345"/>
  <c r="I1279" i="345" s="1"/>
  <c r="I1278" i="345" s="1"/>
  <c r="I1277" i="345" s="1"/>
  <c r="H1280" i="345"/>
  <c r="H1279" i="345" s="1"/>
  <c r="H1278" i="345" s="1"/>
  <c r="H1277" i="345" s="1"/>
  <c r="G1280" i="345"/>
  <c r="G1279" i="345" s="1"/>
  <c r="G1278" i="345" s="1"/>
  <c r="G1277" i="345" s="1"/>
  <c r="F1280" i="345"/>
  <c r="D1280" i="345"/>
  <c r="D1279" i="345" s="1"/>
  <c r="Z1279" i="345"/>
  <c r="Z1278" i="345" s="1"/>
  <c r="Z1277" i="345" s="1"/>
  <c r="Y1279" i="345"/>
  <c r="Y1278" i="345" s="1"/>
  <c r="Y1277" i="345" s="1"/>
  <c r="O1279" i="345"/>
  <c r="O1278" i="345" s="1"/>
  <c r="O1277" i="345" s="1"/>
  <c r="F1279" i="345"/>
  <c r="F1278" i="345" s="1"/>
  <c r="F1277" i="345" s="1"/>
  <c r="AA1276" i="345"/>
  <c r="R1276" i="345"/>
  <c r="K1276" i="345"/>
  <c r="AA1275" i="345"/>
  <c r="R1275" i="345"/>
  <c r="AA1274" i="345"/>
  <c r="R1274" i="345"/>
  <c r="AA1273" i="345"/>
  <c r="R1273" i="345"/>
  <c r="AA1272" i="345"/>
  <c r="R1272" i="345"/>
  <c r="K1272" i="345"/>
  <c r="AA1271" i="345"/>
  <c r="R1271" i="345"/>
  <c r="K1271" i="345"/>
  <c r="Z1270" i="345"/>
  <c r="Z1269" i="345" s="1"/>
  <c r="Z1268" i="345" s="1"/>
  <c r="Z1267" i="345" s="1"/>
  <c r="Y1270" i="345"/>
  <c r="Y1269" i="345" s="1"/>
  <c r="Y1268" i="345" s="1"/>
  <c r="Y1267" i="345" s="1"/>
  <c r="X1270" i="345"/>
  <c r="X1269" i="345" s="1"/>
  <c r="X1268" i="345" s="1"/>
  <c r="X1267" i="345" s="1"/>
  <c r="X1266" i="345" s="1"/>
  <c r="X1265" i="345" s="1"/>
  <c r="W1270" i="345"/>
  <c r="W1269" i="345" s="1"/>
  <c r="W1268" i="345" s="1"/>
  <c r="W1267" i="345" s="1"/>
  <c r="V1270" i="345"/>
  <c r="V1269" i="345" s="1"/>
  <c r="U1270" i="345"/>
  <c r="U1269" i="345" s="1"/>
  <c r="U1268" i="345" s="1"/>
  <c r="U1267" i="345" s="1"/>
  <c r="T1270" i="345"/>
  <c r="T1269" i="345" s="1"/>
  <c r="T1268" i="345" s="1"/>
  <c r="T1267" i="345" s="1"/>
  <c r="S1270" i="345"/>
  <c r="S1269" i="345" s="1"/>
  <c r="Q1270" i="345"/>
  <c r="P1270" i="345"/>
  <c r="P1269" i="345" s="1"/>
  <c r="P1268" i="345" s="1"/>
  <c r="P1267" i="345" s="1"/>
  <c r="O1270" i="345"/>
  <c r="O1269" i="345" s="1"/>
  <c r="O1268" i="345" s="1"/>
  <c r="O1267" i="345" s="1"/>
  <c r="N1270" i="345"/>
  <c r="N1269" i="345" s="1"/>
  <c r="N1268" i="345" s="1"/>
  <c r="N1267" i="345" s="1"/>
  <c r="M1270" i="345"/>
  <c r="L1270" i="345"/>
  <c r="L1269" i="345" s="1"/>
  <c r="J1270" i="345"/>
  <c r="J1269" i="345" s="1"/>
  <c r="I1270" i="345"/>
  <c r="I1269" i="345" s="1"/>
  <c r="I1268" i="345" s="1"/>
  <c r="I1267" i="345" s="1"/>
  <c r="H1270" i="345"/>
  <c r="G1270" i="345"/>
  <c r="G1269" i="345" s="1"/>
  <c r="G1268" i="345" s="1"/>
  <c r="G1267" i="345" s="1"/>
  <c r="F1270" i="345"/>
  <c r="F1269" i="345" s="1"/>
  <c r="F1268" i="345" s="1"/>
  <c r="F1267" i="345" s="1"/>
  <c r="D1270" i="345"/>
  <c r="D1269" i="345" s="1"/>
  <c r="Q1269" i="345"/>
  <c r="Q1268" i="345" s="1"/>
  <c r="Q1267" i="345" s="1"/>
  <c r="M1269" i="345"/>
  <c r="M1268" i="345" s="1"/>
  <c r="M1267" i="345" s="1"/>
  <c r="H1269" i="345"/>
  <c r="H1268" i="345" s="1"/>
  <c r="H1267" i="345" s="1"/>
  <c r="V1268" i="345"/>
  <c r="V1267" i="345" s="1"/>
  <c r="J1268" i="345"/>
  <c r="J1267" i="345" s="1"/>
  <c r="I1266" i="345"/>
  <c r="I1265" i="345" s="1"/>
  <c r="AA1264" i="345"/>
  <c r="R1264" i="345"/>
  <c r="Z1263" i="345"/>
  <c r="Y1263" i="345"/>
  <c r="X1263" i="345"/>
  <c r="W1263" i="345"/>
  <c r="V1263" i="345"/>
  <c r="U1263" i="345"/>
  <c r="T1263" i="345"/>
  <c r="S1263" i="345"/>
  <c r="Q1263" i="345"/>
  <c r="P1263" i="345"/>
  <c r="O1263" i="345"/>
  <c r="N1263" i="345"/>
  <c r="M1263" i="345"/>
  <c r="L1263" i="345"/>
  <c r="J1263" i="345"/>
  <c r="I1263" i="345"/>
  <c r="H1263" i="345"/>
  <c r="G1263" i="345"/>
  <c r="F1263" i="345"/>
  <c r="D1263" i="345"/>
  <c r="AA1262" i="345"/>
  <c r="R1262" i="345"/>
  <c r="AB1262" i="345" s="1"/>
  <c r="AA1261" i="345"/>
  <c r="R1261" i="345"/>
  <c r="K1261" i="345"/>
  <c r="Z1260" i="345"/>
  <c r="Y1260" i="345"/>
  <c r="X1260" i="345"/>
  <c r="X1259" i="345" s="1"/>
  <c r="W1260" i="345"/>
  <c r="V1260" i="345"/>
  <c r="V1259" i="345" s="1"/>
  <c r="U1260" i="345"/>
  <c r="T1260" i="345"/>
  <c r="T1259" i="345" s="1"/>
  <c r="S1260" i="345"/>
  <c r="S1259" i="345" s="1"/>
  <c r="Q1260" i="345"/>
  <c r="Q1259" i="345" s="1"/>
  <c r="P1260" i="345"/>
  <c r="P1259" i="345" s="1"/>
  <c r="O1260" i="345"/>
  <c r="O1259" i="345" s="1"/>
  <c r="N1260" i="345"/>
  <c r="N1259" i="345" s="1"/>
  <c r="M1260" i="345"/>
  <c r="M1259" i="345" s="1"/>
  <c r="L1260" i="345"/>
  <c r="J1260" i="345"/>
  <c r="I1260" i="345"/>
  <c r="I1259" i="345" s="1"/>
  <c r="H1260" i="345"/>
  <c r="H1259" i="345" s="1"/>
  <c r="G1260" i="345"/>
  <c r="G1259" i="345" s="1"/>
  <c r="F1260" i="345"/>
  <c r="F1259" i="345" s="1"/>
  <c r="D1260" i="345"/>
  <c r="Z1259" i="345"/>
  <c r="Y1259" i="345"/>
  <c r="W1259" i="345"/>
  <c r="U1259" i="345"/>
  <c r="J1259" i="345"/>
  <c r="AA1257" i="345"/>
  <c r="R1257" i="345"/>
  <c r="K1257" i="345"/>
  <c r="Z1256" i="345"/>
  <c r="Y1256" i="345"/>
  <c r="X1256" i="345"/>
  <c r="W1256" i="345"/>
  <c r="V1256" i="345"/>
  <c r="U1256" i="345"/>
  <c r="T1256" i="345"/>
  <c r="S1256" i="345"/>
  <c r="Q1256" i="345"/>
  <c r="P1256" i="345"/>
  <c r="O1256" i="345"/>
  <c r="N1256" i="345"/>
  <c r="M1256" i="345"/>
  <c r="L1256" i="345"/>
  <c r="J1256" i="345"/>
  <c r="I1256" i="345"/>
  <c r="H1256" i="345"/>
  <c r="G1256" i="345"/>
  <c r="F1256" i="345"/>
  <c r="D1256" i="345"/>
  <c r="AA1255" i="345"/>
  <c r="R1255" i="345"/>
  <c r="Z1254" i="345"/>
  <c r="Z1253" i="345" s="1"/>
  <c r="Y1254" i="345"/>
  <c r="Y1253" i="345" s="1"/>
  <c r="X1254" i="345"/>
  <c r="X1253" i="345" s="1"/>
  <c r="W1254" i="345"/>
  <c r="W1253" i="345" s="1"/>
  <c r="V1254" i="345"/>
  <c r="U1254" i="345"/>
  <c r="U1253" i="345" s="1"/>
  <c r="T1254" i="345"/>
  <c r="T1253" i="345" s="1"/>
  <c r="S1254" i="345"/>
  <c r="Q1254" i="345"/>
  <c r="Q1253" i="345" s="1"/>
  <c r="P1254" i="345"/>
  <c r="P1253" i="345" s="1"/>
  <c r="O1254" i="345"/>
  <c r="O1253" i="345" s="1"/>
  <c r="N1254" i="345"/>
  <c r="N1253" i="345" s="1"/>
  <c r="M1254" i="345"/>
  <c r="M1253" i="345" s="1"/>
  <c r="L1254" i="345"/>
  <c r="J1254" i="345"/>
  <c r="I1254" i="345"/>
  <c r="I1253" i="345" s="1"/>
  <c r="H1254" i="345"/>
  <c r="H1253" i="345" s="1"/>
  <c r="G1254" i="345"/>
  <c r="F1254" i="345"/>
  <c r="D1254" i="345"/>
  <c r="V1253" i="345"/>
  <c r="S1253" i="345"/>
  <c r="J1253" i="345"/>
  <c r="G1253" i="345"/>
  <c r="F1253" i="345"/>
  <c r="AA1252" i="345"/>
  <c r="R1252" i="345"/>
  <c r="AA1251" i="345"/>
  <c r="R1251" i="345"/>
  <c r="K1251" i="345"/>
  <c r="AA1250" i="345"/>
  <c r="R1250" i="345"/>
  <c r="K1250" i="345"/>
  <c r="AA1249" i="345"/>
  <c r="R1249" i="345"/>
  <c r="K1249" i="345"/>
  <c r="Z1248" i="345"/>
  <c r="Z1247" i="345" s="1"/>
  <c r="Z1246" i="345" s="1"/>
  <c r="Z1245" i="345" s="1"/>
  <c r="Z1244" i="345" s="1"/>
  <c r="Y1248" i="345"/>
  <c r="Y1247" i="345" s="1"/>
  <c r="Y1246" i="345" s="1"/>
  <c r="Y1245" i="345" s="1"/>
  <c r="Y1244" i="345" s="1"/>
  <c r="X1248" i="345"/>
  <c r="X1247" i="345" s="1"/>
  <c r="X1246" i="345" s="1"/>
  <c r="X1245" i="345" s="1"/>
  <c r="X1244" i="345" s="1"/>
  <c r="W1248" i="345"/>
  <c r="V1248" i="345"/>
  <c r="V1247" i="345" s="1"/>
  <c r="V1246" i="345" s="1"/>
  <c r="U1248" i="345"/>
  <c r="U1247" i="345" s="1"/>
  <c r="U1246" i="345" s="1"/>
  <c r="U1245" i="345" s="1"/>
  <c r="U1244" i="345" s="1"/>
  <c r="T1248" i="345"/>
  <c r="T1247" i="345" s="1"/>
  <c r="T1246" i="345" s="1"/>
  <c r="S1248" i="345"/>
  <c r="Q1248" i="345"/>
  <c r="Q1247" i="345" s="1"/>
  <c r="Q1246" i="345" s="1"/>
  <c r="Q1245" i="345" s="1"/>
  <c r="Q1244" i="345" s="1"/>
  <c r="P1248" i="345"/>
  <c r="P1247" i="345" s="1"/>
  <c r="O1248" i="345"/>
  <c r="N1248" i="345"/>
  <c r="M1248" i="345"/>
  <c r="M1247" i="345" s="1"/>
  <c r="M1246" i="345" s="1"/>
  <c r="M1245" i="345" s="1"/>
  <c r="M1244" i="345" s="1"/>
  <c r="L1248" i="345"/>
  <c r="J1248" i="345"/>
  <c r="I1248" i="345"/>
  <c r="H1248" i="345"/>
  <c r="H1247" i="345" s="1"/>
  <c r="H1246" i="345" s="1"/>
  <c r="H1245" i="345" s="1"/>
  <c r="H1244" i="345" s="1"/>
  <c r="G1248" i="345"/>
  <c r="G1247" i="345" s="1"/>
  <c r="G1246" i="345" s="1"/>
  <c r="G1245" i="345" s="1"/>
  <c r="G1244" i="345" s="1"/>
  <c r="F1248" i="345"/>
  <c r="D1248" i="345"/>
  <c r="W1247" i="345"/>
  <c r="W1246" i="345" s="1"/>
  <c r="S1247" i="345"/>
  <c r="S1246" i="345" s="1"/>
  <c r="S1245" i="345" s="1"/>
  <c r="S1244" i="345" s="1"/>
  <c r="O1247" i="345"/>
  <c r="O1246" i="345" s="1"/>
  <c r="N1247" i="345"/>
  <c r="N1246" i="345" s="1"/>
  <c r="J1247" i="345"/>
  <c r="J1246" i="345" s="1"/>
  <c r="I1247" i="345"/>
  <c r="I1246" i="345" s="1"/>
  <c r="F1247" i="345"/>
  <c r="F1246" i="345" s="1"/>
  <c r="F1245" i="345" s="1"/>
  <c r="F1244" i="345" s="1"/>
  <c r="P1246" i="345"/>
  <c r="AA1243" i="345"/>
  <c r="R1243" i="345"/>
  <c r="K1243" i="345"/>
  <c r="Z1242" i="345"/>
  <c r="Y1242" i="345"/>
  <c r="X1242" i="345"/>
  <c r="X1241" i="345" s="1"/>
  <c r="X1240" i="345" s="1"/>
  <c r="W1242" i="345"/>
  <c r="W1241" i="345" s="1"/>
  <c r="W1240" i="345" s="1"/>
  <c r="V1242" i="345"/>
  <c r="U1242" i="345"/>
  <c r="T1242" i="345"/>
  <c r="T1241" i="345" s="1"/>
  <c r="T1240" i="345" s="1"/>
  <c r="S1242" i="345"/>
  <c r="Q1242" i="345"/>
  <c r="Q1241" i="345" s="1"/>
  <c r="Q1240" i="345" s="1"/>
  <c r="P1242" i="345"/>
  <c r="P1241" i="345" s="1"/>
  <c r="P1240" i="345" s="1"/>
  <c r="O1242" i="345"/>
  <c r="O1241" i="345" s="1"/>
  <c r="O1240" i="345" s="1"/>
  <c r="N1242" i="345"/>
  <c r="N1241" i="345" s="1"/>
  <c r="N1240" i="345" s="1"/>
  <c r="M1242" i="345"/>
  <c r="L1242" i="345"/>
  <c r="J1242" i="345"/>
  <c r="I1242" i="345"/>
  <c r="I1241" i="345" s="1"/>
  <c r="I1240" i="345" s="1"/>
  <c r="H1242" i="345"/>
  <c r="H1241" i="345" s="1"/>
  <c r="H1240" i="345" s="1"/>
  <c r="G1242" i="345"/>
  <c r="G1241" i="345" s="1"/>
  <c r="G1240" i="345" s="1"/>
  <c r="F1242" i="345"/>
  <c r="F1241" i="345" s="1"/>
  <c r="F1240" i="345" s="1"/>
  <c r="D1242" i="345"/>
  <c r="Z1241" i="345"/>
  <c r="Z1240" i="345" s="1"/>
  <c r="Y1241" i="345"/>
  <c r="Y1240" i="345" s="1"/>
  <c r="V1241" i="345"/>
  <c r="V1240" i="345" s="1"/>
  <c r="U1241" i="345"/>
  <c r="U1240" i="345" s="1"/>
  <c r="M1241" i="345"/>
  <c r="M1240" i="345" s="1"/>
  <c r="J1241" i="345"/>
  <c r="J1240" i="345" s="1"/>
  <c r="AA1192" i="345"/>
  <c r="R1192" i="345"/>
  <c r="K1192" i="345"/>
  <c r="AA1191" i="345"/>
  <c r="R1191" i="345"/>
  <c r="AA1190" i="345"/>
  <c r="R1190" i="345"/>
  <c r="K1190" i="345"/>
  <c r="AA1189" i="345"/>
  <c r="R1189" i="345"/>
  <c r="K1189" i="345"/>
  <c r="AA1188" i="345"/>
  <c r="R1188" i="345"/>
  <c r="Z1187" i="345"/>
  <c r="Y1187" i="345"/>
  <c r="X1187" i="345"/>
  <c r="W1187" i="345"/>
  <c r="V1187" i="345"/>
  <c r="U1187" i="345"/>
  <c r="T1187" i="345"/>
  <c r="S1187" i="345"/>
  <c r="Q1187" i="345"/>
  <c r="P1187" i="345"/>
  <c r="O1187" i="345"/>
  <c r="N1187" i="345"/>
  <c r="M1187" i="345"/>
  <c r="L1187" i="345"/>
  <c r="J1187" i="345"/>
  <c r="I1187" i="345"/>
  <c r="H1187" i="345"/>
  <c r="G1187" i="345"/>
  <c r="F1187" i="345"/>
  <c r="D1187" i="345"/>
  <c r="AA1186" i="345"/>
  <c r="R1186" i="345"/>
  <c r="AA1185" i="345"/>
  <c r="R1185" i="345"/>
  <c r="K1185" i="345"/>
  <c r="Z1184" i="345"/>
  <c r="Y1184" i="345"/>
  <c r="X1184" i="345"/>
  <c r="X1183" i="345" s="1"/>
  <c r="W1184" i="345"/>
  <c r="V1184" i="345"/>
  <c r="U1184" i="345"/>
  <c r="T1184" i="345"/>
  <c r="T1183" i="345" s="1"/>
  <c r="S1184" i="345"/>
  <c r="Q1184" i="345"/>
  <c r="Q1183" i="345" s="1"/>
  <c r="P1184" i="345"/>
  <c r="O1184" i="345"/>
  <c r="O1183" i="345" s="1"/>
  <c r="N1184" i="345"/>
  <c r="M1184" i="345"/>
  <c r="L1184" i="345"/>
  <c r="J1184" i="345"/>
  <c r="J1183" i="345" s="1"/>
  <c r="I1184" i="345"/>
  <c r="H1184" i="345"/>
  <c r="H1183" i="345" s="1"/>
  <c r="G1184" i="345"/>
  <c r="F1184" i="345"/>
  <c r="F1183" i="345" s="1"/>
  <c r="D1184" i="345"/>
  <c r="Z1183" i="345"/>
  <c r="AA1182" i="345"/>
  <c r="R1182" i="345"/>
  <c r="K1182" i="345"/>
  <c r="AA1181" i="345"/>
  <c r="R1181" i="345"/>
  <c r="K1181" i="345"/>
  <c r="AA1180" i="345"/>
  <c r="R1180" i="345"/>
  <c r="AB1180" i="345" s="1"/>
  <c r="AA1179" i="345"/>
  <c r="R1179" i="345"/>
  <c r="K1179" i="345"/>
  <c r="Z1178" i="345"/>
  <c r="Z1175" i="345" s="1"/>
  <c r="Y1178" i="345"/>
  <c r="X1178" i="345"/>
  <c r="X1175" i="345" s="1"/>
  <c r="W1178" i="345"/>
  <c r="W1175" i="345" s="1"/>
  <c r="V1178" i="345"/>
  <c r="V1175" i="345" s="1"/>
  <c r="U1178" i="345"/>
  <c r="T1178" i="345"/>
  <c r="T1175" i="345" s="1"/>
  <c r="S1178" i="345"/>
  <c r="S1175" i="345" s="1"/>
  <c r="Q1178" i="345"/>
  <c r="Q1175" i="345" s="1"/>
  <c r="P1178" i="345"/>
  <c r="P1175" i="345" s="1"/>
  <c r="O1178" i="345"/>
  <c r="O1175" i="345" s="1"/>
  <c r="N1178" i="345"/>
  <c r="M1178" i="345"/>
  <c r="M1175" i="345" s="1"/>
  <c r="L1178" i="345"/>
  <c r="J1178" i="345"/>
  <c r="J1175" i="345" s="1"/>
  <c r="I1178" i="345"/>
  <c r="H1178" i="345"/>
  <c r="H1175" i="345" s="1"/>
  <c r="G1178" i="345"/>
  <c r="G1175" i="345" s="1"/>
  <c r="F1178" i="345"/>
  <c r="F1175" i="345" s="1"/>
  <c r="D1178" i="345"/>
  <c r="D1175" i="345" s="1"/>
  <c r="AA1177" i="345"/>
  <c r="R1177" i="345"/>
  <c r="K1177" i="345"/>
  <c r="AA1176" i="345"/>
  <c r="R1176" i="345"/>
  <c r="K1176" i="345"/>
  <c r="Y1175" i="345"/>
  <c r="U1175" i="345"/>
  <c r="N1175" i="345"/>
  <c r="I1175" i="345"/>
  <c r="AA1172" i="345"/>
  <c r="R1172" i="345"/>
  <c r="Z1171" i="345"/>
  <c r="Z1170" i="345" s="1"/>
  <c r="Z1169" i="345" s="1"/>
  <c r="Y1171" i="345"/>
  <c r="Y1170" i="345" s="1"/>
  <c r="Y1169" i="345" s="1"/>
  <c r="X1171" i="345"/>
  <c r="X1170" i="345" s="1"/>
  <c r="X1169" i="345" s="1"/>
  <c r="W1171" i="345"/>
  <c r="W1170" i="345" s="1"/>
  <c r="W1169" i="345" s="1"/>
  <c r="V1171" i="345"/>
  <c r="V1170" i="345" s="1"/>
  <c r="V1169" i="345" s="1"/>
  <c r="U1171" i="345"/>
  <c r="U1170" i="345" s="1"/>
  <c r="U1169" i="345" s="1"/>
  <c r="T1171" i="345"/>
  <c r="T1170" i="345" s="1"/>
  <c r="T1169" i="345" s="1"/>
  <c r="S1171" i="345"/>
  <c r="S1170" i="345" s="1"/>
  <c r="S1169" i="345" s="1"/>
  <c r="Q1171" i="345"/>
  <c r="Q1170" i="345" s="1"/>
  <c r="Q1169" i="345" s="1"/>
  <c r="P1171" i="345"/>
  <c r="P1170" i="345" s="1"/>
  <c r="P1169" i="345" s="1"/>
  <c r="O1171" i="345"/>
  <c r="O1170" i="345" s="1"/>
  <c r="O1169" i="345" s="1"/>
  <c r="N1171" i="345"/>
  <c r="N1170" i="345" s="1"/>
  <c r="N1169" i="345" s="1"/>
  <c r="M1171" i="345"/>
  <c r="M1170" i="345" s="1"/>
  <c r="M1169" i="345" s="1"/>
  <c r="L1171" i="345"/>
  <c r="L1170" i="345" s="1"/>
  <c r="L1169" i="345" s="1"/>
  <c r="J1171" i="345"/>
  <c r="J1170" i="345" s="1"/>
  <c r="J1169" i="345" s="1"/>
  <c r="I1171" i="345"/>
  <c r="I1170" i="345" s="1"/>
  <c r="I1169" i="345" s="1"/>
  <c r="H1171" i="345"/>
  <c r="H1170" i="345" s="1"/>
  <c r="H1169" i="345" s="1"/>
  <c r="G1171" i="345"/>
  <c r="G1170" i="345" s="1"/>
  <c r="G1169" i="345" s="1"/>
  <c r="F1171" i="345"/>
  <c r="D1171" i="345"/>
  <c r="D1170" i="345" s="1"/>
  <c r="D1169" i="345" s="1"/>
  <c r="F1170" i="345"/>
  <c r="F1169" i="345" s="1"/>
  <c r="AA1168" i="345"/>
  <c r="R1168" i="345"/>
  <c r="K1168" i="345"/>
  <c r="AA1167" i="345"/>
  <c r="R1167" i="345"/>
  <c r="K1167" i="345"/>
  <c r="AA1166" i="345"/>
  <c r="R1166" i="345"/>
  <c r="Z1165" i="345"/>
  <c r="Y1165" i="345"/>
  <c r="X1165" i="345"/>
  <c r="W1165" i="345"/>
  <c r="V1165" i="345"/>
  <c r="U1165" i="345"/>
  <c r="T1165" i="345"/>
  <c r="S1165" i="345"/>
  <c r="Q1165" i="345"/>
  <c r="P1165" i="345"/>
  <c r="O1165" i="345"/>
  <c r="N1165" i="345"/>
  <c r="M1165" i="345"/>
  <c r="L1165" i="345"/>
  <c r="J1165" i="345"/>
  <c r="I1165" i="345"/>
  <c r="H1165" i="345"/>
  <c r="G1165" i="345"/>
  <c r="F1165" i="345"/>
  <c r="D1165" i="345"/>
  <c r="AA1164" i="345"/>
  <c r="R1164" i="345"/>
  <c r="AA1163" i="345"/>
  <c r="R1163" i="345"/>
  <c r="K1163" i="345"/>
  <c r="Z1162" i="345"/>
  <c r="Y1162" i="345"/>
  <c r="X1162" i="345"/>
  <c r="W1162" i="345"/>
  <c r="V1162" i="345"/>
  <c r="U1162" i="345"/>
  <c r="T1162" i="345"/>
  <c r="S1162" i="345"/>
  <c r="Q1162" i="345"/>
  <c r="P1162" i="345"/>
  <c r="O1162" i="345"/>
  <c r="N1162" i="345"/>
  <c r="M1162" i="345"/>
  <c r="L1162" i="345"/>
  <c r="J1162" i="345"/>
  <c r="I1162" i="345"/>
  <c r="H1162" i="345"/>
  <c r="G1162" i="345"/>
  <c r="F1162" i="345"/>
  <c r="D1162" i="345"/>
  <c r="AA1161" i="345"/>
  <c r="R1161" i="345"/>
  <c r="K1161" i="345"/>
  <c r="AA1160" i="345"/>
  <c r="R1160" i="345"/>
  <c r="K1160" i="345"/>
  <c r="AA1159" i="345"/>
  <c r="R1159" i="345"/>
  <c r="AA1158" i="345"/>
  <c r="R1158" i="345"/>
  <c r="K1158" i="345"/>
  <c r="Z1157" i="345"/>
  <c r="Y1157" i="345"/>
  <c r="X1157" i="345"/>
  <c r="W1157" i="345"/>
  <c r="V1157" i="345"/>
  <c r="U1157" i="345"/>
  <c r="T1157" i="345"/>
  <c r="S1157" i="345"/>
  <c r="Q1157" i="345"/>
  <c r="P1157" i="345"/>
  <c r="O1157" i="345"/>
  <c r="N1157" i="345"/>
  <c r="M1157" i="345"/>
  <c r="L1157" i="345"/>
  <c r="J1157" i="345"/>
  <c r="I1157" i="345"/>
  <c r="H1157" i="345"/>
  <c r="G1157" i="345"/>
  <c r="F1157" i="345"/>
  <c r="D1157" i="345"/>
  <c r="AA1156" i="345"/>
  <c r="R1156" i="345"/>
  <c r="K1156" i="345"/>
  <c r="AA1155" i="345"/>
  <c r="R1155" i="345"/>
  <c r="K1155" i="345"/>
  <c r="Z1154" i="345"/>
  <c r="Y1154" i="345"/>
  <c r="X1154" i="345"/>
  <c r="W1154" i="345"/>
  <c r="V1154" i="345"/>
  <c r="U1154" i="345"/>
  <c r="T1154" i="345"/>
  <c r="S1154" i="345"/>
  <c r="Q1154" i="345"/>
  <c r="P1154" i="345"/>
  <c r="O1154" i="345"/>
  <c r="N1154" i="345"/>
  <c r="M1154" i="345"/>
  <c r="L1154" i="345"/>
  <c r="J1154" i="345"/>
  <c r="I1154" i="345"/>
  <c r="H1154" i="345"/>
  <c r="G1154" i="345"/>
  <c r="F1154" i="345"/>
  <c r="D1154" i="345"/>
  <c r="AA1153" i="345"/>
  <c r="R1153" i="345"/>
  <c r="AA1152" i="345"/>
  <c r="R1152" i="345"/>
  <c r="K1152" i="345"/>
  <c r="AA1151" i="345"/>
  <c r="R1151" i="345"/>
  <c r="K1151" i="345"/>
  <c r="AA1150" i="345"/>
  <c r="R1150" i="345"/>
  <c r="AA1149" i="345"/>
  <c r="R1149" i="345"/>
  <c r="AA1148" i="345"/>
  <c r="R1148" i="345"/>
  <c r="K1148" i="345"/>
  <c r="AA1147" i="345"/>
  <c r="R1147" i="345"/>
  <c r="K1147" i="345"/>
  <c r="AA1146" i="345"/>
  <c r="R1146" i="345"/>
  <c r="AA1145" i="345"/>
  <c r="R1145" i="345"/>
  <c r="AA1144" i="345"/>
  <c r="R1144" i="345"/>
  <c r="K1144" i="345"/>
  <c r="AA1143" i="345"/>
  <c r="R1143" i="345"/>
  <c r="K1143" i="345"/>
  <c r="AA1142" i="345"/>
  <c r="R1142" i="345"/>
  <c r="K1142" i="345"/>
  <c r="AA1141" i="345"/>
  <c r="R1141" i="345"/>
  <c r="AA1140" i="345"/>
  <c r="R1140" i="345"/>
  <c r="K1140" i="345"/>
  <c r="AA1139" i="345"/>
  <c r="R1139" i="345"/>
  <c r="K1139" i="345"/>
  <c r="AA1138" i="345"/>
  <c r="R1138" i="345"/>
  <c r="K1138" i="345"/>
  <c r="AA1137" i="345"/>
  <c r="R1137" i="345"/>
  <c r="AA1136" i="345"/>
  <c r="R1136" i="345"/>
  <c r="K1136" i="345"/>
  <c r="AA1135" i="345"/>
  <c r="R1135" i="345"/>
  <c r="K1135" i="345"/>
  <c r="AA1134" i="345"/>
  <c r="R1134" i="345"/>
  <c r="AA1133" i="345"/>
  <c r="R1133" i="345"/>
  <c r="AA1132" i="345"/>
  <c r="R1132" i="345"/>
  <c r="K1132" i="345"/>
  <c r="AA1131" i="345"/>
  <c r="R1131" i="345"/>
  <c r="K1131" i="345"/>
  <c r="AA1130" i="345"/>
  <c r="R1130" i="345"/>
  <c r="AA1129" i="345"/>
  <c r="R1129" i="345"/>
  <c r="AA1128" i="345"/>
  <c r="R1128" i="345"/>
  <c r="K1128" i="345"/>
  <c r="AA1127" i="345"/>
  <c r="R1127" i="345"/>
  <c r="K1127" i="345"/>
  <c r="AA1126" i="345"/>
  <c r="R1126" i="345"/>
  <c r="K1126" i="345"/>
  <c r="AA1125" i="345"/>
  <c r="R1125" i="345"/>
  <c r="AA1124" i="345"/>
  <c r="R1124" i="345"/>
  <c r="K1124" i="345"/>
  <c r="AA1123" i="345"/>
  <c r="R1123" i="345"/>
  <c r="K1123" i="345"/>
  <c r="AA1122" i="345"/>
  <c r="R1122" i="345"/>
  <c r="K1122" i="345"/>
  <c r="AA1121" i="345"/>
  <c r="R1121" i="345"/>
  <c r="AA1120" i="345"/>
  <c r="R1120" i="345"/>
  <c r="K1120" i="345"/>
  <c r="AA1119" i="345"/>
  <c r="R1119" i="345"/>
  <c r="K1119" i="345"/>
  <c r="AA1118" i="345"/>
  <c r="R1118" i="345"/>
  <c r="AA1117" i="345"/>
  <c r="R1117" i="345"/>
  <c r="AA1116" i="345"/>
  <c r="R1116" i="345"/>
  <c r="K1116" i="345"/>
  <c r="AA1115" i="345"/>
  <c r="R1115" i="345"/>
  <c r="K1115" i="345"/>
  <c r="AA1114" i="345"/>
  <c r="R1114" i="345"/>
  <c r="AA1113" i="345"/>
  <c r="R1113" i="345"/>
  <c r="AA1112" i="345"/>
  <c r="R1112" i="345"/>
  <c r="K1112" i="345"/>
  <c r="AA1111" i="345"/>
  <c r="R1111" i="345"/>
  <c r="K1111" i="345"/>
  <c r="AA1110" i="345"/>
  <c r="R1110" i="345"/>
  <c r="K1110" i="345"/>
  <c r="AA1109" i="345"/>
  <c r="R1109" i="345"/>
  <c r="AB1109" i="345" s="1"/>
  <c r="AA1108" i="345"/>
  <c r="R1108" i="345"/>
  <c r="K1108" i="345"/>
  <c r="AA1107" i="345"/>
  <c r="R1107" i="345"/>
  <c r="K1107" i="345"/>
  <c r="AA1106" i="345"/>
  <c r="R1106" i="345"/>
  <c r="AB1106" i="345" s="1"/>
  <c r="AA1105" i="345"/>
  <c r="R1105" i="345"/>
  <c r="AA1104" i="345"/>
  <c r="R1104" i="345"/>
  <c r="K1104" i="345"/>
  <c r="AA1103" i="345"/>
  <c r="AB1103" i="345" s="1"/>
  <c r="R1103" i="345"/>
  <c r="K1103" i="345"/>
  <c r="AA1102" i="345"/>
  <c r="R1102" i="345"/>
  <c r="AA1101" i="345"/>
  <c r="R1101" i="345"/>
  <c r="AA1100" i="345"/>
  <c r="R1100" i="345"/>
  <c r="K1100" i="345"/>
  <c r="AA1099" i="345"/>
  <c r="AB1099" i="345" s="1"/>
  <c r="R1099" i="345"/>
  <c r="K1099" i="345"/>
  <c r="AA1098" i="345"/>
  <c r="R1098" i="345"/>
  <c r="AA1097" i="345"/>
  <c r="R1097" i="345"/>
  <c r="AA1096" i="345"/>
  <c r="R1096" i="345"/>
  <c r="AB1096" i="345" s="1"/>
  <c r="K1096" i="345"/>
  <c r="AA1095" i="345"/>
  <c r="R1095" i="345"/>
  <c r="K1095" i="345"/>
  <c r="AA1094" i="345"/>
  <c r="R1094" i="345"/>
  <c r="AA1093" i="345"/>
  <c r="R1093" i="345"/>
  <c r="AA1092" i="345"/>
  <c r="R1092" i="345"/>
  <c r="K1092" i="345"/>
  <c r="AA1091" i="345"/>
  <c r="AB1091" i="345" s="1"/>
  <c r="R1091" i="345"/>
  <c r="K1091" i="345"/>
  <c r="AA1090" i="345"/>
  <c r="R1090" i="345"/>
  <c r="K1090" i="345"/>
  <c r="AA1089" i="345"/>
  <c r="R1089" i="345"/>
  <c r="AA1088" i="345"/>
  <c r="R1088" i="345"/>
  <c r="K1088" i="345"/>
  <c r="AA1087" i="345"/>
  <c r="R1087" i="345"/>
  <c r="K1087" i="345"/>
  <c r="AA1086" i="345"/>
  <c r="R1086" i="345"/>
  <c r="K1086" i="345"/>
  <c r="AA1085" i="345"/>
  <c r="R1085" i="345"/>
  <c r="AA1084" i="345"/>
  <c r="R1084" i="345"/>
  <c r="K1084" i="345"/>
  <c r="AA1083" i="345"/>
  <c r="R1083" i="345"/>
  <c r="K1083" i="345"/>
  <c r="AA1082" i="345"/>
  <c r="R1082" i="345"/>
  <c r="AA1081" i="345"/>
  <c r="R1081" i="345"/>
  <c r="AA1080" i="345"/>
  <c r="R1080" i="345"/>
  <c r="K1080" i="345"/>
  <c r="AA1079" i="345"/>
  <c r="R1079" i="345"/>
  <c r="K1079" i="345"/>
  <c r="AA1078" i="345"/>
  <c r="R1078" i="345"/>
  <c r="AA1077" i="345"/>
  <c r="R1077" i="345"/>
  <c r="AA1076" i="345"/>
  <c r="R1076" i="345"/>
  <c r="AB1076" i="345" s="1"/>
  <c r="K1076" i="345"/>
  <c r="AA1075" i="345"/>
  <c r="R1075" i="345"/>
  <c r="K1075" i="345"/>
  <c r="AA1074" i="345"/>
  <c r="R1074" i="345"/>
  <c r="K1074" i="345"/>
  <c r="AA1073" i="345"/>
  <c r="R1073" i="345"/>
  <c r="AA1072" i="345"/>
  <c r="R1072" i="345"/>
  <c r="K1072" i="345"/>
  <c r="AA1071" i="345"/>
  <c r="R1071" i="345"/>
  <c r="K1071" i="345"/>
  <c r="AA1070" i="345"/>
  <c r="R1070" i="345"/>
  <c r="K1070" i="345"/>
  <c r="AA1069" i="345"/>
  <c r="R1069" i="345"/>
  <c r="AA1068" i="345"/>
  <c r="R1068" i="345"/>
  <c r="K1068" i="345"/>
  <c r="AA1067" i="345"/>
  <c r="R1067" i="345"/>
  <c r="K1067" i="345"/>
  <c r="AA1066" i="345"/>
  <c r="R1066" i="345"/>
  <c r="AA1065" i="345"/>
  <c r="R1065" i="345"/>
  <c r="AA1064" i="345"/>
  <c r="R1064" i="345"/>
  <c r="K1064" i="345"/>
  <c r="AA1063" i="345"/>
  <c r="R1063" i="345"/>
  <c r="K1063" i="345"/>
  <c r="AA1062" i="345"/>
  <c r="R1062" i="345"/>
  <c r="AA1061" i="345"/>
  <c r="R1061" i="345"/>
  <c r="AA1060" i="345"/>
  <c r="R1060" i="345"/>
  <c r="K1060" i="345"/>
  <c r="AA1059" i="345"/>
  <c r="R1059" i="345"/>
  <c r="K1059" i="345"/>
  <c r="AA1058" i="345"/>
  <c r="R1058" i="345"/>
  <c r="AA1057" i="345"/>
  <c r="R1057" i="345"/>
  <c r="AA1056" i="345"/>
  <c r="R1056" i="345"/>
  <c r="K1056" i="345"/>
  <c r="AA1055" i="345"/>
  <c r="R1055" i="345"/>
  <c r="K1055" i="345"/>
  <c r="AA1054" i="345"/>
  <c r="R1054" i="345"/>
  <c r="K1054" i="345"/>
  <c r="AA1053" i="345"/>
  <c r="R1053" i="345"/>
  <c r="AA1052" i="345"/>
  <c r="R1052" i="345"/>
  <c r="K1052" i="345"/>
  <c r="AA1051" i="345"/>
  <c r="R1051" i="345"/>
  <c r="K1051" i="345"/>
  <c r="AA1050" i="345"/>
  <c r="R1050" i="345"/>
  <c r="K1050" i="345"/>
  <c r="AA1049" i="345"/>
  <c r="R1049" i="345"/>
  <c r="AA1048" i="345"/>
  <c r="R1048" i="345"/>
  <c r="K1048" i="345"/>
  <c r="AA1047" i="345"/>
  <c r="R1047" i="345"/>
  <c r="K1047" i="345"/>
  <c r="AA1046" i="345"/>
  <c r="R1046" i="345"/>
  <c r="AA1045" i="345"/>
  <c r="R1045" i="345"/>
  <c r="AA1044" i="345"/>
  <c r="R1044" i="345"/>
  <c r="K1044" i="345"/>
  <c r="T1043" i="345"/>
  <c r="AA1042" i="345"/>
  <c r="R1042" i="345"/>
  <c r="K1042" i="345"/>
  <c r="AA1041" i="345"/>
  <c r="R1041" i="345"/>
  <c r="AA1040" i="345"/>
  <c r="R1040" i="345"/>
  <c r="AA1039" i="345"/>
  <c r="R1039" i="345"/>
  <c r="K1039" i="345"/>
  <c r="AA1038" i="345"/>
  <c r="R1038" i="345"/>
  <c r="K1038" i="345"/>
  <c r="AA1037" i="345"/>
  <c r="R1037" i="345"/>
  <c r="AA1036" i="345"/>
  <c r="R1036" i="345"/>
  <c r="AA1035" i="345"/>
  <c r="R1035" i="345"/>
  <c r="K1035" i="345"/>
  <c r="AA1034" i="345"/>
  <c r="R1034" i="345"/>
  <c r="K1034" i="345"/>
  <c r="AA1033" i="345"/>
  <c r="R1033" i="345"/>
  <c r="K1033" i="345"/>
  <c r="AA1032" i="345"/>
  <c r="R1032" i="345"/>
  <c r="Z1031" i="345"/>
  <c r="Z1030" i="345" s="1"/>
  <c r="Y1031" i="345"/>
  <c r="Y1030" i="345" s="1"/>
  <c r="X1031" i="345"/>
  <c r="X1030" i="345" s="1"/>
  <c r="W1031" i="345"/>
  <c r="W1030" i="345" s="1"/>
  <c r="V1031" i="345"/>
  <c r="V1030" i="345" s="1"/>
  <c r="U1031" i="345"/>
  <c r="T1031" i="345"/>
  <c r="T1030" i="345" s="1"/>
  <c r="S1031" i="345"/>
  <c r="Q1031" i="345"/>
  <c r="Q1030" i="345" s="1"/>
  <c r="P1031" i="345"/>
  <c r="P1030" i="345" s="1"/>
  <c r="O1031" i="345"/>
  <c r="O1030" i="345" s="1"/>
  <c r="N1031" i="345"/>
  <c r="N1030" i="345" s="1"/>
  <c r="M1031" i="345"/>
  <c r="M1030" i="345" s="1"/>
  <c r="L1031" i="345"/>
  <c r="J1031" i="345"/>
  <c r="J1030" i="345" s="1"/>
  <c r="I1031" i="345"/>
  <c r="I1030" i="345" s="1"/>
  <c r="H1031" i="345"/>
  <c r="H1030" i="345" s="1"/>
  <c r="G1031" i="345"/>
  <c r="G1030" i="345" s="1"/>
  <c r="F1031" i="345"/>
  <c r="F1030" i="345" s="1"/>
  <c r="D1031" i="345"/>
  <c r="U1030" i="345"/>
  <c r="AA1029" i="345"/>
  <c r="R1029" i="345"/>
  <c r="K1029" i="345"/>
  <c r="AA1028" i="345"/>
  <c r="R1028" i="345"/>
  <c r="K1028" i="345"/>
  <c r="AA1027" i="345"/>
  <c r="R1027" i="345"/>
  <c r="AA1026" i="345"/>
  <c r="R1026" i="345"/>
  <c r="AA1025" i="345"/>
  <c r="R1025" i="345"/>
  <c r="K1025" i="345"/>
  <c r="AA1024" i="345"/>
  <c r="R1024" i="345"/>
  <c r="K1024" i="345"/>
  <c r="AA1023" i="345"/>
  <c r="R1023" i="345"/>
  <c r="AA1022" i="345"/>
  <c r="R1022" i="345"/>
  <c r="AA1021" i="345"/>
  <c r="R1021" i="345"/>
  <c r="K1021" i="345"/>
  <c r="AA1020" i="345"/>
  <c r="R1020" i="345"/>
  <c r="K1020" i="345"/>
  <c r="AA1019" i="345"/>
  <c r="R1019" i="345"/>
  <c r="K1019" i="345"/>
  <c r="AA1018" i="345"/>
  <c r="R1018" i="345"/>
  <c r="AA1017" i="345"/>
  <c r="R1017" i="345"/>
  <c r="K1017" i="345"/>
  <c r="Z1016" i="345"/>
  <c r="Z1004" i="345" s="1"/>
  <c r="Y1016" i="345"/>
  <c r="Y1004" i="345" s="1"/>
  <c r="X1016" i="345"/>
  <c r="X1004" i="345" s="1"/>
  <c r="W1016" i="345"/>
  <c r="W1004" i="345" s="1"/>
  <c r="V1016" i="345"/>
  <c r="V1004" i="345" s="1"/>
  <c r="U1016" i="345"/>
  <c r="T1016" i="345"/>
  <c r="T1004" i="345" s="1"/>
  <c r="S1016" i="345"/>
  <c r="S1004" i="345" s="1"/>
  <c r="Q1016" i="345"/>
  <c r="Q1004" i="345" s="1"/>
  <c r="P1016" i="345"/>
  <c r="O1016" i="345"/>
  <c r="O1004" i="345" s="1"/>
  <c r="N1016" i="345"/>
  <c r="N1004" i="345" s="1"/>
  <c r="M1016" i="345"/>
  <c r="M1004" i="345" s="1"/>
  <c r="L1016" i="345"/>
  <c r="L1004" i="345" s="1"/>
  <c r="J1016" i="345"/>
  <c r="J1004" i="345" s="1"/>
  <c r="I1016" i="345"/>
  <c r="H1016" i="345"/>
  <c r="H1004" i="345" s="1"/>
  <c r="G1016" i="345"/>
  <c r="G1004" i="345" s="1"/>
  <c r="F1016" i="345"/>
  <c r="F1004" i="345" s="1"/>
  <c r="D1016" i="345"/>
  <c r="D1004" i="345" s="1"/>
  <c r="AA1015" i="345"/>
  <c r="R1015" i="345"/>
  <c r="K1015" i="345"/>
  <c r="AA1014" i="345"/>
  <c r="R1014" i="345"/>
  <c r="K1014" i="345"/>
  <c r="AA1013" i="345"/>
  <c r="R1013" i="345"/>
  <c r="AA1012" i="345"/>
  <c r="R1012" i="345"/>
  <c r="K1012" i="345"/>
  <c r="AA1011" i="345"/>
  <c r="R1011" i="345"/>
  <c r="K1011" i="345"/>
  <c r="AA1010" i="345"/>
  <c r="R1010" i="345"/>
  <c r="AA1009" i="345"/>
  <c r="R1009" i="345"/>
  <c r="AA1008" i="345"/>
  <c r="R1008" i="345"/>
  <c r="K1008" i="345"/>
  <c r="AA1007" i="345"/>
  <c r="R1007" i="345"/>
  <c r="K1007" i="345"/>
  <c r="AA1006" i="345"/>
  <c r="R1006" i="345"/>
  <c r="AA1005" i="345"/>
  <c r="R1005" i="345"/>
  <c r="U1004" i="345"/>
  <c r="U1003" i="345" s="1"/>
  <c r="P1004" i="345"/>
  <c r="P1003" i="345" s="1"/>
  <c r="I1004" i="345"/>
  <c r="AA1002" i="345"/>
  <c r="R1002" i="345"/>
  <c r="K1002" i="345"/>
  <c r="AA1001" i="345"/>
  <c r="R1001" i="345"/>
  <c r="K1001" i="345"/>
  <c r="AA1000" i="345"/>
  <c r="R1000" i="345"/>
  <c r="AA999" i="345"/>
  <c r="R999" i="345"/>
  <c r="AA998" i="345"/>
  <c r="R998" i="345"/>
  <c r="K998" i="345"/>
  <c r="AA997" i="345"/>
  <c r="R997" i="345"/>
  <c r="K997" i="345"/>
  <c r="AA996" i="345"/>
  <c r="R996" i="345"/>
  <c r="K996" i="345"/>
  <c r="AA995" i="345"/>
  <c r="R995" i="345"/>
  <c r="AA994" i="345"/>
  <c r="R994" i="345"/>
  <c r="K994" i="345"/>
  <c r="AA993" i="345"/>
  <c r="R993" i="345"/>
  <c r="K993" i="345"/>
  <c r="AA992" i="345"/>
  <c r="R992" i="345"/>
  <c r="K992" i="345"/>
  <c r="AA991" i="345"/>
  <c r="R991" i="345"/>
  <c r="AA990" i="345"/>
  <c r="R990" i="345"/>
  <c r="K990" i="345"/>
  <c r="AA989" i="345"/>
  <c r="R989" i="345"/>
  <c r="K989" i="345"/>
  <c r="AA988" i="345"/>
  <c r="R988" i="345"/>
  <c r="K988" i="345"/>
  <c r="AA987" i="345"/>
  <c r="R987" i="345"/>
  <c r="AA986" i="345"/>
  <c r="R986" i="345"/>
  <c r="K986" i="345"/>
  <c r="AA985" i="345"/>
  <c r="R985" i="345"/>
  <c r="K985" i="345"/>
  <c r="AA984" i="345"/>
  <c r="R984" i="345"/>
  <c r="AA983" i="345"/>
  <c r="R983" i="345"/>
  <c r="AA982" i="345"/>
  <c r="R982" i="345"/>
  <c r="K982" i="345"/>
  <c r="AA981" i="345"/>
  <c r="R981" i="345"/>
  <c r="K981" i="345"/>
  <c r="AA980" i="345"/>
  <c r="R980" i="345"/>
  <c r="K980" i="345"/>
  <c r="AA979" i="345"/>
  <c r="R979" i="345"/>
  <c r="AA978" i="345"/>
  <c r="R978" i="345"/>
  <c r="K978" i="345"/>
  <c r="AA977" i="345"/>
  <c r="R977" i="345"/>
  <c r="K977" i="345"/>
  <c r="AA976" i="345"/>
  <c r="R976" i="345"/>
  <c r="K976" i="345"/>
  <c r="AA975" i="345"/>
  <c r="R975" i="345"/>
  <c r="AA974" i="345"/>
  <c r="R974" i="345"/>
  <c r="K974" i="345"/>
  <c r="AA973" i="345"/>
  <c r="R973" i="345"/>
  <c r="K973" i="345"/>
  <c r="AA972" i="345"/>
  <c r="R972" i="345"/>
  <c r="K972" i="345"/>
  <c r="AA971" i="345"/>
  <c r="R971" i="345"/>
  <c r="AA970" i="345"/>
  <c r="R970" i="345"/>
  <c r="K970" i="345"/>
  <c r="AA969" i="345"/>
  <c r="R969" i="345"/>
  <c r="K969" i="345"/>
  <c r="AA968" i="345"/>
  <c r="R968" i="345"/>
  <c r="AA967" i="345"/>
  <c r="R967" i="345"/>
  <c r="AA966" i="345"/>
  <c r="R966" i="345"/>
  <c r="K966" i="345"/>
  <c r="AA965" i="345"/>
  <c r="R965" i="345"/>
  <c r="K965" i="345"/>
  <c r="AA964" i="345"/>
  <c r="R964" i="345"/>
  <c r="K964" i="345"/>
  <c r="AA963" i="345"/>
  <c r="R963" i="345"/>
  <c r="AA962" i="345"/>
  <c r="R962" i="345"/>
  <c r="K962" i="345"/>
  <c r="AA961" i="345"/>
  <c r="R961" i="345"/>
  <c r="K961" i="345"/>
  <c r="AA960" i="345"/>
  <c r="R960" i="345"/>
  <c r="K960" i="345"/>
  <c r="AA959" i="345"/>
  <c r="R959" i="345"/>
  <c r="AA958" i="345"/>
  <c r="R958" i="345"/>
  <c r="K958" i="345"/>
  <c r="AA957" i="345"/>
  <c r="R957" i="345"/>
  <c r="K957" i="345"/>
  <c r="AA956" i="345"/>
  <c r="R956" i="345"/>
  <c r="K956" i="345"/>
  <c r="AA955" i="345"/>
  <c r="R955" i="345"/>
  <c r="AA954" i="345"/>
  <c r="R954" i="345"/>
  <c r="K954" i="345"/>
  <c r="AA953" i="345"/>
  <c r="R953" i="345"/>
  <c r="K953" i="345"/>
  <c r="AA952" i="345"/>
  <c r="R952" i="345"/>
  <c r="AA951" i="345"/>
  <c r="R951" i="345"/>
  <c r="AA950" i="345"/>
  <c r="R950" i="345"/>
  <c r="K950" i="345"/>
  <c r="AA949" i="345"/>
  <c r="R949" i="345"/>
  <c r="K949" i="345"/>
  <c r="AA948" i="345"/>
  <c r="R948" i="345"/>
  <c r="K948" i="345"/>
  <c r="AA947" i="345"/>
  <c r="R947" i="345"/>
  <c r="AA946" i="345"/>
  <c r="R946" i="345"/>
  <c r="K946" i="345"/>
  <c r="AA945" i="345"/>
  <c r="R945" i="345"/>
  <c r="K945" i="345"/>
  <c r="AA944" i="345"/>
  <c r="R944" i="345"/>
  <c r="K944" i="345"/>
  <c r="AA943" i="345"/>
  <c r="R943" i="345"/>
  <c r="AA942" i="345"/>
  <c r="R942" i="345"/>
  <c r="K942" i="345"/>
  <c r="AA941" i="345"/>
  <c r="R941" i="345"/>
  <c r="K941" i="345"/>
  <c r="AA940" i="345"/>
  <c r="R940" i="345"/>
  <c r="K940" i="345"/>
  <c r="AA939" i="345"/>
  <c r="R939" i="345"/>
  <c r="AA938" i="345"/>
  <c r="R938" i="345"/>
  <c r="K938" i="345"/>
  <c r="AA937" i="345"/>
  <c r="R937" i="345"/>
  <c r="K937" i="345"/>
  <c r="AA936" i="345"/>
  <c r="R936" i="345"/>
  <c r="AA935" i="345"/>
  <c r="R935" i="345"/>
  <c r="AA934" i="345"/>
  <c r="R934" i="345"/>
  <c r="K934" i="345"/>
  <c r="AA933" i="345"/>
  <c r="R933" i="345"/>
  <c r="K933" i="345"/>
  <c r="AA932" i="345"/>
  <c r="R932" i="345"/>
  <c r="K932" i="345"/>
  <c r="AA931" i="345"/>
  <c r="R931" i="345"/>
  <c r="AA930" i="345"/>
  <c r="R930" i="345"/>
  <c r="K930" i="345"/>
  <c r="AA929" i="345"/>
  <c r="R929" i="345"/>
  <c r="K929" i="345"/>
  <c r="AA928" i="345"/>
  <c r="R928" i="345"/>
  <c r="K928" i="345"/>
  <c r="AA927" i="345"/>
  <c r="R927" i="345"/>
  <c r="AA926" i="345"/>
  <c r="R926" i="345"/>
  <c r="K926" i="345"/>
  <c r="AA925" i="345"/>
  <c r="R925" i="345"/>
  <c r="K925" i="345"/>
  <c r="AA924" i="345"/>
  <c r="R924" i="345"/>
  <c r="K924" i="345"/>
  <c r="AA923" i="345"/>
  <c r="R923" i="345"/>
  <c r="AA922" i="345"/>
  <c r="R922" i="345"/>
  <c r="K922" i="345"/>
  <c r="AA921" i="345"/>
  <c r="R921" i="345"/>
  <c r="K921" i="345"/>
  <c r="AA920" i="345"/>
  <c r="R920" i="345"/>
  <c r="AA919" i="345"/>
  <c r="R919" i="345"/>
  <c r="AA918" i="345"/>
  <c r="R918" i="345"/>
  <c r="K918" i="345"/>
  <c r="AA917" i="345"/>
  <c r="R917" i="345"/>
  <c r="K917" i="345"/>
  <c r="AA916" i="345"/>
  <c r="R916" i="345"/>
  <c r="K916" i="345"/>
  <c r="AA915" i="345"/>
  <c r="R915" i="345"/>
  <c r="AA914" i="345"/>
  <c r="R914" i="345"/>
  <c r="K914" i="345"/>
  <c r="AA913" i="345"/>
  <c r="R913" i="345"/>
  <c r="K913" i="345"/>
  <c r="AA912" i="345"/>
  <c r="R912" i="345"/>
  <c r="K912" i="345"/>
  <c r="AA911" i="345"/>
  <c r="R911" i="345"/>
  <c r="AA910" i="345"/>
  <c r="R910" i="345"/>
  <c r="K910" i="345"/>
  <c r="AA909" i="345"/>
  <c r="R909" i="345"/>
  <c r="K909" i="345"/>
  <c r="AA908" i="345"/>
  <c r="R908" i="345"/>
  <c r="K908" i="345"/>
  <c r="AA907" i="345"/>
  <c r="R907" i="345"/>
  <c r="AA906" i="345"/>
  <c r="R906" i="345"/>
  <c r="K906" i="345"/>
  <c r="AA905" i="345"/>
  <c r="R905" i="345"/>
  <c r="K905" i="345"/>
  <c r="AA904" i="345"/>
  <c r="R904" i="345"/>
  <c r="K904" i="345"/>
  <c r="AA903" i="345"/>
  <c r="R903" i="345"/>
  <c r="AA902" i="345"/>
  <c r="R902" i="345"/>
  <c r="K902" i="345"/>
  <c r="AA901" i="345"/>
  <c r="R901" i="345"/>
  <c r="K901" i="345"/>
  <c r="AA900" i="345"/>
  <c r="R900" i="345"/>
  <c r="K900" i="345"/>
  <c r="AA899" i="345"/>
  <c r="R899" i="345"/>
  <c r="AA898" i="345"/>
  <c r="R898" i="345"/>
  <c r="K898" i="345"/>
  <c r="AA897" i="345"/>
  <c r="R897" i="345"/>
  <c r="K897" i="345"/>
  <c r="AA896" i="345"/>
  <c r="R896" i="345"/>
  <c r="K896" i="345"/>
  <c r="AA895" i="345"/>
  <c r="R895" i="345"/>
  <c r="AA894" i="345"/>
  <c r="R894" i="345"/>
  <c r="K894" i="345"/>
  <c r="AA893" i="345"/>
  <c r="R893" i="345"/>
  <c r="K893" i="345"/>
  <c r="AA892" i="345"/>
  <c r="R892" i="345"/>
  <c r="K892" i="345"/>
  <c r="AA891" i="345"/>
  <c r="R891" i="345"/>
  <c r="AA890" i="345"/>
  <c r="R890" i="345"/>
  <c r="K890" i="345"/>
  <c r="AA889" i="345"/>
  <c r="R889" i="345"/>
  <c r="K889" i="345"/>
  <c r="AA888" i="345"/>
  <c r="R888" i="345"/>
  <c r="K888" i="345"/>
  <c r="AA887" i="345"/>
  <c r="R887" i="345"/>
  <c r="AA886" i="345"/>
  <c r="R886" i="345"/>
  <c r="K886" i="345"/>
  <c r="AA885" i="345"/>
  <c r="R885" i="345"/>
  <c r="K885" i="345"/>
  <c r="AA884" i="345"/>
  <c r="R884" i="345"/>
  <c r="K884" i="345"/>
  <c r="AA883" i="345"/>
  <c r="R883" i="345"/>
  <c r="AA882" i="345"/>
  <c r="R882" i="345"/>
  <c r="K882" i="345"/>
  <c r="AA881" i="345"/>
  <c r="R881" i="345"/>
  <c r="K881" i="345"/>
  <c r="AA880" i="345"/>
  <c r="R880" i="345"/>
  <c r="K880" i="345"/>
  <c r="Z879" i="345"/>
  <c r="Z868" i="345" s="1"/>
  <c r="Z867" i="345" s="1"/>
  <c r="Y879" i="345"/>
  <c r="X879" i="345"/>
  <c r="W879" i="345"/>
  <c r="V879" i="345"/>
  <c r="U879" i="345"/>
  <c r="T879" i="345"/>
  <c r="S879" i="345"/>
  <c r="S868" i="345" s="1"/>
  <c r="Q879" i="345"/>
  <c r="Q868" i="345" s="1"/>
  <c r="Q867" i="345" s="1"/>
  <c r="P879" i="345"/>
  <c r="O879" i="345"/>
  <c r="N879" i="345"/>
  <c r="N868" i="345" s="1"/>
  <c r="N867" i="345" s="1"/>
  <c r="L879" i="345"/>
  <c r="L868" i="345" s="1"/>
  <c r="J879" i="345"/>
  <c r="J868" i="345" s="1"/>
  <c r="J867" i="345" s="1"/>
  <c r="I879" i="345"/>
  <c r="H879" i="345"/>
  <c r="G879" i="345"/>
  <c r="F879" i="345"/>
  <c r="F868" i="345" s="1"/>
  <c r="F867" i="345" s="1"/>
  <c r="D879" i="345"/>
  <c r="AA878" i="345"/>
  <c r="R878" i="345"/>
  <c r="AA877" i="345"/>
  <c r="R877" i="345"/>
  <c r="AB877" i="345" s="1"/>
  <c r="AA876" i="345"/>
  <c r="R876" i="345"/>
  <c r="AA875" i="345"/>
  <c r="R875" i="345"/>
  <c r="K875" i="345"/>
  <c r="AA874" i="345"/>
  <c r="R874" i="345"/>
  <c r="AA873" i="345"/>
  <c r="R873" i="345"/>
  <c r="AA872" i="345"/>
  <c r="R872" i="345"/>
  <c r="AA871" i="345"/>
  <c r="R871" i="345"/>
  <c r="K871" i="345"/>
  <c r="AA870" i="345"/>
  <c r="R870" i="345"/>
  <c r="AA869" i="345"/>
  <c r="R869" i="345"/>
  <c r="M867" i="345"/>
  <c r="AA865" i="345"/>
  <c r="R865" i="345"/>
  <c r="K865" i="345"/>
  <c r="AA864" i="345"/>
  <c r="R864" i="345"/>
  <c r="K864" i="345"/>
  <c r="AA863" i="345"/>
  <c r="R863" i="345"/>
  <c r="AA862" i="345"/>
  <c r="R862" i="345"/>
  <c r="K862" i="345"/>
  <c r="AA861" i="345"/>
  <c r="R861" i="345"/>
  <c r="K861" i="345"/>
  <c r="AA859" i="345"/>
  <c r="R859" i="345"/>
  <c r="K859" i="345"/>
  <c r="AA858" i="345"/>
  <c r="R858" i="345"/>
  <c r="AA857" i="345"/>
  <c r="R857" i="345"/>
  <c r="K857" i="345"/>
  <c r="AA856" i="345"/>
  <c r="R856" i="345"/>
  <c r="K856" i="345"/>
  <c r="AA855" i="345"/>
  <c r="R855" i="345"/>
  <c r="K855" i="345"/>
  <c r="AA854" i="345"/>
  <c r="R854" i="345"/>
  <c r="Z853" i="345"/>
  <c r="Z852" i="345" s="1"/>
  <c r="Y853" i="345"/>
  <c r="Y852" i="345" s="1"/>
  <c r="X853" i="345"/>
  <c r="W853" i="345"/>
  <c r="W852" i="345" s="1"/>
  <c r="V853" i="345"/>
  <c r="V852" i="345" s="1"/>
  <c r="U853" i="345"/>
  <c r="U852" i="345" s="1"/>
  <c r="T853" i="345"/>
  <c r="T852" i="345" s="1"/>
  <c r="S853" i="345"/>
  <c r="S852" i="345" s="1"/>
  <c r="Q853" i="345"/>
  <c r="Q852" i="345" s="1"/>
  <c r="P853" i="345"/>
  <c r="P852" i="345" s="1"/>
  <c r="O853" i="345"/>
  <c r="N853" i="345"/>
  <c r="N852" i="345" s="1"/>
  <c r="M853" i="345"/>
  <c r="L853" i="345"/>
  <c r="L852" i="345" s="1"/>
  <c r="J853" i="345"/>
  <c r="J852" i="345" s="1"/>
  <c r="I853" i="345"/>
  <c r="I852" i="345" s="1"/>
  <c r="H853" i="345"/>
  <c r="H852" i="345" s="1"/>
  <c r="G853" i="345"/>
  <c r="F853" i="345"/>
  <c r="F852" i="345" s="1"/>
  <c r="D853" i="345"/>
  <c r="D852" i="345" s="1"/>
  <c r="X852" i="345"/>
  <c r="O852" i="345"/>
  <c r="AA851" i="345"/>
  <c r="R851" i="345"/>
  <c r="K851" i="345"/>
  <c r="Z850" i="345"/>
  <c r="Z849" i="345" s="1"/>
  <c r="Z848" i="345" s="1"/>
  <c r="Y850" i="345"/>
  <c r="Y849" i="345" s="1"/>
  <c r="Y848" i="345" s="1"/>
  <c r="X850" i="345"/>
  <c r="X849" i="345" s="1"/>
  <c r="X848" i="345" s="1"/>
  <c r="W850" i="345"/>
  <c r="W849" i="345" s="1"/>
  <c r="W848" i="345" s="1"/>
  <c r="V850" i="345"/>
  <c r="U850" i="345"/>
  <c r="U849" i="345" s="1"/>
  <c r="U848" i="345" s="1"/>
  <c r="T850" i="345"/>
  <c r="T849" i="345" s="1"/>
  <c r="T848" i="345" s="1"/>
  <c r="S850" i="345"/>
  <c r="S849" i="345" s="1"/>
  <c r="S848" i="345" s="1"/>
  <c r="Q850" i="345"/>
  <c r="Q849" i="345" s="1"/>
  <c r="Q848" i="345" s="1"/>
  <c r="P850" i="345"/>
  <c r="P849" i="345" s="1"/>
  <c r="P848" i="345" s="1"/>
  <c r="O850" i="345"/>
  <c r="O849" i="345" s="1"/>
  <c r="O848" i="345" s="1"/>
  <c r="N850" i="345"/>
  <c r="N849" i="345" s="1"/>
  <c r="N848" i="345" s="1"/>
  <c r="M850" i="345"/>
  <c r="M849" i="345" s="1"/>
  <c r="M848" i="345" s="1"/>
  <c r="L850" i="345"/>
  <c r="J850" i="345"/>
  <c r="J849" i="345" s="1"/>
  <c r="J848" i="345" s="1"/>
  <c r="I850" i="345"/>
  <c r="I849" i="345" s="1"/>
  <c r="I848" i="345" s="1"/>
  <c r="H850" i="345"/>
  <c r="H849" i="345" s="1"/>
  <c r="H848" i="345" s="1"/>
  <c r="G850" i="345"/>
  <c r="G849" i="345" s="1"/>
  <c r="G848" i="345" s="1"/>
  <c r="F850" i="345"/>
  <c r="F849" i="345" s="1"/>
  <c r="F848" i="345" s="1"/>
  <c r="D850" i="345"/>
  <c r="D849" i="345" s="1"/>
  <c r="V849" i="345"/>
  <c r="V848" i="345" s="1"/>
  <c r="AA847" i="345"/>
  <c r="R847" i="345"/>
  <c r="K847" i="345"/>
  <c r="AA846" i="345"/>
  <c r="R846" i="345"/>
  <c r="K846" i="345"/>
  <c r="Z845" i="345"/>
  <c r="Y845" i="345"/>
  <c r="X845" i="345"/>
  <c r="W845" i="345"/>
  <c r="V845" i="345"/>
  <c r="U845" i="345"/>
  <c r="T845" i="345"/>
  <c r="S845" i="345"/>
  <c r="Q845" i="345"/>
  <c r="P845" i="345"/>
  <c r="O845" i="345"/>
  <c r="N845" i="345"/>
  <c r="M845" i="345"/>
  <c r="L845" i="345"/>
  <c r="J845" i="345"/>
  <c r="I845" i="345"/>
  <c r="H845" i="345"/>
  <c r="G845" i="345"/>
  <c r="F845" i="345"/>
  <c r="D845" i="345"/>
  <c r="AA844" i="345"/>
  <c r="R844" i="345"/>
  <c r="Z843" i="345"/>
  <c r="Z842" i="345" s="1"/>
  <c r="Z841" i="345" s="1"/>
  <c r="Y843" i="345"/>
  <c r="Y842" i="345" s="1"/>
  <c r="X843" i="345"/>
  <c r="X842" i="345" s="1"/>
  <c r="W843" i="345"/>
  <c r="W842" i="345" s="1"/>
  <c r="V843" i="345"/>
  <c r="V842" i="345" s="1"/>
  <c r="V841" i="345" s="1"/>
  <c r="U843" i="345"/>
  <c r="U842" i="345" s="1"/>
  <c r="T843" i="345"/>
  <c r="T842" i="345" s="1"/>
  <c r="T841" i="345" s="1"/>
  <c r="S843" i="345"/>
  <c r="S842" i="345" s="1"/>
  <c r="Q843" i="345"/>
  <c r="Q842" i="345" s="1"/>
  <c r="Q841" i="345" s="1"/>
  <c r="P843" i="345"/>
  <c r="P842" i="345" s="1"/>
  <c r="O843" i="345"/>
  <c r="O842" i="345" s="1"/>
  <c r="N843" i="345"/>
  <c r="N842" i="345" s="1"/>
  <c r="M843" i="345"/>
  <c r="M842" i="345" s="1"/>
  <c r="M841" i="345" s="1"/>
  <c r="L843" i="345"/>
  <c r="L842" i="345" s="1"/>
  <c r="J843" i="345"/>
  <c r="J842" i="345" s="1"/>
  <c r="I843" i="345"/>
  <c r="I842" i="345" s="1"/>
  <c r="I841" i="345" s="1"/>
  <c r="H843" i="345"/>
  <c r="H842" i="345" s="1"/>
  <c r="H841" i="345" s="1"/>
  <c r="G843" i="345"/>
  <c r="G842" i="345" s="1"/>
  <c r="F843" i="345"/>
  <c r="F842" i="345" s="1"/>
  <c r="D843" i="345"/>
  <c r="D842" i="345" s="1"/>
  <c r="AA839" i="345"/>
  <c r="R839" i="345"/>
  <c r="K839" i="345"/>
  <c r="Z838" i="345"/>
  <c r="Y838" i="345"/>
  <c r="X838" i="345"/>
  <c r="X837" i="345" s="1"/>
  <c r="W838" i="345"/>
  <c r="W837" i="345" s="1"/>
  <c r="V838" i="345"/>
  <c r="V837" i="345" s="1"/>
  <c r="U838" i="345"/>
  <c r="U837" i="345" s="1"/>
  <c r="T838" i="345"/>
  <c r="T837" i="345" s="1"/>
  <c r="S838" i="345"/>
  <c r="S837" i="345" s="1"/>
  <c r="Q838" i="345"/>
  <c r="Q837" i="345" s="1"/>
  <c r="P838" i="345"/>
  <c r="P837" i="345" s="1"/>
  <c r="O838" i="345"/>
  <c r="O837" i="345" s="1"/>
  <c r="N838" i="345"/>
  <c r="N837" i="345" s="1"/>
  <c r="M838" i="345"/>
  <c r="M837" i="345" s="1"/>
  <c r="L838" i="345"/>
  <c r="J838" i="345"/>
  <c r="J837" i="345" s="1"/>
  <c r="I838" i="345"/>
  <c r="I837" i="345" s="1"/>
  <c r="H838" i="345"/>
  <c r="H837" i="345" s="1"/>
  <c r="G838" i="345"/>
  <c r="G837" i="345" s="1"/>
  <c r="F838" i="345"/>
  <c r="F837" i="345" s="1"/>
  <c r="D838" i="345"/>
  <c r="D837" i="345" s="1"/>
  <c r="Z837" i="345"/>
  <c r="Y837" i="345"/>
  <c r="AA836" i="345"/>
  <c r="R836" i="345"/>
  <c r="K836" i="345"/>
  <c r="Z835" i="345"/>
  <c r="Z834" i="345" s="1"/>
  <c r="Y835" i="345"/>
  <c r="Y834" i="345" s="1"/>
  <c r="Y833" i="345" s="1"/>
  <c r="X835" i="345"/>
  <c r="W835" i="345"/>
  <c r="W834" i="345" s="1"/>
  <c r="W833" i="345" s="1"/>
  <c r="V835" i="345"/>
  <c r="V834" i="345" s="1"/>
  <c r="U835" i="345"/>
  <c r="U834" i="345" s="1"/>
  <c r="T835" i="345"/>
  <c r="T834" i="345" s="1"/>
  <c r="S835" i="345"/>
  <c r="Q835" i="345"/>
  <c r="Q834" i="345" s="1"/>
  <c r="P835" i="345"/>
  <c r="P834" i="345" s="1"/>
  <c r="O835" i="345"/>
  <c r="O834" i="345" s="1"/>
  <c r="N835" i="345"/>
  <c r="N834" i="345" s="1"/>
  <c r="M835" i="345"/>
  <c r="L835" i="345"/>
  <c r="L834" i="345" s="1"/>
  <c r="J835" i="345"/>
  <c r="J834" i="345" s="1"/>
  <c r="I835" i="345"/>
  <c r="I834" i="345" s="1"/>
  <c r="H835" i="345"/>
  <c r="H834" i="345" s="1"/>
  <c r="G835" i="345"/>
  <c r="G834" i="345" s="1"/>
  <c r="F835" i="345"/>
  <c r="F834" i="345" s="1"/>
  <c r="D835" i="345"/>
  <c r="D834" i="345" s="1"/>
  <c r="D833" i="345" s="1"/>
  <c r="X834" i="345"/>
  <c r="S834" i="345"/>
  <c r="S833" i="345" s="1"/>
  <c r="AA832" i="345"/>
  <c r="R832" i="345"/>
  <c r="K832" i="345"/>
  <c r="Z831" i="345"/>
  <c r="Z830" i="345" s="1"/>
  <c r="Z829" i="345" s="1"/>
  <c r="Z828" i="345" s="1"/>
  <c r="Z827" i="345" s="1"/>
  <c r="Z826" i="345" s="1"/>
  <c r="Y831" i="345"/>
  <c r="Y830" i="345" s="1"/>
  <c r="Y829" i="345" s="1"/>
  <c r="Y828" i="345" s="1"/>
  <c r="Y827" i="345" s="1"/>
  <c r="Y826" i="345" s="1"/>
  <c r="X831" i="345"/>
  <c r="X830" i="345" s="1"/>
  <c r="X829" i="345" s="1"/>
  <c r="X828" i="345" s="1"/>
  <c r="X827" i="345" s="1"/>
  <c r="X826" i="345" s="1"/>
  <c r="W831" i="345"/>
  <c r="W830" i="345" s="1"/>
  <c r="W829" i="345" s="1"/>
  <c r="W828" i="345" s="1"/>
  <c r="W827" i="345" s="1"/>
  <c r="W826" i="345" s="1"/>
  <c r="V831" i="345"/>
  <c r="V830" i="345" s="1"/>
  <c r="V829" i="345" s="1"/>
  <c r="V828" i="345" s="1"/>
  <c r="V827" i="345" s="1"/>
  <c r="V826" i="345" s="1"/>
  <c r="U831" i="345"/>
  <c r="U830" i="345" s="1"/>
  <c r="U829" i="345" s="1"/>
  <c r="U828" i="345" s="1"/>
  <c r="U827" i="345" s="1"/>
  <c r="U826" i="345" s="1"/>
  <c r="T831" i="345"/>
  <c r="T830" i="345" s="1"/>
  <c r="T829" i="345" s="1"/>
  <c r="T828" i="345" s="1"/>
  <c r="T827" i="345" s="1"/>
  <c r="T826" i="345" s="1"/>
  <c r="S831" i="345"/>
  <c r="Q831" i="345"/>
  <c r="Q830" i="345" s="1"/>
  <c r="Q829" i="345" s="1"/>
  <c r="P831" i="345"/>
  <c r="P830" i="345" s="1"/>
  <c r="P829" i="345" s="1"/>
  <c r="P828" i="345" s="1"/>
  <c r="P827" i="345" s="1"/>
  <c r="P826" i="345" s="1"/>
  <c r="O831" i="345"/>
  <c r="O830" i="345" s="1"/>
  <c r="O829" i="345" s="1"/>
  <c r="O828" i="345" s="1"/>
  <c r="O827" i="345" s="1"/>
  <c r="O826" i="345" s="1"/>
  <c r="N831" i="345"/>
  <c r="N830" i="345" s="1"/>
  <c r="N829" i="345" s="1"/>
  <c r="N828" i="345" s="1"/>
  <c r="N827" i="345" s="1"/>
  <c r="N826" i="345" s="1"/>
  <c r="M831" i="345"/>
  <c r="M830" i="345" s="1"/>
  <c r="M829" i="345" s="1"/>
  <c r="M828" i="345" s="1"/>
  <c r="M827" i="345" s="1"/>
  <c r="M826" i="345" s="1"/>
  <c r="L831" i="345"/>
  <c r="L830" i="345" s="1"/>
  <c r="J831" i="345"/>
  <c r="J830" i="345" s="1"/>
  <c r="J829" i="345" s="1"/>
  <c r="J828" i="345" s="1"/>
  <c r="J827" i="345" s="1"/>
  <c r="J826" i="345" s="1"/>
  <c r="I831" i="345"/>
  <c r="I830" i="345" s="1"/>
  <c r="I829" i="345" s="1"/>
  <c r="I828" i="345" s="1"/>
  <c r="I827" i="345" s="1"/>
  <c r="I826" i="345" s="1"/>
  <c r="H831" i="345"/>
  <c r="H830" i="345" s="1"/>
  <c r="H829" i="345" s="1"/>
  <c r="H828" i="345" s="1"/>
  <c r="H827" i="345" s="1"/>
  <c r="H826" i="345" s="1"/>
  <c r="G831" i="345"/>
  <c r="G830" i="345" s="1"/>
  <c r="G829" i="345" s="1"/>
  <c r="G828" i="345" s="1"/>
  <c r="G827" i="345" s="1"/>
  <c r="G826" i="345" s="1"/>
  <c r="F831" i="345"/>
  <c r="F830" i="345" s="1"/>
  <c r="F829" i="345" s="1"/>
  <c r="F828" i="345" s="1"/>
  <c r="F827" i="345" s="1"/>
  <c r="F826" i="345" s="1"/>
  <c r="D831" i="345"/>
  <c r="S830" i="345"/>
  <c r="S829" i="345" s="1"/>
  <c r="S828" i="345" s="1"/>
  <c r="D830" i="345"/>
  <c r="Q828" i="345"/>
  <c r="Q827" i="345" s="1"/>
  <c r="Q826" i="345" s="1"/>
  <c r="AA824" i="345"/>
  <c r="R824" i="345"/>
  <c r="Z823" i="345"/>
  <c r="Y823" i="345"/>
  <c r="X823" i="345"/>
  <c r="W823" i="345"/>
  <c r="V823" i="345"/>
  <c r="U823" i="345"/>
  <c r="T823" i="345"/>
  <c r="S823" i="345"/>
  <c r="Q823" i="345"/>
  <c r="P823" i="345"/>
  <c r="O823" i="345"/>
  <c r="N823" i="345"/>
  <c r="M823" i="345"/>
  <c r="L823" i="345"/>
  <c r="J823" i="345"/>
  <c r="I823" i="345"/>
  <c r="H823" i="345"/>
  <c r="G823" i="345"/>
  <c r="F823" i="345"/>
  <c r="D823" i="345"/>
  <c r="AA822" i="345"/>
  <c r="R822" i="345"/>
  <c r="K822" i="345"/>
  <c r="AA821" i="345"/>
  <c r="R821" i="345"/>
  <c r="K821" i="345"/>
  <c r="AA820" i="345"/>
  <c r="R820" i="345"/>
  <c r="K820" i="345"/>
  <c r="AA819" i="345"/>
  <c r="R819" i="345"/>
  <c r="Z818" i="345"/>
  <c r="Z817" i="345" s="1"/>
  <c r="Y818" i="345"/>
  <c r="Y817" i="345" s="1"/>
  <c r="X818" i="345"/>
  <c r="X817" i="345" s="1"/>
  <c r="W818" i="345"/>
  <c r="W817" i="345" s="1"/>
  <c r="V818" i="345"/>
  <c r="V817" i="345" s="1"/>
  <c r="U818" i="345"/>
  <c r="U817" i="345" s="1"/>
  <c r="T818" i="345"/>
  <c r="T817" i="345" s="1"/>
  <c r="S818" i="345"/>
  <c r="S817" i="345" s="1"/>
  <c r="Q818" i="345"/>
  <c r="Q817" i="345" s="1"/>
  <c r="P818" i="345"/>
  <c r="O818" i="345"/>
  <c r="O817" i="345" s="1"/>
  <c r="N818" i="345"/>
  <c r="N817" i="345" s="1"/>
  <c r="M818" i="345"/>
  <c r="M817" i="345" s="1"/>
  <c r="L818" i="345"/>
  <c r="L817" i="345" s="1"/>
  <c r="J818" i="345"/>
  <c r="J817" i="345" s="1"/>
  <c r="I818" i="345"/>
  <c r="I817" i="345" s="1"/>
  <c r="H818" i="345"/>
  <c r="H817" i="345" s="1"/>
  <c r="G818" i="345"/>
  <c r="G817" i="345" s="1"/>
  <c r="F818" i="345"/>
  <c r="F817" i="345" s="1"/>
  <c r="D818" i="345"/>
  <c r="D817" i="345" s="1"/>
  <c r="P817" i="345"/>
  <c r="AA816" i="345"/>
  <c r="R816" i="345"/>
  <c r="K816" i="345"/>
  <c r="AA815" i="345"/>
  <c r="R815" i="345"/>
  <c r="K815" i="345"/>
  <c r="AA814" i="345"/>
  <c r="R814" i="345"/>
  <c r="K814" i="345"/>
  <c r="Z813" i="345"/>
  <c r="Y813" i="345"/>
  <c r="X813" i="345"/>
  <c r="W813" i="345"/>
  <c r="V813" i="345"/>
  <c r="U813" i="345"/>
  <c r="T813" i="345"/>
  <c r="S813" i="345"/>
  <c r="Q813" i="345"/>
  <c r="P813" i="345"/>
  <c r="O813" i="345"/>
  <c r="N813" i="345"/>
  <c r="M813" i="345"/>
  <c r="L813" i="345"/>
  <c r="J813" i="345"/>
  <c r="I813" i="345"/>
  <c r="H813" i="345"/>
  <c r="G813" i="345"/>
  <c r="F813" i="345"/>
  <c r="D813" i="345"/>
  <c r="AA812" i="345"/>
  <c r="R812" i="345"/>
  <c r="AA811" i="345"/>
  <c r="R811" i="345"/>
  <c r="K811" i="345"/>
  <c r="AA810" i="345"/>
  <c r="R810" i="345"/>
  <c r="K810" i="345"/>
  <c r="AA809" i="345"/>
  <c r="R809" i="345"/>
  <c r="K809" i="345"/>
  <c r="AA808" i="345"/>
  <c r="R808" i="345"/>
  <c r="AA807" i="345"/>
  <c r="R807" i="345"/>
  <c r="K807" i="345"/>
  <c r="Z806" i="345"/>
  <c r="Y806" i="345"/>
  <c r="X806" i="345"/>
  <c r="W806" i="345"/>
  <c r="V806" i="345"/>
  <c r="U806" i="345"/>
  <c r="T806" i="345"/>
  <c r="S806" i="345"/>
  <c r="Q806" i="345"/>
  <c r="P806" i="345"/>
  <c r="O806" i="345"/>
  <c r="N806" i="345"/>
  <c r="M806" i="345"/>
  <c r="L806" i="345"/>
  <c r="J806" i="345"/>
  <c r="I806" i="345"/>
  <c r="H806" i="345"/>
  <c r="G806" i="345"/>
  <c r="F806" i="345"/>
  <c r="D806" i="345"/>
  <c r="AA805" i="345"/>
  <c r="R805" i="345"/>
  <c r="K805" i="345"/>
  <c r="AA804" i="345"/>
  <c r="R804" i="345"/>
  <c r="K804" i="345"/>
  <c r="Z803" i="345"/>
  <c r="Y803" i="345"/>
  <c r="X803" i="345"/>
  <c r="W803" i="345"/>
  <c r="V803" i="345"/>
  <c r="U803" i="345"/>
  <c r="T803" i="345"/>
  <c r="S803" i="345"/>
  <c r="Q803" i="345"/>
  <c r="P803" i="345"/>
  <c r="O803" i="345"/>
  <c r="N803" i="345"/>
  <c r="M803" i="345"/>
  <c r="L803" i="345"/>
  <c r="J803" i="345"/>
  <c r="I803" i="345"/>
  <c r="H803" i="345"/>
  <c r="G803" i="345"/>
  <c r="F803" i="345"/>
  <c r="D803" i="345"/>
  <c r="AA802" i="345"/>
  <c r="R802" i="345"/>
  <c r="AA801" i="345"/>
  <c r="R801" i="345"/>
  <c r="K801" i="345"/>
  <c r="AA800" i="345"/>
  <c r="R800" i="345"/>
  <c r="K800" i="345"/>
  <c r="AA799" i="345"/>
  <c r="R799" i="345"/>
  <c r="K799" i="345"/>
  <c r="AA798" i="345"/>
  <c r="R798" i="345"/>
  <c r="AA797" i="345"/>
  <c r="R797" i="345"/>
  <c r="K797" i="345"/>
  <c r="AA796" i="345"/>
  <c r="R796" i="345"/>
  <c r="K796" i="345"/>
  <c r="Z795" i="345"/>
  <c r="Z794" i="345" s="1"/>
  <c r="Y795" i="345"/>
  <c r="Y794" i="345" s="1"/>
  <c r="X795" i="345"/>
  <c r="X794" i="345" s="1"/>
  <c r="W795" i="345"/>
  <c r="W794" i="345" s="1"/>
  <c r="V795" i="345"/>
  <c r="V794" i="345" s="1"/>
  <c r="U795" i="345"/>
  <c r="U794" i="345" s="1"/>
  <c r="T795" i="345"/>
  <c r="T794" i="345" s="1"/>
  <c r="S795" i="345"/>
  <c r="S794" i="345" s="1"/>
  <c r="Q795" i="345"/>
  <c r="Q794" i="345" s="1"/>
  <c r="P795" i="345"/>
  <c r="P794" i="345" s="1"/>
  <c r="O795" i="345"/>
  <c r="O794" i="345" s="1"/>
  <c r="N795" i="345"/>
  <c r="N794" i="345" s="1"/>
  <c r="M795" i="345"/>
  <c r="M794" i="345" s="1"/>
  <c r="L795" i="345"/>
  <c r="J795" i="345"/>
  <c r="J794" i="345" s="1"/>
  <c r="I795" i="345"/>
  <c r="I794" i="345" s="1"/>
  <c r="H795" i="345"/>
  <c r="H794" i="345" s="1"/>
  <c r="G795" i="345"/>
  <c r="G794" i="345" s="1"/>
  <c r="F795" i="345"/>
  <c r="F794" i="345" s="1"/>
  <c r="D795" i="345"/>
  <c r="L794" i="345"/>
  <c r="D794" i="345"/>
  <c r="AA790" i="345"/>
  <c r="R790" i="345"/>
  <c r="K790" i="345"/>
  <c r="AA789" i="345"/>
  <c r="R789" i="345"/>
  <c r="Z788" i="345"/>
  <c r="Z787" i="345" s="1"/>
  <c r="Y788" i="345"/>
  <c r="Y787" i="345" s="1"/>
  <c r="X788" i="345"/>
  <c r="X787" i="345" s="1"/>
  <c r="W788" i="345"/>
  <c r="W787" i="345" s="1"/>
  <c r="V788" i="345"/>
  <c r="V787" i="345" s="1"/>
  <c r="U788" i="345"/>
  <c r="U787" i="345" s="1"/>
  <c r="T788" i="345"/>
  <c r="T787" i="345" s="1"/>
  <c r="S788" i="345"/>
  <c r="Q788" i="345"/>
  <c r="Q787" i="345" s="1"/>
  <c r="P788" i="345"/>
  <c r="P787" i="345" s="1"/>
  <c r="O788" i="345"/>
  <c r="O787" i="345" s="1"/>
  <c r="N788" i="345"/>
  <c r="N787" i="345" s="1"/>
  <c r="M788" i="345"/>
  <c r="M787" i="345" s="1"/>
  <c r="L788" i="345"/>
  <c r="J788" i="345"/>
  <c r="J787" i="345" s="1"/>
  <c r="I788" i="345"/>
  <c r="I787" i="345" s="1"/>
  <c r="H788" i="345"/>
  <c r="H787" i="345" s="1"/>
  <c r="G788" i="345"/>
  <c r="F788" i="345"/>
  <c r="F787" i="345" s="1"/>
  <c r="D788" i="345"/>
  <c r="D787" i="345" s="1"/>
  <c r="S787" i="345"/>
  <c r="G787" i="345"/>
  <c r="AA786" i="345"/>
  <c r="R786" i="345"/>
  <c r="K786" i="345"/>
  <c r="AA785" i="345"/>
  <c r="R785" i="345"/>
  <c r="K785" i="345"/>
  <c r="AA784" i="345"/>
  <c r="R784" i="345"/>
  <c r="K784" i="345"/>
  <c r="AA783" i="345"/>
  <c r="R783" i="345"/>
  <c r="AA782" i="345"/>
  <c r="R782" i="345"/>
  <c r="K782" i="345"/>
  <c r="Z781" i="345"/>
  <c r="Z780" i="345" s="1"/>
  <c r="Y781" i="345"/>
  <c r="Y780" i="345" s="1"/>
  <c r="X781" i="345"/>
  <c r="X780" i="345" s="1"/>
  <c r="W781" i="345"/>
  <c r="W780" i="345" s="1"/>
  <c r="V781" i="345"/>
  <c r="V780" i="345" s="1"/>
  <c r="U781" i="345"/>
  <c r="U780" i="345" s="1"/>
  <c r="T781" i="345"/>
  <c r="T780" i="345" s="1"/>
  <c r="S781" i="345"/>
  <c r="S780" i="345" s="1"/>
  <c r="Q781" i="345"/>
  <c r="P781" i="345"/>
  <c r="P780" i="345" s="1"/>
  <c r="O781" i="345"/>
  <c r="O780" i="345" s="1"/>
  <c r="N781" i="345"/>
  <c r="N780" i="345" s="1"/>
  <c r="M781" i="345"/>
  <c r="M780" i="345" s="1"/>
  <c r="L781" i="345"/>
  <c r="L780" i="345" s="1"/>
  <c r="J781" i="345"/>
  <c r="J780" i="345" s="1"/>
  <c r="I781" i="345"/>
  <c r="I780" i="345" s="1"/>
  <c r="H781" i="345"/>
  <c r="H780" i="345" s="1"/>
  <c r="G781" i="345"/>
  <c r="G780" i="345" s="1"/>
  <c r="F781" i="345"/>
  <c r="F780" i="345" s="1"/>
  <c r="D781" i="345"/>
  <c r="D780" i="345" s="1"/>
  <c r="Q780" i="345"/>
  <c r="AA777" i="345"/>
  <c r="R777" i="345"/>
  <c r="K777" i="345"/>
  <c r="Z776" i="345"/>
  <c r="Y776" i="345"/>
  <c r="Y775" i="345" s="1"/>
  <c r="X776" i="345"/>
  <c r="X775" i="345" s="1"/>
  <c r="W776" i="345"/>
  <c r="W775" i="345" s="1"/>
  <c r="V776" i="345"/>
  <c r="V775" i="345" s="1"/>
  <c r="U776" i="345"/>
  <c r="U775" i="345" s="1"/>
  <c r="T776" i="345"/>
  <c r="T775" i="345" s="1"/>
  <c r="S776" i="345"/>
  <c r="S775" i="345" s="1"/>
  <c r="Q776" i="345"/>
  <c r="Q775" i="345" s="1"/>
  <c r="P776" i="345"/>
  <c r="P775" i="345" s="1"/>
  <c r="O776" i="345"/>
  <c r="N776" i="345"/>
  <c r="N775" i="345" s="1"/>
  <c r="M776" i="345"/>
  <c r="M775" i="345" s="1"/>
  <c r="L776" i="345"/>
  <c r="J776" i="345"/>
  <c r="I776" i="345"/>
  <c r="I775" i="345" s="1"/>
  <c r="H776" i="345"/>
  <c r="H775" i="345" s="1"/>
  <c r="G776" i="345"/>
  <c r="G775" i="345" s="1"/>
  <c r="F776" i="345"/>
  <c r="F775" i="345" s="1"/>
  <c r="D776" i="345"/>
  <c r="D775" i="345" s="1"/>
  <c r="Z775" i="345"/>
  <c r="O775" i="345"/>
  <c r="J775" i="345"/>
  <c r="AA773" i="345"/>
  <c r="R773" i="345"/>
  <c r="K773" i="345"/>
  <c r="Z772" i="345"/>
  <c r="Y772" i="345"/>
  <c r="X772" i="345"/>
  <c r="W772" i="345"/>
  <c r="V772" i="345"/>
  <c r="U772" i="345"/>
  <c r="T772" i="345"/>
  <c r="S772" i="345"/>
  <c r="Q772" i="345"/>
  <c r="P772" i="345"/>
  <c r="O772" i="345"/>
  <c r="N772" i="345"/>
  <c r="M772" i="345"/>
  <c r="L772" i="345"/>
  <c r="J772" i="345"/>
  <c r="I772" i="345"/>
  <c r="H772" i="345"/>
  <c r="G772" i="345"/>
  <c r="F772" i="345"/>
  <c r="D772" i="345"/>
  <c r="AA771" i="345"/>
  <c r="R771" i="345"/>
  <c r="Z770" i="345"/>
  <c r="Y770" i="345"/>
  <c r="X770" i="345"/>
  <c r="W770" i="345"/>
  <c r="V770" i="345"/>
  <c r="U770" i="345"/>
  <c r="T770" i="345"/>
  <c r="S770" i="345"/>
  <c r="Q770" i="345"/>
  <c r="P770" i="345"/>
  <c r="O770" i="345"/>
  <c r="N770" i="345"/>
  <c r="M770" i="345"/>
  <c r="L770" i="345"/>
  <c r="J770" i="345"/>
  <c r="I770" i="345"/>
  <c r="H770" i="345"/>
  <c r="G770" i="345"/>
  <c r="F770" i="345"/>
  <c r="D770" i="345"/>
  <c r="AA769" i="345"/>
  <c r="R769" i="345"/>
  <c r="K769" i="345"/>
  <c r="AA768" i="345"/>
  <c r="R768" i="345"/>
  <c r="K768" i="345"/>
  <c r="AA767" i="345"/>
  <c r="R767" i="345"/>
  <c r="K767" i="345"/>
  <c r="AA766" i="345"/>
  <c r="R766" i="345"/>
  <c r="AA765" i="345"/>
  <c r="R765" i="345"/>
  <c r="K765" i="345"/>
  <c r="Z764" i="345"/>
  <c r="Y764" i="345"/>
  <c r="X764" i="345"/>
  <c r="W764" i="345"/>
  <c r="V764" i="345"/>
  <c r="U764" i="345"/>
  <c r="T764" i="345"/>
  <c r="S764" i="345"/>
  <c r="Q764" i="345"/>
  <c r="P764" i="345"/>
  <c r="O764" i="345"/>
  <c r="N764" i="345"/>
  <c r="M764" i="345"/>
  <c r="L764" i="345"/>
  <c r="J764" i="345"/>
  <c r="I764" i="345"/>
  <c r="H764" i="345"/>
  <c r="G764" i="345"/>
  <c r="F764" i="345"/>
  <c r="D764" i="345"/>
  <c r="V763" i="345"/>
  <c r="V762" i="345" s="1"/>
  <c r="AA761" i="345"/>
  <c r="R761" i="345"/>
  <c r="K761" i="345"/>
  <c r="Z760" i="345"/>
  <c r="Y760" i="345"/>
  <c r="X760" i="345"/>
  <c r="X759" i="345" s="1"/>
  <c r="W760" i="345"/>
  <c r="W759" i="345" s="1"/>
  <c r="V760" i="345"/>
  <c r="V759" i="345" s="1"/>
  <c r="U760" i="345"/>
  <c r="U759" i="345" s="1"/>
  <c r="T760" i="345"/>
  <c r="T759" i="345" s="1"/>
  <c r="S760" i="345"/>
  <c r="Q760" i="345"/>
  <c r="Q759" i="345" s="1"/>
  <c r="P760" i="345"/>
  <c r="P759" i="345" s="1"/>
  <c r="O760" i="345"/>
  <c r="O759" i="345" s="1"/>
  <c r="N760" i="345"/>
  <c r="N759" i="345" s="1"/>
  <c r="M760" i="345"/>
  <c r="M759" i="345" s="1"/>
  <c r="L760" i="345"/>
  <c r="J760" i="345"/>
  <c r="J759" i="345" s="1"/>
  <c r="I760" i="345"/>
  <c r="I759" i="345" s="1"/>
  <c r="H760" i="345"/>
  <c r="H759" i="345" s="1"/>
  <c r="G760" i="345"/>
  <c r="G759" i="345" s="1"/>
  <c r="F760" i="345"/>
  <c r="F759" i="345" s="1"/>
  <c r="D760" i="345"/>
  <c r="Z759" i="345"/>
  <c r="Y759" i="345"/>
  <c r="AA758" i="345"/>
  <c r="R758" i="345"/>
  <c r="K758" i="345"/>
  <c r="Z757" i="345"/>
  <c r="Z754" i="345" s="1"/>
  <c r="Y757" i="345"/>
  <c r="Y754" i="345" s="1"/>
  <c r="X757" i="345"/>
  <c r="X754" i="345" s="1"/>
  <c r="W757" i="345"/>
  <c r="W754" i="345" s="1"/>
  <c r="V757" i="345"/>
  <c r="V754" i="345" s="1"/>
  <c r="U757" i="345"/>
  <c r="U754" i="345" s="1"/>
  <c r="T757" i="345"/>
  <c r="T754" i="345" s="1"/>
  <c r="S757" i="345"/>
  <c r="Q757" i="345"/>
  <c r="Q754" i="345" s="1"/>
  <c r="P757" i="345"/>
  <c r="P754" i="345" s="1"/>
  <c r="O757" i="345"/>
  <c r="O754" i="345" s="1"/>
  <c r="N757" i="345"/>
  <c r="N754" i="345" s="1"/>
  <c r="M757" i="345"/>
  <c r="M754" i="345" s="1"/>
  <c r="L757" i="345"/>
  <c r="L754" i="345" s="1"/>
  <c r="J757" i="345"/>
  <c r="J754" i="345" s="1"/>
  <c r="I757" i="345"/>
  <c r="I754" i="345" s="1"/>
  <c r="H757" i="345"/>
  <c r="H754" i="345" s="1"/>
  <c r="G757" i="345"/>
  <c r="G754" i="345" s="1"/>
  <c r="F757" i="345"/>
  <c r="F754" i="345" s="1"/>
  <c r="D757" i="345"/>
  <c r="AA756" i="345"/>
  <c r="R756" i="345"/>
  <c r="AA755" i="345"/>
  <c r="R755" i="345"/>
  <c r="K755" i="345"/>
  <c r="D754" i="345"/>
  <c r="AA753" i="345"/>
  <c r="R753" i="345"/>
  <c r="K753" i="345"/>
  <c r="Z752" i="345"/>
  <c r="Y752" i="345"/>
  <c r="X752" i="345"/>
  <c r="W752" i="345"/>
  <c r="V752" i="345"/>
  <c r="U752" i="345"/>
  <c r="T752" i="345"/>
  <c r="S752" i="345"/>
  <c r="Q752" i="345"/>
  <c r="P752" i="345"/>
  <c r="O752" i="345"/>
  <c r="N752" i="345"/>
  <c r="M752" i="345"/>
  <c r="L752" i="345"/>
  <c r="J752" i="345"/>
  <c r="I752" i="345"/>
  <c r="H752" i="345"/>
  <c r="G752" i="345"/>
  <c r="F752" i="345"/>
  <c r="D752" i="345"/>
  <c r="AA751" i="345"/>
  <c r="R751" i="345"/>
  <c r="K751" i="345"/>
  <c r="AA750" i="345"/>
  <c r="R750" i="345"/>
  <c r="AA748" i="345"/>
  <c r="R748" i="345"/>
  <c r="K748" i="345"/>
  <c r="Z747" i="345"/>
  <c r="Z744" i="345" s="1"/>
  <c r="Y747" i="345"/>
  <c r="Y744" i="345" s="1"/>
  <c r="X747" i="345"/>
  <c r="W747" i="345"/>
  <c r="W744" i="345" s="1"/>
  <c r="V747" i="345"/>
  <c r="V744" i="345" s="1"/>
  <c r="U747" i="345"/>
  <c r="U744" i="345" s="1"/>
  <c r="T747" i="345"/>
  <c r="T744" i="345" s="1"/>
  <c r="S747" i="345"/>
  <c r="Q747" i="345"/>
  <c r="Q744" i="345" s="1"/>
  <c r="P747" i="345"/>
  <c r="P744" i="345" s="1"/>
  <c r="O747" i="345"/>
  <c r="O744" i="345" s="1"/>
  <c r="N747" i="345"/>
  <c r="N744" i="345" s="1"/>
  <c r="M747" i="345"/>
  <c r="M744" i="345" s="1"/>
  <c r="L747" i="345"/>
  <c r="L744" i="345" s="1"/>
  <c r="J747" i="345"/>
  <c r="J744" i="345" s="1"/>
  <c r="I747" i="345"/>
  <c r="I744" i="345" s="1"/>
  <c r="H747" i="345"/>
  <c r="G747" i="345"/>
  <c r="F747" i="345"/>
  <c r="F744" i="345" s="1"/>
  <c r="D747" i="345"/>
  <c r="D744" i="345" s="1"/>
  <c r="AA746" i="345"/>
  <c r="R746" i="345"/>
  <c r="K746" i="345"/>
  <c r="AA745" i="345"/>
  <c r="R745" i="345"/>
  <c r="K745" i="345"/>
  <c r="X744" i="345"/>
  <c r="H744" i="345"/>
  <c r="G744" i="345"/>
  <c r="AA740" i="345"/>
  <c r="R740" i="345"/>
  <c r="Z739" i="345"/>
  <c r="Y739" i="345"/>
  <c r="X739" i="345"/>
  <c r="W739" i="345"/>
  <c r="V739" i="345"/>
  <c r="U739" i="345"/>
  <c r="T739" i="345"/>
  <c r="S739" i="345"/>
  <c r="Q739" i="345"/>
  <c r="P739" i="345"/>
  <c r="O739" i="345"/>
  <c r="N739" i="345"/>
  <c r="M739" i="345"/>
  <c r="L739" i="345"/>
  <c r="J739" i="345"/>
  <c r="I739" i="345"/>
  <c r="H739" i="345"/>
  <c r="G739" i="345"/>
  <c r="F739" i="345"/>
  <c r="D739" i="345"/>
  <c r="AA738" i="345"/>
  <c r="R738" i="345"/>
  <c r="K738" i="345"/>
  <c r="Z737" i="345"/>
  <c r="Y737" i="345"/>
  <c r="X737" i="345"/>
  <c r="W737" i="345"/>
  <c r="W736" i="345" s="1"/>
  <c r="W735" i="345" s="1"/>
  <c r="V737" i="345"/>
  <c r="U737" i="345"/>
  <c r="T737" i="345"/>
  <c r="S737" i="345"/>
  <c r="Q737" i="345"/>
  <c r="P737" i="345"/>
  <c r="O737" i="345"/>
  <c r="N737" i="345"/>
  <c r="M737" i="345"/>
  <c r="L737" i="345"/>
  <c r="J737" i="345"/>
  <c r="I737" i="345"/>
  <c r="H737" i="345"/>
  <c r="G737" i="345"/>
  <c r="F737" i="345"/>
  <c r="D737" i="345"/>
  <c r="AA734" i="345"/>
  <c r="R734" i="345"/>
  <c r="K734" i="345"/>
  <c r="Z733" i="345"/>
  <c r="Z730" i="345" s="1"/>
  <c r="Y733" i="345"/>
  <c r="Y730" i="345" s="1"/>
  <c r="X733" i="345"/>
  <c r="W733" i="345"/>
  <c r="W730" i="345" s="1"/>
  <c r="V733" i="345"/>
  <c r="V730" i="345" s="1"/>
  <c r="U733" i="345"/>
  <c r="U730" i="345" s="1"/>
  <c r="T733" i="345"/>
  <c r="T730" i="345" s="1"/>
  <c r="S733" i="345"/>
  <c r="S730" i="345" s="1"/>
  <c r="Q733" i="345"/>
  <c r="P733" i="345"/>
  <c r="P730" i="345" s="1"/>
  <c r="O733" i="345"/>
  <c r="O730" i="345" s="1"/>
  <c r="N733" i="345"/>
  <c r="N730" i="345" s="1"/>
  <c r="M733" i="345"/>
  <c r="L733" i="345"/>
  <c r="L730" i="345" s="1"/>
  <c r="J733" i="345"/>
  <c r="J730" i="345" s="1"/>
  <c r="I733" i="345"/>
  <c r="I730" i="345" s="1"/>
  <c r="H733" i="345"/>
  <c r="H730" i="345" s="1"/>
  <c r="G733" i="345"/>
  <c r="G730" i="345" s="1"/>
  <c r="F733" i="345"/>
  <c r="F730" i="345" s="1"/>
  <c r="D733" i="345"/>
  <c r="AA732" i="345"/>
  <c r="R732" i="345"/>
  <c r="K732" i="345"/>
  <c r="AA731" i="345"/>
  <c r="R731" i="345"/>
  <c r="X730" i="345"/>
  <c r="Q730" i="345"/>
  <c r="M730" i="345"/>
  <c r="AA729" i="345"/>
  <c r="R729" i="345"/>
  <c r="K729" i="345"/>
  <c r="Z728" i="345"/>
  <c r="Z725" i="345" s="1"/>
  <c r="Y728" i="345"/>
  <c r="Y725" i="345" s="1"/>
  <c r="Y724" i="345" s="1"/>
  <c r="X728" i="345"/>
  <c r="X725" i="345" s="1"/>
  <c r="W728" i="345"/>
  <c r="W725" i="345" s="1"/>
  <c r="W724" i="345" s="1"/>
  <c r="V728" i="345"/>
  <c r="U728" i="345"/>
  <c r="U725" i="345" s="1"/>
  <c r="U724" i="345" s="1"/>
  <c r="T728" i="345"/>
  <c r="T725" i="345" s="1"/>
  <c r="S728" i="345"/>
  <c r="S725" i="345" s="1"/>
  <c r="Q728" i="345"/>
  <c r="Q725" i="345" s="1"/>
  <c r="P728" i="345"/>
  <c r="P725" i="345" s="1"/>
  <c r="O728" i="345"/>
  <c r="N728" i="345"/>
  <c r="N725" i="345" s="1"/>
  <c r="N724" i="345" s="1"/>
  <c r="M728" i="345"/>
  <c r="M725" i="345" s="1"/>
  <c r="L728" i="345"/>
  <c r="J728" i="345"/>
  <c r="I728" i="345"/>
  <c r="I725" i="345" s="1"/>
  <c r="H728" i="345"/>
  <c r="H725" i="345" s="1"/>
  <c r="G728" i="345"/>
  <c r="G725" i="345" s="1"/>
  <c r="G724" i="345" s="1"/>
  <c r="F728" i="345"/>
  <c r="D728" i="345"/>
  <c r="AA727" i="345"/>
  <c r="R727" i="345"/>
  <c r="K727" i="345"/>
  <c r="AA726" i="345"/>
  <c r="R726" i="345"/>
  <c r="K726" i="345"/>
  <c r="V725" i="345"/>
  <c r="O725" i="345"/>
  <c r="J725" i="345"/>
  <c r="F725" i="345"/>
  <c r="AA723" i="345"/>
  <c r="R723" i="345"/>
  <c r="Z722" i="345"/>
  <c r="Z719" i="345" s="1"/>
  <c r="Z718" i="345" s="1"/>
  <c r="Y722" i="345"/>
  <c r="Y719" i="345" s="1"/>
  <c r="Y718" i="345" s="1"/>
  <c r="X722" i="345"/>
  <c r="X719" i="345" s="1"/>
  <c r="X718" i="345" s="1"/>
  <c r="W722" i="345"/>
  <c r="W719" i="345" s="1"/>
  <c r="W718" i="345" s="1"/>
  <c r="V722" i="345"/>
  <c r="U722" i="345"/>
  <c r="U719" i="345" s="1"/>
  <c r="U718" i="345" s="1"/>
  <c r="T722" i="345"/>
  <c r="T719" i="345" s="1"/>
  <c r="T718" i="345" s="1"/>
  <c r="S722" i="345"/>
  <c r="S719" i="345" s="1"/>
  <c r="S718" i="345" s="1"/>
  <c r="Q722" i="345"/>
  <c r="P722" i="345"/>
  <c r="P719" i="345" s="1"/>
  <c r="O722" i="345"/>
  <c r="N722" i="345"/>
  <c r="N719" i="345" s="1"/>
  <c r="N718" i="345" s="1"/>
  <c r="M722" i="345"/>
  <c r="M719" i="345" s="1"/>
  <c r="M718" i="345" s="1"/>
  <c r="L722" i="345"/>
  <c r="J722" i="345"/>
  <c r="I722" i="345"/>
  <c r="I719" i="345" s="1"/>
  <c r="I718" i="345" s="1"/>
  <c r="H722" i="345"/>
  <c r="H719" i="345" s="1"/>
  <c r="H718" i="345" s="1"/>
  <c r="G722" i="345"/>
  <c r="G719" i="345" s="1"/>
  <c r="G718" i="345" s="1"/>
  <c r="F722" i="345"/>
  <c r="D722" i="345"/>
  <c r="AA721" i="345"/>
  <c r="R721" i="345"/>
  <c r="K721" i="345"/>
  <c r="AA720" i="345"/>
  <c r="R720" i="345"/>
  <c r="K720" i="345"/>
  <c r="V719" i="345"/>
  <c r="V718" i="345" s="1"/>
  <c r="Q719" i="345"/>
  <c r="Q718" i="345" s="1"/>
  <c r="O719" i="345"/>
  <c r="O718" i="345" s="1"/>
  <c r="J719" i="345"/>
  <c r="J718" i="345" s="1"/>
  <c r="F719" i="345"/>
  <c r="F718" i="345" s="1"/>
  <c r="P718" i="345"/>
  <c r="AA717" i="345"/>
  <c r="R717" i="345"/>
  <c r="K717" i="345"/>
  <c r="Z716" i="345"/>
  <c r="Y716" i="345"/>
  <c r="X716" i="345"/>
  <c r="W716" i="345"/>
  <c r="V716" i="345"/>
  <c r="U716" i="345"/>
  <c r="T716" i="345"/>
  <c r="S716" i="345"/>
  <c r="Q716" i="345"/>
  <c r="P716" i="345"/>
  <c r="O716" i="345"/>
  <c r="N716" i="345"/>
  <c r="M716" i="345"/>
  <c r="L716" i="345"/>
  <c r="J716" i="345"/>
  <c r="I716" i="345"/>
  <c r="H716" i="345"/>
  <c r="G716" i="345"/>
  <c r="F716" i="345"/>
  <c r="D716" i="345"/>
  <c r="AA715" i="345"/>
  <c r="R715" i="345"/>
  <c r="Z714" i="345"/>
  <c r="Y714" i="345"/>
  <c r="Y713" i="345" s="1"/>
  <c r="Y712" i="345" s="1"/>
  <c r="Y711" i="345" s="1"/>
  <c r="X714" i="345"/>
  <c r="W714" i="345"/>
  <c r="V714" i="345"/>
  <c r="V713" i="345" s="1"/>
  <c r="V712" i="345" s="1"/>
  <c r="V711" i="345" s="1"/>
  <c r="U714" i="345"/>
  <c r="U713" i="345" s="1"/>
  <c r="U712" i="345" s="1"/>
  <c r="U711" i="345" s="1"/>
  <c r="T714" i="345"/>
  <c r="S714" i="345"/>
  <c r="Q714" i="345"/>
  <c r="Q713" i="345" s="1"/>
  <c r="Q712" i="345" s="1"/>
  <c r="Q711" i="345" s="1"/>
  <c r="P714" i="345"/>
  <c r="O714" i="345"/>
  <c r="N714" i="345"/>
  <c r="M714" i="345"/>
  <c r="L714" i="345"/>
  <c r="J714" i="345"/>
  <c r="I714" i="345"/>
  <c r="H714" i="345"/>
  <c r="G714" i="345"/>
  <c r="G713" i="345" s="1"/>
  <c r="G712" i="345" s="1"/>
  <c r="G711" i="345" s="1"/>
  <c r="F714" i="345"/>
  <c r="D714" i="345"/>
  <c r="W713" i="345"/>
  <c r="W712" i="345" s="1"/>
  <c r="W711" i="345" s="1"/>
  <c r="N713" i="345"/>
  <c r="N712" i="345" s="1"/>
  <c r="N711" i="345" s="1"/>
  <c r="F713" i="345"/>
  <c r="F712" i="345" s="1"/>
  <c r="F711" i="345" s="1"/>
  <c r="AA710" i="345"/>
  <c r="R710" i="345"/>
  <c r="K710" i="345"/>
  <c r="Z709" i="345"/>
  <c r="Z706" i="345" s="1"/>
  <c r="Y709" i="345"/>
  <c r="X709" i="345"/>
  <c r="X706" i="345" s="1"/>
  <c r="W709" i="345"/>
  <c r="V709" i="345"/>
  <c r="V706" i="345" s="1"/>
  <c r="U709" i="345"/>
  <c r="U706" i="345" s="1"/>
  <c r="T709" i="345"/>
  <c r="T706" i="345" s="1"/>
  <c r="S709" i="345"/>
  <c r="Q709" i="345"/>
  <c r="Q706" i="345" s="1"/>
  <c r="P709" i="345"/>
  <c r="P706" i="345" s="1"/>
  <c r="O709" i="345"/>
  <c r="O706" i="345" s="1"/>
  <c r="N709" i="345"/>
  <c r="N706" i="345" s="1"/>
  <c r="M709" i="345"/>
  <c r="M706" i="345" s="1"/>
  <c r="L709" i="345"/>
  <c r="J709" i="345"/>
  <c r="J706" i="345" s="1"/>
  <c r="I709" i="345"/>
  <c r="H709" i="345"/>
  <c r="H706" i="345" s="1"/>
  <c r="G709" i="345"/>
  <c r="F709" i="345"/>
  <c r="F706" i="345" s="1"/>
  <c r="D709" i="345"/>
  <c r="AA708" i="345"/>
  <c r="R708" i="345"/>
  <c r="K708" i="345"/>
  <c r="AA707" i="345"/>
  <c r="R707" i="345"/>
  <c r="K707" i="345"/>
  <c r="Y706" i="345"/>
  <c r="W706" i="345"/>
  <c r="S706" i="345"/>
  <c r="L706" i="345"/>
  <c r="I706" i="345"/>
  <c r="G706" i="345"/>
  <c r="AA705" i="345"/>
  <c r="R705" i="345"/>
  <c r="Z704" i="345"/>
  <c r="Z701" i="345" s="1"/>
  <c r="Y704" i="345"/>
  <c r="Y701" i="345" s="1"/>
  <c r="X704" i="345"/>
  <c r="X701" i="345" s="1"/>
  <c r="W704" i="345"/>
  <c r="W701" i="345" s="1"/>
  <c r="V704" i="345"/>
  <c r="U704" i="345"/>
  <c r="U701" i="345" s="1"/>
  <c r="T704" i="345"/>
  <c r="T701" i="345" s="1"/>
  <c r="S704" i="345"/>
  <c r="S701" i="345" s="1"/>
  <c r="Q704" i="345"/>
  <c r="Q701" i="345" s="1"/>
  <c r="P704" i="345"/>
  <c r="P701" i="345" s="1"/>
  <c r="O704" i="345"/>
  <c r="N704" i="345"/>
  <c r="N701" i="345" s="1"/>
  <c r="M704" i="345"/>
  <c r="M701" i="345" s="1"/>
  <c r="L704" i="345"/>
  <c r="J704" i="345"/>
  <c r="J701" i="345" s="1"/>
  <c r="I704" i="345"/>
  <c r="I701" i="345" s="1"/>
  <c r="H704" i="345"/>
  <c r="H701" i="345" s="1"/>
  <c r="G704" i="345"/>
  <c r="G701" i="345" s="1"/>
  <c r="F704" i="345"/>
  <c r="F701" i="345" s="1"/>
  <c r="D704" i="345"/>
  <c r="AA703" i="345"/>
  <c r="R703" i="345"/>
  <c r="K703" i="345"/>
  <c r="AA702" i="345"/>
  <c r="R702" i="345"/>
  <c r="K702" i="345"/>
  <c r="V701" i="345"/>
  <c r="O701" i="345"/>
  <c r="AA693" i="345"/>
  <c r="R693" i="345"/>
  <c r="Z692" i="345"/>
  <c r="Y692" i="345"/>
  <c r="X692" i="345"/>
  <c r="W692" i="345"/>
  <c r="V692" i="345"/>
  <c r="U692" i="345"/>
  <c r="T692" i="345"/>
  <c r="S692" i="345"/>
  <c r="Q692" i="345"/>
  <c r="P692" i="345"/>
  <c r="O692" i="345"/>
  <c r="N692" i="345"/>
  <c r="M692" i="345"/>
  <c r="R692" i="345" s="1"/>
  <c r="L692" i="345"/>
  <c r="J692" i="345"/>
  <c r="I692" i="345"/>
  <c r="H692" i="345"/>
  <c r="G692" i="345"/>
  <c r="F692" i="345"/>
  <c r="D692" i="345"/>
  <c r="AA691" i="345"/>
  <c r="R691" i="345"/>
  <c r="K691" i="345"/>
  <c r="Z690" i="345"/>
  <c r="Y690" i="345"/>
  <c r="X690" i="345"/>
  <c r="W690" i="345"/>
  <c r="V690" i="345"/>
  <c r="U690" i="345"/>
  <c r="T690" i="345"/>
  <c r="S690" i="345"/>
  <c r="Q690" i="345"/>
  <c r="P690" i="345"/>
  <c r="O690" i="345"/>
  <c r="N690" i="345"/>
  <c r="M690" i="345"/>
  <c r="L690" i="345"/>
  <c r="J690" i="345"/>
  <c r="I690" i="345"/>
  <c r="H690" i="345"/>
  <c r="G690" i="345"/>
  <c r="F690" i="345"/>
  <c r="D690" i="345"/>
  <c r="AA689" i="345"/>
  <c r="R689" i="345"/>
  <c r="Z688" i="345"/>
  <c r="Y688" i="345"/>
  <c r="X688" i="345"/>
  <c r="W688" i="345"/>
  <c r="V688" i="345"/>
  <c r="U688" i="345"/>
  <c r="T688" i="345"/>
  <c r="S688" i="345"/>
  <c r="Q688" i="345"/>
  <c r="P688" i="345"/>
  <c r="O688" i="345"/>
  <c r="N688" i="345"/>
  <c r="M688" i="345"/>
  <c r="L688" i="345"/>
  <c r="J688" i="345"/>
  <c r="I688" i="345"/>
  <c r="H688" i="345"/>
  <c r="G688" i="345"/>
  <c r="F688" i="345"/>
  <c r="D688" i="345"/>
  <c r="AA687" i="345"/>
  <c r="R687" i="345"/>
  <c r="Z686" i="345"/>
  <c r="Y686" i="345"/>
  <c r="X686" i="345"/>
  <c r="W686" i="345"/>
  <c r="V686" i="345"/>
  <c r="U686" i="345"/>
  <c r="T686" i="345"/>
  <c r="S686" i="345"/>
  <c r="AA686" i="345" s="1"/>
  <c r="Q686" i="345"/>
  <c r="P686" i="345"/>
  <c r="O686" i="345"/>
  <c r="N686" i="345"/>
  <c r="M686" i="345"/>
  <c r="L686" i="345"/>
  <c r="J686" i="345"/>
  <c r="I686" i="345"/>
  <c r="H686" i="345"/>
  <c r="G686" i="345"/>
  <c r="F686" i="345"/>
  <c r="D686" i="345"/>
  <c r="AA685" i="345"/>
  <c r="R685" i="345"/>
  <c r="Z684" i="345"/>
  <c r="Y684" i="345"/>
  <c r="X684" i="345"/>
  <c r="W684" i="345"/>
  <c r="V684" i="345"/>
  <c r="U684" i="345"/>
  <c r="T684" i="345"/>
  <c r="S684" i="345"/>
  <c r="Q684" i="345"/>
  <c r="P684" i="345"/>
  <c r="O684" i="345"/>
  <c r="N684" i="345"/>
  <c r="M684" i="345"/>
  <c r="L684" i="345"/>
  <c r="J684" i="345"/>
  <c r="I684" i="345"/>
  <c r="H684" i="345"/>
  <c r="G684" i="345"/>
  <c r="F684" i="345"/>
  <c r="D684" i="345"/>
  <c r="AA683" i="345"/>
  <c r="R683" i="345"/>
  <c r="K683" i="345"/>
  <c r="Z682" i="345"/>
  <c r="Y682" i="345"/>
  <c r="X682" i="345"/>
  <c r="W682" i="345"/>
  <c r="V682" i="345"/>
  <c r="U682" i="345"/>
  <c r="T682" i="345"/>
  <c r="S682" i="345"/>
  <c r="Q682" i="345"/>
  <c r="P682" i="345"/>
  <c r="O682" i="345"/>
  <c r="N682" i="345"/>
  <c r="M682" i="345"/>
  <c r="L682" i="345"/>
  <c r="J682" i="345"/>
  <c r="I682" i="345"/>
  <c r="H682" i="345"/>
  <c r="G682" i="345"/>
  <c r="F682" i="345"/>
  <c r="D682" i="345"/>
  <c r="AA681" i="345"/>
  <c r="R681" i="345"/>
  <c r="K681" i="345"/>
  <c r="Z680" i="345"/>
  <c r="Y680" i="345"/>
  <c r="X680" i="345"/>
  <c r="W680" i="345"/>
  <c r="V680" i="345"/>
  <c r="U680" i="345"/>
  <c r="T680" i="345"/>
  <c r="S680" i="345"/>
  <c r="Q680" i="345"/>
  <c r="P680" i="345"/>
  <c r="O680" i="345"/>
  <c r="N680" i="345"/>
  <c r="M680" i="345"/>
  <c r="L680" i="345"/>
  <c r="J680" i="345"/>
  <c r="I680" i="345"/>
  <c r="H680" i="345"/>
  <c r="G680" i="345"/>
  <c r="F680" i="345"/>
  <c r="D680" i="345"/>
  <c r="AA679" i="345"/>
  <c r="R679" i="345"/>
  <c r="Z678" i="345"/>
  <c r="Y678" i="345"/>
  <c r="X678" i="345"/>
  <c r="W678" i="345"/>
  <c r="V678" i="345"/>
  <c r="U678" i="345"/>
  <c r="T678" i="345"/>
  <c r="S678" i="345"/>
  <c r="Q678" i="345"/>
  <c r="P678" i="345"/>
  <c r="O678" i="345"/>
  <c r="N678" i="345"/>
  <c r="M678" i="345"/>
  <c r="L678" i="345"/>
  <c r="J678" i="345"/>
  <c r="I678" i="345"/>
  <c r="H678" i="345"/>
  <c r="G678" i="345"/>
  <c r="F678" i="345"/>
  <c r="D678" i="345"/>
  <c r="AA677" i="345"/>
  <c r="R677" i="345"/>
  <c r="Z676" i="345"/>
  <c r="Y676" i="345"/>
  <c r="X676" i="345"/>
  <c r="W676" i="345"/>
  <c r="V676" i="345"/>
  <c r="U676" i="345"/>
  <c r="T676" i="345"/>
  <c r="S676" i="345"/>
  <c r="Q676" i="345"/>
  <c r="P676" i="345"/>
  <c r="O676" i="345"/>
  <c r="N676" i="345"/>
  <c r="M676" i="345"/>
  <c r="L676" i="345"/>
  <c r="J676" i="345"/>
  <c r="I676" i="345"/>
  <c r="H676" i="345"/>
  <c r="G676" i="345"/>
  <c r="F676" i="345"/>
  <c r="D676" i="345"/>
  <c r="AA675" i="345"/>
  <c r="R675" i="345"/>
  <c r="K675" i="345"/>
  <c r="Z674" i="345"/>
  <c r="Y674" i="345"/>
  <c r="X674" i="345"/>
  <c r="W674" i="345"/>
  <c r="V674" i="345"/>
  <c r="U674" i="345"/>
  <c r="T674" i="345"/>
  <c r="S674" i="345"/>
  <c r="Q674" i="345"/>
  <c r="P674" i="345"/>
  <c r="O674" i="345"/>
  <c r="N674" i="345"/>
  <c r="M674" i="345"/>
  <c r="L674" i="345"/>
  <c r="J674" i="345"/>
  <c r="I674" i="345"/>
  <c r="H674" i="345"/>
  <c r="G674" i="345"/>
  <c r="F674" i="345"/>
  <c r="D674" i="345"/>
  <c r="AA673" i="345"/>
  <c r="R673" i="345"/>
  <c r="Z672" i="345"/>
  <c r="Y672" i="345"/>
  <c r="X672" i="345"/>
  <c r="W672" i="345"/>
  <c r="V672" i="345"/>
  <c r="U672" i="345"/>
  <c r="T672" i="345"/>
  <c r="S672" i="345"/>
  <c r="Q672" i="345"/>
  <c r="P672" i="345"/>
  <c r="O672" i="345"/>
  <c r="N672" i="345"/>
  <c r="M672" i="345"/>
  <c r="L672" i="345"/>
  <c r="J672" i="345"/>
  <c r="I672" i="345"/>
  <c r="H672" i="345"/>
  <c r="G672" i="345"/>
  <c r="F672" i="345"/>
  <c r="D672" i="345"/>
  <c r="AA671" i="345"/>
  <c r="R671" i="345"/>
  <c r="Z670" i="345"/>
  <c r="Y670" i="345"/>
  <c r="X670" i="345"/>
  <c r="W670" i="345"/>
  <c r="V670" i="345"/>
  <c r="U670" i="345"/>
  <c r="T670" i="345"/>
  <c r="S670" i="345"/>
  <c r="Q670" i="345"/>
  <c r="P670" i="345"/>
  <c r="O670" i="345"/>
  <c r="N670" i="345"/>
  <c r="L670" i="345"/>
  <c r="J670" i="345"/>
  <c r="I670" i="345"/>
  <c r="H670" i="345"/>
  <c r="G670" i="345"/>
  <c r="F670" i="345"/>
  <c r="D670" i="345"/>
  <c r="Z669" i="345"/>
  <c r="Y669" i="345"/>
  <c r="X669" i="345"/>
  <c r="W669" i="345"/>
  <c r="V669" i="345"/>
  <c r="U669" i="345"/>
  <c r="T669" i="345"/>
  <c r="S669" i="345"/>
  <c r="Q669" i="345"/>
  <c r="P669" i="345"/>
  <c r="O669" i="345"/>
  <c r="J669" i="345"/>
  <c r="I669" i="345"/>
  <c r="H669" i="345"/>
  <c r="G669" i="345"/>
  <c r="F669" i="345"/>
  <c r="D669" i="345"/>
  <c r="Z668" i="345"/>
  <c r="Y668" i="345"/>
  <c r="X668" i="345"/>
  <c r="W668" i="345"/>
  <c r="V668" i="345"/>
  <c r="U668" i="345"/>
  <c r="T668" i="345"/>
  <c r="S668" i="345"/>
  <c r="Q668" i="345"/>
  <c r="P668" i="345"/>
  <c r="O668" i="345"/>
  <c r="J668" i="345"/>
  <c r="I668" i="345"/>
  <c r="H668" i="345"/>
  <c r="G668" i="345"/>
  <c r="F668" i="345"/>
  <c r="D668" i="345"/>
  <c r="AA667" i="345"/>
  <c r="L667" i="345"/>
  <c r="K667" i="345"/>
  <c r="Z666" i="345"/>
  <c r="Y666" i="345"/>
  <c r="X666" i="345"/>
  <c r="W666" i="345"/>
  <c r="V666" i="345"/>
  <c r="U666" i="345"/>
  <c r="T666" i="345"/>
  <c r="S666" i="345"/>
  <c r="Q666" i="345"/>
  <c r="P666" i="345"/>
  <c r="O666" i="345"/>
  <c r="N666" i="345"/>
  <c r="M666" i="345"/>
  <c r="L666" i="345"/>
  <c r="J666" i="345"/>
  <c r="I666" i="345"/>
  <c r="H666" i="345"/>
  <c r="G666" i="345"/>
  <c r="F666" i="345"/>
  <c r="D666" i="345"/>
  <c r="AA665" i="345"/>
  <c r="R665" i="345"/>
  <c r="Z664" i="345"/>
  <c r="Y664" i="345"/>
  <c r="X664" i="345"/>
  <c r="W664" i="345"/>
  <c r="V664" i="345"/>
  <c r="U664" i="345"/>
  <c r="T664" i="345"/>
  <c r="S664" i="345"/>
  <c r="Q664" i="345"/>
  <c r="P664" i="345"/>
  <c r="O664" i="345"/>
  <c r="N664" i="345"/>
  <c r="M664" i="345"/>
  <c r="L664" i="345"/>
  <c r="J664" i="345"/>
  <c r="I664" i="345"/>
  <c r="H664" i="345"/>
  <c r="G664" i="345"/>
  <c r="F664" i="345"/>
  <c r="D664" i="345"/>
  <c r="Z663" i="345"/>
  <c r="Y663" i="345"/>
  <c r="X663" i="345"/>
  <c r="W663" i="345"/>
  <c r="V663" i="345"/>
  <c r="U663" i="345"/>
  <c r="T663" i="345"/>
  <c r="S663" i="345"/>
  <c r="Q663" i="345"/>
  <c r="P663" i="345"/>
  <c r="O663" i="345"/>
  <c r="N663" i="345"/>
  <c r="M663" i="345"/>
  <c r="L663" i="345"/>
  <c r="J663" i="345"/>
  <c r="I663" i="345"/>
  <c r="H663" i="345"/>
  <c r="G663" i="345"/>
  <c r="F663" i="345"/>
  <c r="D663" i="345"/>
  <c r="Z662" i="345"/>
  <c r="Y662" i="345"/>
  <c r="X662" i="345"/>
  <c r="W662" i="345"/>
  <c r="V662" i="345"/>
  <c r="U662" i="345"/>
  <c r="T662" i="345"/>
  <c r="S662" i="345"/>
  <c r="Q662" i="345"/>
  <c r="P662" i="345"/>
  <c r="O662" i="345"/>
  <c r="N662" i="345"/>
  <c r="M662" i="345"/>
  <c r="L662" i="345"/>
  <c r="J662" i="345"/>
  <c r="I662" i="345"/>
  <c r="H662" i="345"/>
  <c r="G662" i="345"/>
  <c r="F662" i="345"/>
  <c r="D662" i="345"/>
  <c r="Z661" i="345"/>
  <c r="Y661" i="345"/>
  <c r="X661" i="345"/>
  <c r="W661" i="345"/>
  <c r="V661" i="345"/>
  <c r="U661" i="345"/>
  <c r="T661" i="345"/>
  <c r="S661" i="345"/>
  <c r="Q661" i="345"/>
  <c r="P661" i="345"/>
  <c r="O661" i="345"/>
  <c r="N661" i="345"/>
  <c r="M661" i="345"/>
  <c r="L661" i="345"/>
  <c r="J661" i="345"/>
  <c r="I661" i="345"/>
  <c r="H661" i="345"/>
  <c r="G661" i="345"/>
  <c r="F661" i="345"/>
  <c r="D661" i="345"/>
  <c r="Z660" i="345"/>
  <c r="Y660" i="345"/>
  <c r="X660" i="345"/>
  <c r="W660" i="345"/>
  <c r="V660" i="345"/>
  <c r="U660" i="345"/>
  <c r="T660" i="345"/>
  <c r="S660" i="345"/>
  <c r="Q660" i="345"/>
  <c r="P660" i="345"/>
  <c r="O660" i="345"/>
  <c r="N660" i="345"/>
  <c r="M660" i="345"/>
  <c r="L660" i="345"/>
  <c r="J660" i="345"/>
  <c r="I660" i="345"/>
  <c r="H660" i="345"/>
  <c r="G660" i="345"/>
  <c r="F660" i="345"/>
  <c r="D660" i="345"/>
  <c r="AA659" i="345"/>
  <c r="R659" i="345"/>
  <c r="Z658" i="345"/>
  <c r="Y658" i="345"/>
  <c r="X658" i="345"/>
  <c r="W658" i="345"/>
  <c r="V658" i="345"/>
  <c r="U658" i="345"/>
  <c r="T658" i="345"/>
  <c r="S658" i="345"/>
  <c r="Q658" i="345"/>
  <c r="P658" i="345"/>
  <c r="O658" i="345"/>
  <c r="N658" i="345"/>
  <c r="M658" i="345"/>
  <c r="L658" i="345"/>
  <c r="J658" i="345"/>
  <c r="I658" i="345"/>
  <c r="H658" i="345"/>
  <c r="G658" i="345"/>
  <c r="F658" i="345"/>
  <c r="D658" i="345"/>
  <c r="AA657" i="345"/>
  <c r="R657" i="345"/>
  <c r="Z656" i="345"/>
  <c r="Y656" i="345"/>
  <c r="X656" i="345"/>
  <c r="W656" i="345"/>
  <c r="V656" i="345"/>
  <c r="U656" i="345"/>
  <c r="T656" i="345"/>
  <c r="S656" i="345"/>
  <c r="Q656" i="345"/>
  <c r="P656" i="345"/>
  <c r="O656" i="345"/>
  <c r="N656" i="345"/>
  <c r="M656" i="345"/>
  <c r="L656" i="345"/>
  <c r="J656" i="345"/>
  <c r="I656" i="345"/>
  <c r="H656" i="345"/>
  <c r="G656" i="345"/>
  <c r="F656" i="345"/>
  <c r="D656" i="345"/>
  <c r="Z655" i="345"/>
  <c r="Y655" i="345"/>
  <c r="X655" i="345"/>
  <c r="W655" i="345"/>
  <c r="V655" i="345"/>
  <c r="U655" i="345"/>
  <c r="T655" i="345"/>
  <c r="S655" i="345"/>
  <c r="Q655" i="345"/>
  <c r="P655" i="345"/>
  <c r="O655" i="345"/>
  <c r="N655" i="345"/>
  <c r="M655" i="345"/>
  <c r="L655" i="345"/>
  <c r="J655" i="345"/>
  <c r="I655" i="345"/>
  <c r="H655" i="345"/>
  <c r="G655" i="345"/>
  <c r="F655" i="345"/>
  <c r="D655" i="345"/>
  <c r="AA654" i="345"/>
  <c r="R654" i="345"/>
  <c r="K654" i="345"/>
  <c r="Z653" i="345"/>
  <c r="Y653" i="345"/>
  <c r="X653" i="345"/>
  <c r="W653" i="345"/>
  <c r="V653" i="345"/>
  <c r="U653" i="345"/>
  <c r="T653" i="345"/>
  <c r="S653" i="345"/>
  <c r="Q653" i="345"/>
  <c r="P653" i="345"/>
  <c r="O653" i="345"/>
  <c r="N653" i="345"/>
  <c r="M653" i="345"/>
  <c r="L653" i="345"/>
  <c r="J653" i="345"/>
  <c r="I653" i="345"/>
  <c r="H653" i="345"/>
  <c r="G653" i="345"/>
  <c r="F653" i="345"/>
  <c r="D653" i="345"/>
  <c r="Z652" i="345"/>
  <c r="Y652" i="345"/>
  <c r="X652" i="345"/>
  <c r="W652" i="345"/>
  <c r="V652" i="345"/>
  <c r="U652" i="345"/>
  <c r="T652" i="345"/>
  <c r="S652" i="345"/>
  <c r="Q652" i="345"/>
  <c r="P652" i="345"/>
  <c r="O652" i="345"/>
  <c r="N652" i="345"/>
  <c r="M652" i="345"/>
  <c r="L652" i="345"/>
  <c r="J652" i="345"/>
  <c r="I652" i="345"/>
  <c r="H652" i="345"/>
  <c r="G652" i="345"/>
  <c r="F652" i="345"/>
  <c r="D652" i="345"/>
  <c r="AA651" i="345"/>
  <c r="R651" i="345"/>
  <c r="K651" i="345"/>
  <c r="Z650" i="345"/>
  <c r="Y650" i="345"/>
  <c r="X650" i="345"/>
  <c r="W650" i="345"/>
  <c r="V650" i="345"/>
  <c r="U650" i="345"/>
  <c r="T650" i="345"/>
  <c r="S650" i="345"/>
  <c r="Q650" i="345"/>
  <c r="P650" i="345"/>
  <c r="O650" i="345"/>
  <c r="N650" i="345"/>
  <c r="M650" i="345"/>
  <c r="L650" i="345"/>
  <c r="J650" i="345"/>
  <c r="I650" i="345"/>
  <c r="H650" i="345"/>
  <c r="G650" i="345"/>
  <c r="F650" i="345"/>
  <c r="D650" i="345"/>
  <c r="Z649" i="345"/>
  <c r="Y649" i="345"/>
  <c r="X649" i="345"/>
  <c r="W649" i="345"/>
  <c r="V649" i="345"/>
  <c r="U649" i="345"/>
  <c r="T649" i="345"/>
  <c r="S649" i="345"/>
  <c r="Q649" i="345"/>
  <c r="P649" i="345"/>
  <c r="O649" i="345"/>
  <c r="N649" i="345"/>
  <c r="M649" i="345"/>
  <c r="L649" i="345"/>
  <c r="J649" i="345"/>
  <c r="I649" i="345"/>
  <c r="H649" i="345"/>
  <c r="G649" i="345"/>
  <c r="F649" i="345"/>
  <c r="D649" i="345"/>
  <c r="Z648" i="345"/>
  <c r="Y648" i="345"/>
  <c r="X648" i="345"/>
  <c r="W648" i="345"/>
  <c r="V648" i="345"/>
  <c r="U648" i="345"/>
  <c r="T648" i="345"/>
  <c r="S648" i="345"/>
  <c r="Q648" i="345"/>
  <c r="P648" i="345"/>
  <c r="O648" i="345"/>
  <c r="N648" i="345"/>
  <c r="M648" i="345"/>
  <c r="L648" i="345"/>
  <c r="J648" i="345"/>
  <c r="I648" i="345"/>
  <c r="H648" i="345"/>
  <c r="G648" i="345"/>
  <c r="F648" i="345"/>
  <c r="D648" i="345"/>
  <c r="Z647" i="345"/>
  <c r="Y647" i="345"/>
  <c r="X647" i="345"/>
  <c r="W647" i="345"/>
  <c r="V647" i="345"/>
  <c r="U647" i="345"/>
  <c r="T647" i="345"/>
  <c r="S647" i="345"/>
  <c r="Q647" i="345"/>
  <c r="P647" i="345"/>
  <c r="O647" i="345"/>
  <c r="N647" i="345"/>
  <c r="M647" i="345"/>
  <c r="L647" i="345"/>
  <c r="J647" i="345"/>
  <c r="I647" i="345"/>
  <c r="H647" i="345"/>
  <c r="G647" i="345"/>
  <c r="F647" i="345"/>
  <c r="D647" i="345"/>
  <c r="AA646" i="345"/>
  <c r="R646" i="345"/>
  <c r="K646" i="345"/>
  <c r="Z645" i="345"/>
  <c r="Y645" i="345"/>
  <c r="X645" i="345"/>
  <c r="W645" i="345"/>
  <c r="V645" i="345"/>
  <c r="U645" i="345"/>
  <c r="T645" i="345"/>
  <c r="S645" i="345"/>
  <c r="Q645" i="345"/>
  <c r="P645" i="345"/>
  <c r="O645" i="345"/>
  <c r="J645" i="345"/>
  <c r="I645" i="345"/>
  <c r="H645" i="345"/>
  <c r="G645" i="345"/>
  <c r="F645" i="345"/>
  <c r="D645" i="345"/>
  <c r="Z644" i="345"/>
  <c r="Y644" i="345"/>
  <c r="X644" i="345"/>
  <c r="W644" i="345"/>
  <c r="V644" i="345"/>
  <c r="U644" i="345"/>
  <c r="T644" i="345"/>
  <c r="S644" i="345"/>
  <c r="Q644" i="345"/>
  <c r="P644" i="345"/>
  <c r="O644" i="345"/>
  <c r="J644" i="345"/>
  <c r="I644" i="345"/>
  <c r="H644" i="345"/>
  <c r="G644" i="345"/>
  <c r="F644" i="345"/>
  <c r="D644" i="345"/>
  <c r="Z643" i="345"/>
  <c r="Y643" i="345"/>
  <c r="X643" i="345"/>
  <c r="W643" i="345"/>
  <c r="V643" i="345"/>
  <c r="U643" i="345"/>
  <c r="T643" i="345"/>
  <c r="S643" i="345"/>
  <c r="Q643" i="345"/>
  <c r="P643" i="345"/>
  <c r="O643" i="345"/>
  <c r="J643" i="345"/>
  <c r="I643" i="345"/>
  <c r="H643" i="345"/>
  <c r="G643" i="345"/>
  <c r="F643" i="345"/>
  <c r="D643" i="345"/>
  <c r="Z642" i="345"/>
  <c r="Y642" i="345"/>
  <c r="X642" i="345"/>
  <c r="W642" i="345"/>
  <c r="V642" i="345"/>
  <c r="U642" i="345"/>
  <c r="T642" i="345"/>
  <c r="S642" i="345"/>
  <c r="Q642" i="345"/>
  <c r="P642" i="345"/>
  <c r="O642" i="345"/>
  <c r="J642" i="345"/>
  <c r="I642" i="345"/>
  <c r="H642" i="345"/>
  <c r="G642" i="345"/>
  <c r="F642" i="345"/>
  <c r="D642" i="345"/>
  <c r="AA641" i="345"/>
  <c r="L641" i="345"/>
  <c r="R641" i="345" s="1"/>
  <c r="Z640" i="345"/>
  <c r="Y640" i="345"/>
  <c r="X640" i="345"/>
  <c r="W640" i="345"/>
  <c r="V640" i="345"/>
  <c r="U640" i="345"/>
  <c r="T640" i="345"/>
  <c r="S640" i="345"/>
  <c r="Q640" i="345"/>
  <c r="P640" i="345"/>
  <c r="O640" i="345"/>
  <c r="M640" i="345"/>
  <c r="J640" i="345"/>
  <c r="I640" i="345"/>
  <c r="H640" i="345"/>
  <c r="G640" i="345"/>
  <c r="F640" i="345"/>
  <c r="D640" i="345"/>
  <c r="AA639" i="345"/>
  <c r="R639" i="345"/>
  <c r="K639" i="345"/>
  <c r="Z638" i="345"/>
  <c r="Y638" i="345"/>
  <c r="X638" i="345"/>
  <c r="W638" i="345"/>
  <c r="V638" i="345"/>
  <c r="U638" i="345"/>
  <c r="T638" i="345"/>
  <c r="S638" i="345"/>
  <c r="Q638" i="345"/>
  <c r="P638" i="345"/>
  <c r="O638" i="345"/>
  <c r="N638" i="345"/>
  <c r="M638" i="345"/>
  <c r="L638" i="345"/>
  <c r="J638" i="345"/>
  <c r="I638" i="345"/>
  <c r="H638" i="345"/>
  <c r="G638" i="345"/>
  <c r="F638" i="345"/>
  <c r="D638" i="345"/>
  <c r="AA637" i="345"/>
  <c r="R637" i="345"/>
  <c r="Z636" i="345"/>
  <c r="Y636" i="345"/>
  <c r="X636" i="345"/>
  <c r="W636" i="345"/>
  <c r="V636" i="345"/>
  <c r="U636" i="345"/>
  <c r="T636" i="345"/>
  <c r="S636" i="345"/>
  <c r="Q636" i="345"/>
  <c r="P636" i="345"/>
  <c r="O636" i="345"/>
  <c r="N636" i="345"/>
  <c r="M636" i="345"/>
  <c r="L636" i="345"/>
  <c r="J636" i="345"/>
  <c r="I636" i="345"/>
  <c r="H636" i="345"/>
  <c r="G636" i="345"/>
  <c r="F636" i="345"/>
  <c r="D636" i="345"/>
  <c r="AA635" i="345"/>
  <c r="R635" i="345"/>
  <c r="K635" i="345"/>
  <c r="Z634" i="345"/>
  <c r="Y634" i="345"/>
  <c r="X634" i="345"/>
  <c r="W634" i="345"/>
  <c r="V634" i="345"/>
  <c r="U634" i="345"/>
  <c r="T634" i="345"/>
  <c r="S634" i="345"/>
  <c r="Q634" i="345"/>
  <c r="P634" i="345"/>
  <c r="O634" i="345"/>
  <c r="N634" i="345"/>
  <c r="M634" i="345"/>
  <c r="L634" i="345"/>
  <c r="J634" i="345"/>
  <c r="I634" i="345"/>
  <c r="H634" i="345"/>
  <c r="G634" i="345"/>
  <c r="F634" i="345"/>
  <c r="D634" i="345"/>
  <c r="AA633" i="345"/>
  <c r="R633" i="345"/>
  <c r="Z632" i="345"/>
  <c r="Y632" i="345"/>
  <c r="X632" i="345"/>
  <c r="W632" i="345"/>
  <c r="V632" i="345"/>
  <c r="U632" i="345"/>
  <c r="T632" i="345"/>
  <c r="S632" i="345"/>
  <c r="Q632" i="345"/>
  <c r="P632" i="345"/>
  <c r="O632" i="345"/>
  <c r="N632" i="345"/>
  <c r="M632" i="345"/>
  <c r="L632" i="345"/>
  <c r="J632" i="345"/>
  <c r="I632" i="345"/>
  <c r="H632" i="345"/>
  <c r="G632" i="345"/>
  <c r="F632" i="345"/>
  <c r="D632" i="345"/>
  <c r="AA631" i="345"/>
  <c r="R631" i="345"/>
  <c r="K631" i="345"/>
  <c r="Z630" i="345"/>
  <c r="Y630" i="345"/>
  <c r="X630" i="345"/>
  <c r="W630" i="345"/>
  <c r="V630" i="345"/>
  <c r="U630" i="345"/>
  <c r="T630" i="345"/>
  <c r="S630" i="345"/>
  <c r="Q630" i="345"/>
  <c r="P630" i="345"/>
  <c r="O630" i="345"/>
  <c r="N630" i="345"/>
  <c r="M630" i="345"/>
  <c r="L630" i="345"/>
  <c r="J630" i="345"/>
  <c r="I630" i="345"/>
  <c r="H630" i="345"/>
  <c r="G630" i="345"/>
  <c r="F630" i="345"/>
  <c r="D630" i="345"/>
  <c r="AA629" i="345"/>
  <c r="R629" i="345"/>
  <c r="Z628" i="345"/>
  <c r="Y628" i="345"/>
  <c r="X628" i="345"/>
  <c r="W628" i="345"/>
  <c r="V628" i="345"/>
  <c r="U628" i="345"/>
  <c r="T628" i="345"/>
  <c r="S628" i="345"/>
  <c r="Q628" i="345"/>
  <c r="P628" i="345"/>
  <c r="O628" i="345"/>
  <c r="N628" i="345"/>
  <c r="M628" i="345"/>
  <c r="L628" i="345"/>
  <c r="J628" i="345"/>
  <c r="I628" i="345"/>
  <c r="H628" i="345"/>
  <c r="G628" i="345"/>
  <c r="F628" i="345"/>
  <c r="D628" i="345"/>
  <c r="AA627" i="345"/>
  <c r="R627" i="345"/>
  <c r="K627" i="345"/>
  <c r="Z626" i="345"/>
  <c r="Y626" i="345"/>
  <c r="X626" i="345"/>
  <c r="W626" i="345"/>
  <c r="V626" i="345"/>
  <c r="U626" i="345"/>
  <c r="T626" i="345"/>
  <c r="S626" i="345"/>
  <c r="Q626" i="345"/>
  <c r="P626" i="345"/>
  <c r="O626" i="345"/>
  <c r="N626" i="345"/>
  <c r="M626" i="345"/>
  <c r="L626" i="345"/>
  <c r="J626" i="345"/>
  <c r="I626" i="345"/>
  <c r="H626" i="345"/>
  <c r="G626" i="345"/>
  <c r="F626" i="345"/>
  <c r="D626" i="345"/>
  <c r="AA625" i="345"/>
  <c r="R625" i="345"/>
  <c r="Z624" i="345"/>
  <c r="Y624" i="345"/>
  <c r="X624" i="345"/>
  <c r="W624" i="345"/>
  <c r="V624" i="345"/>
  <c r="U624" i="345"/>
  <c r="T624" i="345"/>
  <c r="S624" i="345"/>
  <c r="Q624" i="345"/>
  <c r="P624" i="345"/>
  <c r="O624" i="345"/>
  <c r="N624" i="345"/>
  <c r="M624" i="345"/>
  <c r="L624" i="345"/>
  <c r="J624" i="345"/>
  <c r="I624" i="345"/>
  <c r="H624" i="345"/>
  <c r="G624" i="345"/>
  <c r="F624" i="345"/>
  <c r="D624" i="345"/>
  <c r="AA623" i="345"/>
  <c r="R623" i="345"/>
  <c r="K623" i="345"/>
  <c r="Z622" i="345"/>
  <c r="Y622" i="345"/>
  <c r="X622" i="345"/>
  <c r="W622" i="345"/>
  <c r="V622" i="345"/>
  <c r="U622" i="345"/>
  <c r="T622" i="345"/>
  <c r="S622" i="345"/>
  <c r="Q622" i="345"/>
  <c r="P622" i="345"/>
  <c r="O622" i="345"/>
  <c r="M622" i="345"/>
  <c r="L622" i="345"/>
  <c r="J622" i="345"/>
  <c r="I622" i="345"/>
  <c r="H622" i="345"/>
  <c r="G622" i="345"/>
  <c r="F622" i="345"/>
  <c r="D622" i="345"/>
  <c r="AA621" i="345"/>
  <c r="R621" i="345"/>
  <c r="Z620" i="345"/>
  <c r="Y620" i="345"/>
  <c r="X620" i="345"/>
  <c r="W620" i="345"/>
  <c r="V620" i="345"/>
  <c r="U620" i="345"/>
  <c r="T620" i="345"/>
  <c r="S620" i="345"/>
  <c r="Q620" i="345"/>
  <c r="P620" i="345"/>
  <c r="O620" i="345"/>
  <c r="N620" i="345"/>
  <c r="M620" i="345"/>
  <c r="L620" i="345"/>
  <c r="J620" i="345"/>
  <c r="I620" i="345"/>
  <c r="H620" i="345"/>
  <c r="G620" i="345"/>
  <c r="F620" i="345"/>
  <c r="D620" i="345"/>
  <c r="AA619" i="345"/>
  <c r="R619" i="345"/>
  <c r="K619" i="345"/>
  <c r="AA617" i="345"/>
  <c r="R617" i="345"/>
  <c r="Z616" i="345"/>
  <c r="Y616" i="345"/>
  <c r="Y615" i="345" s="1"/>
  <c r="X616" i="345"/>
  <c r="X615" i="345" s="1"/>
  <c r="W616" i="345"/>
  <c r="W615" i="345" s="1"/>
  <c r="V616" i="345"/>
  <c r="V615" i="345" s="1"/>
  <c r="U616" i="345"/>
  <c r="T616" i="345"/>
  <c r="T615" i="345" s="1"/>
  <c r="S616" i="345"/>
  <c r="S615" i="345" s="1"/>
  <c r="Q616" i="345"/>
  <c r="Q615" i="345" s="1"/>
  <c r="P616" i="345"/>
  <c r="P615" i="345" s="1"/>
  <c r="O616" i="345"/>
  <c r="O615" i="345" s="1"/>
  <c r="N616" i="345"/>
  <c r="N615" i="345" s="1"/>
  <c r="M616" i="345"/>
  <c r="M615" i="345" s="1"/>
  <c r="L616" i="345"/>
  <c r="J616" i="345"/>
  <c r="J615" i="345" s="1"/>
  <c r="I616" i="345"/>
  <c r="I615" i="345" s="1"/>
  <c r="H616" i="345"/>
  <c r="H615" i="345" s="1"/>
  <c r="G616" i="345"/>
  <c r="G615" i="345" s="1"/>
  <c r="F616" i="345"/>
  <c r="F615" i="345" s="1"/>
  <c r="D616" i="345"/>
  <c r="Z615" i="345"/>
  <c r="U615" i="345"/>
  <c r="AA613" i="345"/>
  <c r="R613" i="345"/>
  <c r="K613" i="345"/>
  <c r="Z612" i="345"/>
  <c r="Y612" i="345"/>
  <c r="Y611" i="345" s="1"/>
  <c r="X612" i="345"/>
  <c r="X611" i="345" s="1"/>
  <c r="W612" i="345"/>
  <c r="V612" i="345"/>
  <c r="V611" i="345" s="1"/>
  <c r="U612" i="345"/>
  <c r="U611" i="345" s="1"/>
  <c r="T612" i="345"/>
  <c r="T611" i="345" s="1"/>
  <c r="S612" i="345"/>
  <c r="S611" i="345" s="1"/>
  <c r="Q612" i="345"/>
  <c r="Q611" i="345" s="1"/>
  <c r="P612" i="345"/>
  <c r="P611" i="345" s="1"/>
  <c r="O612" i="345"/>
  <c r="O611" i="345" s="1"/>
  <c r="N612" i="345"/>
  <c r="N611" i="345" s="1"/>
  <c r="M612" i="345"/>
  <c r="L612" i="345"/>
  <c r="J612" i="345"/>
  <c r="J611" i="345" s="1"/>
  <c r="I612" i="345"/>
  <c r="I611" i="345" s="1"/>
  <c r="H612" i="345"/>
  <c r="H611" i="345" s="1"/>
  <c r="G612" i="345"/>
  <c r="G611" i="345" s="1"/>
  <c r="F612" i="345"/>
  <c r="F611" i="345" s="1"/>
  <c r="D612" i="345"/>
  <c r="Z611" i="345"/>
  <c r="W611" i="345"/>
  <c r="M611" i="345"/>
  <c r="AA609" i="345"/>
  <c r="R609" i="345"/>
  <c r="AA608" i="345"/>
  <c r="R608" i="345"/>
  <c r="K608" i="345"/>
  <c r="Z607" i="345"/>
  <c r="Z606" i="345" s="1"/>
  <c r="Z605" i="345" s="1"/>
  <c r="Y607" i="345"/>
  <c r="Y606" i="345" s="1"/>
  <c r="Y605" i="345" s="1"/>
  <c r="X607" i="345"/>
  <c r="X606" i="345" s="1"/>
  <c r="X605" i="345" s="1"/>
  <c r="W607" i="345"/>
  <c r="W606" i="345" s="1"/>
  <c r="W605" i="345" s="1"/>
  <c r="V607" i="345"/>
  <c r="V606" i="345" s="1"/>
  <c r="V605" i="345" s="1"/>
  <c r="U607" i="345"/>
  <c r="U606" i="345" s="1"/>
  <c r="U605" i="345" s="1"/>
  <c r="T607" i="345"/>
  <c r="T606" i="345" s="1"/>
  <c r="T605" i="345" s="1"/>
  <c r="S607" i="345"/>
  <c r="Q607" i="345"/>
  <c r="Q606" i="345" s="1"/>
  <c r="Q605" i="345" s="1"/>
  <c r="P607" i="345"/>
  <c r="P606" i="345" s="1"/>
  <c r="P605" i="345" s="1"/>
  <c r="O607" i="345"/>
  <c r="N607" i="345"/>
  <c r="N606" i="345" s="1"/>
  <c r="N605" i="345" s="1"/>
  <c r="M607" i="345"/>
  <c r="M606" i="345" s="1"/>
  <c r="M605" i="345" s="1"/>
  <c r="L607" i="345"/>
  <c r="L606" i="345" s="1"/>
  <c r="J607" i="345"/>
  <c r="J606" i="345" s="1"/>
  <c r="J605" i="345" s="1"/>
  <c r="I607" i="345"/>
  <c r="I606" i="345" s="1"/>
  <c r="I605" i="345" s="1"/>
  <c r="H607" i="345"/>
  <c r="H606" i="345" s="1"/>
  <c r="H605" i="345" s="1"/>
  <c r="G607" i="345"/>
  <c r="G606" i="345" s="1"/>
  <c r="G605" i="345" s="1"/>
  <c r="F607" i="345"/>
  <c r="F606" i="345" s="1"/>
  <c r="F605" i="345" s="1"/>
  <c r="D607" i="345"/>
  <c r="O606" i="345"/>
  <c r="O605" i="345" s="1"/>
  <c r="D606" i="345"/>
  <c r="AA604" i="345"/>
  <c r="R604" i="345"/>
  <c r="AA603" i="345"/>
  <c r="R603" i="345"/>
  <c r="K603" i="345"/>
  <c r="Z602" i="345"/>
  <c r="Y602" i="345"/>
  <c r="X602" i="345"/>
  <c r="W602" i="345"/>
  <c r="V602" i="345"/>
  <c r="U602" i="345"/>
  <c r="T602" i="345"/>
  <c r="S602" i="345"/>
  <c r="Q602" i="345"/>
  <c r="P602" i="345"/>
  <c r="O602" i="345"/>
  <c r="N602" i="345"/>
  <c r="M602" i="345"/>
  <c r="L602" i="345"/>
  <c r="J602" i="345"/>
  <c r="I602" i="345"/>
  <c r="H602" i="345"/>
  <c r="G602" i="345"/>
  <c r="F602" i="345"/>
  <c r="D602" i="345"/>
  <c r="AA601" i="345"/>
  <c r="R601" i="345"/>
  <c r="Z600" i="345"/>
  <c r="Y600" i="345"/>
  <c r="X600" i="345"/>
  <c r="W600" i="345"/>
  <c r="V600" i="345"/>
  <c r="U600" i="345"/>
  <c r="T600" i="345"/>
  <c r="S600" i="345"/>
  <c r="Q600" i="345"/>
  <c r="P600" i="345"/>
  <c r="O600" i="345"/>
  <c r="N600" i="345"/>
  <c r="M600" i="345"/>
  <c r="L600" i="345"/>
  <c r="J600" i="345"/>
  <c r="I600" i="345"/>
  <c r="H600" i="345"/>
  <c r="G600" i="345"/>
  <c r="F600" i="345"/>
  <c r="D600" i="345"/>
  <c r="AA599" i="345"/>
  <c r="R599" i="345"/>
  <c r="K599" i="345"/>
  <c r="Z598" i="345"/>
  <c r="Y598" i="345"/>
  <c r="X598" i="345"/>
  <c r="W598" i="345"/>
  <c r="V598" i="345"/>
  <c r="U598" i="345"/>
  <c r="T598" i="345"/>
  <c r="S598" i="345"/>
  <c r="Q598" i="345"/>
  <c r="P598" i="345"/>
  <c r="O598" i="345"/>
  <c r="N598" i="345"/>
  <c r="M598" i="345"/>
  <c r="L598" i="345"/>
  <c r="J598" i="345"/>
  <c r="I598" i="345"/>
  <c r="H598" i="345"/>
  <c r="G598" i="345"/>
  <c r="F598" i="345"/>
  <c r="D598" i="345"/>
  <c r="AA597" i="345"/>
  <c r="R597" i="345"/>
  <c r="AB597" i="345" s="1"/>
  <c r="AA596" i="345"/>
  <c r="R596" i="345"/>
  <c r="K596" i="345"/>
  <c r="Z595" i="345"/>
  <c r="Y595" i="345"/>
  <c r="X595" i="345"/>
  <c r="W595" i="345"/>
  <c r="V595" i="345"/>
  <c r="U595" i="345"/>
  <c r="T595" i="345"/>
  <c r="S595" i="345"/>
  <c r="Q595" i="345"/>
  <c r="P595" i="345"/>
  <c r="O595" i="345"/>
  <c r="N595" i="345"/>
  <c r="M595" i="345"/>
  <c r="L595" i="345"/>
  <c r="J595" i="345"/>
  <c r="I595" i="345"/>
  <c r="H595" i="345"/>
  <c r="G595" i="345"/>
  <c r="F595" i="345"/>
  <c r="D595" i="345"/>
  <c r="AA594" i="345"/>
  <c r="R594" i="345"/>
  <c r="K594" i="345"/>
  <c r="AA593" i="345"/>
  <c r="R593" i="345"/>
  <c r="AB593" i="345" s="1"/>
  <c r="Z592" i="345"/>
  <c r="Y592" i="345"/>
  <c r="X592" i="345"/>
  <c r="W592" i="345"/>
  <c r="V592" i="345"/>
  <c r="U592" i="345"/>
  <c r="T592" i="345"/>
  <c r="S592" i="345"/>
  <c r="Q592" i="345"/>
  <c r="P592" i="345"/>
  <c r="O592" i="345"/>
  <c r="N592" i="345"/>
  <c r="M592" i="345"/>
  <c r="L592" i="345"/>
  <c r="J592" i="345"/>
  <c r="I592" i="345"/>
  <c r="H592" i="345"/>
  <c r="G592" i="345"/>
  <c r="F592" i="345"/>
  <c r="D592" i="345"/>
  <c r="AA591" i="345"/>
  <c r="R591" i="345"/>
  <c r="Z590" i="345"/>
  <c r="Y590" i="345"/>
  <c r="X590" i="345"/>
  <c r="W590" i="345"/>
  <c r="V590" i="345"/>
  <c r="U590" i="345"/>
  <c r="T590" i="345"/>
  <c r="S590" i="345"/>
  <c r="Q590" i="345"/>
  <c r="P590" i="345"/>
  <c r="O590" i="345"/>
  <c r="N590" i="345"/>
  <c r="M590" i="345"/>
  <c r="L590" i="345"/>
  <c r="J590" i="345"/>
  <c r="I590" i="345"/>
  <c r="H590" i="345"/>
  <c r="G590" i="345"/>
  <c r="F590" i="345"/>
  <c r="D590" i="345"/>
  <c r="AA589" i="345"/>
  <c r="R589" i="345"/>
  <c r="AA588" i="345"/>
  <c r="R588" i="345"/>
  <c r="AB588" i="345" s="1"/>
  <c r="K588" i="345"/>
  <c r="AA587" i="345"/>
  <c r="R587" i="345"/>
  <c r="K587" i="345"/>
  <c r="AA586" i="345"/>
  <c r="R586" i="345"/>
  <c r="Z585" i="345"/>
  <c r="Z584" i="345" s="1"/>
  <c r="Z583" i="345" s="1"/>
  <c r="Y585" i="345"/>
  <c r="Y584" i="345" s="1"/>
  <c r="Y583" i="345" s="1"/>
  <c r="X585" i="345"/>
  <c r="W585" i="345"/>
  <c r="W584" i="345" s="1"/>
  <c r="W583" i="345" s="1"/>
  <c r="V585" i="345"/>
  <c r="V584" i="345" s="1"/>
  <c r="U585" i="345"/>
  <c r="U584" i="345" s="1"/>
  <c r="U583" i="345" s="1"/>
  <c r="T585" i="345"/>
  <c r="S585" i="345"/>
  <c r="Q585" i="345"/>
  <c r="Q584" i="345" s="1"/>
  <c r="Q583" i="345" s="1"/>
  <c r="P585" i="345"/>
  <c r="P584" i="345" s="1"/>
  <c r="P583" i="345" s="1"/>
  <c r="O585" i="345"/>
  <c r="N585" i="345"/>
  <c r="N584" i="345" s="1"/>
  <c r="N583" i="345" s="1"/>
  <c r="M585" i="345"/>
  <c r="M584" i="345" s="1"/>
  <c r="M583" i="345" s="1"/>
  <c r="L585" i="345"/>
  <c r="L584" i="345" s="1"/>
  <c r="J585" i="345"/>
  <c r="J584" i="345" s="1"/>
  <c r="I585" i="345"/>
  <c r="I584" i="345" s="1"/>
  <c r="I583" i="345" s="1"/>
  <c r="H585" i="345"/>
  <c r="H584" i="345" s="1"/>
  <c r="H583" i="345" s="1"/>
  <c r="G585" i="345"/>
  <c r="G584" i="345" s="1"/>
  <c r="G583" i="345" s="1"/>
  <c r="F585" i="345"/>
  <c r="F584" i="345" s="1"/>
  <c r="D585" i="345"/>
  <c r="D584" i="345" s="1"/>
  <c r="X584" i="345"/>
  <c r="T584" i="345"/>
  <c r="O584" i="345"/>
  <c r="O583" i="345" s="1"/>
  <c r="J583" i="345"/>
  <c r="AA582" i="345"/>
  <c r="R582" i="345"/>
  <c r="AA581" i="345"/>
  <c r="R581" i="345"/>
  <c r="AA580" i="345"/>
  <c r="R580" i="345"/>
  <c r="AB580" i="345" s="1"/>
  <c r="K580" i="345"/>
  <c r="AA579" i="345"/>
  <c r="R579" i="345"/>
  <c r="AA578" i="345"/>
  <c r="R578" i="345"/>
  <c r="K578" i="345"/>
  <c r="AA577" i="345"/>
  <c r="R577" i="345"/>
  <c r="AA576" i="345"/>
  <c r="R576" i="345"/>
  <c r="K576" i="345"/>
  <c r="Z575" i="345"/>
  <c r="Y575" i="345"/>
  <c r="X575" i="345"/>
  <c r="W575" i="345"/>
  <c r="V575" i="345"/>
  <c r="U575" i="345"/>
  <c r="T575" i="345"/>
  <c r="S575" i="345"/>
  <c r="Q575" i="345"/>
  <c r="P575" i="345"/>
  <c r="O575" i="345"/>
  <c r="N575" i="345"/>
  <c r="M575" i="345"/>
  <c r="L575" i="345"/>
  <c r="J575" i="345"/>
  <c r="I575" i="345"/>
  <c r="H575" i="345"/>
  <c r="G575" i="345"/>
  <c r="F575" i="345"/>
  <c r="D575" i="345"/>
  <c r="AA574" i="345"/>
  <c r="R574" i="345"/>
  <c r="Z573" i="345"/>
  <c r="Y573" i="345"/>
  <c r="X573" i="345"/>
  <c r="W573" i="345"/>
  <c r="V573" i="345"/>
  <c r="U573" i="345"/>
  <c r="T573" i="345"/>
  <c r="S573" i="345"/>
  <c r="Q573" i="345"/>
  <c r="P573" i="345"/>
  <c r="O573" i="345"/>
  <c r="N573" i="345"/>
  <c r="M573" i="345"/>
  <c r="L573" i="345"/>
  <c r="J573" i="345"/>
  <c r="I573" i="345"/>
  <c r="H573" i="345"/>
  <c r="G573" i="345"/>
  <c r="F573" i="345"/>
  <c r="D573" i="345"/>
  <c r="AA572" i="345"/>
  <c r="R572" i="345"/>
  <c r="Z571" i="345"/>
  <c r="Y571" i="345"/>
  <c r="X571" i="345"/>
  <c r="W571" i="345"/>
  <c r="V571" i="345"/>
  <c r="U571" i="345"/>
  <c r="T571" i="345"/>
  <c r="S571" i="345"/>
  <c r="Q571" i="345"/>
  <c r="P571" i="345"/>
  <c r="O571" i="345"/>
  <c r="N571" i="345"/>
  <c r="M571" i="345"/>
  <c r="L571" i="345"/>
  <c r="J571" i="345"/>
  <c r="I571" i="345"/>
  <c r="H571" i="345"/>
  <c r="G571" i="345"/>
  <c r="F571" i="345"/>
  <c r="D571" i="345"/>
  <c r="AA570" i="345"/>
  <c r="R570" i="345"/>
  <c r="K570" i="345"/>
  <c r="AA569" i="345"/>
  <c r="R569" i="345"/>
  <c r="K569" i="345"/>
  <c r="Z568" i="345"/>
  <c r="Y568" i="345"/>
  <c r="X568" i="345"/>
  <c r="W568" i="345"/>
  <c r="V568" i="345"/>
  <c r="U568" i="345"/>
  <c r="T568" i="345"/>
  <c r="S568" i="345"/>
  <c r="Q568" i="345"/>
  <c r="P568" i="345"/>
  <c r="O568" i="345"/>
  <c r="N568" i="345"/>
  <c r="M568" i="345"/>
  <c r="L568" i="345"/>
  <c r="J568" i="345"/>
  <c r="I568" i="345"/>
  <c r="H568" i="345"/>
  <c r="G568" i="345"/>
  <c r="F568" i="345"/>
  <c r="D568" i="345"/>
  <c r="AA567" i="345"/>
  <c r="R567" i="345"/>
  <c r="AA566" i="345"/>
  <c r="R566" i="345"/>
  <c r="K566" i="345"/>
  <c r="AA565" i="345"/>
  <c r="R565" i="345"/>
  <c r="AB565" i="345" s="1"/>
  <c r="AA564" i="345"/>
  <c r="R564" i="345"/>
  <c r="K564" i="345"/>
  <c r="AA563" i="345"/>
  <c r="R563" i="345"/>
  <c r="Z562" i="345"/>
  <c r="Y562" i="345"/>
  <c r="X562" i="345"/>
  <c r="W562" i="345"/>
  <c r="V562" i="345"/>
  <c r="U562" i="345"/>
  <c r="T562" i="345"/>
  <c r="S562" i="345"/>
  <c r="Q562" i="345"/>
  <c r="P562" i="345"/>
  <c r="O562" i="345"/>
  <c r="N562" i="345"/>
  <c r="M562" i="345"/>
  <c r="L562" i="345"/>
  <c r="J562" i="345"/>
  <c r="I562" i="345"/>
  <c r="H562" i="345"/>
  <c r="G562" i="345"/>
  <c r="F562" i="345"/>
  <c r="D562" i="345"/>
  <c r="S561" i="345"/>
  <c r="I561" i="345"/>
  <c r="AA560" i="345"/>
  <c r="R560" i="345"/>
  <c r="K560" i="345"/>
  <c r="Z559" i="345"/>
  <c r="Y559" i="345"/>
  <c r="X559" i="345"/>
  <c r="W559" i="345"/>
  <c r="V559" i="345"/>
  <c r="U559" i="345"/>
  <c r="T559" i="345"/>
  <c r="S559" i="345"/>
  <c r="Q559" i="345"/>
  <c r="P559" i="345"/>
  <c r="O559" i="345"/>
  <c r="N559" i="345"/>
  <c r="M559" i="345"/>
  <c r="L559" i="345"/>
  <c r="J559" i="345"/>
  <c r="I559" i="345"/>
  <c r="H559" i="345"/>
  <c r="G559" i="345"/>
  <c r="F559" i="345"/>
  <c r="D559" i="345"/>
  <c r="AA558" i="345"/>
  <c r="R558" i="345"/>
  <c r="K558" i="345"/>
  <c r="Z557" i="345"/>
  <c r="Y557" i="345"/>
  <c r="X557" i="345"/>
  <c r="W557" i="345"/>
  <c r="V557" i="345"/>
  <c r="U557" i="345"/>
  <c r="T557" i="345"/>
  <c r="S557" i="345"/>
  <c r="Q557" i="345"/>
  <c r="P557" i="345"/>
  <c r="O557" i="345"/>
  <c r="N557" i="345"/>
  <c r="M557" i="345"/>
  <c r="L557" i="345"/>
  <c r="J557" i="345"/>
  <c r="I557" i="345"/>
  <c r="H557" i="345"/>
  <c r="G557" i="345"/>
  <c r="F557" i="345"/>
  <c r="D557" i="345"/>
  <c r="AA556" i="345"/>
  <c r="R556" i="345"/>
  <c r="K556" i="345"/>
  <c r="AA555" i="345"/>
  <c r="R555" i="345"/>
  <c r="Z554" i="345"/>
  <c r="Y554" i="345"/>
  <c r="X554" i="345"/>
  <c r="W554" i="345"/>
  <c r="V554" i="345"/>
  <c r="U554" i="345"/>
  <c r="T554" i="345"/>
  <c r="S554" i="345"/>
  <c r="Q554" i="345"/>
  <c r="P554" i="345"/>
  <c r="O554" i="345"/>
  <c r="N554" i="345"/>
  <c r="M554" i="345"/>
  <c r="L554" i="345"/>
  <c r="J554" i="345"/>
  <c r="I554" i="345"/>
  <c r="H554" i="345"/>
  <c r="G554" i="345"/>
  <c r="F554" i="345"/>
  <c r="D554" i="345"/>
  <c r="AA553" i="345"/>
  <c r="R553" i="345"/>
  <c r="Z552" i="345"/>
  <c r="Y552" i="345"/>
  <c r="X552" i="345"/>
  <c r="W552" i="345"/>
  <c r="V552" i="345"/>
  <c r="U552" i="345"/>
  <c r="T552" i="345"/>
  <c r="S552" i="345"/>
  <c r="Q552" i="345"/>
  <c r="P552" i="345"/>
  <c r="O552" i="345"/>
  <c r="N552" i="345"/>
  <c r="M552" i="345"/>
  <c r="L552" i="345"/>
  <c r="J552" i="345"/>
  <c r="I552" i="345"/>
  <c r="H552" i="345"/>
  <c r="G552" i="345"/>
  <c r="F552" i="345"/>
  <c r="D552" i="345"/>
  <c r="AA551" i="345"/>
  <c r="R551" i="345"/>
  <c r="K551" i="345"/>
  <c r="Z550" i="345"/>
  <c r="Y550" i="345"/>
  <c r="X550" i="345"/>
  <c r="W550" i="345"/>
  <c r="V550" i="345"/>
  <c r="U550" i="345"/>
  <c r="T550" i="345"/>
  <c r="S550" i="345"/>
  <c r="Q550" i="345"/>
  <c r="P550" i="345"/>
  <c r="O550" i="345"/>
  <c r="N550" i="345"/>
  <c r="M550" i="345"/>
  <c r="L550" i="345"/>
  <c r="J550" i="345"/>
  <c r="I550" i="345"/>
  <c r="H550" i="345"/>
  <c r="G550" i="345"/>
  <c r="F550" i="345"/>
  <c r="D550" i="345"/>
  <c r="AA549" i="345"/>
  <c r="R549" i="345"/>
  <c r="Z548" i="345"/>
  <c r="Y548" i="345"/>
  <c r="X548" i="345"/>
  <c r="W548" i="345"/>
  <c r="V548" i="345"/>
  <c r="U548" i="345"/>
  <c r="T548" i="345"/>
  <c r="S548" i="345"/>
  <c r="Q548" i="345"/>
  <c r="P548" i="345"/>
  <c r="O548" i="345"/>
  <c r="N548" i="345"/>
  <c r="M548" i="345"/>
  <c r="L548" i="345"/>
  <c r="J548" i="345"/>
  <c r="I548" i="345"/>
  <c r="H548" i="345"/>
  <c r="G548" i="345"/>
  <c r="F548" i="345"/>
  <c r="D548" i="345"/>
  <c r="AA547" i="345"/>
  <c r="R547" i="345"/>
  <c r="Z546" i="345"/>
  <c r="Y546" i="345"/>
  <c r="X546" i="345"/>
  <c r="W546" i="345"/>
  <c r="V546" i="345"/>
  <c r="U546" i="345"/>
  <c r="T546" i="345"/>
  <c r="S546" i="345"/>
  <c r="Q546" i="345"/>
  <c r="P546" i="345"/>
  <c r="O546" i="345"/>
  <c r="N546" i="345"/>
  <c r="M546" i="345"/>
  <c r="L546" i="345"/>
  <c r="J546" i="345"/>
  <c r="I546" i="345"/>
  <c r="H546" i="345"/>
  <c r="G546" i="345"/>
  <c r="F546" i="345"/>
  <c r="D546" i="345"/>
  <c r="AA545" i="345"/>
  <c r="R545" i="345"/>
  <c r="AA544" i="345"/>
  <c r="R544" i="345"/>
  <c r="Z543" i="345"/>
  <c r="Y543" i="345"/>
  <c r="X543" i="345"/>
  <c r="W543" i="345"/>
  <c r="V543" i="345"/>
  <c r="U543" i="345"/>
  <c r="T543" i="345"/>
  <c r="S543" i="345"/>
  <c r="Q543" i="345"/>
  <c r="P543" i="345"/>
  <c r="O543" i="345"/>
  <c r="N543" i="345"/>
  <c r="M543" i="345"/>
  <c r="L543" i="345"/>
  <c r="J543" i="345"/>
  <c r="I543" i="345"/>
  <c r="H543" i="345"/>
  <c r="G543" i="345"/>
  <c r="F543" i="345"/>
  <c r="D543" i="345"/>
  <c r="AA542" i="345"/>
  <c r="R542" i="345"/>
  <c r="K542" i="345"/>
  <c r="AA541" i="345"/>
  <c r="R541" i="345"/>
  <c r="AA540" i="345"/>
  <c r="R540" i="345"/>
  <c r="K540" i="345"/>
  <c r="AA539" i="345"/>
  <c r="R539" i="345"/>
  <c r="K539" i="345"/>
  <c r="AA538" i="345"/>
  <c r="R538" i="345"/>
  <c r="K538" i="345"/>
  <c r="AA537" i="345"/>
  <c r="R537" i="345"/>
  <c r="AA536" i="345"/>
  <c r="R536" i="345"/>
  <c r="AA535" i="345"/>
  <c r="R535" i="345"/>
  <c r="K535" i="345"/>
  <c r="AA534" i="345"/>
  <c r="R534" i="345"/>
  <c r="AB534" i="345" s="1"/>
  <c r="K534" i="345"/>
  <c r="AA533" i="345"/>
  <c r="R533" i="345"/>
  <c r="AA532" i="345"/>
  <c r="R532" i="345"/>
  <c r="AA531" i="345"/>
  <c r="R531" i="345"/>
  <c r="K531" i="345"/>
  <c r="AA530" i="345"/>
  <c r="R530" i="345"/>
  <c r="AB530" i="345" s="1"/>
  <c r="K530" i="345"/>
  <c r="AA529" i="345"/>
  <c r="R529" i="345"/>
  <c r="AA528" i="345"/>
  <c r="AB528" i="345" s="1"/>
  <c r="R528" i="345"/>
  <c r="K528" i="345"/>
  <c r="AA527" i="345"/>
  <c r="R527" i="345"/>
  <c r="K527" i="345"/>
  <c r="AA526" i="345"/>
  <c r="R526" i="345"/>
  <c r="K526" i="345"/>
  <c r="AA525" i="345"/>
  <c r="R525" i="345"/>
  <c r="AA524" i="345"/>
  <c r="R524" i="345"/>
  <c r="AB524" i="345" s="1"/>
  <c r="K524" i="345"/>
  <c r="AA523" i="345"/>
  <c r="R523" i="345"/>
  <c r="K523" i="345"/>
  <c r="AA522" i="345"/>
  <c r="R522" i="345"/>
  <c r="AB522" i="345" s="1"/>
  <c r="K522" i="345"/>
  <c r="AA521" i="345"/>
  <c r="R521" i="345"/>
  <c r="AA520" i="345"/>
  <c r="R520" i="345"/>
  <c r="AA519" i="345"/>
  <c r="R519" i="345"/>
  <c r="K519" i="345"/>
  <c r="AA518" i="345"/>
  <c r="R518" i="345"/>
  <c r="K518" i="345"/>
  <c r="AA517" i="345"/>
  <c r="R517" i="345"/>
  <c r="AA516" i="345"/>
  <c r="R516" i="345"/>
  <c r="K516" i="345"/>
  <c r="AA515" i="345"/>
  <c r="R515" i="345"/>
  <c r="AA514" i="345"/>
  <c r="R514" i="345"/>
  <c r="K514" i="345"/>
  <c r="AA513" i="345"/>
  <c r="R513" i="345"/>
  <c r="AA512" i="345"/>
  <c r="R512" i="345"/>
  <c r="K512" i="345"/>
  <c r="AA511" i="345"/>
  <c r="R511" i="345"/>
  <c r="K511" i="345"/>
  <c r="AA510" i="345"/>
  <c r="R510" i="345"/>
  <c r="K510" i="345"/>
  <c r="AA509" i="345"/>
  <c r="R509" i="345"/>
  <c r="AA508" i="345"/>
  <c r="R508" i="345"/>
  <c r="K508" i="345"/>
  <c r="AA507" i="345"/>
  <c r="R507" i="345"/>
  <c r="AA506" i="345"/>
  <c r="AB506" i="345" s="1"/>
  <c r="R506" i="345"/>
  <c r="K506" i="345"/>
  <c r="AA505" i="345"/>
  <c r="R505" i="345"/>
  <c r="AA504" i="345"/>
  <c r="R504" i="345"/>
  <c r="K504" i="345"/>
  <c r="AA503" i="345"/>
  <c r="R503" i="345"/>
  <c r="K503" i="345"/>
  <c r="AA502" i="345"/>
  <c r="R502" i="345"/>
  <c r="AB502" i="345" s="1"/>
  <c r="K502" i="345"/>
  <c r="AA501" i="345"/>
  <c r="R501" i="345"/>
  <c r="AA500" i="345"/>
  <c r="R500" i="345"/>
  <c r="K500" i="345"/>
  <c r="AA499" i="345"/>
  <c r="R499" i="345"/>
  <c r="AA498" i="345"/>
  <c r="R498" i="345"/>
  <c r="AB498" i="345" s="1"/>
  <c r="K498" i="345"/>
  <c r="AA497" i="345"/>
  <c r="R497" i="345"/>
  <c r="AA496" i="345"/>
  <c r="AB496" i="345" s="1"/>
  <c r="R496" i="345"/>
  <c r="K496" i="345"/>
  <c r="AA495" i="345"/>
  <c r="R495" i="345"/>
  <c r="K495" i="345"/>
  <c r="AA494" i="345"/>
  <c r="R494" i="345"/>
  <c r="K494" i="345"/>
  <c r="AA493" i="345"/>
  <c r="R493" i="345"/>
  <c r="AA492" i="345"/>
  <c r="R492" i="345"/>
  <c r="AB492" i="345" s="1"/>
  <c r="K492" i="345"/>
  <c r="Z491" i="345"/>
  <c r="Y491" i="345"/>
  <c r="X491" i="345"/>
  <c r="W491" i="345"/>
  <c r="V491" i="345"/>
  <c r="U491" i="345"/>
  <c r="T491" i="345"/>
  <c r="S491" i="345"/>
  <c r="Q491" i="345"/>
  <c r="P491" i="345"/>
  <c r="O491" i="345"/>
  <c r="N491" i="345"/>
  <c r="M491" i="345"/>
  <c r="L491" i="345"/>
  <c r="J491" i="345"/>
  <c r="I491" i="345"/>
  <c r="H491" i="345"/>
  <c r="G491" i="345"/>
  <c r="F491" i="345"/>
  <c r="D491" i="345"/>
  <c r="AA490" i="345"/>
  <c r="R490" i="345"/>
  <c r="K490" i="345"/>
  <c r="AA489" i="345"/>
  <c r="R489" i="345"/>
  <c r="Z488" i="345"/>
  <c r="Y488" i="345"/>
  <c r="X488" i="345"/>
  <c r="W488" i="345"/>
  <c r="V488" i="345"/>
  <c r="U488" i="345"/>
  <c r="T488" i="345"/>
  <c r="S488" i="345"/>
  <c r="Q488" i="345"/>
  <c r="P488" i="345"/>
  <c r="O488" i="345"/>
  <c r="N488" i="345"/>
  <c r="M488" i="345"/>
  <c r="L488" i="345"/>
  <c r="J488" i="345"/>
  <c r="I488" i="345"/>
  <c r="H488" i="345"/>
  <c r="G488" i="345"/>
  <c r="F488" i="345"/>
  <c r="D488" i="345"/>
  <c r="AA485" i="345"/>
  <c r="R485" i="345"/>
  <c r="Z483" i="345"/>
  <c r="Z482" i="345" s="1"/>
  <c r="Y483" i="345"/>
  <c r="Y482" i="345" s="1"/>
  <c r="X483" i="345"/>
  <c r="X482" i="345" s="1"/>
  <c r="W483" i="345"/>
  <c r="W482" i="345" s="1"/>
  <c r="V483" i="345"/>
  <c r="V482" i="345" s="1"/>
  <c r="U483" i="345"/>
  <c r="U482" i="345" s="1"/>
  <c r="T483" i="345"/>
  <c r="T482" i="345" s="1"/>
  <c r="S483" i="345"/>
  <c r="Q483" i="345"/>
  <c r="Q482" i="345" s="1"/>
  <c r="P483" i="345"/>
  <c r="P482" i="345" s="1"/>
  <c r="O483" i="345"/>
  <c r="O482" i="345" s="1"/>
  <c r="N483" i="345"/>
  <c r="N482" i="345" s="1"/>
  <c r="M483" i="345"/>
  <c r="M482" i="345" s="1"/>
  <c r="L483" i="345"/>
  <c r="J483" i="345"/>
  <c r="J482" i="345" s="1"/>
  <c r="I483" i="345"/>
  <c r="I482" i="345" s="1"/>
  <c r="G483" i="345"/>
  <c r="G482" i="345" s="1"/>
  <c r="F483" i="345"/>
  <c r="F482" i="345" s="1"/>
  <c r="D483" i="345"/>
  <c r="H483" i="345"/>
  <c r="H482" i="345" s="1"/>
  <c r="AA480" i="345"/>
  <c r="R480" i="345"/>
  <c r="AA479" i="345"/>
  <c r="R479" i="345"/>
  <c r="K479" i="345"/>
  <c r="AA478" i="345"/>
  <c r="R478" i="345"/>
  <c r="K478" i="345"/>
  <c r="AA477" i="345"/>
  <c r="R477" i="345"/>
  <c r="AA476" i="345"/>
  <c r="R476" i="345"/>
  <c r="AA475" i="345"/>
  <c r="R475" i="345"/>
  <c r="K475" i="345"/>
  <c r="Z474" i="345"/>
  <c r="Z473" i="345" s="1"/>
  <c r="Y474" i="345"/>
  <c r="Y473" i="345" s="1"/>
  <c r="X474" i="345"/>
  <c r="W474" i="345"/>
  <c r="V474" i="345"/>
  <c r="V473" i="345" s="1"/>
  <c r="U474" i="345"/>
  <c r="U473" i="345" s="1"/>
  <c r="T474" i="345"/>
  <c r="S474" i="345"/>
  <c r="S473" i="345" s="1"/>
  <c r="Q474" i="345"/>
  <c r="Q473" i="345" s="1"/>
  <c r="P474" i="345"/>
  <c r="P473" i="345" s="1"/>
  <c r="O474" i="345"/>
  <c r="O473" i="345" s="1"/>
  <c r="N474" i="345"/>
  <c r="N473" i="345" s="1"/>
  <c r="M474" i="345"/>
  <c r="M473" i="345" s="1"/>
  <c r="L474" i="345"/>
  <c r="L473" i="345" s="1"/>
  <c r="J474" i="345"/>
  <c r="J473" i="345" s="1"/>
  <c r="I474" i="345"/>
  <c r="I473" i="345" s="1"/>
  <c r="H474" i="345"/>
  <c r="H473" i="345" s="1"/>
  <c r="G474" i="345"/>
  <c r="G473" i="345" s="1"/>
  <c r="F474" i="345"/>
  <c r="F473" i="345" s="1"/>
  <c r="D474" i="345"/>
  <c r="X473" i="345"/>
  <c r="W473" i="345"/>
  <c r="T473" i="345"/>
  <c r="D473" i="345"/>
  <c r="AA469" i="345"/>
  <c r="AB469" i="345" s="1"/>
  <c r="K469" i="345"/>
  <c r="Z468" i="345"/>
  <c r="Z467" i="345" s="1"/>
  <c r="Z466" i="345" s="1"/>
  <c r="Y468" i="345"/>
  <c r="Y467" i="345" s="1"/>
  <c r="Y466" i="345" s="1"/>
  <c r="X468" i="345"/>
  <c r="X467" i="345" s="1"/>
  <c r="X466" i="345" s="1"/>
  <c r="W468" i="345"/>
  <c r="W467" i="345" s="1"/>
  <c r="W466" i="345" s="1"/>
  <c r="V468" i="345"/>
  <c r="V467" i="345" s="1"/>
  <c r="V466" i="345" s="1"/>
  <c r="U468" i="345"/>
  <c r="U467" i="345" s="1"/>
  <c r="U466" i="345" s="1"/>
  <c r="T468" i="345"/>
  <c r="T467" i="345" s="1"/>
  <c r="T466" i="345" s="1"/>
  <c r="S468" i="345"/>
  <c r="S467" i="345" s="1"/>
  <c r="S466" i="345" s="1"/>
  <c r="Q468" i="345"/>
  <c r="Q467" i="345" s="1"/>
  <c r="Q466" i="345" s="1"/>
  <c r="P468" i="345"/>
  <c r="P467" i="345" s="1"/>
  <c r="P466" i="345" s="1"/>
  <c r="O468" i="345"/>
  <c r="O467" i="345" s="1"/>
  <c r="O466" i="345" s="1"/>
  <c r="N468" i="345"/>
  <c r="N467" i="345" s="1"/>
  <c r="N466" i="345" s="1"/>
  <c r="M468" i="345"/>
  <c r="M467" i="345" s="1"/>
  <c r="M466" i="345" s="1"/>
  <c r="L468" i="345"/>
  <c r="L467" i="345" s="1"/>
  <c r="L466" i="345" s="1"/>
  <c r="J468" i="345"/>
  <c r="J467" i="345" s="1"/>
  <c r="J466" i="345" s="1"/>
  <c r="I468" i="345"/>
  <c r="I467" i="345" s="1"/>
  <c r="I466" i="345" s="1"/>
  <c r="H468" i="345"/>
  <c r="H467" i="345" s="1"/>
  <c r="H466" i="345" s="1"/>
  <c r="G468" i="345"/>
  <c r="G467" i="345" s="1"/>
  <c r="G466" i="345" s="1"/>
  <c r="F468" i="345"/>
  <c r="F467" i="345" s="1"/>
  <c r="F466" i="345" s="1"/>
  <c r="D468" i="345"/>
  <c r="AA465" i="345"/>
  <c r="AB465" i="345" s="1"/>
  <c r="Z464" i="345"/>
  <c r="Y464" i="345"/>
  <c r="X464" i="345"/>
  <c r="W464" i="345"/>
  <c r="V464" i="345"/>
  <c r="U464" i="345"/>
  <c r="T464" i="345"/>
  <c r="S464" i="345"/>
  <c r="Q464" i="345"/>
  <c r="P464" i="345"/>
  <c r="O464" i="345"/>
  <c r="N464" i="345"/>
  <c r="M464" i="345"/>
  <c r="L464" i="345"/>
  <c r="J464" i="345"/>
  <c r="I464" i="345"/>
  <c r="H464" i="345"/>
  <c r="G464" i="345"/>
  <c r="F464" i="345"/>
  <c r="D464" i="345"/>
  <c r="AA463" i="345"/>
  <c r="AB463" i="345" s="1"/>
  <c r="K463" i="345"/>
  <c r="AA462" i="345"/>
  <c r="AB462" i="345" s="1"/>
  <c r="K462" i="345"/>
  <c r="AA461" i="345"/>
  <c r="AB461" i="345" s="1"/>
  <c r="K461" i="345"/>
  <c r="AA460" i="345"/>
  <c r="AB460" i="345" s="1"/>
  <c r="AA459" i="345"/>
  <c r="AB459" i="345" s="1"/>
  <c r="K459" i="345"/>
  <c r="AA458" i="345"/>
  <c r="AB458" i="345" s="1"/>
  <c r="K458" i="345"/>
  <c r="AA457" i="345"/>
  <c r="AB457" i="345" s="1"/>
  <c r="K457" i="345"/>
  <c r="AA456" i="345"/>
  <c r="AB456" i="345" s="1"/>
  <c r="AA455" i="345"/>
  <c r="AB455" i="345" s="1"/>
  <c r="K455" i="345"/>
  <c r="AA454" i="345"/>
  <c r="AB454" i="345" s="1"/>
  <c r="K454" i="345"/>
  <c r="AA453" i="345"/>
  <c r="AB453" i="345" s="1"/>
  <c r="K453" i="345"/>
  <c r="AA452" i="345"/>
  <c r="AB452" i="345" s="1"/>
  <c r="AA451" i="345"/>
  <c r="AB451" i="345" s="1"/>
  <c r="K451" i="345"/>
  <c r="AA450" i="345"/>
  <c r="AB450" i="345" s="1"/>
  <c r="K450" i="345"/>
  <c r="AA449" i="345"/>
  <c r="AB449" i="345" s="1"/>
  <c r="K449" i="345"/>
  <c r="AA448" i="345"/>
  <c r="AB448" i="345" s="1"/>
  <c r="AA447" i="345"/>
  <c r="AB447" i="345" s="1"/>
  <c r="K447" i="345"/>
  <c r="AA446" i="345"/>
  <c r="AB446" i="345" s="1"/>
  <c r="K446" i="345"/>
  <c r="AA445" i="345"/>
  <c r="R445" i="345"/>
  <c r="K445" i="345"/>
  <c r="AA444" i="345"/>
  <c r="R444" i="345"/>
  <c r="AA443" i="345"/>
  <c r="R443" i="345"/>
  <c r="K443" i="345"/>
  <c r="AA442" i="345"/>
  <c r="R442" i="345"/>
  <c r="K442" i="345"/>
  <c r="AA441" i="345"/>
  <c r="R441" i="345"/>
  <c r="K441" i="345"/>
  <c r="AA440" i="345"/>
  <c r="R440" i="345"/>
  <c r="AA439" i="345"/>
  <c r="R439" i="345"/>
  <c r="K439" i="345"/>
  <c r="AA438" i="345"/>
  <c r="R438" i="345"/>
  <c r="K438" i="345"/>
  <c r="AA437" i="345"/>
  <c r="R437" i="345"/>
  <c r="K437" i="345"/>
  <c r="AA436" i="345"/>
  <c r="R436" i="345"/>
  <c r="AA435" i="345"/>
  <c r="R435" i="345"/>
  <c r="K435" i="345"/>
  <c r="AA434" i="345"/>
  <c r="R434" i="345"/>
  <c r="K434" i="345"/>
  <c r="AA433" i="345"/>
  <c r="R433" i="345"/>
  <c r="K433" i="345"/>
  <c r="AA432" i="345"/>
  <c r="R432" i="345"/>
  <c r="Z431" i="345"/>
  <c r="Z413" i="345" s="1"/>
  <c r="Z412" i="345" s="1"/>
  <c r="Y431" i="345"/>
  <c r="Y413" i="345" s="1"/>
  <c r="X431" i="345"/>
  <c r="X413" i="345" s="1"/>
  <c r="W431" i="345"/>
  <c r="V431" i="345"/>
  <c r="V413" i="345" s="1"/>
  <c r="V412" i="345" s="1"/>
  <c r="U431" i="345"/>
  <c r="U413" i="345" s="1"/>
  <c r="T431" i="345"/>
  <c r="T413" i="345" s="1"/>
  <c r="S431" i="345"/>
  <c r="Q431" i="345"/>
  <c r="Q413" i="345" s="1"/>
  <c r="Q412" i="345" s="1"/>
  <c r="P431" i="345"/>
  <c r="P413" i="345" s="1"/>
  <c r="P412" i="345" s="1"/>
  <c r="O431" i="345"/>
  <c r="O413" i="345" s="1"/>
  <c r="N431" i="345"/>
  <c r="M431" i="345"/>
  <c r="M413" i="345" s="1"/>
  <c r="M412" i="345" s="1"/>
  <c r="L431" i="345"/>
  <c r="J431" i="345"/>
  <c r="I431" i="345"/>
  <c r="H431" i="345"/>
  <c r="H413" i="345" s="1"/>
  <c r="H412" i="345" s="1"/>
  <c r="G431" i="345"/>
  <c r="G413" i="345" s="1"/>
  <c r="F431" i="345"/>
  <c r="F413" i="345" s="1"/>
  <c r="D431" i="345"/>
  <c r="AA430" i="345"/>
  <c r="R430" i="345"/>
  <c r="K430" i="345"/>
  <c r="AA429" i="345"/>
  <c r="R429" i="345"/>
  <c r="K429" i="345"/>
  <c r="AA428" i="345"/>
  <c r="AB428" i="345" s="1"/>
  <c r="AA427" i="345"/>
  <c r="AB427" i="345" s="1"/>
  <c r="AA426" i="345"/>
  <c r="AB426" i="345" s="1"/>
  <c r="K426" i="345"/>
  <c r="AA425" i="345"/>
  <c r="AB425" i="345" s="1"/>
  <c r="K425" i="345"/>
  <c r="AA424" i="345"/>
  <c r="AB424" i="345" s="1"/>
  <c r="AA423" i="345"/>
  <c r="AB423" i="345" s="1"/>
  <c r="AA422" i="345"/>
  <c r="AB422" i="345" s="1"/>
  <c r="K422" i="345"/>
  <c r="AA421" i="345"/>
  <c r="R421" i="345"/>
  <c r="K421" i="345"/>
  <c r="AA420" i="345"/>
  <c r="R420" i="345"/>
  <c r="AA419" i="345"/>
  <c r="R419" i="345"/>
  <c r="AA418" i="345"/>
  <c r="R418" i="345"/>
  <c r="K418" i="345"/>
  <c r="AA417" i="345"/>
  <c r="R417" i="345"/>
  <c r="K417" i="345"/>
  <c r="AA416" i="345"/>
  <c r="R416" i="345"/>
  <c r="K416" i="345"/>
  <c r="AA415" i="345"/>
  <c r="R415" i="345"/>
  <c r="AA414" i="345"/>
  <c r="R414" i="345"/>
  <c r="K414" i="345"/>
  <c r="W413" i="345"/>
  <c r="W412" i="345" s="1"/>
  <c r="S413" i="345"/>
  <c r="N413" i="345"/>
  <c r="N412" i="345" s="1"/>
  <c r="J413" i="345"/>
  <c r="J412" i="345" s="1"/>
  <c r="I413" i="345"/>
  <c r="I412" i="345" s="1"/>
  <c r="AA411" i="345"/>
  <c r="R411" i="345"/>
  <c r="K411" i="345"/>
  <c r="AA410" i="345"/>
  <c r="R410" i="345"/>
  <c r="K410" i="345"/>
  <c r="Z409" i="345"/>
  <c r="Z408" i="345" s="1"/>
  <c r="Z407" i="345" s="1"/>
  <c r="Y409" i="345"/>
  <c r="Y408" i="345" s="1"/>
  <c r="Y407" i="345" s="1"/>
  <c r="X409" i="345"/>
  <c r="X408" i="345" s="1"/>
  <c r="X407" i="345" s="1"/>
  <c r="W409" i="345"/>
  <c r="V409" i="345"/>
  <c r="V408" i="345" s="1"/>
  <c r="V407" i="345" s="1"/>
  <c r="U409" i="345"/>
  <c r="U408" i="345" s="1"/>
  <c r="U407" i="345" s="1"/>
  <c r="T409" i="345"/>
  <c r="T408" i="345" s="1"/>
  <c r="T407" i="345" s="1"/>
  <c r="S409" i="345"/>
  <c r="S408" i="345" s="1"/>
  <c r="S407" i="345" s="1"/>
  <c r="Q409" i="345"/>
  <c r="Q408" i="345" s="1"/>
  <c r="Q407" i="345" s="1"/>
  <c r="P409" i="345"/>
  <c r="P408" i="345" s="1"/>
  <c r="P407" i="345" s="1"/>
  <c r="O409" i="345"/>
  <c r="O408" i="345" s="1"/>
  <c r="O407" i="345" s="1"/>
  <c r="N409" i="345"/>
  <c r="N408" i="345" s="1"/>
  <c r="N407" i="345" s="1"/>
  <c r="M409" i="345"/>
  <c r="M408" i="345" s="1"/>
  <c r="M407" i="345" s="1"/>
  <c r="L409" i="345"/>
  <c r="J409" i="345"/>
  <c r="J408" i="345" s="1"/>
  <c r="J407" i="345" s="1"/>
  <c r="I409" i="345"/>
  <c r="I408" i="345" s="1"/>
  <c r="I407" i="345" s="1"/>
  <c r="H409" i="345"/>
  <c r="H408" i="345" s="1"/>
  <c r="H407" i="345" s="1"/>
  <c r="G409" i="345"/>
  <c r="F409" i="345"/>
  <c r="F408" i="345" s="1"/>
  <c r="F407" i="345" s="1"/>
  <c r="D409" i="345"/>
  <c r="W408" i="345"/>
  <c r="W407" i="345" s="1"/>
  <c r="G408" i="345"/>
  <c r="G407" i="345" s="1"/>
  <c r="AA406" i="345"/>
  <c r="R406" i="345"/>
  <c r="AA405" i="345"/>
  <c r="R405" i="345"/>
  <c r="K405" i="345"/>
  <c r="Z404" i="345"/>
  <c r="Z403" i="345" s="1"/>
  <c r="Y404" i="345"/>
  <c r="Y403" i="345" s="1"/>
  <c r="X404" i="345"/>
  <c r="X403" i="345" s="1"/>
  <c r="W404" i="345"/>
  <c r="W403" i="345" s="1"/>
  <c r="V404" i="345"/>
  <c r="V403" i="345" s="1"/>
  <c r="U404" i="345"/>
  <c r="U403" i="345" s="1"/>
  <c r="T404" i="345"/>
  <c r="T403" i="345" s="1"/>
  <c r="S404" i="345"/>
  <c r="S403" i="345" s="1"/>
  <c r="Q404" i="345"/>
  <c r="P404" i="345"/>
  <c r="P403" i="345" s="1"/>
  <c r="O404" i="345"/>
  <c r="O403" i="345" s="1"/>
  <c r="N404" i="345"/>
  <c r="M404" i="345"/>
  <c r="L404" i="345"/>
  <c r="L403" i="345" s="1"/>
  <c r="J404" i="345"/>
  <c r="J403" i="345" s="1"/>
  <c r="I404" i="345"/>
  <c r="I403" i="345" s="1"/>
  <c r="H404" i="345"/>
  <c r="H403" i="345" s="1"/>
  <c r="G404" i="345"/>
  <c r="G403" i="345" s="1"/>
  <c r="F404" i="345"/>
  <c r="F403" i="345" s="1"/>
  <c r="D404" i="345"/>
  <c r="D403" i="345" s="1"/>
  <c r="Q403" i="345"/>
  <c r="M403" i="345"/>
  <c r="AA402" i="345"/>
  <c r="R402" i="345"/>
  <c r="K402" i="345"/>
  <c r="Z401" i="345"/>
  <c r="Y401" i="345"/>
  <c r="X401" i="345"/>
  <c r="W401" i="345"/>
  <c r="V401" i="345"/>
  <c r="U401" i="345"/>
  <c r="T401" i="345"/>
  <c r="S401" i="345"/>
  <c r="Q401" i="345"/>
  <c r="P401" i="345"/>
  <c r="O401" i="345"/>
  <c r="N401" i="345"/>
  <c r="M401" i="345"/>
  <c r="L401" i="345"/>
  <c r="J401" i="345"/>
  <c r="I401" i="345"/>
  <c r="H401" i="345"/>
  <c r="G401" i="345"/>
  <c r="F401" i="345"/>
  <c r="D401" i="345"/>
  <c r="AA400" i="345"/>
  <c r="R400" i="345"/>
  <c r="Z399" i="345"/>
  <c r="Y399" i="345"/>
  <c r="Y398" i="345" s="1"/>
  <c r="X399" i="345"/>
  <c r="X398" i="345" s="1"/>
  <c r="W399" i="345"/>
  <c r="W398" i="345" s="1"/>
  <c r="V399" i="345"/>
  <c r="V398" i="345" s="1"/>
  <c r="U399" i="345"/>
  <c r="U398" i="345" s="1"/>
  <c r="T399" i="345"/>
  <c r="T398" i="345" s="1"/>
  <c r="S399" i="345"/>
  <c r="S398" i="345" s="1"/>
  <c r="Q399" i="345"/>
  <c r="Q398" i="345" s="1"/>
  <c r="P399" i="345"/>
  <c r="P398" i="345" s="1"/>
  <c r="O399" i="345"/>
  <c r="O398" i="345" s="1"/>
  <c r="N399" i="345"/>
  <c r="N398" i="345" s="1"/>
  <c r="M399" i="345"/>
  <c r="M398" i="345" s="1"/>
  <c r="L399" i="345"/>
  <c r="L398" i="345" s="1"/>
  <c r="J399" i="345"/>
  <c r="J398" i="345" s="1"/>
  <c r="I399" i="345"/>
  <c r="I398" i="345" s="1"/>
  <c r="H399" i="345"/>
  <c r="H398" i="345" s="1"/>
  <c r="G399" i="345"/>
  <c r="G398" i="345" s="1"/>
  <c r="F399" i="345"/>
  <c r="F398" i="345" s="1"/>
  <c r="D399" i="345"/>
  <c r="Z398" i="345"/>
  <c r="AA397" i="345"/>
  <c r="R397" i="345"/>
  <c r="AA396" i="345"/>
  <c r="R396" i="345"/>
  <c r="AA395" i="345"/>
  <c r="R395" i="345"/>
  <c r="K395" i="345"/>
  <c r="AA394" i="345"/>
  <c r="R394" i="345"/>
  <c r="K394" i="345"/>
  <c r="AA393" i="345"/>
  <c r="R393" i="345"/>
  <c r="AA392" i="345"/>
  <c r="R392" i="345"/>
  <c r="AA391" i="345"/>
  <c r="R391" i="345"/>
  <c r="K391" i="345"/>
  <c r="AA390" i="345"/>
  <c r="R390" i="345"/>
  <c r="K390" i="345"/>
  <c r="AA389" i="345"/>
  <c r="R389" i="345"/>
  <c r="AA388" i="345"/>
  <c r="R388" i="345"/>
  <c r="AA387" i="345"/>
  <c r="R387" i="345"/>
  <c r="K387" i="345"/>
  <c r="AA386" i="345"/>
  <c r="R386" i="345"/>
  <c r="K386" i="345"/>
  <c r="AA385" i="345"/>
  <c r="R385" i="345"/>
  <c r="AA384" i="345"/>
  <c r="R384" i="345"/>
  <c r="AA383" i="345"/>
  <c r="R383" i="345"/>
  <c r="K383" i="345"/>
  <c r="AA382" i="345"/>
  <c r="R382" i="345"/>
  <c r="K382" i="345"/>
  <c r="AA381" i="345"/>
  <c r="R381" i="345"/>
  <c r="AA380" i="345"/>
  <c r="R380" i="345"/>
  <c r="AA379" i="345"/>
  <c r="R379" i="345"/>
  <c r="K379" i="345"/>
  <c r="AA378" i="345"/>
  <c r="R378" i="345"/>
  <c r="K378" i="345"/>
  <c r="AA377" i="345"/>
  <c r="R377" i="345"/>
  <c r="Z376" i="345"/>
  <c r="Y376" i="345"/>
  <c r="X376" i="345"/>
  <c r="W376" i="345"/>
  <c r="V376" i="345"/>
  <c r="U376" i="345"/>
  <c r="T376" i="345"/>
  <c r="S376" i="345"/>
  <c r="Q376" i="345"/>
  <c r="P376" i="345"/>
  <c r="O376" i="345"/>
  <c r="N376" i="345"/>
  <c r="M376" i="345"/>
  <c r="L376" i="345"/>
  <c r="J376" i="345"/>
  <c r="I376" i="345"/>
  <c r="H376" i="345"/>
  <c r="G376" i="345"/>
  <c r="F376" i="345"/>
  <c r="D376" i="345"/>
  <c r="AA375" i="345"/>
  <c r="R375" i="345"/>
  <c r="K375" i="345"/>
  <c r="AA374" i="345"/>
  <c r="R374" i="345"/>
  <c r="K374" i="345"/>
  <c r="AA373" i="345"/>
  <c r="R373" i="345"/>
  <c r="K373" i="345"/>
  <c r="AA372" i="345"/>
  <c r="R372" i="345"/>
  <c r="AA371" i="345"/>
  <c r="R371" i="345"/>
  <c r="K371" i="345"/>
  <c r="AA370" i="345"/>
  <c r="R370" i="345"/>
  <c r="K370" i="345"/>
  <c r="AA369" i="345"/>
  <c r="R369" i="345"/>
  <c r="K369" i="345"/>
  <c r="AA368" i="345"/>
  <c r="R368" i="345"/>
  <c r="AA367" i="345"/>
  <c r="R367" i="345"/>
  <c r="K367" i="345"/>
  <c r="AA366" i="345"/>
  <c r="R366" i="345"/>
  <c r="K366" i="345"/>
  <c r="AA365" i="345"/>
  <c r="R365" i="345"/>
  <c r="K365" i="345"/>
  <c r="AA364" i="345"/>
  <c r="R364" i="345"/>
  <c r="AA363" i="345"/>
  <c r="R363" i="345"/>
  <c r="K363" i="345"/>
  <c r="AA362" i="345"/>
  <c r="R362" i="345"/>
  <c r="K362" i="345"/>
  <c r="AA361" i="345"/>
  <c r="R361" i="345"/>
  <c r="K361" i="345"/>
  <c r="AA360" i="345"/>
  <c r="R360" i="345"/>
  <c r="AA359" i="345"/>
  <c r="R359" i="345"/>
  <c r="K359" i="345"/>
  <c r="AA358" i="345"/>
  <c r="R358" i="345"/>
  <c r="K358" i="345"/>
  <c r="AA357" i="345"/>
  <c r="R357" i="345"/>
  <c r="K357" i="345"/>
  <c r="AA356" i="345"/>
  <c r="R356" i="345"/>
  <c r="AA355" i="345"/>
  <c r="R355" i="345"/>
  <c r="K355" i="345"/>
  <c r="AA354" i="345"/>
  <c r="R354" i="345"/>
  <c r="K354" i="345"/>
  <c r="AA353" i="345"/>
  <c r="R353" i="345"/>
  <c r="K353" i="345"/>
  <c r="AA352" i="345"/>
  <c r="R352" i="345"/>
  <c r="AA351" i="345"/>
  <c r="R351" i="345"/>
  <c r="K351" i="345"/>
  <c r="AA350" i="345"/>
  <c r="R350" i="345"/>
  <c r="K350" i="345"/>
  <c r="AA349" i="345"/>
  <c r="R349" i="345"/>
  <c r="K349" i="345"/>
  <c r="AA348" i="345"/>
  <c r="R348" i="345"/>
  <c r="AA347" i="345"/>
  <c r="R347" i="345"/>
  <c r="K347" i="345"/>
  <c r="AA346" i="345"/>
  <c r="R346" i="345"/>
  <c r="K346" i="345"/>
  <c r="Z345" i="345"/>
  <c r="Y345" i="345"/>
  <c r="X345" i="345"/>
  <c r="W345" i="345"/>
  <c r="V345" i="345"/>
  <c r="U345" i="345"/>
  <c r="T345" i="345"/>
  <c r="S345" i="345"/>
  <c r="Q345" i="345"/>
  <c r="P345" i="345"/>
  <c r="O345" i="345"/>
  <c r="N345" i="345"/>
  <c r="M345" i="345"/>
  <c r="L345" i="345"/>
  <c r="J345" i="345"/>
  <c r="I345" i="345"/>
  <c r="H345" i="345"/>
  <c r="G345" i="345"/>
  <c r="F345" i="345"/>
  <c r="D345" i="345"/>
  <c r="AA344" i="345"/>
  <c r="R344" i="345"/>
  <c r="K344" i="345"/>
  <c r="Z343" i="345"/>
  <c r="Y343" i="345"/>
  <c r="X343" i="345"/>
  <c r="W343" i="345"/>
  <c r="V343" i="345"/>
  <c r="U343" i="345"/>
  <c r="T343" i="345"/>
  <c r="S343" i="345"/>
  <c r="Q343" i="345"/>
  <c r="P343" i="345"/>
  <c r="O343" i="345"/>
  <c r="N343" i="345"/>
  <c r="M343" i="345"/>
  <c r="L343" i="345"/>
  <c r="J343" i="345"/>
  <c r="I343" i="345"/>
  <c r="H343" i="345"/>
  <c r="G343" i="345"/>
  <c r="F343" i="345"/>
  <c r="D343" i="345"/>
  <c r="AA342" i="345"/>
  <c r="R342" i="345"/>
  <c r="AA341" i="345"/>
  <c r="R341" i="345"/>
  <c r="K341" i="345"/>
  <c r="AA340" i="345"/>
  <c r="R340" i="345"/>
  <c r="AA339" i="345"/>
  <c r="R339" i="345"/>
  <c r="K339" i="345"/>
  <c r="AA338" i="345"/>
  <c r="R338" i="345"/>
  <c r="AA337" i="345"/>
  <c r="R337" i="345"/>
  <c r="K337" i="345"/>
  <c r="AA336" i="345"/>
  <c r="R336" i="345"/>
  <c r="K336" i="345"/>
  <c r="AA335" i="345"/>
  <c r="R335" i="345"/>
  <c r="K335" i="345"/>
  <c r="AA334" i="345"/>
  <c r="R334" i="345"/>
  <c r="AA333" i="345"/>
  <c r="R333" i="345"/>
  <c r="K333" i="345"/>
  <c r="AA332" i="345"/>
  <c r="R332" i="345"/>
  <c r="AA331" i="345"/>
  <c r="R331" i="345"/>
  <c r="K331" i="345"/>
  <c r="AA330" i="345"/>
  <c r="R330" i="345"/>
  <c r="AA329" i="345"/>
  <c r="R329" i="345"/>
  <c r="K329" i="345"/>
  <c r="AA328" i="345"/>
  <c r="R328" i="345"/>
  <c r="AA327" i="345"/>
  <c r="R327" i="345"/>
  <c r="K327" i="345"/>
  <c r="AA326" i="345"/>
  <c r="R326" i="345"/>
  <c r="AA325" i="345"/>
  <c r="R325" i="345"/>
  <c r="K325" i="345"/>
  <c r="AA324" i="345"/>
  <c r="R324" i="345"/>
  <c r="AA323" i="345"/>
  <c r="R323" i="345"/>
  <c r="K323" i="345"/>
  <c r="AA322" i="345"/>
  <c r="R322" i="345"/>
  <c r="AA321" i="345"/>
  <c r="R321" i="345"/>
  <c r="K321" i="345"/>
  <c r="AA320" i="345"/>
  <c r="R320" i="345"/>
  <c r="AA319" i="345"/>
  <c r="R319" i="345"/>
  <c r="K319" i="345"/>
  <c r="AA318" i="345"/>
  <c r="R318" i="345"/>
  <c r="AA317" i="345"/>
  <c r="R317" i="345"/>
  <c r="K317" i="345"/>
  <c r="AA316" i="345"/>
  <c r="R316" i="345"/>
  <c r="AA315" i="345"/>
  <c r="R315" i="345"/>
  <c r="K315" i="345"/>
  <c r="AA314" i="345"/>
  <c r="R314" i="345"/>
  <c r="AA313" i="345"/>
  <c r="R313" i="345"/>
  <c r="K313" i="345"/>
  <c r="AA312" i="345"/>
  <c r="R312" i="345"/>
  <c r="AA311" i="345"/>
  <c r="R311" i="345"/>
  <c r="K311" i="345"/>
  <c r="AA310" i="345"/>
  <c r="R310" i="345"/>
  <c r="AA309" i="345"/>
  <c r="R309" i="345"/>
  <c r="K309" i="345"/>
  <c r="AA308" i="345"/>
  <c r="R308" i="345"/>
  <c r="AA307" i="345"/>
  <c r="R307" i="345"/>
  <c r="K307" i="345"/>
  <c r="AA306" i="345"/>
  <c r="R306" i="345"/>
  <c r="AA305" i="345"/>
  <c r="R305" i="345"/>
  <c r="K305" i="345"/>
  <c r="AA304" i="345"/>
  <c r="R304" i="345"/>
  <c r="AA303" i="345"/>
  <c r="R303" i="345"/>
  <c r="K303" i="345"/>
  <c r="AA302" i="345"/>
  <c r="R302" i="345"/>
  <c r="AA301" i="345"/>
  <c r="R301" i="345"/>
  <c r="K301" i="345"/>
  <c r="AA300" i="345"/>
  <c r="R300" i="345"/>
  <c r="K300" i="345"/>
  <c r="AA299" i="345"/>
  <c r="R299" i="345"/>
  <c r="K299" i="345"/>
  <c r="AA298" i="345"/>
  <c r="R298" i="345"/>
  <c r="AA297" i="345"/>
  <c r="R297" i="345"/>
  <c r="K297" i="345"/>
  <c r="AA296" i="345"/>
  <c r="R296" i="345"/>
  <c r="AA295" i="345"/>
  <c r="R295" i="345"/>
  <c r="K295" i="345"/>
  <c r="AA294" i="345"/>
  <c r="R294" i="345"/>
  <c r="AA293" i="345"/>
  <c r="R293" i="345"/>
  <c r="K293" i="345"/>
  <c r="AA292" i="345"/>
  <c r="R292" i="345"/>
  <c r="K292" i="345"/>
  <c r="AA291" i="345"/>
  <c r="R291" i="345"/>
  <c r="K291" i="345"/>
  <c r="AA290" i="345"/>
  <c r="R290" i="345"/>
  <c r="AA289" i="345"/>
  <c r="R289" i="345"/>
  <c r="K289" i="345"/>
  <c r="AA288" i="345"/>
  <c r="R288" i="345"/>
  <c r="AA287" i="345"/>
  <c r="R287" i="345"/>
  <c r="K287" i="345"/>
  <c r="AA286" i="345"/>
  <c r="R286" i="345"/>
  <c r="AA285" i="345"/>
  <c r="R285" i="345"/>
  <c r="K285" i="345"/>
  <c r="AA284" i="345"/>
  <c r="R284" i="345"/>
  <c r="K284" i="345"/>
  <c r="AA283" i="345"/>
  <c r="R283" i="345"/>
  <c r="K283" i="345"/>
  <c r="AA282" i="345"/>
  <c r="R282" i="345"/>
  <c r="AA281" i="345"/>
  <c r="R281" i="345"/>
  <c r="K281" i="345"/>
  <c r="AA280" i="345"/>
  <c r="R280" i="345"/>
  <c r="AA279" i="345"/>
  <c r="R279" i="345"/>
  <c r="K279" i="345"/>
  <c r="AA278" i="345"/>
  <c r="R278" i="345"/>
  <c r="AA277" i="345"/>
  <c r="R277" i="345"/>
  <c r="K277" i="345"/>
  <c r="AA276" i="345"/>
  <c r="R276" i="345"/>
  <c r="K276" i="345"/>
  <c r="AA275" i="345"/>
  <c r="R275" i="345"/>
  <c r="K275" i="345"/>
  <c r="AA274" i="345"/>
  <c r="R274" i="345"/>
  <c r="AA273" i="345"/>
  <c r="R273" i="345"/>
  <c r="K273" i="345"/>
  <c r="AA272" i="345"/>
  <c r="R272" i="345"/>
  <c r="AA271" i="345"/>
  <c r="R271" i="345"/>
  <c r="K271" i="345"/>
  <c r="AA270" i="345"/>
  <c r="R270" i="345"/>
  <c r="AA269" i="345"/>
  <c r="R269" i="345"/>
  <c r="K269" i="345"/>
  <c r="AA268" i="345"/>
  <c r="R268" i="345"/>
  <c r="K268" i="345"/>
  <c r="AA267" i="345"/>
  <c r="R267" i="345"/>
  <c r="K267" i="345"/>
  <c r="AA266" i="345"/>
  <c r="R266" i="345"/>
  <c r="AA265" i="345"/>
  <c r="R265" i="345"/>
  <c r="K265" i="345"/>
  <c r="AA264" i="345"/>
  <c r="R264" i="345"/>
  <c r="AA263" i="345"/>
  <c r="R263" i="345"/>
  <c r="K263" i="345"/>
  <c r="AA262" i="345"/>
  <c r="R262" i="345"/>
  <c r="AA261" i="345"/>
  <c r="R261" i="345"/>
  <c r="K261" i="345"/>
  <c r="Z260" i="345"/>
  <c r="Y260" i="345"/>
  <c r="X260" i="345"/>
  <c r="W260" i="345"/>
  <c r="V260" i="345"/>
  <c r="U260" i="345"/>
  <c r="T260" i="345"/>
  <c r="S260" i="345"/>
  <c r="S259" i="345" s="1"/>
  <c r="Q260" i="345"/>
  <c r="P260" i="345"/>
  <c r="O260" i="345"/>
  <c r="N260" i="345"/>
  <c r="M260" i="345"/>
  <c r="L260" i="345"/>
  <c r="J260" i="345"/>
  <c r="I260" i="345"/>
  <c r="H260" i="345"/>
  <c r="G260" i="345"/>
  <c r="F260" i="345"/>
  <c r="D260" i="345"/>
  <c r="Z255" i="345"/>
  <c r="Y255" i="345"/>
  <c r="X255" i="345"/>
  <c r="W255" i="345"/>
  <c r="V255" i="345"/>
  <c r="U255" i="345"/>
  <c r="T255" i="345"/>
  <c r="S255" i="345"/>
  <c r="Q255" i="345"/>
  <c r="P255" i="345"/>
  <c r="O255" i="345"/>
  <c r="N255" i="345"/>
  <c r="M255" i="345"/>
  <c r="L255" i="345"/>
  <c r="J255" i="345"/>
  <c r="I255" i="345"/>
  <c r="H255" i="345"/>
  <c r="G255" i="345"/>
  <c r="F255" i="345"/>
  <c r="D255" i="345"/>
  <c r="Z254" i="345"/>
  <c r="Y254" i="345"/>
  <c r="X254" i="345"/>
  <c r="W254" i="345"/>
  <c r="V254" i="345"/>
  <c r="U254" i="345"/>
  <c r="T254" i="345"/>
  <c r="S254" i="345"/>
  <c r="Q254" i="345"/>
  <c r="P254" i="345"/>
  <c r="O254" i="345"/>
  <c r="N254" i="345"/>
  <c r="M254" i="345"/>
  <c r="L254" i="345"/>
  <c r="J254" i="345"/>
  <c r="I254" i="345"/>
  <c r="H254" i="345"/>
  <c r="G254" i="345"/>
  <c r="F254" i="345"/>
  <c r="D254" i="345"/>
  <c r="Z253" i="345"/>
  <c r="Y253" i="345"/>
  <c r="X253" i="345"/>
  <c r="W253" i="345"/>
  <c r="V253" i="345"/>
  <c r="U253" i="345"/>
  <c r="T253" i="345"/>
  <c r="S253" i="345"/>
  <c r="Q253" i="345"/>
  <c r="P253" i="345"/>
  <c r="O253" i="345"/>
  <c r="N253" i="345"/>
  <c r="M253" i="345"/>
  <c r="L253" i="345"/>
  <c r="J253" i="345"/>
  <c r="I253" i="345"/>
  <c r="H253" i="345"/>
  <c r="G253" i="345"/>
  <c r="F253" i="345"/>
  <c r="D253" i="345"/>
  <c r="Z252" i="345"/>
  <c r="Y252" i="345"/>
  <c r="X252" i="345"/>
  <c r="W252" i="345"/>
  <c r="V252" i="345"/>
  <c r="U252" i="345"/>
  <c r="T252" i="345"/>
  <c r="S252" i="345"/>
  <c r="Q252" i="345"/>
  <c r="P252" i="345"/>
  <c r="O252" i="345"/>
  <c r="N252" i="345"/>
  <c r="M252" i="345"/>
  <c r="L252" i="345"/>
  <c r="J252" i="345"/>
  <c r="I252" i="345"/>
  <c r="H252" i="345"/>
  <c r="G252" i="345"/>
  <c r="F252" i="345"/>
  <c r="D252" i="345"/>
  <c r="Z251" i="345"/>
  <c r="Y251" i="345"/>
  <c r="X251" i="345"/>
  <c r="W251" i="345"/>
  <c r="V251" i="345"/>
  <c r="U251" i="345"/>
  <c r="T251" i="345"/>
  <c r="S251" i="345"/>
  <c r="Q251" i="345"/>
  <c r="P251" i="345"/>
  <c r="O251" i="345"/>
  <c r="N251" i="345"/>
  <c r="M251" i="345"/>
  <c r="L251" i="345"/>
  <c r="J251" i="345"/>
  <c r="I251" i="345"/>
  <c r="H251" i="345"/>
  <c r="G251" i="345"/>
  <c r="F251" i="345"/>
  <c r="D251" i="345"/>
  <c r="Z250" i="345"/>
  <c r="Y250" i="345"/>
  <c r="X250" i="345"/>
  <c r="W250" i="345"/>
  <c r="V250" i="345"/>
  <c r="U250" i="345"/>
  <c r="T250" i="345"/>
  <c r="S250" i="345"/>
  <c r="Q250" i="345"/>
  <c r="P250" i="345"/>
  <c r="O250" i="345"/>
  <c r="N250" i="345"/>
  <c r="M250" i="345"/>
  <c r="L250" i="345"/>
  <c r="J250" i="345"/>
  <c r="I250" i="345"/>
  <c r="H250" i="345"/>
  <c r="G250" i="345"/>
  <c r="F250" i="345"/>
  <c r="D250" i="345"/>
  <c r="Z249" i="345"/>
  <c r="Y249" i="345"/>
  <c r="X249" i="345"/>
  <c r="W249" i="345"/>
  <c r="V249" i="345"/>
  <c r="U249" i="345"/>
  <c r="T249" i="345"/>
  <c r="T248" i="345" s="1"/>
  <c r="S249" i="345"/>
  <c r="Q249" i="345"/>
  <c r="P249" i="345"/>
  <c r="O249" i="345"/>
  <c r="O248" i="345" s="1"/>
  <c r="N249" i="345"/>
  <c r="M249" i="345"/>
  <c r="L249" i="345"/>
  <c r="J249" i="345"/>
  <c r="J248" i="345" s="1"/>
  <c r="I249" i="345"/>
  <c r="H249" i="345"/>
  <c r="G249" i="345"/>
  <c r="F249" i="345"/>
  <c r="F248" i="345" s="1"/>
  <c r="D249" i="345"/>
  <c r="D248" i="345" s="1"/>
  <c r="H248" i="345"/>
  <c r="Z247" i="345"/>
  <c r="Z246" i="345" s="1"/>
  <c r="Y247" i="345"/>
  <c r="Y246" i="345" s="1"/>
  <c r="X247" i="345"/>
  <c r="X246" i="345" s="1"/>
  <c r="W247" i="345"/>
  <c r="W246" i="345" s="1"/>
  <c r="V247" i="345"/>
  <c r="V246" i="345" s="1"/>
  <c r="U247" i="345"/>
  <c r="U246" i="345" s="1"/>
  <c r="T247" i="345"/>
  <c r="T246" i="345" s="1"/>
  <c r="S247" i="345"/>
  <c r="S246" i="345" s="1"/>
  <c r="Q247" i="345"/>
  <c r="Q246" i="345" s="1"/>
  <c r="P247" i="345"/>
  <c r="O247" i="345"/>
  <c r="O246" i="345" s="1"/>
  <c r="N247" i="345"/>
  <c r="N246" i="345" s="1"/>
  <c r="M247" i="345"/>
  <c r="M246" i="345" s="1"/>
  <c r="L247" i="345"/>
  <c r="L246" i="345" s="1"/>
  <c r="J247" i="345"/>
  <c r="J246" i="345" s="1"/>
  <c r="I247" i="345"/>
  <c r="I246" i="345" s="1"/>
  <c r="H247" i="345"/>
  <c r="H246" i="345" s="1"/>
  <c r="G247" i="345"/>
  <c r="F247" i="345"/>
  <c r="F246" i="345" s="1"/>
  <c r="D247" i="345"/>
  <c r="D246" i="345" s="1"/>
  <c r="P246" i="345"/>
  <c r="G246" i="345"/>
  <c r="Z245" i="345"/>
  <c r="Z244" i="345" s="1"/>
  <c r="Z243" i="345" s="1"/>
  <c r="Y245" i="345"/>
  <c r="Y244" i="345" s="1"/>
  <c r="Y243" i="345" s="1"/>
  <c r="X245" i="345"/>
  <c r="X244" i="345" s="1"/>
  <c r="X243" i="345" s="1"/>
  <c r="W245" i="345"/>
  <c r="W244" i="345" s="1"/>
  <c r="W243" i="345" s="1"/>
  <c r="V245" i="345"/>
  <c r="V244" i="345" s="1"/>
  <c r="V243" i="345" s="1"/>
  <c r="U245" i="345"/>
  <c r="U244" i="345" s="1"/>
  <c r="U243" i="345" s="1"/>
  <c r="T245" i="345"/>
  <c r="T244" i="345" s="1"/>
  <c r="T243" i="345" s="1"/>
  <c r="S245" i="345"/>
  <c r="S244" i="345" s="1"/>
  <c r="Q245" i="345"/>
  <c r="Q244" i="345" s="1"/>
  <c r="Q243" i="345" s="1"/>
  <c r="P245" i="345"/>
  <c r="P244" i="345" s="1"/>
  <c r="P243" i="345" s="1"/>
  <c r="O245" i="345"/>
  <c r="O244" i="345" s="1"/>
  <c r="O243" i="345" s="1"/>
  <c r="N245" i="345"/>
  <c r="N244" i="345" s="1"/>
  <c r="N243" i="345" s="1"/>
  <c r="M245" i="345"/>
  <c r="M244" i="345" s="1"/>
  <c r="M243" i="345" s="1"/>
  <c r="L245" i="345"/>
  <c r="L244" i="345" s="1"/>
  <c r="J245" i="345"/>
  <c r="J244" i="345" s="1"/>
  <c r="J243" i="345" s="1"/>
  <c r="I245" i="345"/>
  <c r="I244" i="345" s="1"/>
  <c r="I243" i="345" s="1"/>
  <c r="H245" i="345"/>
  <c r="H244" i="345" s="1"/>
  <c r="H243" i="345" s="1"/>
  <c r="G245" i="345"/>
  <c r="F245" i="345"/>
  <c r="F244" i="345" s="1"/>
  <c r="F243" i="345" s="1"/>
  <c r="D245" i="345"/>
  <c r="G244" i="345"/>
  <c r="G243" i="345" s="1"/>
  <c r="AA242" i="345"/>
  <c r="R242" i="345"/>
  <c r="K242" i="345"/>
  <c r="AA241" i="345"/>
  <c r="R241" i="345"/>
  <c r="K241" i="345"/>
  <c r="Z240" i="345"/>
  <c r="Z232" i="345" s="1"/>
  <c r="Z231" i="345" s="1"/>
  <c r="Y240" i="345"/>
  <c r="Y232" i="345" s="1"/>
  <c r="Y231" i="345" s="1"/>
  <c r="X240" i="345"/>
  <c r="X232" i="345" s="1"/>
  <c r="X231" i="345" s="1"/>
  <c r="W240" i="345"/>
  <c r="W232" i="345" s="1"/>
  <c r="W231" i="345" s="1"/>
  <c r="V240" i="345"/>
  <c r="V232" i="345" s="1"/>
  <c r="U240" i="345"/>
  <c r="U232" i="345" s="1"/>
  <c r="U231" i="345" s="1"/>
  <c r="T240" i="345"/>
  <c r="T232" i="345" s="1"/>
  <c r="T231" i="345" s="1"/>
  <c r="S240" i="345"/>
  <c r="S232" i="345" s="1"/>
  <c r="Q240" i="345"/>
  <c r="Q232" i="345" s="1"/>
  <c r="Q231" i="345" s="1"/>
  <c r="P240" i="345"/>
  <c r="P232" i="345" s="1"/>
  <c r="P231" i="345" s="1"/>
  <c r="O240" i="345"/>
  <c r="O232" i="345" s="1"/>
  <c r="O231" i="345" s="1"/>
  <c r="N240" i="345"/>
  <c r="M240" i="345"/>
  <c r="M232" i="345" s="1"/>
  <c r="L240" i="345"/>
  <c r="L232" i="345" s="1"/>
  <c r="J240" i="345"/>
  <c r="J232" i="345" s="1"/>
  <c r="J231" i="345" s="1"/>
  <c r="I240" i="345"/>
  <c r="I232" i="345" s="1"/>
  <c r="I231" i="345" s="1"/>
  <c r="H240" i="345"/>
  <c r="H232" i="345" s="1"/>
  <c r="H231" i="345" s="1"/>
  <c r="G240" i="345"/>
  <c r="G232" i="345" s="1"/>
  <c r="G231" i="345" s="1"/>
  <c r="F240" i="345"/>
  <c r="F232" i="345" s="1"/>
  <c r="F231" i="345" s="1"/>
  <c r="D240" i="345"/>
  <c r="Z239" i="345"/>
  <c r="Y239" i="345"/>
  <c r="X239" i="345"/>
  <c r="W239" i="345"/>
  <c r="V239" i="345"/>
  <c r="U239" i="345"/>
  <c r="T239" i="345"/>
  <c r="S239" i="345"/>
  <c r="Q239" i="345"/>
  <c r="P239" i="345"/>
  <c r="O239" i="345"/>
  <c r="N239" i="345"/>
  <c r="M239" i="345"/>
  <c r="L239" i="345"/>
  <c r="J239" i="345"/>
  <c r="I239" i="345"/>
  <c r="H239" i="345"/>
  <c r="G239" i="345"/>
  <c r="F239" i="345"/>
  <c r="D239" i="345"/>
  <c r="Z238" i="345"/>
  <c r="Y238" i="345"/>
  <c r="X238" i="345"/>
  <c r="W238" i="345"/>
  <c r="V238" i="345"/>
  <c r="U238" i="345"/>
  <c r="T238" i="345"/>
  <c r="S238" i="345"/>
  <c r="Q238" i="345"/>
  <c r="P238" i="345"/>
  <c r="O238" i="345"/>
  <c r="N238" i="345"/>
  <c r="M238" i="345"/>
  <c r="L238" i="345"/>
  <c r="J238" i="345"/>
  <c r="I238" i="345"/>
  <c r="H238" i="345"/>
  <c r="G238" i="345"/>
  <c r="F238" i="345"/>
  <c r="D238" i="345"/>
  <c r="Z237" i="345"/>
  <c r="Y237" i="345"/>
  <c r="X237" i="345"/>
  <c r="W237" i="345"/>
  <c r="V237" i="345"/>
  <c r="U237" i="345"/>
  <c r="T237" i="345"/>
  <c r="S237" i="345"/>
  <c r="Q237" i="345"/>
  <c r="P237" i="345"/>
  <c r="O237" i="345"/>
  <c r="N237" i="345"/>
  <c r="M237" i="345"/>
  <c r="L237" i="345"/>
  <c r="J237" i="345"/>
  <c r="I237" i="345"/>
  <c r="H237" i="345"/>
  <c r="G237" i="345"/>
  <c r="F237" i="345"/>
  <c r="D237" i="345"/>
  <c r="Z236" i="345"/>
  <c r="Y236" i="345"/>
  <c r="X236" i="345"/>
  <c r="W236" i="345"/>
  <c r="V236" i="345"/>
  <c r="U236" i="345"/>
  <c r="T236" i="345"/>
  <c r="S236" i="345"/>
  <c r="Q236" i="345"/>
  <c r="P236" i="345"/>
  <c r="O236" i="345"/>
  <c r="N236" i="345"/>
  <c r="M236" i="345"/>
  <c r="L236" i="345"/>
  <c r="J236" i="345"/>
  <c r="I236" i="345"/>
  <c r="H236" i="345"/>
  <c r="G236" i="345"/>
  <c r="F236" i="345"/>
  <c r="D236" i="345"/>
  <c r="Z235" i="345"/>
  <c r="Y235" i="345"/>
  <c r="X235" i="345"/>
  <c r="W235" i="345"/>
  <c r="V235" i="345"/>
  <c r="U235" i="345"/>
  <c r="T235" i="345"/>
  <c r="S235" i="345"/>
  <c r="Q235" i="345"/>
  <c r="P235" i="345"/>
  <c r="O235" i="345"/>
  <c r="N235" i="345"/>
  <c r="M235" i="345"/>
  <c r="L235" i="345"/>
  <c r="J235" i="345"/>
  <c r="I235" i="345"/>
  <c r="H235" i="345"/>
  <c r="G235" i="345"/>
  <c r="F235" i="345"/>
  <c r="D235" i="345"/>
  <c r="Z234" i="345"/>
  <c r="Y234" i="345"/>
  <c r="X234" i="345"/>
  <c r="W234" i="345"/>
  <c r="V234" i="345"/>
  <c r="U234" i="345"/>
  <c r="T234" i="345"/>
  <c r="S234" i="345"/>
  <c r="Q234" i="345"/>
  <c r="P234" i="345"/>
  <c r="O234" i="345"/>
  <c r="N234" i="345"/>
  <c r="M234" i="345"/>
  <c r="L234" i="345"/>
  <c r="J234" i="345"/>
  <c r="I234" i="345"/>
  <c r="H234" i="345"/>
  <c r="G234" i="345"/>
  <c r="F234" i="345"/>
  <c r="D234" i="345"/>
  <c r="AA233" i="345"/>
  <c r="R233" i="345"/>
  <c r="N232" i="345"/>
  <c r="N231" i="345" s="1"/>
  <c r="V231" i="345"/>
  <c r="M231" i="345"/>
  <c r="AA230" i="345"/>
  <c r="R230" i="345"/>
  <c r="K230" i="345"/>
  <c r="Z229" i="345"/>
  <c r="Y229" i="345"/>
  <c r="X229" i="345"/>
  <c r="W229" i="345"/>
  <c r="V229" i="345"/>
  <c r="U229" i="345"/>
  <c r="T229" i="345"/>
  <c r="S229" i="345"/>
  <c r="Q229" i="345"/>
  <c r="P229" i="345"/>
  <c r="O229" i="345"/>
  <c r="N229" i="345"/>
  <c r="M229" i="345"/>
  <c r="L229" i="345"/>
  <c r="J229" i="345"/>
  <c r="I229" i="345"/>
  <c r="H229" i="345"/>
  <c r="G229" i="345"/>
  <c r="F229" i="345"/>
  <c r="D229" i="345"/>
  <c r="AA228" i="345"/>
  <c r="R228" i="345"/>
  <c r="AA227" i="345"/>
  <c r="R227" i="345"/>
  <c r="K227" i="345"/>
  <c r="Z226" i="345"/>
  <c r="Y226" i="345"/>
  <c r="X226" i="345"/>
  <c r="W226" i="345"/>
  <c r="V226" i="345"/>
  <c r="U226" i="345"/>
  <c r="T226" i="345"/>
  <c r="S226" i="345"/>
  <c r="Q226" i="345"/>
  <c r="P226" i="345"/>
  <c r="O226" i="345"/>
  <c r="N226" i="345"/>
  <c r="M226" i="345"/>
  <c r="L226" i="345"/>
  <c r="J226" i="345"/>
  <c r="I226" i="345"/>
  <c r="H226" i="345"/>
  <c r="G226" i="345"/>
  <c r="F226" i="345"/>
  <c r="D226" i="345"/>
  <c r="AA225" i="345"/>
  <c r="R225" i="345"/>
  <c r="Z224" i="345"/>
  <c r="Z223" i="345" s="1"/>
  <c r="Y224" i="345"/>
  <c r="Y223" i="345" s="1"/>
  <c r="X224" i="345"/>
  <c r="X223" i="345" s="1"/>
  <c r="W224" i="345"/>
  <c r="W223" i="345" s="1"/>
  <c r="V224" i="345"/>
  <c r="V223" i="345" s="1"/>
  <c r="U224" i="345"/>
  <c r="U223" i="345" s="1"/>
  <c r="T224" i="345"/>
  <c r="T223" i="345" s="1"/>
  <c r="S224" i="345"/>
  <c r="S223" i="345" s="1"/>
  <c r="Q224" i="345"/>
  <c r="Q223" i="345" s="1"/>
  <c r="P224" i="345"/>
  <c r="P223" i="345" s="1"/>
  <c r="O224" i="345"/>
  <c r="O223" i="345" s="1"/>
  <c r="N224" i="345"/>
  <c r="M224" i="345"/>
  <c r="M223" i="345" s="1"/>
  <c r="L224" i="345"/>
  <c r="L223" i="345" s="1"/>
  <c r="J224" i="345"/>
  <c r="J223" i="345" s="1"/>
  <c r="I224" i="345"/>
  <c r="I223" i="345" s="1"/>
  <c r="H224" i="345"/>
  <c r="H223" i="345" s="1"/>
  <c r="G224" i="345"/>
  <c r="G223" i="345" s="1"/>
  <c r="F224" i="345"/>
  <c r="F223" i="345" s="1"/>
  <c r="D224" i="345"/>
  <c r="D223" i="345" s="1"/>
  <c r="AA222" i="345"/>
  <c r="R222" i="345"/>
  <c r="K222" i="345"/>
  <c r="AA221" i="345"/>
  <c r="R221" i="345"/>
  <c r="K221" i="345"/>
  <c r="Z220" i="345"/>
  <c r="Z219" i="345" s="1"/>
  <c r="Y220" i="345"/>
  <c r="Y219" i="345" s="1"/>
  <c r="X220" i="345"/>
  <c r="X219" i="345" s="1"/>
  <c r="W220" i="345"/>
  <c r="W219" i="345" s="1"/>
  <c r="V220" i="345"/>
  <c r="V219" i="345" s="1"/>
  <c r="U220" i="345"/>
  <c r="U219" i="345" s="1"/>
  <c r="T220" i="345"/>
  <c r="T219" i="345" s="1"/>
  <c r="S220" i="345"/>
  <c r="S219" i="345" s="1"/>
  <c r="Q220" i="345"/>
  <c r="Q219" i="345" s="1"/>
  <c r="P220" i="345"/>
  <c r="P219" i="345" s="1"/>
  <c r="O220" i="345"/>
  <c r="O219" i="345" s="1"/>
  <c r="N220" i="345"/>
  <c r="M220" i="345"/>
  <c r="M219" i="345" s="1"/>
  <c r="L220" i="345"/>
  <c r="L219" i="345" s="1"/>
  <c r="J220" i="345"/>
  <c r="J219" i="345" s="1"/>
  <c r="I220" i="345"/>
  <c r="I219" i="345" s="1"/>
  <c r="H220" i="345"/>
  <c r="G220" i="345"/>
  <c r="G219" i="345" s="1"/>
  <c r="F220" i="345"/>
  <c r="F219" i="345" s="1"/>
  <c r="D220" i="345"/>
  <c r="D219" i="345" s="1"/>
  <c r="H219" i="345"/>
  <c r="AA215" i="345"/>
  <c r="R215" i="345"/>
  <c r="K215" i="345"/>
  <c r="Z214" i="345"/>
  <c r="Y214" i="345"/>
  <c r="X214" i="345"/>
  <c r="W214" i="345"/>
  <c r="V214" i="345"/>
  <c r="U214" i="345"/>
  <c r="T214" i="345"/>
  <c r="S214" i="345"/>
  <c r="Q214" i="345"/>
  <c r="P214" i="345"/>
  <c r="O214" i="345"/>
  <c r="N214" i="345"/>
  <c r="M214" i="345"/>
  <c r="L214" i="345"/>
  <c r="J214" i="345"/>
  <c r="I214" i="345"/>
  <c r="H214" i="345"/>
  <c r="G214" i="345"/>
  <c r="F214" i="345"/>
  <c r="D214" i="345"/>
  <c r="AA213" i="345"/>
  <c r="R213" i="345"/>
  <c r="Z212" i="345"/>
  <c r="Y212" i="345"/>
  <c r="Y211" i="345" s="1"/>
  <c r="Y210" i="345" s="1"/>
  <c r="X212" i="345"/>
  <c r="X211" i="345" s="1"/>
  <c r="W212" i="345"/>
  <c r="W211" i="345" s="1"/>
  <c r="V212" i="345"/>
  <c r="V211" i="345" s="1"/>
  <c r="U212" i="345"/>
  <c r="U211" i="345" s="1"/>
  <c r="U210" i="345" s="1"/>
  <c r="T212" i="345"/>
  <c r="S212" i="345"/>
  <c r="S211" i="345" s="1"/>
  <c r="Q212" i="345"/>
  <c r="Q211" i="345" s="1"/>
  <c r="Q210" i="345" s="1"/>
  <c r="P212" i="345"/>
  <c r="P211" i="345" s="1"/>
  <c r="P210" i="345" s="1"/>
  <c r="O212" i="345"/>
  <c r="O211" i="345" s="1"/>
  <c r="N212" i="345"/>
  <c r="N211" i="345" s="1"/>
  <c r="M212" i="345"/>
  <c r="M211" i="345" s="1"/>
  <c r="L212" i="345"/>
  <c r="J212" i="345"/>
  <c r="J211" i="345" s="1"/>
  <c r="I212" i="345"/>
  <c r="H212" i="345"/>
  <c r="H211" i="345" s="1"/>
  <c r="H210" i="345" s="1"/>
  <c r="G212" i="345"/>
  <c r="G211" i="345" s="1"/>
  <c r="F212" i="345"/>
  <c r="F211" i="345" s="1"/>
  <c r="D212" i="345"/>
  <c r="D211" i="345" s="1"/>
  <c r="Z211" i="345"/>
  <c r="Z210" i="345" s="1"/>
  <c r="T211" i="345"/>
  <c r="I211" i="345"/>
  <c r="T210" i="345"/>
  <c r="AA208" i="345"/>
  <c r="R208" i="345"/>
  <c r="Z207" i="345"/>
  <c r="Z199" i="345" s="1"/>
  <c r="Y207" i="345"/>
  <c r="Y199" i="345" s="1"/>
  <c r="X207" i="345"/>
  <c r="X199" i="345" s="1"/>
  <c r="W207" i="345"/>
  <c r="W199" i="345" s="1"/>
  <c r="V207" i="345"/>
  <c r="V199" i="345" s="1"/>
  <c r="U207" i="345"/>
  <c r="U199" i="345" s="1"/>
  <c r="T207" i="345"/>
  <c r="T199" i="345" s="1"/>
  <c r="S207" i="345"/>
  <c r="Q207" i="345"/>
  <c r="Q199" i="345" s="1"/>
  <c r="P207" i="345"/>
  <c r="P199" i="345" s="1"/>
  <c r="O207" i="345"/>
  <c r="N207" i="345"/>
  <c r="M207" i="345"/>
  <c r="L207" i="345"/>
  <c r="L199" i="345" s="1"/>
  <c r="J207" i="345"/>
  <c r="J199" i="345" s="1"/>
  <c r="I207" i="345"/>
  <c r="I199" i="345" s="1"/>
  <c r="H207" i="345"/>
  <c r="H199" i="345" s="1"/>
  <c r="G207" i="345"/>
  <c r="G199" i="345" s="1"/>
  <c r="F207" i="345"/>
  <c r="F199" i="345" s="1"/>
  <c r="D207" i="345"/>
  <c r="D199" i="345" s="1"/>
  <c r="Z206" i="345"/>
  <c r="Y206" i="345"/>
  <c r="X206" i="345"/>
  <c r="W206" i="345"/>
  <c r="V206" i="345"/>
  <c r="U206" i="345"/>
  <c r="T206" i="345"/>
  <c r="S206" i="345"/>
  <c r="Q206" i="345"/>
  <c r="P206" i="345"/>
  <c r="O206" i="345"/>
  <c r="N206" i="345"/>
  <c r="M206" i="345"/>
  <c r="L206" i="345"/>
  <c r="J206" i="345"/>
  <c r="I206" i="345"/>
  <c r="H206" i="345"/>
  <c r="G206" i="345"/>
  <c r="F206" i="345"/>
  <c r="D206" i="345"/>
  <c r="Z205" i="345"/>
  <c r="Y205" i="345"/>
  <c r="X205" i="345"/>
  <c r="W205" i="345"/>
  <c r="V205" i="345"/>
  <c r="U205" i="345"/>
  <c r="T205" i="345"/>
  <c r="S205" i="345"/>
  <c r="Q205" i="345"/>
  <c r="P205" i="345"/>
  <c r="O205" i="345"/>
  <c r="N205" i="345"/>
  <c r="M205" i="345"/>
  <c r="L205" i="345"/>
  <c r="J205" i="345"/>
  <c r="I205" i="345"/>
  <c r="H205" i="345"/>
  <c r="G205" i="345"/>
  <c r="F205" i="345"/>
  <c r="D205" i="345"/>
  <c r="Z204" i="345"/>
  <c r="Y204" i="345"/>
  <c r="X204" i="345"/>
  <c r="W204" i="345"/>
  <c r="V204" i="345"/>
  <c r="U204" i="345"/>
  <c r="T204" i="345"/>
  <c r="S204" i="345"/>
  <c r="Q204" i="345"/>
  <c r="P204" i="345"/>
  <c r="O204" i="345"/>
  <c r="N204" i="345"/>
  <c r="M204" i="345"/>
  <c r="L204" i="345"/>
  <c r="J204" i="345"/>
  <c r="I204" i="345"/>
  <c r="H204" i="345"/>
  <c r="G204" i="345"/>
  <c r="F204" i="345"/>
  <c r="D204" i="345"/>
  <c r="Z203" i="345"/>
  <c r="Y203" i="345"/>
  <c r="X203" i="345"/>
  <c r="W203" i="345"/>
  <c r="V203" i="345"/>
  <c r="U203" i="345"/>
  <c r="T203" i="345"/>
  <c r="S203" i="345"/>
  <c r="Q203" i="345"/>
  <c r="P203" i="345"/>
  <c r="O203" i="345"/>
  <c r="N203" i="345"/>
  <c r="M203" i="345"/>
  <c r="L203" i="345"/>
  <c r="J203" i="345"/>
  <c r="I203" i="345"/>
  <c r="H203" i="345"/>
  <c r="G203" i="345"/>
  <c r="F203" i="345"/>
  <c r="D203" i="345"/>
  <c r="Z202" i="345"/>
  <c r="Y202" i="345"/>
  <c r="X202" i="345"/>
  <c r="W202" i="345"/>
  <c r="V202" i="345"/>
  <c r="U202" i="345"/>
  <c r="T202" i="345"/>
  <c r="S202" i="345"/>
  <c r="Q202" i="345"/>
  <c r="P202" i="345"/>
  <c r="O202" i="345"/>
  <c r="N202" i="345"/>
  <c r="M202" i="345"/>
  <c r="L202" i="345"/>
  <c r="J202" i="345"/>
  <c r="I202" i="345"/>
  <c r="H202" i="345"/>
  <c r="G202" i="345"/>
  <c r="F202" i="345"/>
  <c r="D202" i="345"/>
  <c r="Z201" i="345"/>
  <c r="Y201" i="345"/>
  <c r="X201" i="345"/>
  <c r="W201" i="345"/>
  <c r="V201" i="345"/>
  <c r="U201" i="345"/>
  <c r="T201" i="345"/>
  <c r="S201" i="345"/>
  <c r="Q201" i="345"/>
  <c r="P201" i="345"/>
  <c r="O201" i="345"/>
  <c r="N201" i="345"/>
  <c r="M201" i="345"/>
  <c r="L201" i="345"/>
  <c r="J201" i="345"/>
  <c r="I201" i="345"/>
  <c r="H201" i="345"/>
  <c r="G201" i="345"/>
  <c r="F201" i="345"/>
  <c r="D201" i="345"/>
  <c r="AA200" i="345"/>
  <c r="R200" i="345"/>
  <c r="K200" i="345"/>
  <c r="S199" i="345"/>
  <c r="O199" i="345"/>
  <c r="N199" i="345"/>
  <c r="AA198" i="345"/>
  <c r="R198" i="345"/>
  <c r="K198" i="345"/>
  <c r="AA197" i="345"/>
  <c r="R197" i="345"/>
  <c r="Z196" i="345"/>
  <c r="Z195" i="345" s="1"/>
  <c r="Y196" i="345"/>
  <c r="Y195" i="345" s="1"/>
  <c r="X196" i="345"/>
  <c r="X195" i="345" s="1"/>
  <c r="W196" i="345"/>
  <c r="W195" i="345" s="1"/>
  <c r="V196" i="345"/>
  <c r="V195" i="345" s="1"/>
  <c r="U196" i="345"/>
  <c r="U195" i="345" s="1"/>
  <c r="T196" i="345"/>
  <c r="T195" i="345" s="1"/>
  <c r="S196" i="345"/>
  <c r="Q196" i="345"/>
  <c r="P196" i="345"/>
  <c r="P195" i="345" s="1"/>
  <c r="O196" i="345"/>
  <c r="O195" i="345" s="1"/>
  <c r="N196" i="345"/>
  <c r="N195" i="345" s="1"/>
  <c r="M196" i="345"/>
  <c r="M195" i="345" s="1"/>
  <c r="L196" i="345"/>
  <c r="L195" i="345" s="1"/>
  <c r="J196" i="345"/>
  <c r="J195" i="345" s="1"/>
  <c r="I196" i="345"/>
  <c r="I195" i="345" s="1"/>
  <c r="H196" i="345"/>
  <c r="G196" i="345"/>
  <c r="G195" i="345" s="1"/>
  <c r="F196" i="345"/>
  <c r="F195" i="345" s="1"/>
  <c r="D196" i="345"/>
  <c r="D195" i="345" s="1"/>
  <c r="Q195" i="345"/>
  <c r="H195" i="345"/>
  <c r="Z194" i="345"/>
  <c r="Y194" i="345"/>
  <c r="X194" i="345"/>
  <c r="W194" i="345"/>
  <c r="V194" i="345"/>
  <c r="U194" i="345"/>
  <c r="T194" i="345"/>
  <c r="S194" i="345"/>
  <c r="Q194" i="345"/>
  <c r="P194" i="345"/>
  <c r="O194" i="345"/>
  <c r="N194" i="345"/>
  <c r="M194" i="345"/>
  <c r="L194" i="345"/>
  <c r="J194" i="345"/>
  <c r="I194" i="345"/>
  <c r="H194" i="345"/>
  <c r="G194" i="345"/>
  <c r="F194" i="345"/>
  <c r="D194" i="345"/>
  <c r="Z193" i="345"/>
  <c r="Y193" i="345"/>
  <c r="X193" i="345"/>
  <c r="W193" i="345"/>
  <c r="V193" i="345"/>
  <c r="U193" i="345"/>
  <c r="T193" i="345"/>
  <c r="S193" i="345"/>
  <c r="Q193" i="345"/>
  <c r="P193" i="345"/>
  <c r="O193" i="345"/>
  <c r="N193" i="345"/>
  <c r="M193" i="345"/>
  <c r="L193" i="345"/>
  <c r="J193" i="345"/>
  <c r="I193" i="345"/>
  <c r="H193" i="345"/>
  <c r="G193" i="345"/>
  <c r="F193" i="345"/>
  <c r="D193" i="345"/>
  <c r="Z192" i="345"/>
  <c r="Y192" i="345"/>
  <c r="X192" i="345"/>
  <c r="W192" i="345"/>
  <c r="V192" i="345"/>
  <c r="U192" i="345"/>
  <c r="T192" i="345"/>
  <c r="S192" i="345"/>
  <c r="Q192" i="345"/>
  <c r="P192" i="345"/>
  <c r="O192" i="345"/>
  <c r="N192" i="345"/>
  <c r="M192" i="345"/>
  <c r="L192" i="345"/>
  <c r="J192" i="345"/>
  <c r="I192" i="345"/>
  <c r="H192" i="345"/>
  <c r="G192" i="345"/>
  <c r="F192" i="345"/>
  <c r="D192" i="345"/>
  <c r="Z191" i="345"/>
  <c r="Y191" i="345"/>
  <c r="X191" i="345"/>
  <c r="W191" i="345"/>
  <c r="V191" i="345"/>
  <c r="U191" i="345"/>
  <c r="T191" i="345"/>
  <c r="S191" i="345"/>
  <c r="Q191" i="345"/>
  <c r="P191" i="345"/>
  <c r="O191" i="345"/>
  <c r="N191" i="345"/>
  <c r="M191" i="345"/>
  <c r="L191" i="345"/>
  <c r="J191" i="345"/>
  <c r="I191" i="345"/>
  <c r="H191" i="345"/>
  <c r="G191" i="345"/>
  <c r="F191" i="345"/>
  <c r="D191" i="345"/>
  <c r="Z190" i="345"/>
  <c r="Y190" i="345"/>
  <c r="X190" i="345"/>
  <c r="W190" i="345"/>
  <c r="V190" i="345"/>
  <c r="U190" i="345"/>
  <c r="T190" i="345"/>
  <c r="S190" i="345"/>
  <c r="Q190" i="345"/>
  <c r="P190" i="345"/>
  <c r="O190" i="345"/>
  <c r="N190" i="345"/>
  <c r="M190" i="345"/>
  <c r="L190" i="345"/>
  <c r="J190" i="345"/>
  <c r="I190" i="345"/>
  <c r="H190" i="345"/>
  <c r="G190" i="345"/>
  <c r="F190" i="345"/>
  <c r="D190" i="345"/>
  <c r="Z189" i="345"/>
  <c r="Y189" i="345"/>
  <c r="X189" i="345"/>
  <c r="W189" i="345"/>
  <c r="V189" i="345"/>
  <c r="U189" i="345"/>
  <c r="T189" i="345"/>
  <c r="S189" i="345"/>
  <c r="Q189" i="345"/>
  <c r="P189" i="345"/>
  <c r="O189" i="345"/>
  <c r="N189" i="345"/>
  <c r="M189" i="345"/>
  <c r="L189" i="345"/>
  <c r="J189" i="345"/>
  <c r="I189" i="345"/>
  <c r="H189" i="345"/>
  <c r="G189" i="345"/>
  <c r="F189" i="345"/>
  <c r="D189" i="345"/>
  <c r="AA188" i="345"/>
  <c r="R188" i="345"/>
  <c r="Z187" i="345"/>
  <c r="Y187" i="345"/>
  <c r="X187" i="345"/>
  <c r="W187" i="345"/>
  <c r="V187" i="345"/>
  <c r="U187" i="345"/>
  <c r="T187" i="345"/>
  <c r="S187" i="345"/>
  <c r="AA187" i="345" s="1"/>
  <c r="Q187" i="345"/>
  <c r="P187" i="345"/>
  <c r="O187" i="345"/>
  <c r="N187" i="345"/>
  <c r="M187" i="345"/>
  <c r="L187" i="345"/>
  <c r="J187" i="345"/>
  <c r="I187" i="345"/>
  <c r="H187" i="345"/>
  <c r="G187" i="345"/>
  <c r="F187" i="345"/>
  <c r="D187" i="345"/>
  <c r="Z186" i="345"/>
  <c r="Y186" i="345"/>
  <c r="X186" i="345"/>
  <c r="W186" i="345"/>
  <c r="V186" i="345"/>
  <c r="U186" i="345"/>
  <c r="T186" i="345"/>
  <c r="S186" i="345"/>
  <c r="Q186" i="345"/>
  <c r="P186" i="345"/>
  <c r="O186" i="345"/>
  <c r="N186" i="345"/>
  <c r="M186" i="345"/>
  <c r="L186" i="345"/>
  <c r="J186" i="345"/>
  <c r="I186" i="345"/>
  <c r="H186" i="345"/>
  <c r="G186" i="345"/>
  <c r="F186" i="345"/>
  <c r="D186" i="345"/>
  <c r="Z185" i="345"/>
  <c r="Y185" i="345"/>
  <c r="X185" i="345"/>
  <c r="W185" i="345"/>
  <c r="V185" i="345"/>
  <c r="U185" i="345"/>
  <c r="T185" i="345"/>
  <c r="S185" i="345"/>
  <c r="Q185" i="345"/>
  <c r="P185" i="345"/>
  <c r="O185" i="345"/>
  <c r="N185" i="345"/>
  <c r="M185" i="345"/>
  <c r="L185" i="345"/>
  <c r="J185" i="345"/>
  <c r="I185" i="345"/>
  <c r="H185" i="345"/>
  <c r="G185" i="345"/>
  <c r="F185" i="345"/>
  <c r="D185" i="345"/>
  <c r="Z184" i="345"/>
  <c r="Y184" i="345"/>
  <c r="X184" i="345"/>
  <c r="W184" i="345"/>
  <c r="V184" i="345"/>
  <c r="U184" i="345"/>
  <c r="T184" i="345"/>
  <c r="S184" i="345"/>
  <c r="Q184" i="345"/>
  <c r="P184" i="345"/>
  <c r="O184" i="345"/>
  <c r="N184" i="345"/>
  <c r="M184" i="345"/>
  <c r="L184" i="345"/>
  <c r="J184" i="345"/>
  <c r="I184" i="345"/>
  <c r="H184" i="345"/>
  <c r="G184" i="345"/>
  <c r="F184" i="345"/>
  <c r="D184" i="345"/>
  <c r="Z183" i="345"/>
  <c r="Y183" i="345"/>
  <c r="X183" i="345"/>
  <c r="W183" i="345"/>
  <c r="V183" i="345"/>
  <c r="U183" i="345"/>
  <c r="T183" i="345"/>
  <c r="S183" i="345"/>
  <c r="Q183" i="345"/>
  <c r="P183" i="345"/>
  <c r="O183" i="345"/>
  <c r="N183" i="345"/>
  <c r="M183" i="345"/>
  <c r="L183" i="345"/>
  <c r="J183" i="345"/>
  <c r="I183" i="345"/>
  <c r="H183" i="345"/>
  <c r="G183" i="345"/>
  <c r="F183" i="345"/>
  <c r="D183" i="345"/>
  <c r="Z182" i="345"/>
  <c r="Y182" i="345"/>
  <c r="X182" i="345"/>
  <c r="W182" i="345"/>
  <c r="V182" i="345"/>
  <c r="U182" i="345"/>
  <c r="T182" i="345"/>
  <c r="S182" i="345"/>
  <c r="Q182" i="345"/>
  <c r="P182" i="345"/>
  <c r="O182" i="345"/>
  <c r="N182" i="345"/>
  <c r="M182" i="345"/>
  <c r="L182" i="345"/>
  <c r="J182" i="345"/>
  <c r="I182" i="345"/>
  <c r="H182" i="345"/>
  <c r="G182" i="345"/>
  <c r="F182" i="345"/>
  <c r="D182" i="345"/>
  <c r="AA181" i="345"/>
  <c r="R181" i="345"/>
  <c r="K181" i="345"/>
  <c r="Z180" i="345"/>
  <c r="Y180" i="345"/>
  <c r="X180" i="345"/>
  <c r="W180" i="345"/>
  <c r="V180" i="345"/>
  <c r="U180" i="345"/>
  <c r="T180" i="345"/>
  <c r="S180" i="345"/>
  <c r="Q180" i="345"/>
  <c r="P180" i="345"/>
  <c r="O180" i="345"/>
  <c r="N180" i="345"/>
  <c r="M180" i="345"/>
  <c r="L180" i="345"/>
  <c r="J180" i="345"/>
  <c r="I180" i="345"/>
  <c r="H180" i="345"/>
  <c r="G180" i="345"/>
  <c r="F180" i="345"/>
  <c r="D180" i="345"/>
  <c r="Z179" i="345"/>
  <c r="Y179" i="345"/>
  <c r="X179" i="345"/>
  <c r="W179" i="345"/>
  <c r="V179" i="345"/>
  <c r="U179" i="345"/>
  <c r="T179" i="345"/>
  <c r="S179" i="345"/>
  <c r="Q179" i="345"/>
  <c r="P179" i="345"/>
  <c r="O179" i="345"/>
  <c r="N179" i="345"/>
  <c r="M179" i="345"/>
  <c r="L179" i="345"/>
  <c r="J179" i="345"/>
  <c r="I179" i="345"/>
  <c r="H179" i="345"/>
  <c r="G179" i="345"/>
  <c r="F179" i="345"/>
  <c r="D179" i="345"/>
  <c r="Z178" i="345"/>
  <c r="Y178" i="345"/>
  <c r="X178" i="345"/>
  <c r="W178" i="345"/>
  <c r="V178" i="345"/>
  <c r="U178" i="345"/>
  <c r="T178" i="345"/>
  <c r="S178" i="345"/>
  <c r="Q178" i="345"/>
  <c r="P178" i="345"/>
  <c r="O178" i="345"/>
  <c r="N178" i="345"/>
  <c r="M178" i="345"/>
  <c r="L178" i="345"/>
  <c r="J178" i="345"/>
  <c r="I178" i="345"/>
  <c r="H178" i="345"/>
  <c r="G178" i="345"/>
  <c r="F178" i="345"/>
  <c r="D178" i="345"/>
  <c r="Z177" i="345"/>
  <c r="Y177" i="345"/>
  <c r="X177" i="345"/>
  <c r="W177" i="345"/>
  <c r="V177" i="345"/>
  <c r="U177" i="345"/>
  <c r="T177" i="345"/>
  <c r="S177" i="345"/>
  <c r="Q177" i="345"/>
  <c r="P177" i="345"/>
  <c r="O177" i="345"/>
  <c r="N177" i="345"/>
  <c r="M177" i="345"/>
  <c r="L177" i="345"/>
  <c r="J177" i="345"/>
  <c r="I177" i="345"/>
  <c r="H177" i="345"/>
  <c r="G177" i="345"/>
  <c r="F177" i="345"/>
  <c r="D177" i="345"/>
  <c r="Z176" i="345"/>
  <c r="Y176" i="345"/>
  <c r="X176" i="345"/>
  <c r="W176" i="345"/>
  <c r="V176" i="345"/>
  <c r="U176" i="345"/>
  <c r="T176" i="345"/>
  <c r="S176" i="345"/>
  <c r="Q176" i="345"/>
  <c r="P176" i="345"/>
  <c r="O176" i="345"/>
  <c r="N176" i="345"/>
  <c r="M176" i="345"/>
  <c r="L176" i="345"/>
  <c r="J176" i="345"/>
  <c r="I176" i="345"/>
  <c r="H176" i="345"/>
  <c r="G176" i="345"/>
  <c r="F176" i="345"/>
  <c r="D176" i="345"/>
  <c r="Z175" i="345"/>
  <c r="Y175" i="345"/>
  <c r="X175" i="345"/>
  <c r="W175" i="345"/>
  <c r="V175" i="345"/>
  <c r="U175" i="345"/>
  <c r="T175" i="345"/>
  <c r="S175" i="345"/>
  <c r="Q175" i="345"/>
  <c r="P175" i="345"/>
  <c r="O175" i="345"/>
  <c r="N175" i="345"/>
  <c r="M175" i="345"/>
  <c r="L175" i="345"/>
  <c r="J175" i="345"/>
  <c r="I175" i="345"/>
  <c r="H175" i="345"/>
  <c r="G175" i="345"/>
  <c r="F175" i="345"/>
  <c r="D175" i="345"/>
  <c r="Z174" i="345"/>
  <c r="Y174" i="345"/>
  <c r="X174" i="345"/>
  <c r="W174" i="345"/>
  <c r="V174" i="345"/>
  <c r="U174" i="345"/>
  <c r="T174" i="345"/>
  <c r="S174" i="345"/>
  <c r="Q174" i="345"/>
  <c r="P174" i="345"/>
  <c r="O174" i="345"/>
  <c r="N174" i="345"/>
  <c r="M174" i="345"/>
  <c r="L174" i="345"/>
  <c r="J174" i="345"/>
  <c r="I174" i="345"/>
  <c r="H174" i="345"/>
  <c r="G174" i="345"/>
  <c r="F174" i="345"/>
  <c r="D174" i="345"/>
  <c r="AA173" i="345"/>
  <c r="R173" i="345"/>
  <c r="K173" i="345"/>
  <c r="Z172" i="345"/>
  <c r="Y172" i="345"/>
  <c r="X172" i="345"/>
  <c r="W172" i="345"/>
  <c r="V172" i="345"/>
  <c r="U172" i="345"/>
  <c r="T172" i="345"/>
  <c r="S172" i="345"/>
  <c r="Q172" i="345"/>
  <c r="P172" i="345"/>
  <c r="O172" i="345"/>
  <c r="N172" i="345"/>
  <c r="M172" i="345"/>
  <c r="L172" i="345"/>
  <c r="J172" i="345"/>
  <c r="I172" i="345"/>
  <c r="H172" i="345"/>
  <c r="G172" i="345"/>
  <c r="F172" i="345"/>
  <c r="D172" i="345"/>
  <c r="Z171" i="345"/>
  <c r="Y171" i="345"/>
  <c r="X171" i="345"/>
  <c r="W171" i="345"/>
  <c r="V171" i="345"/>
  <c r="U171" i="345"/>
  <c r="T171" i="345"/>
  <c r="S171" i="345"/>
  <c r="Q171" i="345"/>
  <c r="P171" i="345"/>
  <c r="O171" i="345"/>
  <c r="N171" i="345"/>
  <c r="M171" i="345"/>
  <c r="L171" i="345"/>
  <c r="J171" i="345"/>
  <c r="I171" i="345"/>
  <c r="H171" i="345"/>
  <c r="G171" i="345"/>
  <c r="F171" i="345"/>
  <c r="D171" i="345"/>
  <c r="Z170" i="345"/>
  <c r="Y170" i="345"/>
  <c r="X170" i="345"/>
  <c r="W170" i="345"/>
  <c r="V170" i="345"/>
  <c r="U170" i="345"/>
  <c r="T170" i="345"/>
  <c r="S170" i="345"/>
  <c r="Q170" i="345"/>
  <c r="P170" i="345"/>
  <c r="O170" i="345"/>
  <c r="N170" i="345"/>
  <c r="M170" i="345"/>
  <c r="L170" i="345"/>
  <c r="J170" i="345"/>
  <c r="I170" i="345"/>
  <c r="H170" i="345"/>
  <c r="G170" i="345"/>
  <c r="F170" i="345"/>
  <c r="D170" i="345"/>
  <c r="Z169" i="345"/>
  <c r="Y169" i="345"/>
  <c r="X169" i="345"/>
  <c r="W169" i="345"/>
  <c r="V169" i="345"/>
  <c r="U169" i="345"/>
  <c r="T169" i="345"/>
  <c r="S169" i="345"/>
  <c r="Q169" i="345"/>
  <c r="P169" i="345"/>
  <c r="O169" i="345"/>
  <c r="N169" i="345"/>
  <c r="M169" i="345"/>
  <c r="L169" i="345"/>
  <c r="J169" i="345"/>
  <c r="I169" i="345"/>
  <c r="H169" i="345"/>
  <c r="G169" i="345"/>
  <c r="F169" i="345"/>
  <c r="D169" i="345"/>
  <c r="Z168" i="345"/>
  <c r="Y168" i="345"/>
  <c r="X168" i="345"/>
  <c r="W168" i="345"/>
  <c r="V168" i="345"/>
  <c r="U168" i="345"/>
  <c r="T168" i="345"/>
  <c r="S168" i="345"/>
  <c r="Q168" i="345"/>
  <c r="P168" i="345"/>
  <c r="O168" i="345"/>
  <c r="N168" i="345"/>
  <c r="M168" i="345"/>
  <c r="L168" i="345"/>
  <c r="J168" i="345"/>
  <c r="I168" i="345"/>
  <c r="H168" i="345"/>
  <c r="G168" i="345"/>
  <c r="F168" i="345"/>
  <c r="D168" i="345"/>
  <c r="Z167" i="345"/>
  <c r="Y167" i="345"/>
  <c r="X167" i="345"/>
  <c r="W167" i="345"/>
  <c r="V167" i="345"/>
  <c r="U167" i="345"/>
  <c r="T167" i="345"/>
  <c r="S167" i="345"/>
  <c r="Q167" i="345"/>
  <c r="P167" i="345"/>
  <c r="O167" i="345"/>
  <c r="N167" i="345"/>
  <c r="M167" i="345"/>
  <c r="L167" i="345"/>
  <c r="J167" i="345"/>
  <c r="I167" i="345"/>
  <c r="H167" i="345"/>
  <c r="G167" i="345"/>
  <c r="F167" i="345"/>
  <c r="D167" i="345"/>
  <c r="AA166" i="345"/>
  <c r="R166" i="345"/>
  <c r="Z165" i="345"/>
  <c r="Y165" i="345"/>
  <c r="X165" i="345"/>
  <c r="W165" i="345"/>
  <c r="W164" i="345" s="1"/>
  <c r="V165" i="345"/>
  <c r="U165" i="345"/>
  <c r="T165" i="345"/>
  <c r="S165" i="345"/>
  <c r="S164" i="345" s="1"/>
  <c r="Q165" i="345"/>
  <c r="P165" i="345"/>
  <c r="O165" i="345"/>
  <c r="N165" i="345"/>
  <c r="N164" i="345" s="1"/>
  <c r="M165" i="345"/>
  <c r="L165" i="345"/>
  <c r="L164" i="345" s="1"/>
  <c r="J165" i="345"/>
  <c r="I165" i="345"/>
  <c r="I164" i="345" s="1"/>
  <c r="H165" i="345"/>
  <c r="G165" i="345"/>
  <c r="F165" i="345"/>
  <c r="D165" i="345"/>
  <c r="D164" i="345" s="1"/>
  <c r="Z162" i="345"/>
  <c r="Y162" i="345"/>
  <c r="X162" i="345"/>
  <c r="W162" i="345"/>
  <c r="V162" i="345"/>
  <c r="U162" i="345"/>
  <c r="T162" i="345"/>
  <c r="S162" i="345"/>
  <c r="Q162" i="345"/>
  <c r="P162" i="345"/>
  <c r="O162" i="345"/>
  <c r="N162" i="345"/>
  <c r="M162" i="345"/>
  <c r="L162" i="345"/>
  <c r="J162" i="345"/>
  <c r="I162" i="345"/>
  <c r="H162" i="345"/>
  <c r="G162" i="345"/>
  <c r="F162" i="345"/>
  <c r="D162" i="345"/>
  <c r="Z161" i="345"/>
  <c r="Y161" i="345"/>
  <c r="X161" i="345"/>
  <c r="W161" i="345"/>
  <c r="V161" i="345"/>
  <c r="U161" i="345"/>
  <c r="T161" i="345"/>
  <c r="S161" i="345"/>
  <c r="Q161" i="345"/>
  <c r="P161" i="345"/>
  <c r="O161" i="345"/>
  <c r="N161" i="345"/>
  <c r="M161" i="345"/>
  <c r="L161" i="345"/>
  <c r="J161" i="345"/>
  <c r="I161" i="345"/>
  <c r="H161" i="345"/>
  <c r="G161" i="345"/>
  <c r="F161" i="345"/>
  <c r="D161" i="345"/>
  <c r="Z160" i="345"/>
  <c r="Y160" i="345"/>
  <c r="X160" i="345"/>
  <c r="W160" i="345"/>
  <c r="V160" i="345"/>
  <c r="U160" i="345"/>
  <c r="T160" i="345"/>
  <c r="S160" i="345"/>
  <c r="Q160" i="345"/>
  <c r="P160" i="345"/>
  <c r="O160" i="345"/>
  <c r="N160" i="345"/>
  <c r="M160" i="345"/>
  <c r="L160" i="345"/>
  <c r="J160" i="345"/>
  <c r="I160" i="345"/>
  <c r="H160" i="345"/>
  <c r="G160" i="345"/>
  <c r="F160" i="345"/>
  <c r="D160" i="345"/>
  <c r="Z159" i="345"/>
  <c r="Y159" i="345"/>
  <c r="X159" i="345"/>
  <c r="W159" i="345"/>
  <c r="V159" i="345"/>
  <c r="U159" i="345"/>
  <c r="T159" i="345"/>
  <c r="S159" i="345"/>
  <c r="Q159" i="345"/>
  <c r="P159" i="345"/>
  <c r="O159" i="345"/>
  <c r="N159" i="345"/>
  <c r="M159" i="345"/>
  <c r="L159" i="345"/>
  <c r="J159" i="345"/>
  <c r="I159" i="345"/>
  <c r="H159" i="345"/>
  <c r="G159" i="345"/>
  <c r="F159" i="345"/>
  <c r="D159" i="345"/>
  <c r="Z158" i="345"/>
  <c r="Y158" i="345"/>
  <c r="X158" i="345"/>
  <c r="W158" i="345"/>
  <c r="V158" i="345"/>
  <c r="U158" i="345"/>
  <c r="T158" i="345"/>
  <c r="S158" i="345"/>
  <c r="Q158" i="345"/>
  <c r="P158" i="345"/>
  <c r="O158" i="345"/>
  <c r="N158" i="345"/>
  <c r="M158" i="345"/>
  <c r="L158" i="345"/>
  <c r="J158" i="345"/>
  <c r="I158" i="345"/>
  <c r="H158" i="345"/>
  <c r="G158" i="345"/>
  <c r="F158" i="345"/>
  <c r="D158" i="345"/>
  <c r="Z157" i="345"/>
  <c r="Y157" i="345"/>
  <c r="X157" i="345"/>
  <c r="W157" i="345"/>
  <c r="V157" i="345"/>
  <c r="U157" i="345"/>
  <c r="T157" i="345"/>
  <c r="S157" i="345"/>
  <c r="Q157" i="345"/>
  <c r="P157" i="345"/>
  <c r="O157" i="345"/>
  <c r="N157" i="345"/>
  <c r="M157" i="345"/>
  <c r="L157" i="345"/>
  <c r="J157" i="345"/>
  <c r="I157" i="345"/>
  <c r="H157" i="345"/>
  <c r="G157" i="345"/>
  <c r="F157" i="345"/>
  <c r="D157" i="345"/>
  <c r="AA156" i="345"/>
  <c r="R156" i="345"/>
  <c r="Z155" i="345"/>
  <c r="Y155" i="345"/>
  <c r="X155" i="345"/>
  <c r="W155" i="345"/>
  <c r="V155" i="345"/>
  <c r="U155" i="345"/>
  <c r="T155" i="345"/>
  <c r="S155" i="345"/>
  <c r="Q155" i="345"/>
  <c r="P155" i="345"/>
  <c r="O155" i="345"/>
  <c r="N155" i="345"/>
  <c r="M155" i="345"/>
  <c r="L155" i="345"/>
  <c r="J155" i="345"/>
  <c r="I155" i="345"/>
  <c r="H155" i="345"/>
  <c r="G155" i="345"/>
  <c r="F155" i="345"/>
  <c r="D155" i="345"/>
  <c r="Z154" i="345"/>
  <c r="Y154" i="345"/>
  <c r="X154" i="345"/>
  <c r="W154" i="345"/>
  <c r="V154" i="345"/>
  <c r="U154" i="345"/>
  <c r="T154" i="345"/>
  <c r="S154" i="345"/>
  <c r="Q154" i="345"/>
  <c r="P154" i="345"/>
  <c r="O154" i="345"/>
  <c r="N154" i="345"/>
  <c r="M154" i="345"/>
  <c r="L154" i="345"/>
  <c r="J154" i="345"/>
  <c r="I154" i="345"/>
  <c r="H154" i="345"/>
  <c r="G154" i="345"/>
  <c r="F154" i="345"/>
  <c r="D154" i="345"/>
  <c r="AA153" i="345"/>
  <c r="R153" i="345"/>
  <c r="K153" i="345"/>
  <c r="Z152" i="345"/>
  <c r="Y152" i="345"/>
  <c r="X152" i="345"/>
  <c r="W152" i="345"/>
  <c r="V152" i="345"/>
  <c r="U152" i="345"/>
  <c r="T152" i="345"/>
  <c r="S152" i="345"/>
  <c r="Q152" i="345"/>
  <c r="P152" i="345"/>
  <c r="O152" i="345"/>
  <c r="N152" i="345"/>
  <c r="M152" i="345"/>
  <c r="L152" i="345"/>
  <c r="J152" i="345"/>
  <c r="I152" i="345"/>
  <c r="H152" i="345"/>
  <c r="G152" i="345"/>
  <c r="F152" i="345"/>
  <c r="D152" i="345"/>
  <c r="Z151" i="345"/>
  <c r="Y151" i="345"/>
  <c r="X151" i="345"/>
  <c r="W151" i="345"/>
  <c r="V151" i="345"/>
  <c r="U151" i="345"/>
  <c r="T151" i="345"/>
  <c r="S151" i="345"/>
  <c r="Q151" i="345"/>
  <c r="P151" i="345"/>
  <c r="O151" i="345"/>
  <c r="N151" i="345"/>
  <c r="M151" i="345"/>
  <c r="L151" i="345"/>
  <c r="J151" i="345"/>
  <c r="I151" i="345"/>
  <c r="H151" i="345"/>
  <c r="G151" i="345"/>
  <c r="F151" i="345"/>
  <c r="D151" i="345"/>
  <c r="AA150" i="345"/>
  <c r="R150" i="345"/>
  <c r="K150" i="345"/>
  <c r="Z149" i="345"/>
  <c r="Y149" i="345"/>
  <c r="X149" i="345"/>
  <c r="W149" i="345"/>
  <c r="V149" i="345"/>
  <c r="U149" i="345"/>
  <c r="T149" i="345"/>
  <c r="S149" i="345"/>
  <c r="Q149" i="345"/>
  <c r="P149" i="345"/>
  <c r="O149" i="345"/>
  <c r="N149" i="345"/>
  <c r="M149" i="345"/>
  <c r="L149" i="345"/>
  <c r="J149" i="345"/>
  <c r="I149" i="345"/>
  <c r="H149" i="345"/>
  <c r="G149" i="345"/>
  <c r="F149" i="345"/>
  <c r="D149" i="345"/>
  <c r="Z148" i="345"/>
  <c r="Y148" i="345"/>
  <c r="X148" i="345"/>
  <c r="W148" i="345"/>
  <c r="V148" i="345"/>
  <c r="U148" i="345"/>
  <c r="T148" i="345"/>
  <c r="S148" i="345"/>
  <c r="Q148" i="345"/>
  <c r="P148" i="345"/>
  <c r="O148" i="345"/>
  <c r="N148" i="345"/>
  <c r="M148" i="345"/>
  <c r="L148" i="345"/>
  <c r="J148" i="345"/>
  <c r="I148" i="345"/>
  <c r="H148" i="345"/>
  <c r="G148" i="345"/>
  <c r="F148" i="345"/>
  <c r="D148" i="345"/>
  <c r="Z147" i="345"/>
  <c r="Y147" i="345"/>
  <c r="X147" i="345"/>
  <c r="W147" i="345"/>
  <c r="V147" i="345"/>
  <c r="U147" i="345"/>
  <c r="T147" i="345"/>
  <c r="S147" i="345"/>
  <c r="Q147" i="345"/>
  <c r="P147" i="345"/>
  <c r="O147" i="345"/>
  <c r="N147" i="345"/>
  <c r="M147" i="345"/>
  <c r="L147" i="345"/>
  <c r="J147" i="345"/>
  <c r="I147" i="345"/>
  <c r="H147" i="345"/>
  <c r="G147" i="345"/>
  <c r="F147" i="345"/>
  <c r="D147" i="345"/>
  <c r="Z146" i="345"/>
  <c r="Y146" i="345"/>
  <c r="X146" i="345"/>
  <c r="W146" i="345"/>
  <c r="V146" i="345"/>
  <c r="U146" i="345"/>
  <c r="T146" i="345"/>
  <c r="S146" i="345"/>
  <c r="Q146" i="345"/>
  <c r="P146" i="345"/>
  <c r="O146" i="345"/>
  <c r="N146" i="345"/>
  <c r="M146" i="345"/>
  <c r="L146" i="345"/>
  <c r="J146" i="345"/>
  <c r="I146" i="345"/>
  <c r="H146" i="345"/>
  <c r="G146" i="345"/>
  <c r="F146" i="345"/>
  <c r="D146" i="345"/>
  <c r="Z145" i="345"/>
  <c r="Y145" i="345"/>
  <c r="X145" i="345"/>
  <c r="W145" i="345"/>
  <c r="V145" i="345"/>
  <c r="U145" i="345"/>
  <c r="T145" i="345"/>
  <c r="S145" i="345"/>
  <c r="Q145" i="345"/>
  <c r="P145" i="345"/>
  <c r="O145" i="345"/>
  <c r="N145" i="345"/>
  <c r="M145" i="345"/>
  <c r="L145" i="345"/>
  <c r="J145" i="345"/>
  <c r="I145" i="345"/>
  <c r="H145" i="345"/>
  <c r="G145" i="345"/>
  <c r="F145" i="345"/>
  <c r="D145" i="345"/>
  <c r="Z144" i="345"/>
  <c r="Y144" i="345"/>
  <c r="X144" i="345"/>
  <c r="W144" i="345"/>
  <c r="V144" i="345"/>
  <c r="U144" i="345"/>
  <c r="T144" i="345"/>
  <c r="S144" i="345"/>
  <c r="Q144" i="345"/>
  <c r="P144" i="345"/>
  <c r="O144" i="345"/>
  <c r="N144" i="345"/>
  <c r="M144" i="345"/>
  <c r="L144" i="345"/>
  <c r="J144" i="345"/>
  <c r="I144" i="345"/>
  <c r="H144" i="345"/>
  <c r="G144" i="345"/>
  <c r="F144" i="345"/>
  <c r="D144" i="345"/>
  <c r="AA143" i="345"/>
  <c r="R143" i="345"/>
  <c r="Z142" i="345"/>
  <c r="Y142" i="345"/>
  <c r="X142" i="345"/>
  <c r="W142" i="345"/>
  <c r="V142" i="345"/>
  <c r="U142" i="345"/>
  <c r="T142" i="345"/>
  <c r="S142" i="345"/>
  <c r="Q142" i="345"/>
  <c r="P142" i="345"/>
  <c r="O142" i="345"/>
  <c r="N142" i="345"/>
  <c r="M142" i="345"/>
  <c r="L142" i="345"/>
  <c r="J142" i="345"/>
  <c r="I142" i="345"/>
  <c r="H142" i="345"/>
  <c r="G142" i="345"/>
  <c r="F142" i="345"/>
  <c r="D142" i="345"/>
  <c r="Z141" i="345"/>
  <c r="Y141" i="345"/>
  <c r="X141" i="345"/>
  <c r="W141" i="345"/>
  <c r="V141" i="345"/>
  <c r="U141" i="345"/>
  <c r="T141" i="345"/>
  <c r="S141" i="345"/>
  <c r="Q141" i="345"/>
  <c r="P141" i="345"/>
  <c r="O141" i="345"/>
  <c r="N141" i="345"/>
  <c r="M141" i="345"/>
  <c r="L141" i="345"/>
  <c r="J141" i="345"/>
  <c r="I141" i="345"/>
  <c r="H141" i="345"/>
  <c r="G141" i="345"/>
  <c r="F141" i="345"/>
  <c r="D141" i="345"/>
  <c r="Z140" i="345"/>
  <c r="Y140" i="345"/>
  <c r="X140" i="345"/>
  <c r="W140" i="345"/>
  <c r="V140" i="345"/>
  <c r="U140" i="345"/>
  <c r="T140" i="345"/>
  <c r="S140" i="345"/>
  <c r="Q140" i="345"/>
  <c r="P140" i="345"/>
  <c r="O140" i="345"/>
  <c r="N140" i="345"/>
  <c r="M140" i="345"/>
  <c r="L140" i="345"/>
  <c r="J140" i="345"/>
  <c r="I140" i="345"/>
  <c r="H140" i="345"/>
  <c r="G140" i="345"/>
  <c r="F140" i="345"/>
  <c r="D140" i="345"/>
  <c r="Z139" i="345"/>
  <c r="Y139" i="345"/>
  <c r="X139" i="345"/>
  <c r="W139" i="345"/>
  <c r="V139" i="345"/>
  <c r="U139" i="345"/>
  <c r="T139" i="345"/>
  <c r="S139" i="345"/>
  <c r="Q139" i="345"/>
  <c r="P139" i="345"/>
  <c r="O139" i="345"/>
  <c r="N139" i="345"/>
  <c r="M139" i="345"/>
  <c r="L139" i="345"/>
  <c r="J139" i="345"/>
  <c r="I139" i="345"/>
  <c r="H139" i="345"/>
  <c r="G139" i="345"/>
  <c r="F139" i="345"/>
  <c r="D139" i="345"/>
  <c r="Z138" i="345"/>
  <c r="Y138" i="345"/>
  <c r="X138" i="345"/>
  <c r="W138" i="345"/>
  <c r="V138" i="345"/>
  <c r="U138" i="345"/>
  <c r="T138" i="345"/>
  <c r="S138" i="345"/>
  <c r="Q138" i="345"/>
  <c r="P138" i="345"/>
  <c r="O138" i="345"/>
  <c r="N138" i="345"/>
  <c r="M138" i="345"/>
  <c r="L138" i="345"/>
  <c r="J138" i="345"/>
  <c r="I138" i="345"/>
  <c r="H138" i="345"/>
  <c r="G138" i="345"/>
  <c r="F138" i="345"/>
  <c r="D138" i="345"/>
  <c r="AA137" i="345"/>
  <c r="R137" i="345"/>
  <c r="K137" i="345"/>
  <c r="Z136" i="345"/>
  <c r="Y136" i="345"/>
  <c r="X136" i="345"/>
  <c r="W136" i="345"/>
  <c r="V136" i="345"/>
  <c r="U136" i="345"/>
  <c r="T136" i="345"/>
  <c r="S136" i="345"/>
  <c r="Q136" i="345"/>
  <c r="P136" i="345"/>
  <c r="O136" i="345"/>
  <c r="N136" i="345"/>
  <c r="M136" i="345"/>
  <c r="L136" i="345"/>
  <c r="J136" i="345"/>
  <c r="I136" i="345"/>
  <c r="H136" i="345"/>
  <c r="G136" i="345"/>
  <c r="F136" i="345"/>
  <c r="D136" i="345"/>
  <c r="Z135" i="345"/>
  <c r="Y135" i="345"/>
  <c r="X135" i="345"/>
  <c r="W135" i="345"/>
  <c r="V135" i="345"/>
  <c r="U135" i="345"/>
  <c r="T135" i="345"/>
  <c r="S135" i="345"/>
  <c r="Q135" i="345"/>
  <c r="P135" i="345"/>
  <c r="O135" i="345"/>
  <c r="N135" i="345"/>
  <c r="M135" i="345"/>
  <c r="L135" i="345"/>
  <c r="J135" i="345"/>
  <c r="I135" i="345"/>
  <c r="H135" i="345"/>
  <c r="G135" i="345"/>
  <c r="F135" i="345"/>
  <c r="D135" i="345"/>
  <c r="Z134" i="345"/>
  <c r="Y134" i="345"/>
  <c r="X134" i="345"/>
  <c r="W134" i="345"/>
  <c r="V134" i="345"/>
  <c r="U134" i="345"/>
  <c r="T134" i="345"/>
  <c r="S134" i="345"/>
  <c r="Q134" i="345"/>
  <c r="P134" i="345"/>
  <c r="O134" i="345"/>
  <c r="N134" i="345"/>
  <c r="M134" i="345"/>
  <c r="L134" i="345"/>
  <c r="J134" i="345"/>
  <c r="I134" i="345"/>
  <c r="H134" i="345"/>
  <c r="G134" i="345"/>
  <c r="F134" i="345"/>
  <c r="D134" i="345"/>
  <c r="Z133" i="345"/>
  <c r="Y133" i="345"/>
  <c r="X133" i="345"/>
  <c r="W133" i="345"/>
  <c r="V133" i="345"/>
  <c r="U133" i="345"/>
  <c r="T133" i="345"/>
  <c r="S133" i="345"/>
  <c r="Q133" i="345"/>
  <c r="P133" i="345"/>
  <c r="O133" i="345"/>
  <c r="N133" i="345"/>
  <c r="M133" i="345"/>
  <c r="L133" i="345"/>
  <c r="J133" i="345"/>
  <c r="I133" i="345"/>
  <c r="H133" i="345"/>
  <c r="G133" i="345"/>
  <c r="F133" i="345"/>
  <c r="D133" i="345"/>
  <c r="AA132" i="345"/>
  <c r="R132" i="345"/>
  <c r="K132" i="345"/>
  <c r="Z131" i="345"/>
  <c r="Y131" i="345"/>
  <c r="X131" i="345"/>
  <c r="W131" i="345"/>
  <c r="V131" i="345"/>
  <c r="U131" i="345"/>
  <c r="T131" i="345"/>
  <c r="S131" i="345"/>
  <c r="Q131" i="345"/>
  <c r="P131" i="345"/>
  <c r="O131" i="345"/>
  <c r="N131" i="345"/>
  <c r="M131" i="345"/>
  <c r="L131" i="345"/>
  <c r="J131" i="345"/>
  <c r="I131" i="345"/>
  <c r="H131" i="345"/>
  <c r="G131" i="345"/>
  <c r="F131" i="345"/>
  <c r="D131" i="345"/>
  <c r="Z130" i="345"/>
  <c r="Y130" i="345"/>
  <c r="X130" i="345"/>
  <c r="W130" i="345"/>
  <c r="V130" i="345"/>
  <c r="U130" i="345"/>
  <c r="T130" i="345"/>
  <c r="S130" i="345"/>
  <c r="Q130" i="345"/>
  <c r="P130" i="345"/>
  <c r="O130" i="345"/>
  <c r="N130" i="345"/>
  <c r="M130" i="345"/>
  <c r="L130" i="345"/>
  <c r="J130" i="345"/>
  <c r="I130" i="345"/>
  <c r="H130" i="345"/>
  <c r="G130" i="345"/>
  <c r="F130" i="345"/>
  <c r="D130" i="345"/>
  <c r="Z129" i="345"/>
  <c r="Y129" i="345"/>
  <c r="X129" i="345"/>
  <c r="W129" i="345"/>
  <c r="V129" i="345"/>
  <c r="U129" i="345"/>
  <c r="T129" i="345"/>
  <c r="S129" i="345"/>
  <c r="Q129" i="345"/>
  <c r="P129" i="345"/>
  <c r="O129" i="345"/>
  <c r="N129" i="345"/>
  <c r="M129" i="345"/>
  <c r="L129" i="345"/>
  <c r="J129" i="345"/>
  <c r="I129" i="345"/>
  <c r="H129" i="345"/>
  <c r="G129" i="345"/>
  <c r="F129" i="345"/>
  <c r="D129" i="345"/>
  <c r="Z128" i="345"/>
  <c r="Y128" i="345"/>
  <c r="X128" i="345"/>
  <c r="W128" i="345"/>
  <c r="V128" i="345"/>
  <c r="U128" i="345"/>
  <c r="T128" i="345"/>
  <c r="S128" i="345"/>
  <c r="Q128" i="345"/>
  <c r="P128" i="345"/>
  <c r="O128" i="345"/>
  <c r="N128" i="345"/>
  <c r="M128" i="345"/>
  <c r="L128" i="345"/>
  <c r="J128" i="345"/>
  <c r="I128" i="345"/>
  <c r="H128" i="345"/>
  <c r="G128" i="345"/>
  <c r="F128" i="345"/>
  <c r="D128" i="345"/>
  <c r="AA127" i="345"/>
  <c r="R127" i="345"/>
  <c r="K127" i="345"/>
  <c r="Z126" i="345"/>
  <c r="Y126" i="345"/>
  <c r="X126" i="345"/>
  <c r="W126" i="345"/>
  <c r="V126" i="345"/>
  <c r="U126" i="345"/>
  <c r="T126" i="345"/>
  <c r="S126" i="345"/>
  <c r="Q126" i="345"/>
  <c r="P126" i="345"/>
  <c r="O126" i="345"/>
  <c r="N126" i="345"/>
  <c r="M126" i="345"/>
  <c r="L126" i="345"/>
  <c r="J126" i="345"/>
  <c r="I126" i="345"/>
  <c r="H126" i="345"/>
  <c r="G126" i="345"/>
  <c r="F126" i="345"/>
  <c r="D126" i="345"/>
  <c r="Z125" i="345"/>
  <c r="Y125" i="345"/>
  <c r="X125" i="345"/>
  <c r="W125" i="345"/>
  <c r="V125" i="345"/>
  <c r="U125" i="345"/>
  <c r="T125" i="345"/>
  <c r="S125" i="345"/>
  <c r="Q125" i="345"/>
  <c r="P125" i="345"/>
  <c r="O125" i="345"/>
  <c r="N125" i="345"/>
  <c r="M125" i="345"/>
  <c r="L125" i="345"/>
  <c r="J125" i="345"/>
  <c r="I125" i="345"/>
  <c r="H125" i="345"/>
  <c r="G125" i="345"/>
  <c r="F125" i="345"/>
  <c r="D125" i="345"/>
  <c r="AA124" i="345"/>
  <c r="R124" i="345"/>
  <c r="Z123" i="345"/>
  <c r="Y123" i="345"/>
  <c r="X123" i="345"/>
  <c r="W123" i="345"/>
  <c r="V123" i="345"/>
  <c r="U123" i="345"/>
  <c r="T123" i="345"/>
  <c r="S123" i="345"/>
  <c r="Q123" i="345"/>
  <c r="P123" i="345"/>
  <c r="O123" i="345"/>
  <c r="N123" i="345"/>
  <c r="M123" i="345"/>
  <c r="L123" i="345"/>
  <c r="J123" i="345"/>
  <c r="I123" i="345"/>
  <c r="H123" i="345"/>
  <c r="G123" i="345"/>
  <c r="F123" i="345"/>
  <c r="D123" i="345"/>
  <c r="AA122" i="345"/>
  <c r="R122" i="345"/>
  <c r="K122" i="345"/>
  <c r="Z121" i="345"/>
  <c r="Y121" i="345"/>
  <c r="X121" i="345"/>
  <c r="W121" i="345"/>
  <c r="V121" i="345"/>
  <c r="U121" i="345"/>
  <c r="T121" i="345"/>
  <c r="S121" i="345"/>
  <c r="Q121" i="345"/>
  <c r="P121" i="345"/>
  <c r="O121" i="345"/>
  <c r="N121" i="345"/>
  <c r="M121" i="345"/>
  <c r="L121" i="345"/>
  <c r="J121" i="345"/>
  <c r="I121" i="345"/>
  <c r="H121" i="345"/>
  <c r="G121" i="345"/>
  <c r="F121" i="345"/>
  <c r="D121" i="345"/>
  <c r="Z120" i="345"/>
  <c r="Y120" i="345"/>
  <c r="X120" i="345"/>
  <c r="W120" i="345"/>
  <c r="V120" i="345"/>
  <c r="U120" i="345"/>
  <c r="T120" i="345"/>
  <c r="S120" i="345"/>
  <c r="Q120" i="345"/>
  <c r="P120" i="345"/>
  <c r="O120" i="345"/>
  <c r="N120" i="345"/>
  <c r="M120" i="345"/>
  <c r="L120" i="345"/>
  <c r="J120" i="345"/>
  <c r="I120" i="345"/>
  <c r="H120" i="345"/>
  <c r="G120" i="345"/>
  <c r="F120" i="345"/>
  <c r="D120" i="345"/>
  <c r="Z119" i="345"/>
  <c r="Y119" i="345"/>
  <c r="X119" i="345"/>
  <c r="W119" i="345"/>
  <c r="V119" i="345"/>
  <c r="U119" i="345"/>
  <c r="T119" i="345"/>
  <c r="S119" i="345"/>
  <c r="Q119" i="345"/>
  <c r="P119" i="345"/>
  <c r="O119" i="345"/>
  <c r="N119" i="345"/>
  <c r="M119" i="345"/>
  <c r="L119" i="345"/>
  <c r="J119" i="345"/>
  <c r="I119" i="345"/>
  <c r="H119" i="345"/>
  <c r="G119" i="345"/>
  <c r="F119" i="345"/>
  <c r="D119" i="345"/>
  <c r="Z118" i="345"/>
  <c r="Y118" i="345"/>
  <c r="X118" i="345"/>
  <c r="W118" i="345"/>
  <c r="V118" i="345"/>
  <c r="U118" i="345"/>
  <c r="T118" i="345"/>
  <c r="S118" i="345"/>
  <c r="Q118" i="345"/>
  <c r="P118" i="345"/>
  <c r="O118" i="345"/>
  <c r="N118" i="345"/>
  <c r="M118" i="345"/>
  <c r="L118" i="345"/>
  <c r="J118" i="345"/>
  <c r="I118" i="345"/>
  <c r="H118" i="345"/>
  <c r="G118" i="345"/>
  <c r="F118" i="345"/>
  <c r="D118" i="345"/>
  <c r="Z117" i="345"/>
  <c r="Y117" i="345"/>
  <c r="X117" i="345"/>
  <c r="W117" i="345"/>
  <c r="V117" i="345"/>
  <c r="U117" i="345"/>
  <c r="T117" i="345"/>
  <c r="S117" i="345"/>
  <c r="Q117" i="345"/>
  <c r="P117" i="345"/>
  <c r="O117" i="345"/>
  <c r="N117" i="345"/>
  <c r="M117" i="345"/>
  <c r="L117" i="345"/>
  <c r="J117" i="345"/>
  <c r="I117" i="345"/>
  <c r="H117" i="345"/>
  <c r="G117" i="345"/>
  <c r="F117" i="345"/>
  <c r="D117" i="345"/>
  <c r="Z116" i="345"/>
  <c r="Y116" i="345"/>
  <c r="X116" i="345"/>
  <c r="W116" i="345"/>
  <c r="V116" i="345"/>
  <c r="U116" i="345"/>
  <c r="T116" i="345"/>
  <c r="S116" i="345"/>
  <c r="Q116" i="345"/>
  <c r="P116" i="345"/>
  <c r="O116" i="345"/>
  <c r="N116" i="345"/>
  <c r="M116" i="345"/>
  <c r="L116" i="345"/>
  <c r="J116" i="345"/>
  <c r="I116" i="345"/>
  <c r="H116" i="345"/>
  <c r="G116" i="345"/>
  <c r="F116" i="345"/>
  <c r="D116" i="345"/>
  <c r="Z115" i="345"/>
  <c r="Y115" i="345"/>
  <c r="X115" i="345"/>
  <c r="W115" i="345"/>
  <c r="V115" i="345"/>
  <c r="U115" i="345"/>
  <c r="T115" i="345"/>
  <c r="S115" i="345"/>
  <c r="Q115" i="345"/>
  <c r="P115" i="345"/>
  <c r="O115" i="345"/>
  <c r="N115" i="345"/>
  <c r="M115" i="345"/>
  <c r="L115" i="345"/>
  <c r="J115" i="345"/>
  <c r="I115" i="345"/>
  <c r="H115" i="345"/>
  <c r="G115" i="345"/>
  <c r="F115" i="345"/>
  <c r="D115" i="345"/>
  <c r="AA114" i="345"/>
  <c r="R114" i="345"/>
  <c r="K114" i="345"/>
  <c r="Z113" i="345"/>
  <c r="Y113" i="345"/>
  <c r="X113" i="345"/>
  <c r="W113" i="345"/>
  <c r="V113" i="345"/>
  <c r="U113" i="345"/>
  <c r="T113" i="345"/>
  <c r="S113" i="345"/>
  <c r="Q113" i="345"/>
  <c r="P113" i="345"/>
  <c r="O113" i="345"/>
  <c r="N113" i="345"/>
  <c r="M113" i="345"/>
  <c r="L113" i="345"/>
  <c r="J113" i="345"/>
  <c r="I113" i="345"/>
  <c r="H113" i="345"/>
  <c r="G113" i="345"/>
  <c r="F113" i="345"/>
  <c r="D113" i="345"/>
  <c r="Z112" i="345"/>
  <c r="Y112" i="345"/>
  <c r="X112" i="345"/>
  <c r="W112" i="345"/>
  <c r="V112" i="345"/>
  <c r="U112" i="345"/>
  <c r="T112" i="345"/>
  <c r="S112" i="345"/>
  <c r="Q112" i="345"/>
  <c r="P112" i="345"/>
  <c r="O112" i="345"/>
  <c r="N112" i="345"/>
  <c r="M112" i="345"/>
  <c r="L112" i="345"/>
  <c r="J112" i="345"/>
  <c r="I112" i="345"/>
  <c r="H112" i="345"/>
  <c r="G112" i="345"/>
  <c r="F112" i="345"/>
  <c r="D112" i="345"/>
  <c r="Z111" i="345"/>
  <c r="Y111" i="345"/>
  <c r="X111" i="345"/>
  <c r="W111" i="345"/>
  <c r="V111" i="345"/>
  <c r="U111" i="345"/>
  <c r="T111" i="345"/>
  <c r="S111" i="345"/>
  <c r="Q111" i="345"/>
  <c r="P111" i="345"/>
  <c r="O111" i="345"/>
  <c r="N111" i="345"/>
  <c r="M111" i="345"/>
  <c r="L111" i="345"/>
  <c r="J111" i="345"/>
  <c r="I111" i="345"/>
  <c r="H111" i="345"/>
  <c r="G111" i="345"/>
  <c r="F111" i="345"/>
  <c r="D111" i="345"/>
  <c r="Z110" i="345"/>
  <c r="Y110" i="345"/>
  <c r="X110" i="345"/>
  <c r="W110" i="345"/>
  <c r="V110" i="345"/>
  <c r="U110" i="345"/>
  <c r="T110" i="345"/>
  <c r="S110" i="345"/>
  <c r="Q110" i="345"/>
  <c r="P110" i="345"/>
  <c r="O110" i="345"/>
  <c r="N110" i="345"/>
  <c r="M110" i="345"/>
  <c r="L110" i="345"/>
  <c r="J110" i="345"/>
  <c r="I110" i="345"/>
  <c r="H110" i="345"/>
  <c r="G110" i="345"/>
  <c r="F110" i="345"/>
  <c r="D110" i="345"/>
  <c r="Z109" i="345"/>
  <c r="Y109" i="345"/>
  <c r="X109" i="345"/>
  <c r="W109" i="345"/>
  <c r="V109" i="345"/>
  <c r="U109" i="345"/>
  <c r="T109" i="345"/>
  <c r="S109" i="345"/>
  <c r="Q109" i="345"/>
  <c r="P109" i="345"/>
  <c r="O109" i="345"/>
  <c r="N109" i="345"/>
  <c r="M109" i="345"/>
  <c r="L109" i="345"/>
  <c r="J109" i="345"/>
  <c r="I109" i="345"/>
  <c r="H109" i="345"/>
  <c r="G109" i="345"/>
  <c r="F109" i="345"/>
  <c r="D109" i="345"/>
  <c r="Z108" i="345"/>
  <c r="Y108" i="345"/>
  <c r="X108" i="345"/>
  <c r="W108" i="345"/>
  <c r="V108" i="345"/>
  <c r="U108" i="345"/>
  <c r="T108" i="345"/>
  <c r="S108" i="345"/>
  <c r="Q108" i="345"/>
  <c r="P108" i="345"/>
  <c r="O108" i="345"/>
  <c r="N108" i="345"/>
  <c r="M108" i="345"/>
  <c r="L108" i="345"/>
  <c r="J108" i="345"/>
  <c r="I108" i="345"/>
  <c r="H108" i="345"/>
  <c r="G108" i="345"/>
  <c r="F108" i="345"/>
  <c r="D108" i="345"/>
  <c r="AA107" i="345"/>
  <c r="R107" i="345"/>
  <c r="K107" i="345"/>
  <c r="Z106" i="345"/>
  <c r="Y106" i="345"/>
  <c r="X106" i="345"/>
  <c r="W106" i="345"/>
  <c r="V106" i="345"/>
  <c r="U106" i="345"/>
  <c r="T106" i="345"/>
  <c r="S106" i="345"/>
  <c r="Q106" i="345"/>
  <c r="P106" i="345"/>
  <c r="O106" i="345"/>
  <c r="N106" i="345"/>
  <c r="M106" i="345"/>
  <c r="L106" i="345"/>
  <c r="J106" i="345"/>
  <c r="I106" i="345"/>
  <c r="H106" i="345"/>
  <c r="G106" i="345"/>
  <c r="F106" i="345"/>
  <c r="D106" i="345"/>
  <c r="Z105" i="345"/>
  <c r="Y105" i="345"/>
  <c r="X105" i="345"/>
  <c r="W105" i="345"/>
  <c r="V105" i="345"/>
  <c r="U105" i="345"/>
  <c r="T105" i="345"/>
  <c r="S105" i="345"/>
  <c r="Q105" i="345"/>
  <c r="P105" i="345"/>
  <c r="O105" i="345"/>
  <c r="N105" i="345"/>
  <c r="M105" i="345"/>
  <c r="L105" i="345"/>
  <c r="J105" i="345"/>
  <c r="I105" i="345"/>
  <c r="H105" i="345"/>
  <c r="G105" i="345"/>
  <c r="F105" i="345"/>
  <c r="D105" i="345"/>
  <c r="Z104" i="345"/>
  <c r="Y104" i="345"/>
  <c r="X104" i="345"/>
  <c r="W104" i="345"/>
  <c r="V104" i="345"/>
  <c r="U104" i="345"/>
  <c r="T104" i="345"/>
  <c r="S104" i="345"/>
  <c r="Q104" i="345"/>
  <c r="P104" i="345"/>
  <c r="O104" i="345"/>
  <c r="N104" i="345"/>
  <c r="M104" i="345"/>
  <c r="L104" i="345"/>
  <c r="J104" i="345"/>
  <c r="I104" i="345"/>
  <c r="H104" i="345"/>
  <c r="G104" i="345"/>
  <c r="F104" i="345"/>
  <c r="D104" i="345"/>
  <c r="Z103" i="345"/>
  <c r="Y103" i="345"/>
  <c r="X103" i="345"/>
  <c r="W103" i="345"/>
  <c r="V103" i="345"/>
  <c r="U103" i="345"/>
  <c r="T103" i="345"/>
  <c r="S103" i="345"/>
  <c r="Q103" i="345"/>
  <c r="P103" i="345"/>
  <c r="O103" i="345"/>
  <c r="N103" i="345"/>
  <c r="M103" i="345"/>
  <c r="L103" i="345"/>
  <c r="J103" i="345"/>
  <c r="I103" i="345"/>
  <c r="H103" i="345"/>
  <c r="G103" i="345"/>
  <c r="F103" i="345"/>
  <c r="D103" i="345"/>
  <c r="Z102" i="345"/>
  <c r="Y102" i="345"/>
  <c r="X102" i="345"/>
  <c r="W102" i="345"/>
  <c r="V102" i="345"/>
  <c r="U102" i="345"/>
  <c r="T102" i="345"/>
  <c r="S102" i="345"/>
  <c r="Q102" i="345"/>
  <c r="P102" i="345"/>
  <c r="O102" i="345"/>
  <c r="N102" i="345"/>
  <c r="M102" i="345"/>
  <c r="L102" i="345"/>
  <c r="J102" i="345"/>
  <c r="I102" i="345"/>
  <c r="H102" i="345"/>
  <c r="G102" i="345"/>
  <c r="F102" i="345"/>
  <c r="D102" i="345"/>
  <c r="Z101" i="345"/>
  <c r="Y101" i="345"/>
  <c r="X101" i="345"/>
  <c r="W101" i="345"/>
  <c r="V101" i="345"/>
  <c r="U101" i="345"/>
  <c r="T101" i="345"/>
  <c r="S101" i="345"/>
  <c r="Q101" i="345"/>
  <c r="P101" i="345"/>
  <c r="O101" i="345"/>
  <c r="N101" i="345"/>
  <c r="M101" i="345"/>
  <c r="L101" i="345"/>
  <c r="J101" i="345"/>
  <c r="I101" i="345"/>
  <c r="H101" i="345"/>
  <c r="G101" i="345"/>
  <c r="F101" i="345"/>
  <c r="D101" i="345"/>
  <c r="AA100" i="345"/>
  <c r="R100" i="345"/>
  <c r="Z99" i="345"/>
  <c r="Y99" i="345"/>
  <c r="X99" i="345"/>
  <c r="W99" i="345"/>
  <c r="V99" i="345"/>
  <c r="U99" i="345"/>
  <c r="T99" i="345"/>
  <c r="S99" i="345"/>
  <c r="Q99" i="345"/>
  <c r="P99" i="345"/>
  <c r="O99" i="345"/>
  <c r="N99" i="345"/>
  <c r="M99" i="345"/>
  <c r="L99" i="345"/>
  <c r="J99" i="345"/>
  <c r="I99" i="345"/>
  <c r="H99" i="345"/>
  <c r="G99" i="345"/>
  <c r="F99" i="345"/>
  <c r="D99" i="345"/>
  <c r="Z98" i="345"/>
  <c r="Y98" i="345"/>
  <c r="X98" i="345"/>
  <c r="W98" i="345"/>
  <c r="V98" i="345"/>
  <c r="U98" i="345"/>
  <c r="T98" i="345"/>
  <c r="S98" i="345"/>
  <c r="Q98" i="345"/>
  <c r="P98" i="345"/>
  <c r="O98" i="345"/>
  <c r="N98" i="345"/>
  <c r="M98" i="345"/>
  <c r="L98" i="345"/>
  <c r="J98" i="345"/>
  <c r="I98" i="345"/>
  <c r="H98" i="345"/>
  <c r="G98" i="345"/>
  <c r="F98" i="345"/>
  <c r="D98" i="345"/>
  <c r="Z97" i="345"/>
  <c r="Y97" i="345"/>
  <c r="X97" i="345"/>
  <c r="W97" i="345"/>
  <c r="V97" i="345"/>
  <c r="U97" i="345"/>
  <c r="T97" i="345"/>
  <c r="S97" i="345"/>
  <c r="Q97" i="345"/>
  <c r="P97" i="345"/>
  <c r="O97" i="345"/>
  <c r="N97" i="345"/>
  <c r="M97" i="345"/>
  <c r="L97" i="345"/>
  <c r="J97" i="345"/>
  <c r="I97" i="345"/>
  <c r="H97" i="345"/>
  <c r="G97" i="345"/>
  <c r="F97" i="345"/>
  <c r="D97" i="345"/>
  <c r="Z96" i="345"/>
  <c r="Y96" i="345"/>
  <c r="X96" i="345"/>
  <c r="W96" i="345"/>
  <c r="V96" i="345"/>
  <c r="U96" i="345"/>
  <c r="T96" i="345"/>
  <c r="S96" i="345"/>
  <c r="Q96" i="345"/>
  <c r="P96" i="345"/>
  <c r="O96" i="345"/>
  <c r="N96" i="345"/>
  <c r="M96" i="345"/>
  <c r="L96" i="345"/>
  <c r="J96" i="345"/>
  <c r="I96" i="345"/>
  <c r="H96" i="345"/>
  <c r="G96" i="345"/>
  <c r="F96" i="345"/>
  <c r="D96" i="345"/>
  <c r="Z95" i="345"/>
  <c r="Y95" i="345"/>
  <c r="X95" i="345"/>
  <c r="W95" i="345"/>
  <c r="V95" i="345"/>
  <c r="U95" i="345"/>
  <c r="T95" i="345"/>
  <c r="S95" i="345"/>
  <c r="Q95" i="345"/>
  <c r="P95" i="345"/>
  <c r="O95" i="345"/>
  <c r="N95" i="345"/>
  <c r="M95" i="345"/>
  <c r="L95" i="345"/>
  <c r="J95" i="345"/>
  <c r="I95" i="345"/>
  <c r="H95" i="345"/>
  <c r="G95" i="345"/>
  <c r="F95" i="345"/>
  <c r="D95" i="345"/>
  <c r="Z94" i="345"/>
  <c r="Y94" i="345"/>
  <c r="X94" i="345"/>
  <c r="W94" i="345"/>
  <c r="V94" i="345"/>
  <c r="U94" i="345"/>
  <c r="T94" i="345"/>
  <c r="S94" i="345"/>
  <c r="Q94" i="345"/>
  <c r="P94" i="345"/>
  <c r="O94" i="345"/>
  <c r="N94" i="345"/>
  <c r="M94" i="345"/>
  <c r="L94" i="345"/>
  <c r="J94" i="345"/>
  <c r="I94" i="345"/>
  <c r="H94" i="345"/>
  <c r="G94" i="345"/>
  <c r="F94" i="345"/>
  <c r="D94" i="345"/>
  <c r="AA93" i="345"/>
  <c r="R93" i="345"/>
  <c r="K93" i="345"/>
  <c r="Z92" i="345"/>
  <c r="Y92" i="345"/>
  <c r="X92" i="345"/>
  <c r="W92" i="345"/>
  <c r="V92" i="345"/>
  <c r="U92" i="345"/>
  <c r="T92" i="345"/>
  <c r="S92" i="345"/>
  <c r="Q92" i="345"/>
  <c r="P92" i="345"/>
  <c r="O92" i="345"/>
  <c r="N92" i="345"/>
  <c r="M92" i="345"/>
  <c r="L92" i="345"/>
  <c r="J92" i="345"/>
  <c r="I92" i="345"/>
  <c r="H92" i="345"/>
  <c r="G92" i="345"/>
  <c r="F92" i="345"/>
  <c r="D92" i="345"/>
  <c r="Z91" i="345"/>
  <c r="Y91" i="345"/>
  <c r="X91" i="345"/>
  <c r="W91" i="345"/>
  <c r="V91" i="345"/>
  <c r="U91" i="345"/>
  <c r="T91" i="345"/>
  <c r="S91" i="345"/>
  <c r="Q91" i="345"/>
  <c r="P91" i="345"/>
  <c r="O91" i="345"/>
  <c r="N91" i="345"/>
  <c r="M91" i="345"/>
  <c r="L91" i="345"/>
  <c r="J91" i="345"/>
  <c r="I91" i="345"/>
  <c r="H91" i="345"/>
  <c r="G91" i="345"/>
  <c r="F91" i="345"/>
  <c r="D91" i="345"/>
  <c r="Z90" i="345"/>
  <c r="Y90" i="345"/>
  <c r="X90" i="345"/>
  <c r="W90" i="345"/>
  <c r="V90" i="345"/>
  <c r="U90" i="345"/>
  <c r="T90" i="345"/>
  <c r="S90" i="345"/>
  <c r="Q90" i="345"/>
  <c r="P90" i="345"/>
  <c r="O90" i="345"/>
  <c r="N90" i="345"/>
  <c r="M90" i="345"/>
  <c r="L90" i="345"/>
  <c r="J90" i="345"/>
  <c r="I90" i="345"/>
  <c r="H90" i="345"/>
  <c r="G90" i="345"/>
  <c r="F90" i="345"/>
  <c r="D90" i="345"/>
  <c r="Z89" i="345"/>
  <c r="Y89" i="345"/>
  <c r="X89" i="345"/>
  <c r="W89" i="345"/>
  <c r="V89" i="345"/>
  <c r="U89" i="345"/>
  <c r="T89" i="345"/>
  <c r="S89" i="345"/>
  <c r="Q89" i="345"/>
  <c r="P89" i="345"/>
  <c r="O89" i="345"/>
  <c r="N89" i="345"/>
  <c r="M89" i="345"/>
  <c r="L89" i="345"/>
  <c r="J89" i="345"/>
  <c r="I89" i="345"/>
  <c r="H89" i="345"/>
  <c r="G89" i="345"/>
  <c r="F89" i="345"/>
  <c r="D89" i="345"/>
  <c r="Z88" i="345"/>
  <c r="Y88" i="345"/>
  <c r="X88" i="345"/>
  <c r="W88" i="345"/>
  <c r="V88" i="345"/>
  <c r="U88" i="345"/>
  <c r="T88" i="345"/>
  <c r="S88" i="345"/>
  <c r="Q88" i="345"/>
  <c r="P88" i="345"/>
  <c r="O88" i="345"/>
  <c r="N88" i="345"/>
  <c r="M88" i="345"/>
  <c r="L88" i="345"/>
  <c r="J88" i="345"/>
  <c r="I88" i="345"/>
  <c r="H88" i="345"/>
  <c r="G88" i="345"/>
  <c r="F88" i="345"/>
  <c r="D88" i="345"/>
  <c r="Z87" i="345"/>
  <c r="Y87" i="345"/>
  <c r="X87" i="345"/>
  <c r="W87" i="345"/>
  <c r="V87" i="345"/>
  <c r="U87" i="345"/>
  <c r="T87" i="345"/>
  <c r="S87" i="345"/>
  <c r="Q87" i="345"/>
  <c r="P87" i="345"/>
  <c r="O87" i="345"/>
  <c r="N87" i="345"/>
  <c r="M87" i="345"/>
  <c r="L87" i="345"/>
  <c r="J87" i="345"/>
  <c r="I87" i="345"/>
  <c r="H87" i="345"/>
  <c r="G87" i="345"/>
  <c r="F87" i="345"/>
  <c r="D87" i="345"/>
  <c r="Z86" i="345"/>
  <c r="Y86" i="345"/>
  <c r="X86" i="345"/>
  <c r="W86" i="345"/>
  <c r="V86" i="345"/>
  <c r="U86" i="345"/>
  <c r="T86" i="345"/>
  <c r="S86" i="345"/>
  <c r="Q86" i="345"/>
  <c r="P86" i="345"/>
  <c r="O86" i="345"/>
  <c r="N86" i="345"/>
  <c r="M86" i="345"/>
  <c r="L86" i="345"/>
  <c r="J86" i="345"/>
  <c r="I86" i="345"/>
  <c r="H86" i="345"/>
  <c r="G86" i="345"/>
  <c r="F86" i="345"/>
  <c r="D86" i="345"/>
  <c r="Z85" i="345"/>
  <c r="Y85" i="345"/>
  <c r="X85" i="345"/>
  <c r="W85" i="345"/>
  <c r="V85" i="345"/>
  <c r="U85" i="345"/>
  <c r="T85" i="345"/>
  <c r="S85" i="345"/>
  <c r="Q85" i="345"/>
  <c r="P85" i="345"/>
  <c r="O85" i="345"/>
  <c r="N85" i="345"/>
  <c r="M85" i="345"/>
  <c r="L85" i="345"/>
  <c r="J85" i="345"/>
  <c r="I85" i="345"/>
  <c r="H85" i="345"/>
  <c r="G85" i="345"/>
  <c r="F85" i="345"/>
  <c r="D85" i="345"/>
  <c r="AA84" i="345"/>
  <c r="R84" i="345"/>
  <c r="K84" i="345"/>
  <c r="Z83" i="345"/>
  <c r="Y83" i="345"/>
  <c r="X83" i="345"/>
  <c r="W83" i="345"/>
  <c r="V83" i="345"/>
  <c r="U83" i="345"/>
  <c r="T83" i="345"/>
  <c r="S83" i="345"/>
  <c r="Q83" i="345"/>
  <c r="P83" i="345"/>
  <c r="O83" i="345"/>
  <c r="N83" i="345"/>
  <c r="M83" i="345"/>
  <c r="L83" i="345"/>
  <c r="J83" i="345"/>
  <c r="I83" i="345"/>
  <c r="H83" i="345"/>
  <c r="G83" i="345"/>
  <c r="F83" i="345"/>
  <c r="D83" i="345"/>
  <c r="Z82" i="345"/>
  <c r="Y82" i="345"/>
  <c r="X82" i="345"/>
  <c r="W82" i="345"/>
  <c r="V82" i="345"/>
  <c r="U82" i="345"/>
  <c r="T82" i="345"/>
  <c r="S82" i="345"/>
  <c r="Q82" i="345"/>
  <c r="P82" i="345"/>
  <c r="O82" i="345"/>
  <c r="N82" i="345"/>
  <c r="M82" i="345"/>
  <c r="L82" i="345"/>
  <c r="J82" i="345"/>
  <c r="I82" i="345"/>
  <c r="H82" i="345"/>
  <c r="G82" i="345"/>
  <c r="F82" i="345"/>
  <c r="D82" i="345"/>
  <c r="Z81" i="345"/>
  <c r="Y81" i="345"/>
  <c r="X81" i="345"/>
  <c r="W81" i="345"/>
  <c r="V81" i="345"/>
  <c r="U81" i="345"/>
  <c r="T81" i="345"/>
  <c r="S81" i="345"/>
  <c r="Q81" i="345"/>
  <c r="P81" i="345"/>
  <c r="O81" i="345"/>
  <c r="N81" i="345"/>
  <c r="M81" i="345"/>
  <c r="L81" i="345"/>
  <c r="J81" i="345"/>
  <c r="I81" i="345"/>
  <c r="H81" i="345"/>
  <c r="G81" i="345"/>
  <c r="F81" i="345"/>
  <c r="D81" i="345"/>
  <c r="Z80" i="345"/>
  <c r="Y80" i="345"/>
  <c r="X80" i="345"/>
  <c r="W80" i="345"/>
  <c r="V80" i="345"/>
  <c r="U80" i="345"/>
  <c r="T80" i="345"/>
  <c r="S80" i="345"/>
  <c r="Q80" i="345"/>
  <c r="P80" i="345"/>
  <c r="O80" i="345"/>
  <c r="N80" i="345"/>
  <c r="M80" i="345"/>
  <c r="L80" i="345"/>
  <c r="J80" i="345"/>
  <c r="I80" i="345"/>
  <c r="H80" i="345"/>
  <c r="G80" i="345"/>
  <c r="F80" i="345"/>
  <c r="D80" i="345"/>
  <c r="Z79" i="345"/>
  <c r="Y79" i="345"/>
  <c r="X79" i="345"/>
  <c r="W79" i="345"/>
  <c r="V79" i="345"/>
  <c r="U79" i="345"/>
  <c r="T79" i="345"/>
  <c r="S79" i="345"/>
  <c r="Q79" i="345"/>
  <c r="P79" i="345"/>
  <c r="O79" i="345"/>
  <c r="N79" i="345"/>
  <c r="M79" i="345"/>
  <c r="L79" i="345"/>
  <c r="J79" i="345"/>
  <c r="I79" i="345"/>
  <c r="H79" i="345"/>
  <c r="G79" i="345"/>
  <c r="F79" i="345"/>
  <c r="D79" i="345"/>
  <c r="Z78" i="345"/>
  <c r="Y78" i="345"/>
  <c r="X78" i="345"/>
  <c r="W78" i="345"/>
  <c r="V78" i="345"/>
  <c r="U78" i="345"/>
  <c r="T78" i="345"/>
  <c r="S78" i="345"/>
  <c r="Q78" i="345"/>
  <c r="P78" i="345"/>
  <c r="O78" i="345"/>
  <c r="N78" i="345"/>
  <c r="M78" i="345"/>
  <c r="L78" i="345"/>
  <c r="J78" i="345"/>
  <c r="I78" i="345"/>
  <c r="H78" i="345"/>
  <c r="G78" i="345"/>
  <c r="F78" i="345"/>
  <c r="D78" i="345"/>
  <c r="Z77" i="345"/>
  <c r="Y77" i="345"/>
  <c r="X77" i="345"/>
  <c r="W77" i="345"/>
  <c r="V77" i="345"/>
  <c r="U77" i="345"/>
  <c r="T77" i="345"/>
  <c r="S77" i="345"/>
  <c r="Q77" i="345"/>
  <c r="P77" i="345"/>
  <c r="O77" i="345"/>
  <c r="N77" i="345"/>
  <c r="M77" i="345"/>
  <c r="L77" i="345"/>
  <c r="J77" i="345"/>
  <c r="I77" i="345"/>
  <c r="H77" i="345"/>
  <c r="G77" i="345"/>
  <c r="F77" i="345"/>
  <c r="D77" i="345"/>
  <c r="AA76" i="345"/>
  <c r="R76" i="345"/>
  <c r="Z75" i="345"/>
  <c r="Z74" i="345" s="1"/>
  <c r="Y75" i="345"/>
  <c r="Y74" i="345" s="1"/>
  <c r="X75" i="345"/>
  <c r="X74" i="345" s="1"/>
  <c r="W75" i="345"/>
  <c r="W74" i="345" s="1"/>
  <c r="V75" i="345"/>
  <c r="V74" i="345" s="1"/>
  <c r="U75" i="345"/>
  <c r="U74" i="345" s="1"/>
  <c r="T75" i="345"/>
  <c r="T74" i="345" s="1"/>
  <c r="S75" i="345"/>
  <c r="S74" i="345" s="1"/>
  <c r="Q75" i="345"/>
  <c r="Q74" i="345" s="1"/>
  <c r="P75" i="345"/>
  <c r="O75" i="345"/>
  <c r="O74" i="345" s="1"/>
  <c r="N75" i="345"/>
  <c r="N74" i="345" s="1"/>
  <c r="M75" i="345"/>
  <c r="M74" i="345" s="1"/>
  <c r="L75" i="345"/>
  <c r="L74" i="345" s="1"/>
  <c r="J75" i="345"/>
  <c r="J74" i="345" s="1"/>
  <c r="I75" i="345"/>
  <c r="I74" i="345" s="1"/>
  <c r="H75" i="345"/>
  <c r="H74" i="345" s="1"/>
  <c r="G75" i="345"/>
  <c r="F75" i="345"/>
  <c r="F74" i="345" s="1"/>
  <c r="D75" i="345"/>
  <c r="D74" i="345" s="1"/>
  <c r="P74" i="345"/>
  <c r="G74" i="345"/>
  <c r="Z73" i="345"/>
  <c r="Y73" i="345"/>
  <c r="X73" i="345"/>
  <c r="W73" i="345"/>
  <c r="V73" i="345"/>
  <c r="U73" i="345"/>
  <c r="T73" i="345"/>
  <c r="S73" i="345"/>
  <c r="Q73" i="345"/>
  <c r="P73" i="345"/>
  <c r="O73" i="345"/>
  <c r="N73" i="345"/>
  <c r="M73" i="345"/>
  <c r="L73" i="345"/>
  <c r="J73" i="345"/>
  <c r="I73" i="345"/>
  <c r="H73" i="345"/>
  <c r="G73" i="345"/>
  <c r="F73" i="345"/>
  <c r="D73" i="345"/>
  <c r="Z72" i="345"/>
  <c r="Y72" i="345"/>
  <c r="X72" i="345"/>
  <c r="W72" i="345"/>
  <c r="V72" i="345"/>
  <c r="U72" i="345"/>
  <c r="T72" i="345"/>
  <c r="S72" i="345"/>
  <c r="Q72" i="345"/>
  <c r="P72" i="345"/>
  <c r="O72" i="345"/>
  <c r="N72" i="345"/>
  <c r="M72" i="345"/>
  <c r="L72" i="345"/>
  <c r="J72" i="345"/>
  <c r="I72" i="345"/>
  <c r="H72" i="345"/>
  <c r="G72" i="345"/>
  <c r="F72" i="345"/>
  <c r="D72" i="345"/>
  <c r="Z71" i="345"/>
  <c r="Y71" i="345"/>
  <c r="X71" i="345"/>
  <c r="W71" i="345"/>
  <c r="V71" i="345"/>
  <c r="U71" i="345"/>
  <c r="T71" i="345"/>
  <c r="S71" i="345"/>
  <c r="Q71" i="345"/>
  <c r="P71" i="345"/>
  <c r="O71" i="345"/>
  <c r="N71" i="345"/>
  <c r="M71" i="345"/>
  <c r="L71" i="345"/>
  <c r="J71" i="345"/>
  <c r="I71" i="345"/>
  <c r="H71" i="345"/>
  <c r="G71" i="345"/>
  <c r="F71" i="345"/>
  <c r="D71" i="345"/>
  <c r="Z70" i="345"/>
  <c r="Y70" i="345"/>
  <c r="X70" i="345"/>
  <c r="W70" i="345"/>
  <c r="V70" i="345"/>
  <c r="U70" i="345"/>
  <c r="T70" i="345"/>
  <c r="S70" i="345"/>
  <c r="Q70" i="345"/>
  <c r="P70" i="345"/>
  <c r="O70" i="345"/>
  <c r="N70" i="345"/>
  <c r="M70" i="345"/>
  <c r="L70" i="345"/>
  <c r="J70" i="345"/>
  <c r="I70" i="345"/>
  <c r="H70" i="345"/>
  <c r="G70" i="345"/>
  <c r="F70" i="345"/>
  <c r="D70" i="345"/>
  <c r="Z69" i="345"/>
  <c r="Y69" i="345"/>
  <c r="X69" i="345"/>
  <c r="W69" i="345"/>
  <c r="V69" i="345"/>
  <c r="U69" i="345"/>
  <c r="T69" i="345"/>
  <c r="S69" i="345"/>
  <c r="Q69" i="345"/>
  <c r="P69" i="345"/>
  <c r="O69" i="345"/>
  <c r="N69" i="345"/>
  <c r="M69" i="345"/>
  <c r="L69" i="345"/>
  <c r="J69" i="345"/>
  <c r="I69" i="345"/>
  <c r="H69" i="345"/>
  <c r="G69" i="345"/>
  <c r="F69" i="345"/>
  <c r="D69" i="345"/>
  <c r="Z68" i="345"/>
  <c r="Y68" i="345"/>
  <c r="X68" i="345"/>
  <c r="W68" i="345"/>
  <c r="V68" i="345"/>
  <c r="U68" i="345"/>
  <c r="T68" i="345"/>
  <c r="S68" i="345"/>
  <c r="Q68" i="345"/>
  <c r="P68" i="345"/>
  <c r="O68" i="345"/>
  <c r="N68" i="345"/>
  <c r="M68" i="345"/>
  <c r="L68" i="345"/>
  <c r="J68" i="345"/>
  <c r="I68" i="345"/>
  <c r="H68" i="345"/>
  <c r="G68" i="345"/>
  <c r="F68" i="345"/>
  <c r="D68" i="345"/>
  <c r="AA67" i="345"/>
  <c r="R67" i="345"/>
  <c r="Z66" i="345"/>
  <c r="Y66" i="345"/>
  <c r="X66" i="345"/>
  <c r="W66" i="345"/>
  <c r="V66" i="345"/>
  <c r="U66" i="345"/>
  <c r="T66" i="345"/>
  <c r="S66" i="345"/>
  <c r="Q66" i="345"/>
  <c r="P66" i="345"/>
  <c r="O66" i="345"/>
  <c r="N66" i="345"/>
  <c r="M66" i="345"/>
  <c r="L66" i="345"/>
  <c r="J66" i="345"/>
  <c r="I66" i="345"/>
  <c r="H66" i="345"/>
  <c r="G66" i="345"/>
  <c r="F66" i="345"/>
  <c r="D66" i="345"/>
  <c r="Z65" i="345"/>
  <c r="Y65" i="345"/>
  <c r="X65" i="345"/>
  <c r="W65" i="345"/>
  <c r="V65" i="345"/>
  <c r="U65" i="345"/>
  <c r="T65" i="345"/>
  <c r="S65" i="345"/>
  <c r="Q65" i="345"/>
  <c r="P65" i="345"/>
  <c r="O65" i="345"/>
  <c r="N65" i="345"/>
  <c r="M65" i="345"/>
  <c r="L65" i="345"/>
  <c r="J65" i="345"/>
  <c r="I65" i="345"/>
  <c r="H65" i="345"/>
  <c r="G65" i="345"/>
  <c r="F65" i="345"/>
  <c r="D65" i="345"/>
  <c r="Z64" i="345"/>
  <c r="Y64" i="345"/>
  <c r="X64" i="345"/>
  <c r="W64" i="345"/>
  <c r="V64" i="345"/>
  <c r="U64" i="345"/>
  <c r="T64" i="345"/>
  <c r="S64" i="345"/>
  <c r="Q64" i="345"/>
  <c r="P64" i="345"/>
  <c r="O64" i="345"/>
  <c r="N64" i="345"/>
  <c r="M64" i="345"/>
  <c r="L64" i="345"/>
  <c r="J64" i="345"/>
  <c r="I64" i="345"/>
  <c r="H64" i="345"/>
  <c r="G64" i="345"/>
  <c r="F64" i="345"/>
  <c r="D64" i="345"/>
  <c r="Z63" i="345"/>
  <c r="Y63" i="345"/>
  <c r="X63" i="345"/>
  <c r="W63" i="345"/>
  <c r="V63" i="345"/>
  <c r="U63" i="345"/>
  <c r="T63" i="345"/>
  <c r="S63" i="345"/>
  <c r="Q63" i="345"/>
  <c r="P63" i="345"/>
  <c r="O63" i="345"/>
  <c r="N63" i="345"/>
  <c r="M63" i="345"/>
  <c r="L63" i="345"/>
  <c r="J63" i="345"/>
  <c r="I63" i="345"/>
  <c r="H63" i="345"/>
  <c r="G63" i="345"/>
  <c r="F63" i="345"/>
  <c r="D63" i="345"/>
  <c r="Z62" i="345"/>
  <c r="Y62" i="345"/>
  <c r="X62" i="345"/>
  <c r="W62" i="345"/>
  <c r="V62" i="345"/>
  <c r="U62" i="345"/>
  <c r="T62" i="345"/>
  <c r="S62" i="345"/>
  <c r="Q62" i="345"/>
  <c r="P62" i="345"/>
  <c r="O62" i="345"/>
  <c r="N62" i="345"/>
  <c r="M62" i="345"/>
  <c r="L62" i="345"/>
  <c r="J62" i="345"/>
  <c r="I62" i="345"/>
  <c r="H62" i="345"/>
  <c r="G62" i="345"/>
  <c r="F62" i="345"/>
  <c r="D62" i="345"/>
  <c r="Z61" i="345"/>
  <c r="Y61" i="345"/>
  <c r="X61" i="345"/>
  <c r="W61" i="345"/>
  <c r="V61" i="345"/>
  <c r="U61" i="345"/>
  <c r="T61" i="345"/>
  <c r="S61" i="345"/>
  <c r="Q61" i="345"/>
  <c r="P61" i="345"/>
  <c r="O61" i="345"/>
  <c r="N61" i="345"/>
  <c r="M61" i="345"/>
  <c r="L61" i="345"/>
  <c r="J61" i="345"/>
  <c r="I61" i="345"/>
  <c r="H61" i="345"/>
  <c r="G61" i="345"/>
  <c r="F61" i="345"/>
  <c r="D61" i="345"/>
  <c r="AA60" i="345"/>
  <c r="R60" i="345"/>
  <c r="Z59" i="345"/>
  <c r="Y59" i="345"/>
  <c r="X59" i="345"/>
  <c r="W59" i="345"/>
  <c r="V59" i="345"/>
  <c r="U59" i="345"/>
  <c r="T59" i="345"/>
  <c r="S59" i="345"/>
  <c r="Q59" i="345"/>
  <c r="P59" i="345"/>
  <c r="O59" i="345"/>
  <c r="N59" i="345"/>
  <c r="M59" i="345"/>
  <c r="L59" i="345"/>
  <c r="J59" i="345"/>
  <c r="I59" i="345"/>
  <c r="H59" i="345"/>
  <c r="G59" i="345"/>
  <c r="F59" i="345"/>
  <c r="D59" i="345"/>
  <c r="Z58" i="345"/>
  <c r="Y58" i="345"/>
  <c r="X58" i="345"/>
  <c r="W58" i="345"/>
  <c r="V58" i="345"/>
  <c r="U58" i="345"/>
  <c r="T58" i="345"/>
  <c r="S58" i="345"/>
  <c r="Q58" i="345"/>
  <c r="P58" i="345"/>
  <c r="O58" i="345"/>
  <c r="N58" i="345"/>
  <c r="M58" i="345"/>
  <c r="L58" i="345"/>
  <c r="J58" i="345"/>
  <c r="I58" i="345"/>
  <c r="H58" i="345"/>
  <c r="G58" i="345"/>
  <c r="F58" i="345"/>
  <c r="D58" i="345"/>
  <c r="Z57" i="345"/>
  <c r="Y57" i="345"/>
  <c r="X57" i="345"/>
  <c r="W57" i="345"/>
  <c r="V57" i="345"/>
  <c r="U57" i="345"/>
  <c r="T57" i="345"/>
  <c r="S57" i="345"/>
  <c r="Q57" i="345"/>
  <c r="P57" i="345"/>
  <c r="O57" i="345"/>
  <c r="N57" i="345"/>
  <c r="M57" i="345"/>
  <c r="L57" i="345"/>
  <c r="J57" i="345"/>
  <c r="I57" i="345"/>
  <c r="H57" i="345"/>
  <c r="G57" i="345"/>
  <c r="F57" i="345"/>
  <c r="D57" i="345"/>
  <c r="Z56" i="345"/>
  <c r="Y56" i="345"/>
  <c r="X56" i="345"/>
  <c r="W56" i="345"/>
  <c r="V56" i="345"/>
  <c r="U56" i="345"/>
  <c r="T56" i="345"/>
  <c r="S56" i="345"/>
  <c r="Q56" i="345"/>
  <c r="P56" i="345"/>
  <c r="O56" i="345"/>
  <c r="N56" i="345"/>
  <c r="M56" i="345"/>
  <c r="L56" i="345"/>
  <c r="J56" i="345"/>
  <c r="I56" i="345"/>
  <c r="H56" i="345"/>
  <c r="G56" i="345"/>
  <c r="F56" i="345"/>
  <c r="D56" i="345"/>
  <c r="Z55" i="345"/>
  <c r="Y55" i="345"/>
  <c r="X55" i="345"/>
  <c r="W55" i="345"/>
  <c r="V55" i="345"/>
  <c r="U55" i="345"/>
  <c r="T55" i="345"/>
  <c r="S55" i="345"/>
  <c r="Q55" i="345"/>
  <c r="P55" i="345"/>
  <c r="O55" i="345"/>
  <c r="N55" i="345"/>
  <c r="M55" i="345"/>
  <c r="L55" i="345"/>
  <c r="J55" i="345"/>
  <c r="I55" i="345"/>
  <c r="H55" i="345"/>
  <c r="G55" i="345"/>
  <c r="F55" i="345"/>
  <c r="D55" i="345"/>
  <c r="Z54" i="345"/>
  <c r="Y54" i="345"/>
  <c r="X54" i="345"/>
  <c r="W54" i="345"/>
  <c r="V54" i="345"/>
  <c r="U54" i="345"/>
  <c r="T54" i="345"/>
  <c r="S54" i="345"/>
  <c r="Q54" i="345"/>
  <c r="P54" i="345"/>
  <c r="O54" i="345"/>
  <c r="N54" i="345"/>
  <c r="M54" i="345"/>
  <c r="L54" i="345"/>
  <c r="J54" i="345"/>
  <c r="I54" i="345"/>
  <c r="H54" i="345"/>
  <c r="G54" i="345"/>
  <c r="F54" i="345"/>
  <c r="D54" i="345"/>
  <c r="Z53" i="345"/>
  <c r="Y53" i="345"/>
  <c r="X53" i="345"/>
  <c r="W53" i="345"/>
  <c r="V53" i="345"/>
  <c r="U53" i="345"/>
  <c r="T53" i="345"/>
  <c r="S53" i="345"/>
  <c r="Q53" i="345"/>
  <c r="P53" i="345"/>
  <c r="O53" i="345"/>
  <c r="N53" i="345"/>
  <c r="M53" i="345"/>
  <c r="L53" i="345"/>
  <c r="J53" i="345"/>
  <c r="I53" i="345"/>
  <c r="H53" i="345"/>
  <c r="G53" i="345"/>
  <c r="F53" i="345"/>
  <c r="D53" i="345"/>
  <c r="AA52" i="345"/>
  <c r="R52" i="345"/>
  <c r="Z51" i="345"/>
  <c r="Y51" i="345"/>
  <c r="X51" i="345"/>
  <c r="W51" i="345"/>
  <c r="V51" i="345"/>
  <c r="U51" i="345"/>
  <c r="T51" i="345"/>
  <c r="S51" i="345"/>
  <c r="Q51" i="345"/>
  <c r="P51" i="345"/>
  <c r="O51" i="345"/>
  <c r="N51" i="345"/>
  <c r="M51" i="345"/>
  <c r="L51" i="345"/>
  <c r="J51" i="345"/>
  <c r="I51" i="345"/>
  <c r="H51" i="345"/>
  <c r="G51" i="345"/>
  <c r="F51" i="345"/>
  <c r="D51" i="345"/>
  <c r="Z50" i="345"/>
  <c r="Y50" i="345"/>
  <c r="X50" i="345"/>
  <c r="W50" i="345"/>
  <c r="V50" i="345"/>
  <c r="U50" i="345"/>
  <c r="T50" i="345"/>
  <c r="S50" i="345"/>
  <c r="Q50" i="345"/>
  <c r="P50" i="345"/>
  <c r="O50" i="345"/>
  <c r="N50" i="345"/>
  <c r="M50" i="345"/>
  <c r="L50" i="345"/>
  <c r="J50" i="345"/>
  <c r="I50" i="345"/>
  <c r="H50" i="345"/>
  <c r="G50" i="345"/>
  <c r="F50" i="345"/>
  <c r="D50" i="345"/>
  <c r="Z49" i="345"/>
  <c r="Y49" i="345"/>
  <c r="X49" i="345"/>
  <c r="W49" i="345"/>
  <c r="V49" i="345"/>
  <c r="U49" i="345"/>
  <c r="T49" i="345"/>
  <c r="S49" i="345"/>
  <c r="Q49" i="345"/>
  <c r="P49" i="345"/>
  <c r="O49" i="345"/>
  <c r="N49" i="345"/>
  <c r="M49" i="345"/>
  <c r="L49" i="345"/>
  <c r="J49" i="345"/>
  <c r="I49" i="345"/>
  <c r="H49" i="345"/>
  <c r="G49" i="345"/>
  <c r="F49" i="345"/>
  <c r="D49" i="345"/>
  <c r="Z48" i="345"/>
  <c r="Y48" i="345"/>
  <c r="X48" i="345"/>
  <c r="W48" i="345"/>
  <c r="V48" i="345"/>
  <c r="U48" i="345"/>
  <c r="T48" i="345"/>
  <c r="S48" i="345"/>
  <c r="Q48" i="345"/>
  <c r="P48" i="345"/>
  <c r="O48" i="345"/>
  <c r="N48" i="345"/>
  <c r="M48" i="345"/>
  <c r="L48" i="345"/>
  <c r="J48" i="345"/>
  <c r="I48" i="345"/>
  <c r="H48" i="345"/>
  <c r="G48" i="345"/>
  <c r="F48" i="345"/>
  <c r="D48" i="345"/>
  <c r="Z47" i="345"/>
  <c r="Y47" i="345"/>
  <c r="X47" i="345"/>
  <c r="W47" i="345"/>
  <c r="V47" i="345"/>
  <c r="U47" i="345"/>
  <c r="T47" i="345"/>
  <c r="S47" i="345"/>
  <c r="Q47" i="345"/>
  <c r="P47" i="345"/>
  <c r="O47" i="345"/>
  <c r="N47" i="345"/>
  <c r="M47" i="345"/>
  <c r="L47" i="345"/>
  <c r="J47" i="345"/>
  <c r="I47" i="345"/>
  <c r="H47" i="345"/>
  <c r="G47" i="345"/>
  <c r="F47" i="345"/>
  <c r="D47" i="345"/>
  <c r="Z46" i="345"/>
  <c r="Y46" i="345"/>
  <c r="X46" i="345"/>
  <c r="W46" i="345"/>
  <c r="V46" i="345"/>
  <c r="U46" i="345"/>
  <c r="T46" i="345"/>
  <c r="S46" i="345"/>
  <c r="Q46" i="345"/>
  <c r="P46" i="345"/>
  <c r="O46" i="345"/>
  <c r="N46" i="345"/>
  <c r="M46" i="345"/>
  <c r="L46" i="345"/>
  <c r="J46" i="345"/>
  <c r="I46" i="345"/>
  <c r="H46" i="345"/>
  <c r="G46" i="345"/>
  <c r="F46" i="345"/>
  <c r="D46" i="345"/>
  <c r="AA45" i="345"/>
  <c r="R45" i="345"/>
  <c r="K45" i="345"/>
  <c r="Z44" i="345"/>
  <c r="Y44" i="345"/>
  <c r="Y43" i="345" s="1"/>
  <c r="X44" i="345"/>
  <c r="X43" i="345" s="1"/>
  <c r="W44" i="345"/>
  <c r="W43" i="345" s="1"/>
  <c r="V44" i="345"/>
  <c r="V43" i="345" s="1"/>
  <c r="U44" i="345"/>
  <c r="U43" i="345" s="1"/>
  <c r="T44" i="345"/>
  <c r="S44" i="345"/>
  <c r="S43" i="345" s="1"/>
  <c r="Q44" i="345"/>
  <c r="Q43" i="345" s="1"/>
  <c r="P44" i="345"/>
  <c r="P43" i="345" s="1"/>
  <c r="O44" i="345"/>
  <c r="O43" i="345" s="1"/>
  <c r="N44" i="345"/>
  <c r="N43" i="345" s="1"/>
  <c r="M44" i="345"/>
  <c r="M43" i="345" s="1"/>
  <c r="L44" i="345"/>
  <c r="L43" i="345" s="1"/>
  <c r="J44" i="345"/>
  <c r="I44" i="345"/>
  <c r="I43" i="345" s="1"/>
  <c r="H44" i="345"/>
  <c r="H43" i="345" s="1"/>
  <c r="G44" i="345"/>
  <c r="G43" i="345" s="1"/>
  <c r="F44" i="345"/>
  <c r="F43" i="345" s="1"/>
  <c r="D44" i="345"/>
  <c r="Z43" i="345"/>
  <c r="T43" i="345"/>
  <c r="J43" i="345"/>
  <c r="Z42" i="345"/>
  <c r="Y42" i="345"/>
  <c r="X42" i="345"/>
  <c r="W42" i="345"/>
  <c r="V42" i="345"/>
  <c r="U42" i="345"/>
  <c r="T42" i="345"/>
  <c r="S42" i="345"/>
  <c r="Q42" i="345"/>
  <c r="P42" i="345"/>
  <c r="O42" i="345"/>
  <c r="N42" i="345"/>
  <c r="M42" i="345"/>
  <c r="L42" i="345"/>
  <c r="J42" i="345"/>
  <c r="I42" i="345"/>
  <c r="H42" i="345"/>
  <c r="G42" i="345"/>
  <c r="F42" i="345"/>
  <c r="D42" i="345"/>
  <c r="Z41" i="345"/>
  <c r="Y41" i="345"/>
  <c r="X41" i="345"/>
  <c r="W41" i="345"/>
  <c r="V41" i="345"/>
  <c r="U41" i="345"/>
  <c r="T41" i="345"/>
  <c r="S41" i="345"/>
  <c r="Q41" i="345"/>
  <c r="P41" i="345"/>
  <c r="O41" i="345"/>
  <c r="N41" i="345"/>
  <c r="M41" i="345"/>
  <c r="L41" i="345"/>
  <c r="J41" i="345"/>
  <c r="I41" i="345"/>
  <c r="H41" i="345"/>
  <c r="G41" i="345"/>
  <c r="F41" i="345"/>
  <c r="D41" i="345"/>
  <c r="Z40" i="345"/>
  <c r="Y40" i="345"/>
  <c r="X40" i="345"/>
  <c r="W40" i="345"/>
  <c r="V40" i="345"/>
  <c r="U40" i="345"/>
  <c r="T40" i="345"/>
  <c r="S40" i="345"/>
  <c r="Q40" i="345"/>
  <c r="P40" i="345"/>
  <c r="O40" i="345"/>
  <c r="N40" i="345"/>
  <c r="M40" i="345"/>
  <c r="L40" i="345"/>
  <c r="J40" i="345"/>
  <c r="I40" i="345"/>
  <c r="H40" i="345"/>
  <c r="G40" i="345"/>
  <c r="F40" i="345"/>
  <c r="D40" i="345"/>
  <c r="Z39" i="345"/>
  <c r="Y39" i="345"/>
  <c r="X39" i="345"/>
  <c r="W39" i="345"/>
  <c r="V39" i="345"/>
  <c r="U39" i="345"/>
  <c r="T39" i="345"/>
  <c r="S39" i="345"/>
  <c r="Q39" i="345"/>
  <c r="P39" i="345"/>
  <c r="O39" i="345"/>
  <c r="N39" i="345"/>
  <c r="M39" i="345"/>
  <c r="L39" i="345"/>
  <c r="J39" i="345"/>
  <c r="I39" i="345"/>
  <c r="H39" i="345"/>
  <c r="G39" i="345"/>
  <c r="F39" i="345"/>
  <c r="D39" i="345"/>
  <c r="Z38" i="345"/>
  <c r="Y38" i="345"/>
  <c r="X38" i="345"/>
  <c r="W38" i="345"/>
  <c r="V38" i="345"/>
  <c r="U38" i="345"/>
  <c r="T38" i="345"/>
  <c r="S38" i="345"/>
  <c r="Q38" i="345"/>
  <c r="P38" i="345"/>
  <c r="O38" i="345"/>
  <c r="N38" i="345"/>
  <c r="M38" i="345"/>
  <c r="L38" i="345"/>
  <c r="J38" i="345"/>
  <c r="I38" i="345"/>
  <c r="H38" i="345"/>
  <c r="G38" i="345"/>
  <c r="F38" i="345"/>
  <c r="D38" i="345"/>
  <c r="Z37" i="345"/>
  <c r="Y37" i="345"/>
  <c r="X37" i="345"/>
  <c r="W37" i="345"/>
  <c r="V37" i="345"/>
  <c r="U37" i="345"/>
  <c r="T37" i="345"/>
  <c r="S37" i="345"/>
  <c r="Q37" i="345"/>
  <c r="P37" i="345"/>
  <c r="O37" i="345"/>
  <c r="N37" i="345"/>
  <c r="M37" i="345"/>
  <c r="L37" i="345"/>
  <c r="J37" i="345"/>
  <c r="I37" i="345"/>
  <c r="H37" i="345"/>
  <c r="G37" i="345"/>
  <c r="F37" i="345"/>
  <c r="D37" i="345"/>
  <c r="AA36" i="345"/>
  <c r="R36" i="345"/>
  <c r="Z35" i="345"/>
  <c r="Y35" i="345"/>
  <c r="X35" i="345"/>
  <c r="W35" i="345"/>
  <c r="V35" i="345"/>
  <c r="U35" i="345"/>
  <c r="T35" i="345"/>
  <c r="S35" i="345"/>
  <c r="Q35" i="345"/>
  <c r="P35" i="345"/>
  <c r="O35" i="345"/>
  <c r="N35" i="345"/>
  <c r="M35" i="345"/>
  <c r="L35" i="345"/>
  <c r="J35" i="345"/>
  <c r="I35" i="345"/>
  <c r="H35" i="345"/>
  <c r="G35" i="345"/>
  <c r="F35" i="345"/>
  <c r="D35" i="345"/>
  <c r="Z34" i="345"/>
  <c r="Y34" i="345"/>
  <c r="X34" i="345"/>
  <c r="W34" i="345"/>
  <c r="V34" i="345"/>
  <c r="U34" i="345"/>
  <c r="T34" i="345"/>
  <c r="S34" i="345"/>
  <c r="Q34" i="345"/>
  <c r="P34" i="345"/>
  <c r="O34" i="345"/>
  <c r="N34" i="345"/>
  <c r="M34" i="345"/>
  <c r="L34" i="345"/>
  <c r="J34" i="345"/>
  <c r="I34" i="345"/>
  <c r="H34" i="345"/>
  <c r="G34" i="345"/>
  <c r="F34" i="345"/>
  <c r="D34" i="345"/>
  <c r="Z33" i="345"/>
  <c r="Y33" i="345"/>
  <c r="X33" i="345"/>
  <c r="W33" i="345"/>
  <c r="V33" i="345"/>
  <c r="U33" i="345"/>
  <c r="T33" i="345"/>
  <c r="S33" i="345"/>
  <c r="Q33" i="345"/>
  <c r="P33" i="345"/>
  <c r="O33" i="345"/>
  <c r="N33" i="345"/>
  <c r="M33" i="345"/>
  <c r="L33" i="345"/>
  <c r="J33" i="345"/>
  <c r="I33" i="345"/>
  <c r="H33" i="345"/>
  <c r="G33" i="345"/>
  <c r="F33" i="345"/>
  <c r="D33" i="345"/>
  <c r="Z32" i="345"/>
  <c r="Y32" i="345"/>
  <c r="X32" i="345"/>
  <c r="W32" i="345"/>
  <c r="V32" i="345"/>
  <c r="U32" i="345"/>
  <c r="T32" i="345"/>
  <c r="S32" i="345"/>
  <c r="Q32" i="345"/>
  <c r="P32" i="345"/>
  <c r="O32" i="345"/>
  <c r="N32" i="345"/>
  <c r="M32" i="345"/>
  <c r="L32" i="345"/>
  <c r="J32" i="345"/>
  <c r="I32" i="345"/>
  <c r="H32" i="345"/>
  <c r="G32" i="345"/>
  <c r="F32" i="345"/>
  <c r="D32" i="345"/>
  <c r="Z31" i="345"/>
  <c r="Y31" i="345"/>
  <c r="X31" i="345"/>
  <c r="W31" i="345"/>
  <c r="V31" i="345"/>
  <c r="U31" i="345"/>
  <c r="T31" i="345"/>
  <c r="S31" i="345"/>
  <c r="Q31" i="345"/>
  <c r="P31" i="345"/>
  <c r="O31" i="345"/>
  <c r="N31" i="345"/>
  <c r="M31" i="345"/>
  <c r="L31" i="345"/>
  <c r="J31" i="345"/>
  <c r="I31" i="345"/>
  <c r="H31" i="345"/>
  <c r="G31" i="345"/>
  <c r="F31" i="345"/>
  <c r="D31" i="345"/>
  <c r="Z30" i="345"/>
  <c r="Y30" i="345"/>
  <c r="X30" i="345"/>
  <c r="W30" i="345"/>
  <c r="V30" i="345"/>
  <c r="U30" i="345"/>
  <c r="T30" i="345"/>
  <c r="S30" i="345"/>
  <c r="Q30" i="345"/>
  <c r="P30" i="345"/>
  <c r="O30" i="345"/>
  <c r="N30" i="345"/>
  <c r="M30" i="345"/>
  <c r="L30" i="345"/>
  <c r="J30" i="345"/>
  <c r="I30" i="345"/>
  <c r="H30" i="345"/>
  <c r="G30" i="345"/>
  <c r="F30" i="345"/>
  <c r="D30" i="345"/>
  <c r="AA29" i="345"/>
  <c r="R29" i="345"/>
  <c r="K29" i="345"/>
  <c r="Z28" i="345"/>
  <c r="Y28" i="345"/>
  <c r="X28" i="345"/>
  <c r="W28" i="345"/>
  <c r="W27" i="345" s="1"/>
  <c r="V28" i="345"/>
  <c r="V27" i="345" s="1"/>
  <c r="U28" i="345"/>
  <c r="U27" i="345" s="1"/>
  <c r="T28" i="345"/>
  <c r="T27" i="345" s="1"/>
  <c r="T26" i="345" s="1"/>
  <c r="S28" i="345"/>
  <c r="S27" i="345" s="1"/>
  <c r="Q28" i="345"/>
  <c r="Q27" i="345" s="1"/>
  <c r="Q26" i="345" s="1"/>
  <c r="P28" i="345"/>
  <c r="P27" i="345" s="1"/>
  <c r="O28" i="345"/>
  <c r="O27" i="345" s="1"/>
  <c r="N28" i="345"/>
  <c r="N27" i="345" s="1"/>
  <c r="M28" i="345"/>
  <c r="M27" i="345" s="1"/>
  <c r="L28" i="345"/>
  <c r="J28" i="345"/>
  <c r="J27" i="345" s="1"/>
  <c r="I28" i="345"/>
  <c r="I27" i="345" s="1"/>
  <c r="H28" i="345"/>
  <c r="H27" i="345" s="1"/>
  <c r="G28" i="345"/>
  <c r="G27" i="345" s="1"/>
  <c r="F28" i="345"/>
  <c r="F27" i="345" s="1"/>
  <c r="D28" i="345"/>
  <c r="Z27" i="345"/>
  <c r="Z26" i="345" s="1"/>
  <c r="Y27" i="345"/>
  <c r="X27" i="345"/>
  <c r="L27" i="345"/>
  <c r="D27" i="345"/>
  <c r="Z25" i="345"/>
  <c r="Y25" i="345"/>
  <c r="X25" i="345"/>
  <c r="W25" i="345"/>
  <c r="V25" i="345"/>
  <c r="U25" i="345"/>
  <c r="T25" i="345"/>
  <c r="S25" i="345"/>
  <c r="Q25" i="345"/>
  <c r="P25" i="345"/>
  <c r="O25" i="345"/>
  <c r="N25" i="345"/>
  <c r="M25" i="345"/>
  <c r="L25" i="345"/>
  <c r="J25" i="345"/>
  <c r="I25" i="345"/>
  <c r="H25" i="345"/>
  <c r="G25" i="345"/>
  <c r="F25" i="345"/>
  <c r="D25" i="345"/>
  <c r="Z24" i="345"/>
  <c r="Y24" i="345"/>
  <c r="X24" i="345"/>
  <c r="W24" i="345"/>
  <c r="V24" i="345"/>
  <c r="U24" i="345"/>
  <c r="T24" i="345"/>
  <c r="S24" i="345"/>
  <c r="Q24" i="345"/>
  <c r="P24" i="345"/>
  <c r="O24" i="345"/>
  <c r="N24" i="345"/>
  <c r="M24" i="345"/>
  <c r="L24" i="345"/>
  <c r="J24" i="345"/>
  <c r="I24" i="345"/>
  <c r="H24" i="345"/>
  <c r="G24" i="345"/>
  <c r="F24" i="345"/>
  <c r="D24" i="345"/>
  <c r="Z23" i="345"/>
  <c r="Y23" i="345"/>
  <c r="X23" i="345"/>
  <c r="X22" i="345" s="1"/>
  <c r="W23" i="345"/>
  <c r="V23" i="345"/>
  <c r="U23" i="345"/>
  <c r="T23" i="345"/>
  <c r="T22" i="345" s="1"/>
  <c r="S23" i="345"/>
  <c r="Q23" i="345"/>
  <c r="P23" i="345"/>
  <c r="P22" i="345" s="1"/>
  <c r="O23" i="345"/>
  <c r="O22" i="345" s="1"/>
  <c r="N23" i="345"/>
  <c r="M23" i="345"/>
  <c r="L23" i="345"/>
  <c r="J23" i="345"/>
  <c r="J22" i="345" s="1"/>
  <c r="I23" i="345"/>
  <c r="I22" i="345" s="1"/>
  <c r="H23" i="345"/>
  <c r="G23" i="345"/>
  <c r="F23" i="345"/>
  <c r="F22" i="345" s="1"/>
  <c r="D23" i="345"/>
  <c r="W22" i="345"/>
  <c r="Z21" i="345"/>
  <c r="Y21" i="345"/>
  <c r="X21" i="345"/>
  <c r="W21" i="345"/>
  <c r="V21" i="345"/>
  <c r="U21" i="345"/>
  <c r="T21" i="345"/>
  <c r="S21" i="345"/>
  <c r="Q21" i="345"/>
  <c r="P21" i="345"/>
  <c r="O21" i="345"/>
  <c r="N21" i="345"/>
  <c r="M21" i="345"/>
  <c r="L21" i="345"/>
  <c r="J21" i="345"/>
  <c r="I21" i="345"/>
  <c r="H21" i="345"/>
  <c r="G21" i="345"/>
  <c r="F21" i="345"/>
  <c r="D21" i="345"/>
  <c r="Z20" i="345"/>
  <c r="Y20" i="345"/>
  <c r="X20" i="345"/>
  <c r="W20" i="345"/>
  <c r="V20" i="345"/>
  <c r="U20" i="345"/>
  <c r="T20" i="345"/>
  <c r="S20" i="345"/>
  <c r="Q20" i="345"/>
  <c r="P20" i="345"/>
  <c r="O20" i="345"/>
  <c r="N20" i="345"/>
  <c r="M20" i="345"/>
  <c r="L20" i="345"/>
  <c r="J20" i="345"/>
  <c r="I20" i="345"/>
  <c r="H20" i="345"/>
  <c r="G20" i="345"/>
  <c r="F20" i="345"/>
  <c r="D20" i="345"/>
  <c r="Z19" i="345"/>
  <c r="Y19" i="345"/>
  <c r="X19" i="345"/>
  <c r="W19" i="345"/>
  <c r="W18" i="345" s="1"/>
  <c r="W17" i="345" s="1"/>
  <c r="V19" i="345"/>
  <c r="V18" i="345" s="1"/>
  <c r="V17" i="345" s="1"/>
  <c r="U19" i="345"/>
  <c r="T19" i="345"/>
  <c r="T18" i="345" s="1"/>
  <c r="T17" i="345" s="1"/>
  <c r="S19" i="345"/>
  <c r="Q19" i="345"/>
  <c r="P19" i="345"/>
  <c r="P18" i="345" s="1"/>
  <c r="P17" i="345" s="1"/>
  <c r="O19" i="345"/>
  <c r="O18" i="345" s="1"/>
  <c r="O17" i="345" s="1"/>
  <c r="N19" i="345"/>
  <c r="N18" i="345" s="1"/>
  <c r="N17" i="345" s="1"/>
  <c r="M19" i="345"/>
  <c r="L19" i="345"/>
  <c r="J19" i="345"/>
  <c r="I19" i="345"/>
  <c r="I18" i="345" s="1"/>
  <c r="I17" i="345" s="1"/>
  <c r="H19" i="345"/>
  <c r="G19" i="345"/>
  <c r="G18" i="345" s="1"/>
  <c r="F19" i="345"/>
  <c r="D19" i="345"/>
  <c r="J18" i="345"/>
  <c r="J17" i="345" s="1"/>
  <c r="Z16" i="345"/>
  <c r="Z15" i="345" s="1"/>
  <c r="Y16" i="345"/>
  <c r="Y15" i="345" s="1"/>
  <c r="X16" i="345"/>
  <c r="W16" i="345"/>
  <c r="W15" i="345" s="1"/>
  <c r="V16" i="345"/>
  <c r="V15" i="345" s="1"/>
  <c r="U16" i="345"/>
  <c r="U15" i="345" s="1"/>
  <c r="T16" i="345"/>
  <c r="T15" i="345" s="1"/>
  <c r="S16" i="345"/>
  <c r="S15" i="345" s="1"/>
  <c r="Q16" i="345"/>
  <c r="Q15" i="345" s="1"/>
  <c r="P16" i="345"/>
  <c r="O16" i="345"/>
  <c r="O15" i="345" s="1"/>
  <c r="N16" i="345"/>
  <c r="N15" i="345" s="1"/>
  <c r="M16" i="345"/>
  <c r="L16" i="345"/>
  <c r="L15" i="345" s="1"/>
  <c r="J16" i="345"/>
  <c r="J15" i="345" s="1"/>
  <c r="I16" i="345"/>
  <c r="I15" i="345" s="1"/>
  <c r="H16" i="345"/>
  <c r="H15" i="345" s="1"/>
  <c r="G16" i="345"/>
  <c r="G15" i="345" s="1"/>
  <c r="F16" i="345"/>
  <c r="F15" i="345" s="1"/>
  <c r="D16" i="345"/>
  <c r="D15" i="345" s="1"/>
  <c r="X15" i="345"/>
  <c r="P15" i="345"/>
  <c r="AA14" i="345"/>
  <c r="R14" i="345"/>
  <c r="AA152" i="345" l="1"/>
  <c r="X724" i="345"/>
  <c r="I1183" i="345"/>
  <c r="N1183" i="345"/>
  <c r="Y1183" i="345"/>
  <c r="AB603" i="345"/>
  <c r="F26" i="345"/>
  <c r="S724" i="345"/>
  <c r="F749" i="345"/>
  <c r="J749" i="345"/>
  <c r="O749" i="345"/>
  <c r="Z749" i="345"/>
  <c r="Z743" i="345" s="1"/>
  <c r="Z742" i="345" s="1"/>
  <c r="F164" i="345"/>
  <c r="J164" i="345"/>
  <c r="O164" i="345"/>
  <c r="T164" i="345"/>
  <c r="X164" i="345"/>
  <c r="L218" i="345"/>
  <c r="S218" i="345"/>
  <c r="F259" i="345"/>
  <c r="F258" i="345" s="1"/>
  <c r="H259" i="345"/>
  <c r="J259" i="345"/>
  <c r="J258" i="345" s="1"/>
  <c r="M259" i="345"/>
  <c r="AB635" i="345"/>
  <c r="D736" i="345"/>
  <c r="P736" i="345"/>
  <c r="P735" i="345" s="1"/>
  <c r="AB746" i="345"/>
  <c r="AA747" i="345"/>
  <c r="M793" i="345"/>
  <c r="M792" i="345" s="1"/>
  <c r="M791" i="345" s="1"/>
  <c r="O793" i="345"/>
  <c r="O792" i="345" s="1"/>
  <c r="O791" i="345" s="1"/>
  <c r="Q793" i="345"/>
  <c r="Q792" i="345" s="1"/>
  <c r="Q791" i="345" s="1"/>
  <c r="T793" i="345"/>
  <c r="T792" i="345" s="1"/>
  <c r="T791" i="345" s="1"/>
  <c r="AB952" i="345"/>
  <c r="AB954" i="345"/>
  <c r="G1043" i="345"/>
  <c r="L1043" i="345"/>
  <c r="U1043" i="345"/>
  <c r="Y1043" i="345"/>
  <c r="AB1250" i="345"/>
  <c r="AB1271" i="345"/>
  <c r="AB1276" i="345"/>
  <c r="AB1291" i="345"/>
  <c r="AB273" i="345"/>
  <c r="AB283" i="345"/>
  <c r="AC283" i="345" s="1"/>
  <c r="AB381" i="345"/>
  <c r="AB387" i="345"/>
  <c r="AC387" i="345" s="1"/>
  <c r="AB397" i="345"/>
  <c r="AB675" i="345"/>
  <c r="AB689" i="345"/>
  <c r="AB707" i="345"/>
  <c r="AB710" i="345"/>
  <c r="AB815" i="345"/>
  <c r="AB857" i="345"/>
  <c r="AB865" i="345"/>
  <c r="AC865" i="345" s="1"/>
  <c r="AB884" i="345"/>
  <c r="AB916" i="345"/>
  <c r="AB920" i="345"/>
  <c r="AB928" i="345"/>
  <c r="AC928" i="345" s="1"/>
  <c r="AB941" i="345"/>
  <c r="AB973" i="345"/>
  <c r="AC973" i="345" s="1"/>
  <c r="AB1017" i="345"/>
  <c r="AB1039" i="345"/>
  <c r="AB1135" i="345"/>
  <c r="AB1167" i="345"/>
  <c r="N1245" i="345"/>
  <c r="N1244" i="345" s="1"/>
  <c r="Z18" i="345"/>
  <c r="Z17" i="345" s="1"/>
  <c r="X26" i="345"/>
  <c r="X13" i="345" s="1"/>
  <c r="AA47" i="345"/>
  <c r="AA51" i="345"/>
  <c r="AA68" i="345"/>
  <c r="R91" i="345"/>
  <c r="R94" i="345"/>
  <c r="AA94" i="345"/>
  <c r="AA98" i="345"/>
  <c r="R113" i="345"/>
  <c r="AA121" i="345"/>
  <c r="AA130" i="345"/>
  <c r="AB137" i="345"/>
  <c r="AB153" i="345"/>
  <c r="AC153" i="345" s="1"/>
  <c r="X218" i="345"/>
  <c r="X217" i="345" s="1"/>
  <c r="X216" i="345" s="1"/>
  <c r="O259" i="345"/>
  <c r="O258" i="345" s="1"/>
  <c r="O257" i="345" s="1"/>
  <c r="Q259" i="345"/>
  <c r="Q258" i="345" s="1"/>
  <c r="Q257" i="345" s="1"/>
  <c r="T259" i="345"/>
  <c r="T258" i="345" s="1"/>
  <c r="T257" i="345" s="1"/>
  <c r="V259" i="345"/>
  <c r="X259" i="345"/>
  <c r="Z259" i="345"/>
  <c r="Z258" i="345" s="1"/>
  <c r="Z257" i="345" s="1"/>
  <c r="AB271" i="345"/>
  <c r="AB293" i="345"/>
  <c r="AB320" i="345"/>
  <c r="AB331" i="345"/>
  <c r="AC331" i="345" s="1"/>
  <c r="AB337" i="345"/>
  <c r="AB341" i="345"/>
  <c r="AC341" i="345" s="1"/>
  <c r="AB419" i="345"/>
  <c r="AC419" i="345" s="1"/>
  <c r="AB445" i="345"/>
  <c r="AB490" i="345"/>
  <c r="AB494" i="345"/>
  <c r="AB512" i="345"/>
  <c r="AB516" i="345"/>
  <c r="AB520" i="345"/>
  <c r="AC520" i="345" s="1"/>
  <c r="AB526" i="345"/>
  <c r="AC526" i="345" s="1"/>
  <c r="AB538" i="345"/>
  <c r="AC538" i="345" s="1"/>
  <c r="AB549" i="345"/>
  <c r="AC549" i="345" s="1"/>
  <c r="AB556" i="345"/>
  <c r="AB570" i="345"/>
  <c r="AC570" i="345" s="1"/>
  <c r="AB601" i="345"/>
  <c r="AC601" i="345" s="1"/>
  <c r="L640" i="345"/>
  <c r="AA666" i="345"/>
  <c r="Q724" i="345"/>
  <c r="O724" i="345"/>
  <c r="T724" i="345"/>
  <c r="G736" i="345"/>
  <c r="G735" i="345" s="1"/>
  <c r="L736" i="345"/>
  <c r="U736" i="345"/>
  <c r="U735" i="345" s="1"/>
  <c r="U700" i="345" s="1"/>
  <c r="Y736" i="345"/>
  <c r="Y735" i="345" s="1"/>
  <c r="H736" i="345"/>
  <c r="H735" i="345" s="1"/>
  <c r="V749" i="345"/>
  <c r="V743" i="345" s="1"/>
  <c r="V742" i="345" s="1"/>
  <c r="U763" i="345"/>
  <c r="U762" i="345" s="1"/>
  <c r="Y763" i="345"/>
  <c r="AB824" i="345"/>
  <c r="AB846" i="345"/>
  <c r="AB854" i="345"/>
  <c r="AC854" i="345" s="1"/>
  <c r="AB880" i="345"/>
  <c r="AC880" i="345" s="1"/>
  <c r="AB888" i="345"/>
  <c r="AB949" i="345"/>
  <c r="AB964" i="345"/>
  <c r="AC964" i="345" s="1"/>
  <c r="AB968" i="345"/>
  <c r="AC968" i="345" s="1"/>
  <c r="AB969" i="345"/>
  <c r="AB1008" i="345"/>
  <c r="AC1008" i="345" s="1"/>
  <c r="AB1012" i="345"/>
  <c r="AC1012" i="345" s="1"/>
  <c r="AB1021" i="345"/>
  <c r="AB1029" i="345"/>
  <c r="AB1049" i="345"/>
  <c r="AC1049" i="345" s="1"/>
  <c r="AB1061" i="345"/>
  <c r="AB1065" i="345"/>
  <c r="AB1083" i="345"/>
  <c r="AB1117" i="345"/>
  <c r="AC1117" i="345" s="1"/>
  <c r="AB1129" i="345"/>
  <c r="AB1140" i="345"/>
  <c r="AC1140" i="345" s="1"/>
  <c r="F1043" i="345"/>
  <c r="J1043" i="345"/>
  <c r="O1043" i="345"/>
  <c r="X1043" i="345"/>
  <c r="R1162" i="345"/>
  <c r="AB1182" i="345"/>
  <c r="AB1186" i="345"/>
  <c r="AC1186" i="345" s="1"/>
  <c r="AB1189" i="345"/>
  <c r="F1239" i="345"/>
  <c r="F1238" i="345" s="1"/>
  <c r="F1237" i="345" s="1"/>
  <c r="J1245" i="345"/>
  <c r="J1244" i="345" s="1"/>
  <c r="V1245" i="345"/>
  <c r="V1244" i="345" s="1"/>
  <c r="P1266" i="345"/>
  <c r="P1265" i="345" s="1"/>
  <c r="Y1266" i="345"/>
  <c r="Y1265" i="345" s="1"/>
  <c r="AB1287" i="345"/>
  <c r="AB1289" i="345"/>
  <c r="AC1289" i="345" s="1"/>
  <c r="H164" i="345"/>
  <c r="T412" i="345"/>
  <c r="Z561" i="345"/>
  <c r="J713" i="345"/>
  <c r="J712" i="345" s="1"/>
  <c r="J711" i="345" s="1"/>
  <c r="O713" i="345"/>
  <c r="O712" i="345" s="1"/>
  <c r="O711" i="345" s="1"/>
  <c r="J763" i="345"/>
  <c r="J762" i="345" s="1"/>
  <c r="U833" i="345"/>
  <c r="U825" i="345" s="1"/>
  <c r="U1239" i="345"/>
  <c r="J1239" i="345"/>
  <c r="J1238" i="345" s="1"/>
  <c r="J1237" i="345" s="1"/>
  <c r="H1284" i="345"/>
  <c r="H1283" i="345" s="1"/>
  <c r="Q1284" i="345"/>
  <c r="Q1283" i="345" s="1"/>
  <c r="R650" i="345"/>
  <c r="AB651" i="345"/>
  <c r="AC651" i="345" s="1"/>
  <c r="R662" i="345"/>
  <c r="R177" i="345"/>
  <c r="R25" i="345"/>
  <c r="N22" i="345"/>
  <c r="R145" i="345"/>
  <c r="AB156" i="345"/>
  <c r="R159" i="345"/>
  <c r="R85" i="345"/>
  <c r="AB60" i="345"/>
  <c r="R38" i="345"/>
  <c r="R41" i="345"/>
  <c r="D210" i="345"/>
  <c r="AA214" i="345"/>
  <c r="AB308" i="345"/>
  <c r="AC308" i="345" s="1"/>
  <c r="N259" i="345"/>
  <c r="N258" i="345" s="1"/>
  <c r="N257" i="345" s="1"/>
  <c r="W259" i="345"/>
  <c r="W258" i="345" s="1"/>
  <c r="W257" i="345" s="1"/>
  <c r="H258" i="345"/>
  <c r="H257" i="345" s="1"/>
  <c r="AB377" i="345"/>
  <c r="AB430" i="345"/>
  <c r="F412" i="345"/>
  <c r="O412" i="345"/>
  <c r="X412" i="345"/>
  <c r="R620" i="345"/>
  <c r="R630" i="345"/>
  <c r="Z713" i="345"/>
  <c r="Z712" i="345" s="1"/>
  <c r="Z711" i="345" s="1"/>
  <c r="AB851" i="345"/>
  <c r="AB905" i="345"/>
  <c r="AB911" i="345"/>
  <c r="AC911" i="345" s="1"/>
  <c r="AB931" i="345"/>
  <c r="AC931" i="345" s="1"/>
  <c r="AB943" i="345"/>
  <c r="AC943" i="345" s="1"/>
  <c r="AB939" i="345"/>
  <c r="AB923" i="345"/>
  <c r="AC923" i="345" s="1"/>
  <c r="AB945" i="345"/>
  <c r="AC945" i="345" s="1"/>
  <c r="G868" i="345"/>
  <c r="G867" i="345" s="1"/>
  <c r="V868" i="345"/>
  <c r="V867" i="345" s="1"/>
  <c r="AB1005" i="345"/>
  <c r="AC1005" i="345" s="1"/>
  <c r="AB1013" i="345"/>
  <c r="AC1013" i="345" s="1"/>
  <c r="AB1069" i="345"/>
  <c r="AC1069" i="345" s="1"/>
  <c r="AB1081" i="345"/>
  <c r="AC1081" i="345" s="1"/>
  <c r="AB1107" i="345"/>
  <c r="AB1125" i="345"/>
  <c r="AC1125" i="345" s="1"/>
  <c r="AB1131" i="345"/>
  <c r="AC1131" i="345" s="1"/>
  <c r="Y868" i="345"/>
  <c r="Y867" i="345" s="1"/>
  <c r="H868" i="345"/>
  <c r="H867" i="345" s="1"/>
  <c r="W868" i="345"/>
  <c r="W867" i="345" s="1"/>
  <c r="AB1025" i="345"/>
  <c r="O1003" i="345"/>
  <c r="AB1080" i="345"/>
  <c r="AB1092" i="345"/>
  <c r="AC1092" i="345" s="1"/>
  <c r="P868" i="345"/>
  <c r="P867" i="345" s="1"/>
  <c r="P866" i="345" s="1"/>
  <c r="P860" i="345" s="1"/>
  <c r="U868" i="345"/>
  <c r="U867" i="345" s="1"/>
  <c r="U866" i="345" s="1"/>
  <c r="U860" i="345" s="1"/>
  <c r="D868" i="345"/>
  <c r="D867" i="345" s="1"/>
  <c r="I868" i="345"/>
  <c r="I867" i="345" s="1"/>
  <c r="O868" i="345"/>
  <c r="O867" i="345" s="1"/>
  <c r="O866" i="345" s="1"/>
  <c r="O860" i="345" s="1"/>
  <c r="T868" i="345"/>
  <c r="X868" i="345"/>
  <c r="X867" i="345" s="1"/>
  <c r="Y1003" i="345"/>
  <c r="AB1009" i="345"/>
  <c r="AC1009" i="345" s="1"/>
  <c r="M1003" i="345"/>
  <c r="M866" i="345" s="1"/>
  <c r="M860" i="345" s="1"/>
  <c r="Q1003" i="345"/>
  <c r="V1003" i="345"/>
  <c r="Z1003" i="345"/>
  <c r="Z866" i="345" s="1"/>
  <c r="Z860" i="345" s="1"/>
  <c r="AB1046" i="345"/>
  <c r="AB1088" i="345"/>
  <c r="AC1088" i="345" s="1"/>
  <c r="AB1102" i="345"/>
  <c r="AB1141" i="345"/>
  <c r="AC1141" i="345" s="1"/>
  <c r="Z1174" i="345"/>
  <c r="Z1173" i="345" s="1"/>
  <c r="H1174" i="345"/>
  <c r="H1173" i="345" s="1"/>
  <c r="G1183" i="345"/>
  <c r="G1174" i="345" s="1"/>
  <c r="G1173" i="345" s="1"/>
  <c r="P1183" i="345"/>
  <c r="P1174" i="345" s="1"/>
  <c r="P1173" i="345" s="1"/>
  <c r="U1238" i="345"/>
  <c r="U1237" i="345" s="1"/>
  <c r="AB1257" i="345"/>
  <c r="AC1257" i="345" s="1"/>
  <c r="G1266" i="345"/>
  <c r="G1265" i="345" s="1"/>
  <c r="T1266" i="345"/>
  <c r="T1265" i="345" s="1"/>
  <c r="O1266" i="345"/>
  <c r="O1265" i="345" s="1"/>
  <c r="W1266" i="345"/>
  <c r="W1265" i="345" s="1"/>
  <c r="M1284" i="345"/>
  <c r="M1283" i="345" s="1"/>
  <c r="V1284" i="345"/>
  <c r="V1283" i="345" s="1"/>
  <c r="Z1284" i="345"/>
  <c r="Z1283" i="345" s="1"/>
  <c r="W210" i="345"/>
  <c r="G218" i="345"/>
  <c r="G217" i="345" s="1"/>
  <c r="G216" i="345" s="1"/>
  <c r="P218" i="345"/>
  <c r="P217" i="345" s="1"/>
  <c r="P216" i="345" s="1"/>
  <c r="AB267" i="345"/>
  <c r="AC267" i="345" s="1"/>
  <c r="AB391" i="345"/>
  <c r="AC391" i="345" s="1"/>
  <c r="AB393" i="345"/>
  <c r="AC393" i="345" s="1"/>
  <c r="AB415" i="345"/>
  <c r="AC415" i="345" s="1"/>
  <c r="AB586" i="345"/>
  <c r="AC586" i="345" s="1"/>
  <c r="AB215" i="345"/>
  <c r="J257" i="345"/>
  <c r="AB261" i="345"/>
  <c r="AC261" i="345" s="1"/>
  <c r="AB302" i="345"/>
  <c r="AB327" i="345"/>
  <c r="AB433" i="345"/>
  <c r="AB544" i="345"/>
  <c r="AC544" i="345" s="1"/>
  <c r="AB45" i="345"/>
  <c r="AC45" i="345" s="1"/>
  <c r="AC273" i="345"/>
  <c r="AB287" i="345"/>
  <c r="AB315" i="345"/>
  <c r="AB321" i="345"/>
  <c r="AC321" i="345" s="1"/>
  <c r="AB339" i="345"/>
  <c r="AC339" i="345" s="1"/>
  <c r="AC426" i="345"/>
  <c r="AC528" i="345"/>
  <c r="AB1252" i="345"/>
  <c r="AC1102" i="345"/>
  <c r="AC137" i="345"/>
  <c r="AC512" i="345"/>
  <c r="AC447" i="345"/>
  <c r="AC451" i="345"/>
  <c r="AC1061" i="345"/>
  <c r="AC1076" i="345"/>
  <c r="AC1080" i="345"/>
  <c r="AC422" i="345"/>
  <c r="AC430" i="345"/>
  <c r="AC1103" i="345"/>
  <c r="T13" i="345"/>
  <c r="AA19" i="345"/>
  <c r="H22" i="345"/>
  <c r="V22" i="345"/>
  <c r="R40" i="345"/>
  <c r="V26" i="345"/>
  <c r="AA71" i="345"/>
  <c r="R79" i="345"/>
  <c r="R83" i="345"/>
  <c r="AA90" i="345"/>
  <c r="R101" i="345"/>
  <c r="R105" i="345"/>
  <c r="AA109" i="345"/>
  <c r="AA112" i="345"/>
  <c r="AA125" i="345"/>
  <c r="AA144" i="345"/>
  <c r="AA147" i="345"/>
  <c r="AA158" i="345"/>
  <c r="AA162" i="345"/>
  <c r="AC425" i="345"/>
  <c r="T218" i="345"/>
  <c r="T217" i="345" s="1"/>
  <c r="T216" i="345" s="1"/>
  <c r="R24" i="345"/>
  <c r="Z22" i="345"/>
  <c r="AA63" i="345"/>
  <c r="F18" i="345"/>
  <c r="F17" i="345" s="1"/>
  <c r="X18" i="345"/>
  <c r="X17" i="345" s="1"/>
  <c r="AA23" i="345"/>
  <c r="D22" i="345"/>
  <c r="I26" i="345"/>
  <c r="I13" i="345" s="1"/>
  <c r="N26" i="345"/>
  <c r="W26" i="345"/>
  <c r="W13" i="345" s="1"/>
  <c r="AA33" i="345"/>
  <c r="AA37" i="345"/>
  <c r="P26" i="345"/>
  <c r="P13" i="345" s="1"/>
  <c r="R74" i="345"/>
  <c r="AA78" i="345"/>
  <c r="AA82" i="345"/>
  <c r="AB93" i="345"/>
  <c r="AC93" i="345" s="1"/>
  <c r="R96" i="345"/>
  <c r="AA104" i="345"/>
  <c r="R116" i="345"/>
  <c r="AB122" i="345"/>
  <c r="R128" i="345"/>
  <c r="R133" i="345"/>
  <c r="AA141" i="345"/>
  <c r="M164" i="345"/>
  <c r="Q164" i="345"/>
  <c r="V164" i="345"/>
  <c r="Z164" i="345"/>
  <c r="AA167" i="345"/>
  <c r="AA170" i="345"/>
  <c r="AA171" i="345"/>
  <c r="R205" i="345"/>
  <c r="U412" i="345"/>
  <c r="H18" i="345"/>
  <c r="H17" i="345" s="1"/>
  <c r="G22" i="345"/>
  <c r="V583" i="345"/>
  <c r="L18" i="345"/>
  <c r="L17" i="345" s="1"/>
  <c r="Q13" i="345"/>
  <c r="J26" i="345"/>
  <c r="R31" i="345"/>
  <c r="H26" i="345"/>
  <c r="H13" i="345" s="1"/>
  <c r="AA53" i="345"/>
  <c r="AA57" i="345"/>
  <c r="R95" i="345"/>
  <c r="R99" i="345"/>
  <c r="R115" i="345"/>
  <c r="AA123" i="345"/>
  <c r="R131" i="345"/>
  <c r="AA136" i="345"/>
  <c r="AA165" i="345"/>
  <c r="P164" i="345"/>
  <c r="G248" i="345"/>
  <c r="L248" i="345"/>
  <c r="AB291" i="345"/>
  <c r="AB299" i="345"/>
  <c r="AB306" i="345"/>
  <c r="AB312" i="345"/>
  <c r="AC312" i="345" s="1"/>
  <c r="AB319" i="345"/>
  <c r="AB322" i="345"/>
  <c r="AB335" i="345"/>
  <c r="AC335" i="345" s="1"/>
  <c r="X258" i="345"/>
  <c r="X257" i="345" s="1"/>
  <c r="AB349" i="345"/>
  <c r="AC349" i="345" s="1"/>
  <c r="AB359" i="345"/>
  <c r="AC359" i="345" s="1"/>
  <c r="AB365" i="345"/>
  <c r="AB375" i="345"/>
  <c r="AC375" i="345" s="1"/>
  <c r="AB386" i="345"/>
  <c r="AC386" i="345" s="1"/>
  <c r="AB392" i="345"/>
  <c r="AC392" i="345" s="1"/>
  <c r="AB435" i="345"/>
  <c r="AC435" i="345" s="1"/>
  <c r="AB439" i="345"/>
  <c r="AC439" i="345" s="1"/>
  <c r="AB443" i="345"/>
  <c r="AB480" i="345"/>
  <c r="AC480" i="345" s="1"/>
  <c r="R645" i="345"/>
  <c r="G561" i="345"/>
  <c r="G487" i="345" s="1"/>
  <c r="G481" i="345" s="1"/>
  <c r="G472" i="345" s="1"/>
  <c r="G471" i="345" s="1"/>
  <c r="G470" i="345" s="1"/>
  <c r="P561" i="345"/>
  <c r="U561" i="345"/>
  <c r="Y561" i="345"/>
  <c r="M561" i="345"/>
  <c r="M487" i="345" s="1"/>
  <c r="M481" i="345" s="1"/>
  <c r="M472" i="345" s="1"/>
  <c r="M471" i="345" s="1"/>
  <c r="M470" i="345" s="1"/>
  <c r="R575" i="345"/>
  <c r="AA575" i="345"/>
  <c r="R624" i="345"/>
  <c r="R643" i="345"/>
  <c r="AA649" i="345"/>
  <c r="AA176" i="345"/>
  <c r="AA180" i="345"/>
  <c r="AA204" i="345"/>
  <c r="F210" i="345"/>
  <c r="J210" i="345"/>
  <c r="S248" i="345"/>
  <c r="M258" i="345"/>
  <c r="M257" i="345" s="1"/>
  <c r="V258" i="345"/>
  <c r="V257" i="345" s="1"/>
  <c r="AB275" i="345"/>
  <c r="AC275" i="345" s="1"/>
  <c r="AB279" i="345"/>
  <c r="AC279" i="345" s="1"/>
  <c r="AB301" i="345"/>
  <c r="AB314" i="345"/>
  <c r="AB317" i="345"/>
  <c r="G259" i="345"/>
  <c r="G258" i="345" s="1"/>
  <c r="G257" i="345" s="1"/>
  <c r="R343" i="345"/>
  <c r="R376" i="345"/>
  <c r="AB385" i="345"/>
  <c r="AC385" i="345" s="1"/>
  <c r="AB395" i="345"/>
  <c r="AC395" i="345" s="1"/>
  <c r="AB411" i="345"/>
  <c r="AB416" i="345"/>
  <c r="AC416" i="345" s="1"/>
  <c r="AB417" i="345"/>
  <c r="AB437" i="345"/>
  <c r="AC437" i="345" s="1"/>
  <c r="AB441" i="345"/>
  <c r="AC441" i="345" s="1"/>
  <c r="AB479" i="345"/>
  <c r="AC479" i="345" s="1"/>
  <c r="AB504" i="345"/>
  <c r="AC504" i="345" s="1"/>
  <c r="AB508" i="345"/>
  <c r="AC508" i="345" s="1"/>
  <c r="AB518" i="345"/>
  <c r="AB536" i="345"/>
  <c r="AC536" i="345" s="1"/>
  <c r="AB540" i="345"/>
  <c r="AB560" i="345"/>
  <c r="AC560" i="345" s="1"/>
  <c r="Q561" i="345"/>
  <c r="Q487" i="345" s="1"/>
  <c r="Q481" i="345" s="1"/>
  <c r="Q472" i="345" s="1"/>
  <c r="Q471" i="345" s="1"/>
  <c r="Q470" i="345" s="1"/>
  <c r="AB582" i="345"/>
  <c r="R622" i="345"/>
  <c r="R628" i="345"/>
  <c r="R636" i="345"/>
  <c r="AA636" i="345"/>
  <c r="AB637" i="345"/>
  <c r="AB639" i="345"/>
  <c r="G852" i="345"/>
  <c r="O1245" i="345"/>
  <c r="O1244" i="345" s="1"/>
  <c r="AB181" i="345"/>
  <c r="AC181" i="345" s="1"/>
  <c r="R184" i="345"/>
  <c r="AA189" i="345"/>
  <c r="X210" i="345"/>
  <c r="R229" i="345"/>
  <c r="R235" i="345"/>
  <c r="AA235" i="345"/>
  <c r="R239" i="345"/>
  <c r="AA239" i="345"/>
  <c r="AB242" i="345"/>
  <c r="AB263" i="345"/>
  <c r="I487" i="345"/>
  <c r="R491" i="345"/>
  <c r="AB500" i="345"/>
  <c r="AC500" i="345" s="1"/>
  <c r="AB510" i="345"/>
  <c r="AC510" i="345" s="1"/>
  <c r="AB514" i="345"/>
  <c r="AC514" i="345" s="1"/>
  <c r="AB532" i="345"/>
  <c r="AC532" i="345" s="1"/>
  <c r="AB542" i="345"/>
  <c r="AC542" i="345" s="1"/>
  <c r="R548" i="345"/>
  <c r="U487" i="345"/>
  <c r="U481" i="345" s="1"/>
  <c r="U472" i="345" s="1"/>
  <c r="U471" i="345" s="1"/>
  <c r="U470" i="345" s="1"/>
  <c r="Y487" i="345"/>
  <c r="Y481" i="345" s="1"/>
  <c r="Y472" i="345" s="1"/>
  <c r="Y471" i="345" s="1"/>
  <c r="Y470" i="345" s="1"/>
  <c r="W561" i="345"/>
  <c r="W487" i="345" s="1"/>
  <c r="W481" i="345" s="1"/>
  <c r="W472" i="345" s="1"/>
  <c r="W471" i="345" s="1"/>
  <c r="W470" i="345" s="1"/>
  <c r="AB564" i="345"/>
  <c r="R571" i="345"/>
  <c r="AA571" i="345"/>
  <c r="F561" i="345"/>
  <c r="O561" i="345"/>
  <c r="AB574" i="345"/>
  <c r="AC574" i="345" s="1"/>
  <c r="R647" i="345"/>
  <c r="AA655" i="345"/>
  <c r="O779" i="345"/>
  <c r="O778" i="345" s="1"/>
  <c r="O774" i="345" s="1"/>
  <c r="W1245" i="345"/>
  <c r="W1244" i="345" s="1"/>
  <c r="W1239" i="345" s="1"/>
  <c r="W1238" i="345" s="1"/>
  <c r="W1237" i="345" s="1"/>
  <c r="R656" i="345"/>
  <c r="AB691" i="345"/>
  <c r="T713" i="345"/>
  <c r="T712" i="345" s="1"/>
  <c r="T711" i="345" s="1"/>
  <c r="X713" i="345"/>
  <c r="X712" i="345" s="1"/>
  <c r="X711" i="345" s="1"/>
  <c r="R716" i="345"/>
  <c r="O736" i="345"/>
  <c r="O735" i="345" s="1"/>
  <c r="T736" i="345"/>
  <c r="T735" i="345" s="1"/>
  <c r="X736" i="345"/>
  <c r="X735" i="345" s="1"/>
  <c r="AB740" i="345"/>
  <c r="I749" i="345"/>
  <c r="I743" i="345" s="1"/>
  <c r="I742" i="345" s="1"/>
  <c r="W749" i="345"/>
  <c r="AB768" i="345"/>
  <c r="Q763" i="345"/>
  <c r="AB789" i="345"/>
  <c r="AB798" i="345"/>
  <c r="AB807" i="345"/>
  <c r="AC807" i="345" s="1"/>
  <c r="AB811" i="345"/>
  <c r="H833" i="345"/>
  <c r="H825" i="345" s="1"/>
  <c r="D841" i="345"/>
  <c r="AB847" i="345"/>
  <c r="AC847" i="345" s="1"/>
  <c r="AB909" i="345"/>
  <c r="AB913" i="345"/>
  <c r="AC913" i="345" s="1"/>
  <c r="AB917" i="345"/>
  <c r="AC917" i="345" s="1"/>
  <c r="AB937" i="345"/>
  <c r="AC937" i="345" s="1"/>
  <c r="AB979" i="345"/>
  <c r="AB983" i="345"/>
  <c r="AC983" i="345" s="1"/>
  <c r="AB987" i="345"/>
  <c r="AB991" i="345"/>
  <c r="AB995" i="345"/>
  <c r="AB999" i="345"/>
  <c r="AC999" i="345" s="1"/>
  <c r="AB1033" i="345"/>
  <c r="AB1037" i="345"/>
  <c r="AC1037" i="345" s="1"/>
  <c r="AB1041" i="345"/>
  <c r="AB1048" i="345"/>
  <c r="AC1048" i="345" s="1"/>
  <c r="AC1109" i="345"/>
  <c r="AB1112" i="345"/>
  <c r="AC1112" i="345" s="1"/>
  <c r="AB1116" i="345"/>
  <c r="AC1116" i="345" s="1"/>
  <c r="AB1120" i="345"/>
  <c r="AC1120" i="345" s="1"/>
  <c r="AB1124" i="345"/>
  <c r="AC1124" i="345" s="1"/>
  <c r="AB1128" i="345"/>
  <c r="AC1128" i="345" s="1"/>
  <c r="AB1185" i="345"/>
  <c r="AC1185" i="345" s="1"/>
  <c r="G1239" i="345"/>
  <c r="G1238" i="345" s="1"/>
  <c r="G1237" i="345" s="1"/>
  <c r="AB1264" i="345"/>
  <c r="AB1272" i="345"/>
  <c r="S1043" i="345"/>
  <c r="W1043" i="345"/>
  <c r="H1266" i="345"/>
  <c r="H1265" i="345" s="1"/>
  <c r="H1258" i="345" s="1"/>
  <c r="Q1266" i="345"/>
  <c r="Q1265" i="345" s="1"/>
  <c r="V1266" i="345"/>
  <c r="V1265" i="345" s="1"/>
  <c r="AA661" i="345"/>
  <c r="H713" i="345"/>
  <c r="H712" i="345" s="1"/>
  <c r="H711" i="345" s="1"/>
  <c r="AA718" i="345"/>
  <c r="J724" i="345"/>
  <c r="U749" i="345"/>
  <c r="Y749" i="345"/>
  <c r="Y743" i="345" s="1"/>
  <c r="Y742" i="345" s="1"/>
  <c r="AB758" i="345"/>
  <c r="N763" i="345"/>
  <c r="N762" i="345" s="1"/>
  <c r="W763" i="345"/>
  <c r="I793" i="345"/>
  <c r="I792" i="345" s="1"/>
  <c r="I791" i="345" s="1"/>
  <c r="G793" i="345"/>
  <c r="G792" i="345" s="1"/>
  <c r="G791" i="345" s="1"/>
  <c r="P793" i="345"/>
  <c r="P792" i="345" s="1"/>
  <c r="P791" i="345" s="1"/>
  <c r="P779" i="345" s="1"/>
  <c r="P778" i="345" s="1"/>
  <c r="P774" i="345" s="1"/>
  <c r="U793" i="345"/>
  <c r="U792" i="345" s="1"/>
  <c r="U791" i="345" s="1"/>
  <c r="U779" i="345" s="1"/>
  <c r="U778" i="345" s="1"/>
  <c r="U774" i="345" s="1"/>
  <c r="AB796" i="345"/>
  <c r="AB805" i="345"/>
  <c r="AB820" i="345"/>
  <c r="AC820" i="345" s="1"/>
  <c r="AB832" i="345"/>
  <c r="AC832" i="345" s="1"/>
  <c r="G841" i="345"/>
  <c r="P841" i="345"/>
  <c r="U841" i="345"/>
  <c r="Y841" i="345"/>
  <c r="AB858" i="345"/>
  <c r="AC858" i="345" s="1"/>
  <c r="AB870" i="345"/>
  <c r="AC870" i="345" s="1"/>
  <c r="AB1051" i="345"/>
  <c r="AB1123" i="345"/>
  <c r="AC1123" i="345" s="1"/>
  <c r="AB1149" i="345"/>
  <c r="H1043" i="345"/>
  <c r="R1256" i="345"/>
  <c r="AB1261" i="345"/>
  <c r="O1258" i="345"/>
  <c r="F1266" i="345"/>
  <c r="F1265" i="345" s="1"/>
  <c r="AB1282" i="345"/>
  <c r="AA676" i="345"/>
  <c r="AB708" i="345"/>
  <c r="I713" i="345"/>
  <c r="I712" i="345" s="1"/>
  <c r="I711" i="345" s="1"/>
  <c r="S713" i="345"/>
  <c r="S712" i="345" s="1"/>
  <c r="S711" i="345" s="1"/>
  <c r="AB720" i="345"/>
  <c r="I724" i="345"/>
  <c r="H724" i="345"/>
  <c r="I736" i="345"/>
  <c r="I735" i="345" s="1"/>
  <c r="S736" i="345"/>
  <c r="AB750" i="345"/>
  <c r="AB756" i="345"/>
  <c r="Y793" i="345"/>
  <c r="Y792" i="345" s="1"/>
  <c r="Y791" i="345" s="1"/>
  <c r="Y779" i="345" s="1"/>
  <c r="Y778" i="345" s="1"/>
  <c r="Y774" i="345" s="1"/>
  <c r="AC969" i="345"/>
  <c r="AB1070" i="345"/>
  <c r="AB1071" i="345"/>
  <c r="AC1071" i="345" s="1"/>
  <c r="AB1074" i="345"/>
  <c r="AB1075" i="345"/>
  <c r="AC1075" i="345" s="1"/>
  <c r="AC1135" i="345"/>
  <c r="AB1139" i="345"/>
  <c r="AC1139" i="345" s="1"/>
  <c r="AB1163" i="345"/>
  <c r="D1183" i="345"/>
  <c r="D1174" i="345" s="1"/>
  <c r="D1173" i="345" s="1"/>
  <c r="AC1271" i="345"/>
  <c r="AB1273" i="345"/>
  <c r="U1284" i="345"/>
  <c r="U1283" i="345" s="1"/>
  <c r="Y1284" i="345"/>
  <c r="Y1283" i="345" s="1"/>
  <c r="Y1258" i="345" s="1"/>
  <c r="AB265" i="345"/>
  <c r="AC265" i="345" s="1"/>
  <c r="AB281" i="345"/>
  <c r="AC281" i="345" s="1"/>
  <c r="AB285" i="345"/>
  <c r="AC285" i="345" s="1"/>
  <c r="AB14" i="345"/>
  <c r="AC14" i="345" s="1"/>
  <c r="AB36" i="345"/>
  <c r="AB107" i="345"/>
  <c r="AC107" i="345" s="1"/>
  <c r="AB143" i="345"/>
  <c r="AC143" i="345" s="1"/>
  <c r="AB213" i="345"/>
  <c r="AC213" i="345" s="1"/>
  <c r="AB233" i="345"/>
  <c r="AC233" i="345" s="1"/>
  <c r="AB269" i="345"/>
  <c r="AC269" i="345" s="1"/>
  <c r="AB277" i="345"/>
  <c r="AC277" i="345" s="1"/>
  <c r="AB296" i="345"/>
  <c r="AC296" i="345" s="1"/>
  <c r="V210" i="345"/>
  <c r="AB52" i="345"/>
  <c r="AC52" i="345" s="1"/>
  <c r="AB188" i="345"/>
  <c r="AC242" i="345"/>
  <c r="AC263" i="345"/>
  <c r="AC271" i="345"/>
  <c r="AB325" i="345"/>
  <c r="AC325" i="345" s="1"/>
  <c r="AB328" i="345"/>
  <c r="AC328" i="345" s="1"/>
  <c r="AB347" i="345"/>
  <c r="AC347" i="345" s="1"/>
  <c r="AB353" i="345"/>
  <c r="AC353" i="345" s="1"/>
  <c r="AB363" i="345"/>
  <c r="AC363" i="345" s="1"/>
  <c r="AB369" i="345"/>
  <c r="AC369" i="345" s="1"/>
  <c r="AB380" i="345"/>
  <c r="AC380" i="345" s="1"/>
  <c r="AB390" i="345"/>
  <c r="AB396" i="345"/>
  <c r="AC396" i="345" s="1"/>
  <c r="AB405" i="345"/>
  <c r="AC405" i="345" s="1"/>
  <c r="AC433" i="345"/>
  <c r="AB478" i="345"/>
  <c r="AC478" i="345" s="1"/>
  <c r="AB553" i="345"/>
  <c r="AC553" i="345" s="1"/>
  <c r="AB572" i="345"/>
  <c r="AB589" i="345"/>
  <c r="AC589" i="345" s="1"/>
  <c r="AB594" i="345"/>
  <c r="AC594" i="345" s="1"/>
  <c r="AB599" i="345"/>
  <c r="AC599" i="345" s="1"/>
  <c r="AB604" i="345"/>
  <c r="AC604" i="345" s="1"/>
  <c r="AB673" i="345"/>
  <c r="AB683" i="345"/>
  <c r="AB693" i="345"/>
  <c r="AB732" i="345"/>
  <c r="AB761" i="345"/>
  <c r="AB765" i="345"/>
  <c r="AB769" i="345"/>
  <c r="AB790" i="345"/>
  <c r="AB808" i="345"/>
  <c r="AC808" i="345" s="1"/>
  <c r="AB809" i="345"/>
  <c r="AB819" i="345"/>
  <c r="W825" i="345"/>
  <c r="AA837" i="345"/>
  <c r="AB885" i="345"/>
  <c r="AC885" i="345" s="1"/>
  <c r="AB897" i="345"/>
  <c r="AC897" i="345" s="1"/>
  <c r="AB901" i="345"/>
  <c r="AC901" i="345" s="1"/>
  <c r="AB922" i="345"/>
  <c r="AC922" i="345" s="1"/>
  <c r="AB926" i="345"/>
  <c r="AC926" i="345" s="1"/>
  <c r="AB930" i="345"/>
  <c r="AC930" i="345" s="1"/>
  <c r="AB934" i="345"/>
  <c r="AC934" i="345" s="1"/>
  <c r="AB948" i="345"/>
  <c r="AC948" i="345" s="1"/>
  <c r="AB961" i="345"/>
  <c r="AC961" i="345" s="1"/>
  <c r="AB965" i="345"/>
  <c r="AC965" i="345" s="1"/>
  <c r="AB977" i="345"/>
  <c r="AC977" i="345" s="1"/>
  <c r="AB981" i="345"/>
  <c r="AB985" i="345"/>
  <c r="AC985" i="345" s="1"/>
  <c r="AB989" i="345"/>
  <c r="AB993" i="345"/>
  <c r="AC993" i="345" s="1"/>
  <c r="AB997" i="345"/>
  <c r="AB1001" i="345"/>
  <c r="AC1001" i="345" s="1"/>
  <c r="AB1035" i="345"/>
  <c r="AB1045" i="345"/>
  <c r="AC1045" i="345" s="1"/>
  <c r="AB1054" i="345"/>
  <c r="AB1055" i="345"/>
  <c r="AC1055" i="345" s="1"/>
  <c r="AB1058" i="345"/>
  <c r="AB1059" i="345"/>
  <c r="AC1059" i="345" s="1"/>
  <c r="AB1067" i="345"/>
  <c r="AB1097" i="345"/>
  <c r="AC1097" i="345" s="1"/>
  <c r="AB1133" i="345"/>
  <c r="AC1133" i="345" s="1"/>
  <c r="AB1147" i="345"/>
  <c r="AB1160" i="345"/>
  <c r="AB1161" i="345"/>
  <c r="AC1161" i="345" s="1"/>
  <c r="AB295" i="345"/>
  <c r="AC295" i="345" s="1"/>
  <c r="AB298" i="345"/>
  <c r="AB344" i="345"/>
  <c r="AB355" i="345"/>
  <c r="AC355" i="345" s="1"/>
  <c r="AB361" i="345"/>
  <c r="AC361" i="345" s="1"/>
  <c r="AB371" i="345"/>
  <c r="AC371" i="345" s="1"/>
  <c r="AB382" i="345"/>
  <c r="AC382" i="345" s="1"/>
  <c r="AB383" i="345"/>
  <c r="AC383" i="345" s="1"/>
  <c r="AB388" i="345"/>
  <c r="AC388" i="345" s="1"/>
  <c r="AB389" i="345"/>
  <c r="AB476" i="345"/>
  <c r="AC476" i="345" s="1"/>
  <c r="AB545" i="345"/>
  <c r="AC545" i="345" s="1"/>
  <c r="AB579" i="345"/>
  <c r="AB671" i="345"/>
  <c r="AB784" i="345"/>
  <c r="AB797" i="345"/>
  <c r="AB822" i="345"/>
  <c r="AB839" i="345"/>
  <c r="AC839" i="345" s="1"/>
  <c r="AB844" i="345"/>
  <c r="AC844" i="345" s="1"/>
  <c r="AB863" i="345"/>
  <c r="AC863" i="345" s="1"/>
  <c r="AC920" i="345"/>
  <c r="AB1101" i="345"/>
  <c r="AC1101" i="345" s="1"/>
  <c r="AB1108" i="345"/>
  <c r="AC1108" i="345" s="1"/>
  <c r="AB1114" i="345"/>
  <c r="AC1114" i="345" s="1"/>
  <c r="AB1118" i="345"/>
  <c r="AC1118" i="345" s="1"/>
  <c r="AB1122" i="345"/>
  <c r="AC1122" i="345" s="1"/>
  <c r="AB1126" i="345"/>
  <c r="AB289" i="345"/>
  <c r="AC289" i="345" s="1"/>
  <c r="AB297" i="345"/>
  <c r="AC297" i="345" s="1"/>
  <c r="AB310" i="345"/>
  <c r="AB313" i="345"/>
  <c r="AC313" i="345" s="1"/>
  <c r="AB323" i="345"/>
  <c r="AC323" i="345" s="1"/>
  <c r="AB330" i="345"/>
  <c r="AC330" i="345" s="1"/>
  <c r="AB332" i="345"/>
  <c r="AC332" i="345" s="1"/>
  <c r="AB351" i="345"/>
  <c r="AC351" i="345" s="1"/>
  <c r="AB357" i="345"/>
  <c r="AB367" i="345"/>
  <c r="AC367" i="345" s="1"/>
  <c r="AB373" i="345"/>
  <c r="AB378" i="345"/>
  <c r="AC378" i="345" s="1"/>
  <c r="AB379" i="345"/>
  <c r="AB384" i="345"/>
  <c r="AB394" i="345"/>
  <c r="AC394" i="345" s="1"/>
  <c r="R398" i="345"/>
  <c r="AB414" i="345"/>
  <c r="AC414" i="345" s="1"/>
  <c r="AB418" i="345"/>
  <c r="AC418" i="345" s="1"/>
  <c r="AB429" i="345"/>
  <c r="AB576" i="345"/>
  <c r="AC576" i="345" s="1"/>
  <c r="AB578" i="345"/>
  <c r="AB591" i="345"/>
  <c r="AC591" i="345" s="1"/>
  <c r="AB596" i="345"/>
  <c r="AC596" i="345" s="1"/>
  <c r="AB804" i="345"/>
  <c r="AC804" i="345" s="1"/>
  <c r="AC805" i="345"/>
  <c r="AB821" i="345"/>
  <c r="AC821" i="345" s="1"/>
  <c r="T833" i="345"/>
  <c r="T825" i="345" s="1"/>
  <c r="AC851" i="345"/>
  <c r="AB873" i="345"/>
  <c r="AC873" i="345" s="1"/>
  <c r="AB890" i="345"/>
  <c r="AC890" i="345" s="1"/>
  <c r="AB894" i="345"/>
  <c r="AC954" i="345"/>
  <c r="AB955" i="345"/>
  <c r="AB958" i="345"/>
  <c r="AC958" i="345" s="1"/>
  <c r="AB959" i="345"/>
  <c r="AB970" i="345"/>
  <c r="AC970" i="345" s="1"/>
  <c r="AB971" i="345"/>
  <c r="AB974" i="345"/>
  <c r="AC974" i="345" s="1"/>
  <c r="AB975" i="345"/>
  <c r="AB1006" i="345"/>
  <c r="AC1006" i="345" s="1"/>
  <c r="AB1007" i="345"/>
  <c r="AB1010" i="345"/>
  <c r="AC1010" i="345" s="1"/>
  <c r="AB1011" i="345"/>
  <c r="AB1014" i="345"/>
  <c r="AC1014" i="345" s="1"/>
  <c r="AB1015" i="345"/>
  <c r="AB1019" i="345"/>
  <c r="AC1019" i="345" s="1"/>
  <c r="AB1023" i="345"/>
  <c r="AB1027" i="345"/>
  <c r="AB1053" i="345"/>
  <c r="AB1062" i="345"/>
  <c r="AC1062" i="345" s="1"/>
  <c r="AB1077" i="345"/>
  <c r="AB1086" i="345"/>
  <c r="AC1086" i="345" s="1"/>
  <c r="AB1090" i="345"/>
  <c r="AB1094" i="345"/>
  <c r="AC1094" i="345" s="1"/>
  <c r="AC1106" i="345"/>
  <c r="AB1134" i="345"/>
  <c r="AC1134" i="345" s="1"/>
  <c r="AB1138" i="345"/>
  <c r="AC1138" i="345" s="1"/>
  <c r="AB1158" i="345"/>
  <c r="AC1158" i="345" s="1"/>
  <c r="AB1177" i="345"/>
  <c r="AC1177" i="345" s="1"/>
  <c r="AB1191" i="345"/>
  <c r="AB869" i="345"/>
  <c r="AC869" i="345" s="1"/>
  <c r="AB891" i="345"/>
  <c r="AB895" i="345"/>
  <c r="AC895" i="345" s="1"/>
  <c r="AB899" i="345"/>
  <c r="AC899" i="345" s="1"/>
  <c r="AB871" i="345"/>
  <c r="AC871" i="345" s="1"/>
  <c r="AB881" i="345"/>
  <c r="AC881" i="345" s="1"/>
  <c r="AB889" i="345"/>
  <c r="AC889" i="345" s="1"/>
  <c r="AB903" i="345"/>
  <c r="AC903" i="345" s="1"/>
  <c r="AB921" i="345"/>
  <c r="AB925" i="345"/>
  <c r="AC925" i="345" s="1"/>
  <c r="AB929" i="345"/>
  <c r="AC929" i="345" s="1"/>
  <c r="AB933" i="345"/>
  <c r="AC933" i="345" s="1"/>
  <c r="AB875" i="345"/>
  <c r="AB907" i="345"/>
  <c r="AC907" i="345" s="1"/>
  <c r="AB935" i="345"/>
  <c r="AC935" i="345" s="1"/>
  <c r="AB783" i="345"/>
  <c r="AB786" i="345"/>
  <c r="AB785" i="345"/>
  <c r="AB771" i="345"/>
  <c r="M763" i="345"/>
  <c r="AB748" i="345"/>
  <c r="AB734" i="345"/>
  <c r="M724" i="345"/>
  <c r="AB723" i="345"/>
  <c r="AB715" i="345"/>
  <c r="M713" i="345"/>
  <c r="M712" i="345" s="1"/>
  <c r="M711" i="345" s="1"/>
  <c r="R706" i="345"/>
  <c r="AB702" i="345"/>
  <c r="AB681" i="345"/>
  <c r="AB665" i="345"/>
  <c r="AC665" i="345" s="1"/>
  <c r="AB657" i="345"/>
  <c r="AC657" i="345" s="1"/>
  <c r="R632" i="345"/>
  <c r="AB400" i="345"/>
  <c r="R252" i="345"/>
  <c r="AB227" i="345"/>
  <c r="AB230" i="345"/>
  <c r="AC230" i="345" s="1"/>
  <c r="AB221" i="345"/>
  <c r="AC221" i="345" s="1"/>
  <c r="R202" i="345"/>
  <c r="AB197" i="345"/>
  <c r="R190" i="345"/>
  <c r="R193" i="345"/>
  <c r="R174" i="345"/>
  <c r="R178" i="345"/>
  <c r="R160" i="345"/>
  <c r="AB150" i="345"/>
  <c r="R142" i="345"/>
  <c r="R134" i="345"/>
  <c r="AB124" i="345"/>
  <c r="AC124" i="345" s="1"/>
  <c r="R110" i="345"/>
  <c r="R92" i="345"/>
  <c r="R102" i="345"/>
  <c r="R106" i="345"/>
  <c r="R86" i="345"/>
  <c r="R80" i="345"/>
  <c r="R61" i="345"/>
  <c r="R65" i="345"/>
  <c r="R55" i="345"/>
  <c r="M26" i="345"/>
  <c r="M13" i="345" s="1"/>
  <c r="R34" i="345"/>
  <c r="AC1252" i="345"/>
  <c r="AC1250" i="345"/>
  <c r="AC1276" i="345"/>
  <c r="AC798" i="345"/>
  <c r="AC941" i="345"/>
  <c r="AC955" i="345"/>
  <c r="AC1053" i="345"/>
  <c r="AC1077" i="345"/>
  <c r="AC740" i="345"/>
  <c r="AC877" i="345"/>
  <c r="AC1129" i="345"/>
  <c r="AC710" i="345"/>
  <c r="AC811" i="345"/>
  <c r="AC884" i="345"/>
  <c r="AC888" i="345"/>
  <c r="AC916" i="345"/>
  <c r="AC1054" i="345"/>
  <c r="AC1096" i="345"/>
  <c r="AC1070" i="345"/>
  <c r="AC565" i="345"/>
  <c r="AC597" i="345"/>
  <c r="AC60" i="345"/>
  <c r="AC156" i="345"/>
  <c r="AC310" i="345"/>
  <c r="AC344" i="345"/>
  <c r="AC357" i="345"/>
  <c r="AC365" i="345"/>
  <c r="AC373" i="345"/>
  <c r="AC390" i="345"/>
  <c r="AC452" i="345"/>
  <c r="AC454" i="345"/>
  <c r="AC465" i="345"/>
  <c r="AC502" i="345"/>
  <c r="AC518" i="345"/>
  <c r="AC534" i="345"/>
  <c r="AC580" i="345"/>
  <c r="AC302" i="345"/>
  <c r="AC337" i="345"/>
  <c r="AC423" i="345"/>
  <c r="AC445" i="345"/>
  <c r="AC456" i="345"/>
  <c r="AC463" i="345"/>
  <c r="AC516" i="345"/>
  <c r="AC524" i="345"/>
  <c r="AC540" i="345"/>
  <c r="AC556" i="345"/>
  <c r="AC579" i="345"/>
  <c r="AC681" i="345"/>
  <c r="AC150" i="345"/>
  <c r="AC320" i="345"/>
  <c r="AC377" i="345"/>
  <c r="AC384" i="345"/>
  <c r="AC443" i="345"/>
  <c r="AC498" i="345"/>
  <c r="AC506" i="345"/>
  <c r="AC522" i="345"/>
  <c r="AC530" i="345"/>
  <c r="D244" i="345"/>
  <c r="S258" i="345"/>
  <c r="S257" i="345" s="1"/>
  <c r="R16" i="345"/>
  <c r="AA15" i="345"/>
  <c r="S18" i="345"/>
  <c r="S17" i="345" s="1"/>
  <c r="R20" i="345"/>
  <c r="R21" i="345"/>
  <c r="L22" i="345"/>
  <c r="S22" i="345"/>
  <c r="AA24" i="345"/>
  <c r="AB24" i="345" s="1"/>
  <c r="Y26" i="345"/>
  <c r="AA30" i="345"/>
  <c r="R32" i="345"/>
  <c r="R35" i="345"/>
  <c r="AC36" i="345"/>
  <c r="R39" i="345"/>
  <c r="AA40" i="345"/>
  <c r="R46" i="345"/>
  <c r="AA48" i="345"/>
  <c r="R49" i="345"/>
  <c r="R50" i="345"/>
  <c r="AA54" i="345"/>
  <c r="R56" i="345"/>
  <c r="AA58" i="345"/>
  <c r="R59" i="345"/>
  <c r="R62" i="345"/>
  <c r="AA64" i="345"/>
  <c r="R66" i="345"/>
  <c r="AB67" i="345"/>
  <c r="AC67" i="345" s="1"/>
  <c r="AA69" i="345"/>
  <c r="R70" i="345"/>
  <c r="AA72" i="345"/>
  <c r="R73" i="345"/>
  <c r="V13" i="345"/>
  <c r="Z13" i="345"/>
  <c r="AB76" i="345"/>
  <c r="AC76" i="345" s="1"/>
  <c r="AA79" i="345"/>
  <c r="AA83" i="345"/>
  <c r="AA85" i="345"/>
  <c r="AA88" i="345"/>
  <c r="R89" i="345"/>
  <c r="AA91" i="345"/>
  <c r="AB91" i="345" s="1"/>
  <c r="AA95" i="345"/>
  <c r="AA99" i="345"/>
  <c r="AB99" i="345" s="1"/>
  <c r="AA101" i="345"/>
  <c r="AA105" i="345"/>
  <c r="AB105" i="345" s="1"/>
  <c r="R108" i="345"/>
  <c r="AA113" i="345"/>
  <c r="AB113" i="345" s="1"/>
  <c r="AA115" i="345"/>
  <c r="AA118" i="345"/>
  <c r="R119" i="345"/>
  <c r="R120" i="345"/>
  <c r="AA126" i="345"/>
  <c r="AA131" i="345"/>
  <c r="AA133" i="345"/>
  <c r="AA138" i="345"/>
  <c r="R139" i="345"/>
  <c r="R140" i="345"/>
  <c r="AA145" i="345"/>
  <c r="R146" i="345"/>
  <c r="AA148" i="345"/>
  <c r="R149" i="345"/>
  <c r="R151" i="345"/>
  <c r="AA154" i="345"/>
  <c r="R155" i="345"/>
  <c r="R157" i="345"/>
  <c r="AA159" i="345"/>
  <c r="R167" i="345"/>
  <c r="AB167" i="345" s="1"/>
  <c r="R168" i="345"/>
  <c r="AA174" i="345"/>
  <c r="R175" i="345"/>
  <c r="R176" i="345"/>
  <c r="AA178" i="345"/>
  <c r="R179" i="345"/>
  <c r="G164" i="345"/>
  <c r="R180" i="345"/>
  <c r="AB180" i="345" s="1"/>
  <c r="AA183" i="345"/>
  <c r="I210" i="345"/>
  <c r="R212" i="345"/>
  <c r="L211" i="345"/>
  <c r="L210" i="345" s="1"/>
  <c r="P209" i="345"/>
  <c r="M218" i="345"/>
  <c r="M217" i="345" s="1"/>
  <c r="M216" i="345" s="1"/>
  <c r="AB225" i="345"/>
  <c r="AC225" i="345" s="1"/>
  <c r="AC227" i="345"/>
  <c r="D232" i="345"/>
  <c r="W248" i="345"/>
  <c r="AB304" i="345"/>
  <c r="AB311" i="345"/>
  <c r="AC381" i="345"/>
  <c r="AC389" i="345"/>
  <c r="AC397" i="345"/>
  <c r="AB421" i="345"/>
  <c r="AC421" i="345" s="1"/>
  <c r="AB477" i="345"/>
  <c r="M15" i="345"/>
  <c r="R19" i="345"/>
  <c r="AB19" i="345" s="1"/>
  <c r="U18" i="345"/>
  <c r="U17" i="345" s="1"/>
  <c r="Y18" i="345"/>
  <c r="Y17" i="345" s="1"/>
  <c r="AA20" i="345"/>
  <c r="R23" i="345"/>
  <c r="U22" i="345"/>
  <c r="Y22" i="345"/>
  <c r="AA25" i="345"/>
  <c r="U26" i="345"/>
  <c r="U13" i="345" s="1"/>
  <c r="R28" i="345"/>
  <c r="AB29" i="345"/>
  <c r="AC29" i="345" s="1"/>
  <c r="AA31" i="345"/>
  <c r="R33" i="345"/>
  <c r="AB33" i="345" s="1"/>
  <c r="AA34" i="345"/>
  <c r="AB34" i="345" s="1"/>
  <c r="R37" i="345"/>
  <c r="AA38" i="345"/>
  <c r="AA41" i="345"/>
  <c r="AB41" i="345" s="1"/>
  <c r="R42" i="345"/>
  <c r="AA43" i="345"/>
  <c r="AA49" i="345"/>
  <c r="AA55" i="345"/>
  <c r="R57" i="345"/>
  <c r="AA59" i="345"/>
  <c r="AA61" i="345"/>
  <c r="AB61" i="345" s="1"/>
  <c r="R63" i="345"/>
  <c r="AB63" i="345" s="1"/>
  <c r="AA65" i="345"/>
  <c r="R68" i="345"/>
  <c r="AA73" i="345"/>
  <c r="N13" i="345"/>
  <c r="AA75" i="345"/>
  <c r="R77" i="345"/>
  <c r="R78" i="345"/>
  <c r="AA80" i="345"/>
  <c r="R81" i="345"/>
  <c r="R82" i="345"/>
  <c r="AA86" i="345"/>
  <c r="AB86" i="345" s="1"/>
  <c r="R87" i="345"/>
  <c r="AA89" i="345"/>
  <c r="AB89" i="345" s="1"/>
  <c r="R90" i="345"/>
  <c r="AB90" i="345" s="1"/>
  <c r="AA92" i="345"/>
  <c r="AA96" i="345"/>
  <c r="R97" i="345"/>
  <c r="R98" i="345"/>
  <c r="AB98" i="345" s="1"/>
  <c r="AA102" i="345"/>
  <c r="AB102" i="345" s="1"/>
  <c r="R103" i="345"/>
  <c r="R104" i="345"/>
  <c r="AA106" i="345"/>
  <c r="AA110" i="345"/>
  <c r="R111" i="345"/>
  <c r="R112" i="345"/>
  <c r="AA116" i="345"/>
  <c r="R117" i="345"/>
  <c r="AA119" i="345"/>
  <c r="AA128" i="345"/>
  <c r="R129" i="345"/>
  <c r="R130" i="345"/>
  <c r="AA134" i="345"/>
  <c r="R135" i="345"/>
  <c r="R136" i="345"/>
  <c r="AB136" i="345" s="1"/>
  <c r="AA139" i="345"/>
  <c r="AA142" i="345"/>
  <c r="R144" i="345"/>
  <c r="AA149" i="345"/>
  <c r="AA151" i="345"/>
  <c r="R152" i="345"/>
  <c r="AB152" i="345" s="1"/>
  <c r="AA155" i="345"/>
  <c r="AA157" i="345"/>
  <c r="R158" i="345"/>
  <c r="AA160" i="345"/>
  <c r="R161" i="345"/>
  <c r="R162" i="345"/>
  <c r="AB162" i="345" s="1"/>
  <c r="AA184" i="345"/>
  <c r="R185" i="345"/>
  <c r="AA196" i="345"/>
  <c r="S195" i="345"/>
  <c r="AA195" i="345" s="1"/>
  <c r="S217" i="345"/>
  <c r="AB309" i="345"/>
  <c r="AC309" i="345" s="1"/>
  <c r="AB326" i="345"/>
  <c r="AC379" i="345"/>
  <c r="AA413" i="345"/>
  <c r="AA466" i="345"/>
  <c r="AB466" i="345" s="1"/>
  <c r="AB475" i="345"/>
  <c r="AC475" i="345" s="1"/>
  <c r="R27" i="345"/>
  <c r="R44" i="345"/>
  <c r="D18" i="345"/>
  <c r="D17" i="345" s="1"/>
  <c r="M18" i="345"/>
  <c r="M17" i="345" s="1"/>
  <c r="R17" i="345" s="1"/>
  <c r="Q18" i="345"/>
  <c r="Q17" i="345" s="1"/>
  <c r="AA21" i="345"/>
  <c r="M22" i="345"/>
  <c r="Q22" i="345"/>
  <c r="L26" i="345"/>
  <c r="L13" i="345" s="1"/>
  <c r="R30" i="345"/>
  <c r="AA32" i="345"/>
  <c r="AA35" i="345"/>
  <c r="AB35" i="345" s="1"/>
  <c r="AA39" i="345"/>
  <c r="AA42" i="345"/>
  <c r="AB42" i="345" s="1"/>
  <c r="D43" i="345"/>
  <c r="D26" i="345" s="1"/>
  <c r="D13" i="345" s="1"/>
  <c r="AA46" i="345"/>
  <c r="R47" i="345"/>
  <c r="R48" i="345"/>
  <c r="AB48" i="345" s="1"/>
  <c r="AA50" i="345"/>
  <c r="R51" i="345"/>
  <c r="AB51" i="345" s="1"/>
  <c r="R53" i="345"/>
  <c r="R54" i="345"/>
  <c r="AB54" i="345" s="1"/>
  <c r="AA56" i="345"/>
  <c r="R58" i="345"/>
  <c r="AB58" i="345" s="1"/>
  <c r="AA62" i="345"/>
  <c r="R64" i="345"/>
  <c r="AA66" i="345"/>
  <c r="R69" i="345"/>
  <c r="AB69" i="345" s="1"/>
  <c r="AA70" i="345"/>
  <c r="R71" i="345"/>
  <c r="R72" i="345"/>
  <c r="J13" i="345"/>
  <c r="AA77" i="345"/>
  <c r="AA81" i="345"/>
  <c r="AB84" i="345"/>
  <c r="AC84" i="345" s="1"/>
  <c r="AA87" i="345"/>
  <c r="R88" i="345"/>
  <c r="AA97" i="345"/>
  <c r="AB100" i="345"/>
  <c r="AC100" i="345" s="1"/>
  <c r="AA103" i="345"/>
  <c r="AA108" i="345"/>
  <c r="R109" i="345"/>
  <c r="AB109" i="345" s="1"/>
  <c r="AA111" i="345"/>
  <c r="AB114" i="345"/>
  <c r="AC114" i="345" s="1"/>
  <c r="AA117" i="345"/>
  <c r="R118" i="345"/>
  <c r="AB118" i="345" s="1"/>
  <c r="AA120" i="345"/>
  <c r="R121" i="345"/>
  <c r="AB121" i="345" s="1"/>
  <c r="R123" i="345"/>
  <c r="R125" i="345"/>
  <c r="AB125" i="345" s="1"/>
  <c r="R126" i="345"/>
  <c r="AB127" i="345"/>
  <c r="AC127" i="345" s="1"/>
  <c r="AA129" i="345"/>
  <c r="AB132" i="345"/>
  <c r="AC132" i="345" s="1"/>
  <c r="AA135" i="345"/>
  <c r="R138" i="345"/>
  <c r="AB138" i="345" s="1"/>
  <c r="AA140" i="345"/>
  <c r="R141" i="345"/>
  <c r="AB141" i="345" s="1"/>
  <c r="AA168" i="345"/>
  <c r="R169" i="345"/>
  <c r="AB169" i="345" s="1"/>
  <c r="N210" i="345"/>
  <c r="S210" i="345"/>
  <c r="H218" i="345"/>
  <c r="H217" i="345" s="1"/>
  <c r="H216" i="345" s="1"/>
  <c r="H209" i="345" s="1"/>
  <c r="H163" i="345" s="1"/>
  <c r="T209" i="345"/>
  <c r="T163" i="345" s="1"/>
  <c r="T12" i="345" s="1"/>
  <c r="AB307" i="345"/>
  <c r="AB324" i="345"/>
  <c r="AC324" i="345" s="1"/>
  <c r="Y412" i="345"/>
  <c r="AB485" i="345"/>
  <c r="AC485" i="345" s="1"/>
  <c r="AA146" i="345"/>
  <c r="R147" i="345"/>
  <c r="AB147" i="345" s="1"/>
  <c r="R148" i="345"/>
  <c r="R154" i="345"/>
  <c r="AB154" i="345" s="1"/>
  <c r="AA161" i="345"/>
  <c r="U164" i="345"/>
  <c r="AA164" i="345" s="1"/>
  <c r="Y164" i="345"/>
  <c r="AB166" i="345"/>
  <c r="AC166" i="345" s="1"/>
  <c r="AA169" i="345"/>
  <c r="R170" i="345"/>
  <c r="AB170" i="345" s="1"/>
  <c r="AA172" i="345"/>
  <c r="AA177" i="345"/>
  <c r="AB177" i="345" s="1"/>
  <c r="AA182" i="345"/>
  <c r="R183" i="345"/>
  <c r="AB183" i="345" s="1"/>
  <c r="AA185" i="345"/>
  <c r="R186" i="345"/>
  <c r="AA192" i="345"/>
  <c r="AB198" i="345"/>
  <c r="R203" i="345"/>
  <c r="AA205" i="345"/>
  <c r="O210" i="345"/>
  <c r="AC215" i="345"/>
  <c r="R224" i="345"/>
  <c r="W218" i="345"/>
  <c r="W217" i="345" s="1"/>
  <c r="W216" i="345" s="1"/>
  <c r="AB228" i="345"/>
  <c r="R234" i="345"/>
  <c r="AA236" i="345"/>
  <c r="R238" i="345"/>
  <c r="AA240" i="345"/>
  <c r="AA247" i="345"/>
  <c r="U248" i="345"/>
  <c r="Y248" i="345"/>
  <c r="X248" i="345"/>
  <c r="R251" i="345"/>
  <c r="R255" i="345"/>
  <c r="I259" i="345"/>
  <c r="I258" i="345" s="1"/>
  <c r="I257" i="345" s="1"/>
  <c r="AA260" i="345"/>
  <c r="AC293" i="345"/>
  <c r="AC299" i="345"/>
  <c r="R345" i="345"/>
  <c r="AB346" i="345"/>
  <c r="AC346" i="345" s="1"/>
  <c r="AB348" i="345"/>
  <c r="AC348" i="345" s="1"/>
  <c r="AB350" i="345"/>
  <c r="AC350" i="345" s="1"/>
  <c r="AB352" i="345"/>
  <c r="AC352" i="345" s="1"/>
  <c r="AB354" i="345"/>
  <c r="AC354" i="345" s="1"/>
  <c r="AB356" i="345"/>
  <c r="AC356" i="345" s="1"/>
  <c r="AB358" i="345"/>
  <c r="AC358" i="345" s="1"/>
  <c r="AB360" i="345"/>
  <c r="AC360" i="345" s="1"/>
  <c r="AB362" i="345"/>
  <c r="AC362" i="345" s="1"/>
  <c r="AB364" i="345"/>
  <c r="AC364" i="345" s="1"/>
  <c r="AB366" i="345"/>
  <c r="AC366" i="345" s="1"/>
  <c r="AB368" i="345"/>
  <c r="AC368" i="345" s="1"/>
  <c r="AB370" i="345"/>
  <c r="AC370" i="345" s="1"/>
  <c r="AB372" i="345"/>
  <c r="AC372" i="345" s="1"/>
  <c r="AB374" i="345"/>
  <c r="AC374" i="345" s="1"/>
  <c r="F257" i="345"/>
  <c r="R401" i="345"/>
  <c r="AA401" i="345"/>
  <c r="AB406" i="345"/>
  <c r="AC406" i="345" s="1"/>
  <c r="R409" i="345"/>
  <c r="S412" i="345"/>
  <c r="AC428" i="345"/>
  <c r="AA431" i="345"/>
  <c r="AC458" i="345"/>
  <c r="AC460" i="345"/>
  <c r="AC462" i="345"/>
  <c r="AA488" i="345"/>
  <c r="AC490" i="345"/>
  <c r="R543" i="345"/>
  <c r="AA543" i="345"/>
  <c r="AB566" i="345"/>
  <c r="AC566" i="345" s="1"/>
  <c r="R568" i="345"/>
  <c r="AA585" i="345"/>
  <c r="S584" i="345"/>
  <c r="S583" i="345" s="1"/>
  <c r="S487" i="345" s="1"/>
  <c r="AB608" i="345"/>
  <c r="P618" i="345"/>
  <c r="P614" i="345" s="1"/>
  <c r="P610" i="345" s="1"/>
  <c r="S744" i="345"/>
  <c r="AA744" i="345" s="1"/>
  <c r="AC188" i="345"/>
  <c r="AA190" i="345"/>
  <c r="R191" i="345"/>
  <c r="AA202" i="345"/>
  <c r="R204" i="345"/>
  <c r="AB204" i="345" s="1"/>
  <c r="AA206" i="345"/>
  <c r="R207" i="345"/>
  <c r="G210" i="345"/>
  <c r="V218" i="345"/>
  <c r="V217" i="345" s="1"/>
  <c r="V216" i="345" s="1"/>
  <c r="V209" i="345" s="1"/>
  <c r="Z218" i="345"/>
  <c r="O218" i="345"/>
  <c r="O217" i="345" s="1"/>
  <c r="O216" i="345" s="1"/>
  <c r="R237" i="345"/>
  <c r="AA237" i="345"/>
  <c r="M248" i="345"/>
  <c r="Q248" i="345"/>
  <c r="V248" i="345"/>
  <c r="Z248" i="345"/>
  <c r="R250" i="345"/>
  <c r="P248" i="345"/>
  <c r="R254" i="345"/>
  <c r="AC304" i="345"/>
  <c r="R404" i="345"/>
  <c r="G412" i="345"/>
  <c r="AC424" i="345"/>
  <c r="AC457" i="345"/>
  <c r="AC461" i="345"/>
  <c r="AA464" i="345"/>
  <c r="AB464" i="345" s="1"/>
  <c r="AA474" i="345"/>
  <c r="I481" i="345"/>
  <c r="I472" i="345" s="1"/>
  <c r="I471" i="345" s="1"/>
  <c r="I470" i="345" s="1"/>
  <c r="O487" i="345"/>
  <c r="O481" i="345" s="1"/>
  <c r="O472" i="345" s="1"/>
  <c r="O471" i="345" s="1"/>
  <c r="O470" i="345" s="1"/>
  <c r="R552" i="345"/>
  <c r="R557" i="345"/>
  <c r="AA557" i="345"/>
  <c r="R171" i="345"/>
  <c r="R172" i="345"/>
  <c r="AB172" i="345" s="1"/>
  <c r="AB173" i="345"/>
  <c r="AC173" i="345" s="1"/>
  <c r="AA175" i="345"/>
  <c r="AA179" i="345"/>
  <c r="R182" i="345"/>
  <c r="AB182" i="345" s="1"/>
  <c r="AA186" i="345"/>
  <c r="R187" i="345"/>
  <c r="AB187" i="345" s="1"/>
  <c r="R189" i="345"/>
  <c r="AB189" i="345" s="1"/>
  <c r="AA191" i="345"/>
  <c r="R192" i="345"/>
  <c r="R194" i="345"/>
  <c r="R201" i="345"/>
  <c r="AA207" i="345"/>
  <c r="U218" i="345"/>
  <c r="U217" i="345" s="1"/>
  <c r="U216" i="345" s="1"/>
  <c r="U209" i="345" s="1"/>
  <c r="R226" i="345"/>
  <c r="AA226" i="345"/>
  <c r="AA234" i="345"/>
  <c r="R236" i="345"/>
  <c r="AA238" i="345"/>
  <c r="R240" i="345"/>
  <c r="AB241" i="345"/>
  <c r="AC241" i="345" s="1"/>
  <c r="I248" i="345"/>
  <c r="N248" i="345"/>
  <c r="R248" i="345" s="1"/>
  <c r="R253" i="345"/>
  <c r="U259" i="345"/>
  <c r="U258" i="345" s="1"/>
  <c r="U257" i="345" s="1"/>
  <c r="Y259" i="345"/>
  <c r="Y258" i="345" s="1"/>
  <c r="Y257" i="345" s="1"/>
  <c r="AB262" i="345"/>
  <c r="AC262" i="345" s="1"/>
  <c r="AB264" i="345"/>
  <c r="AC264" i="345" s="1"/>
  <c r="AB266" i="345"/>
  <c r="AB268" i="345"/>
  <c r="AC268" i="345" s="1"/>
  <c r="AB270" i="345"/>
  <c r="AC270" i="345" s="1"/>
  <c r="AB272" i="345"/>
  <c r="AB274" i="345"/>
  <c r="AC274" i="345" s="1"/>
  <c r="AB276" i="345"/>
  <c r="AC276" i="345" s="1"/>
  <c r="AB278" i="345"/>
  <c r="AC278" i="345" s="1"/>
  <c r="AB280" i="345"/>
  <c r="AC280" i="345" s="1"/>
  <c r="AB282" i="345"/>
  <c r="AC282" i="345" s="1"/>
  <c r="AB284" i="345"/>
  <c r="AC284" i="345" s="1"/>
  <c r="AB286" i="345"/>
  <c r="AC286" i="345" s="1"/>
  <c r="AB288" i="345"/>
  <c r="AC288" i="345" s="1"/>
  <c r="AB290" i="345"/>
  <c r="AC290" i="345" s="1"/>
  <c r="AB303" i="345"/>
  <c r="AB305" i="345"/>
  <c r="AC305" i="345" s="1"/>
  <c r="AC315" i="345"/>
  <c r="AC317" i="345"/>
  <c r="AC319" i="345"/>
  <c r="AB334" i="345"/>
  <c r="AC334" i="345" s="1"/>
  <c r="AB336" i="345"/>
  <c r="AC336" i="345" s="1"/>
  <c r="AB338" i="345"/>
  <c r="AC338" i="345" s="1"/>
  <c r="AB340" i="345"/>
  <c r="AC340" i="345" s="1"/>
  <c r="AB342" i="345"/>
  <c r="AC342" i="345" s="1"/>
  <c r="AA345" i="345"/>
  <c r="AB402" i="345"/>
  <c r="AA409" i="345"/>
  <c r="AB420" i="345"/>
  <c r="AC420" i="345" s="1"/>
  <c r="AC427" i="345"/>
  <c r="AB432" i="345"/>
  <c r="AC432" i="345" s="1"/>
  <c r="AB434" i="345"/>
  <c r="AC434" i="345" s="1"/>
  <c r="AB436" i="345"/>
  <c r="AC436" i="345" s="1"/>
  <c r="AB438" i="345"/>
  <c r="AC438" i="345" s="1"/>
  <c r="AB440" i="345"/>
  <c r="AC440" i="345" s="1"/>
  <c r="AB442" i="345"/>
  <c r="AC442" i="345" s="1"/>
  <c r="AB444" i="345"/>
  <c r="AC444" i="345" s="1"/>
  <c r="AC446" i="345"/>
  <c r="AC448" i="345"/>
  <c r="AC450" i="345"/>
  <c r="AA468" i="345"/>
  <c r="AB468" i="345" s="1"/>
  <c r="Z487" i="345"/>
  <c r="Z481" i="345" s="1"/>
  <c r="Z472" i="345" s="1"/>
  <c r="Z471" i="345" s="1"/>
  <c r="Z470" i="345" s="1"/>
  <c r="AC492" i="345"/>
  <c r="AC494" i="345"/>
  <c r="AC496" i="345"/>
  <c r="AB558" i="345"/>
  <c r="AA615" i="345"/>
  <c r="AA787" i="345"/>
  <c r="AB489" i="345"/>
  <c r="AC489" i="345" s="1"/>
  <c r="AB493" i="345"/>
  <c r="AC493" i="345" s="1"/>
  <c r="AB495" i="345"/>
  <c r="AC495" i="345" s="1"/>
  <c r="AB497" i="345"/>
  <c r="AC497" i="345" s="1"/>
  <c r="AB499" i="345"/>
  <c r="AC499" i="345" s="1"/>
  <c r="AB501" i="345"/>
  <c r="AC501" i="345" s="1"/>
  <c r="AB503" i="345"/>
  <c r="AC503" i="345" s="1"/>
  <c r="AB505" i="345"/>
  <c r="AC505" i="345" s="1"/>
  <c r="AB507" i="345"/>
  <c r="AC507" i="345" s="1"/>
  <c r="AB509" i="345"/>
  <c r="AC509" i="345" s="1"/>
  <c r="AB511" i="345"/>
  <c r="AC511" i="345" s="1"/>
  <c r="AB513" i="345"/>
  <c r="AC513" i="345" s="1"/>
  <c r="AB515" i="345"/>
  <c r="AC515" i="345" s="1"/>
  <c r="AB517" i="345"/>
  <c r="AC517" i="345" s="1"/>
  <c r="AB519" i="345"/>
  <c r="AC519" i="345" s="1"/>
  <c r="AB521" i="345"/>
  <c r="AC521" i="345" s="1"/>
  <c r="AB523" i="345"/>
  <c r="AC523" i="345" s="1"/>
  <c r="AB525" i="345"/>
  <c r="AC525" i="345" s="1"/>
  <c r="AB527" i="345"/>
  <c r="AC527" i="345" s="1"/>
  <c r="AB529" i="345"/>
  <c r="AC529" i="345" s="1"/>
  <c r="AB531" i="345"/>
  <c r="AC531" i="345" s="1"/>
  <c r="AB533" i="345"/>
  <c r="AC533" i="345" s="1"/>
  <c r="AB535" i="345"/>
  <c r="AC535" i="345" s="1"/>
  <c r="AB537" i="345"/>
  <c r="AC537" i="345" s="1"/>
  <c r="AB539" i="345"/>
  <c r="AC539" i="345" s="1"/>
  <c r="AB541" i="345"/>
  <c r="AC541" i="345" s="1"/>
  <c r="AA546" i="345"/>
  <c r="R550" i="345"/>
  <c r="AB551" i="345"/>
  <c r="AC551" i="345" s="1"/>
  <c r="AA554" i="345"/>
  <c r="T561" i="345"/>
  <c r="X561" i="345"/>
  <c r="AB563" i="345"/>
  <c r="AC563" i="345" s="1"/>
  <c r="V561" i="345"/>
  <c r="V487" i="345" s="1"/>
  <c r="AB577" i="345"/>
  <c r="AC577" i="345" s="1"/>
  <c r="X583" i="345"/>
  <c r="F583" i="345"/>
  <c r="AB587" i="345"/>
  <c r="AC587" i="345" s="1"/>
  <c r="R590" i="345"/>
  <c r="R592" i="345"/>
  <c r="R598" i="345"/>
  <c r="R600" i="345"/>
  <c r="R602" i="345"/>
  <c r="AB633" i="345"/>
  <c r="R642" i="345"/>
  <c r="AA642" i="345"/>
  <c r="R644" i="345"/>
  <c r="AA644" i="345"/>
  <c r="AA645" i="345"/>
  <c r="AB645" i="345" s="1"/>
  <c r="AA650" i="345"/>
  <c r="R652" i="345"/>
  <c r="R653" i="345"/>
  <c r="AB654" i="345"/>
  <c r="AC654" i="345" s="1"/>
  <c r="AA656" i="345"/>
  <c r="AB656" i="345" s="1"/>
  <c r="R658" i="345"/>
  <c r="AB659" i="345"/>
  <c r="AC659" i="345" s="1"/>
  <c r="AA662" i="345"/>
  <c r="AA668" i="345"/>
  <c r="R669" i="345"/>
  <c r="AA669" i="345"/>
  <c r="R670" i="345"/>
  <c r="R672" i="345"/>
  <c r="AB677" i="345"/>
  <c r="AA680" i="345"/>
  <c r="R682" i="345"/>
  <c r="AB685" i="345"/>
  <c r="AB687" i="345"/>
  <c r="AA690" i="345"/>
  <c r="AA692" i="345"/>
  <c r="AB692" i="345" s="1"/>
  <c r="AB703" i="345"/>
  <c r="AB705" i="345"/>
  <c r="AB721" i="345"/>
  <c r="AB726" i="345"/>
  <c r="AA730" i="345"/>
  <c r="D730" i="345"/>
  <c r="G700" i="345"/>
  <c r="R739" i="345"/>
  <c r="G749" i="345"/>
  <c r="G743" i="345" s="1"/>
  <c r="G742" i="345" s="1"/>
  <c r="R752" i="345"/>
  <c r="H763" i="345"/>
  <c r="H762" i="345" s="1"/>
  <c r="Z763" i="345"/>
  <c r="Z762" i="345" s="1"/>
  <c r="AB767" i="345"/>
  <c r="R770" i="345"/>
  <c r="T779" i="345"/>
  <c r="T778" i="345" s="1"/>
  <c r="T774" i="345" s="1"/>
  <c r="I833" i="345"/>
  <c r="I825" i="345" s="1"/>
  <c r="G833" i="345"/>
  <c r="G825" i="345" s="1"/>
  <c r="T583" i="345"/>
  <c r="T487" i="345" s="1"/>
  <c r="T481" i="345" s="1"/>
  <c r="T472" i="345" s="1"/>
  <c r="T471" i="345" s="1"/>
  <c r="T470" i="345" s="1"/>
  <c r="AA607" i="345"/>
  <c r="AA622" i="345"/>
  <c r="AA630" i="345"/>
  <c r="AB630" i="345" s="1"/>
  <c r="AA640" i="345"/>
  <c r="AA647" i="345"/>
  <c r="AB647" i="345" s="1"/>
  <c r="R648" i="345"/>
  <c r="R649" i="345"/>
  <c r="AB649" i="345" s="1"/>
  <c r="R655" i="345"/>
  <c r="R660" i="345"/>
  <c r="R661" i="345"/>
  <c r="AB661" i="345" s="1"/>
  <c r="AA663" i="345"/>
  <c r="R664" i="345"/>
  <c r="AA670" i="345"/>
  <c r="R674" i="345"/>
  <c r="R676" i="345"/>
  <c r="AB676" i="345" s="1"/>
  <c r="AA716" i="345"/>
  <c r="AA728" i="345"/>
  <c r="W700" i="345"/>
  <c r="U743" i="345"/>
  <c r="U742" i="345" s="1"/>
  <c r="AA757" i="345"/>
  <c r="W762" i="345"/>
  <c r="AC771" i="345"/>
  <c r="R772" i="345"/>
  <c r="R780" i="345"/>
  <c r="O833" i="345"/>
  <c r="O825" i="345" s="1"/>
  <c r="R546" i="345"/>
  <c r="AB547" i="345"/>
  <c r="AC547" i="345" s="1"/>
  <c r="AA550" i="345"/>
  <c r="R554" i="345"/>
  <c r="AB555" i="345"/>
  <c r="AC555" i="345" s="1"/>
  <c r="R559" i="345"/>
  <c r="AB567" i="345"/>
  <c r="AC567" i="345" s="1"/>
  <c r="AB569" i="345"/>
  <c r="AC569" i="345" s="1"/>
  <c r="J561" i="345"/>
  <c r="J487" i="345" s="1"/>
  <c r="J481" i="345" s="1"/>
  <c r="J472" i="345" s="1"/>
  <c r="J471" i="345" s="1"/>
  <c r="J470" i="345" s="1"/>
  <c r="N561" i="345"/>
  <c r="AB581" i="345"/>
  <c r="AC581" i="345" s="1"/>
  <c r="R595" i="345"/>
  <c r="S606" i="345"/>
  <c r="S605" i="345" s="1"/>
  <c r="AA605" i="345" s="1"/>
  <c r="AB609" i="345"/>
  <c r="AC609" i="345" s="1"/>
  <c r="AB613" i="345"/>
  <c r="AC613" i="345" s="1"/>
  <c r="AB617" i="345"/>
  <c r="AB619" i="345"/>
  <c r="AC619" i="345" s="1"/>
  <c r="T618" i="345"/>
  <c r="T614" i="345" s="1"/>
  <c r="T610" i="345" s="1"/>
  <c r="AB621" i="345"/>
  <c r="AC621" i="345" s="1"/>
  <c r="AB623" i="345"/>
  <c r="AC623" i="345" s="1"/>
  <c r="AB625" i="345"/>
  <c r="AC625" i="345" s="1"/>
  <c r="AB627" i="345"/>
  <c r="AC627" i="345" s="1"/>
  <c r="AB629" i="345"/>
  <c r="AC629" i="345" s="1"/>
  <c r="AB631" i="345"/>
  <c r="AC631" i="345" s="1"/>
  <c r="R634" i="345"/>
  <c r="AA634" i="345"/>
  <c r="R638" i="345"/>
  <c r="AB646" i="345"/>
  <c r="AC646" i="345" s="1"/>
  <c r="AA648" i="345"/>
  <c r="AA653" i="345"/>
  <c r="AA660" i="345"/>
  <c r="R666" i="345"/>
  <c r="AA672" i="345"/>
  <c r="AA674" i="345"/>
  <c r="R678" i="345"/>
  <c r="AB679" i="345"/>
  <c r="AC679" i="345" s="1"/>
  <c r="R688" i="345"/>
  <c r="D706" i="345"/>
  <c r="AB717" i="345"/>
  <c r="V724" i="345"/>
  <c r="AB727" i="345"/>
  <c r="AC727" i="345" s="1"/>
  <c r="AB729" i="345"/>
  <c r="AB731" i="345"/>
  <c r="Y700" i="345"/>
  <c r="AB738" i="345"/>
  <c r="N749" i="345"/>
  <c r="N743" i="345" s="1"/>
  <c r="N742" i="345" s="1"/>
  <c r="S754" i="345"/>
  <c r="AA754" i="345" s="1"/>
  <c r="AB755" i="345"/>
  <c r="F763" i="345"/>
  <c r="F762" i="345" s="1"/>
  <c r="O763" i="345"/>
  <c r="O762" i="345" s="1"/>
  <c r="T763" i="345"/>
  <c r="T762" i="345" s="1"/>
  <c r="X763" i="345"/>
  <c r="X762" i="345" s="1"/>
  <c r="AB766" i="345"/>
  <c r="AA852" i="345"/>
  <c r="AA733" i="345"/>
  <c r="M736" i="345"/>
  <c r="M735" i="345" s="1"/>
  <c r="Q736" i="345"/>
  <c r="Q735" i="345" s="1"/>
  <c r="Q700" i="345" s="1"/>
  <c r="AB745" i="345"/>
  <c r="F743" i="345"/>
  <c r="F742" i="345" s="1"/>
  <c r="J743" i="345"/>
  <c r="J742" i="345" s="1"/>
  <c r="AB751" i="345"/>
  <c r="AB753" i="345"/>
  <c r="M749" i="345"/>
  <c r="M743" i="345" s="1"/>
  <c r="M742" i="345" s="1"/>
  <c r="Q749" i="345"/>
  <c r="Q743" i="345" s="1"/>
  <c r="Q742" i="345" s="1"/>
  <c r="G763" i="345"/>
  <c r="G762" i="345" s="1"/>
  <c r="P763" i="345"/>
  <c r="P762" i="345" s="1"/>
  <c r="I763" i="345"/>
  <c r="I762" i="345" s="1"/>
  <c r="AA770" i="345"/>
  <c r="AB773" i="345"/>
  <c r="AB777" i="345"/>
  <c r="R781" i="345"/>
  <c r="AB782" i="345"/>
  <c r="N793" i="345"/>
  <c r="N792" i="345" s="1"/>
  <c r="N791" i="345" s="1"/>
  <c r="W793" i="345"/>
  <c r="W792" i="345" s="1"/>
  <c r="W791" i="345" s="1"/>
  <c r="W779" i="345" s="1"/>
  <c r="W778" i="345" s="1"/>
  <c r="W774" i="345" s="1"/>
  <c r="AB799" i="345"/>
  <c r="AB800" i="345"/>
  <c r="AB801" i="345"/>
  <c r="AB802" i="345"/>
  <c r="R803" i="345"/>
  <c r="AB816" i="345"/>
  <c r="AC816" i="345" s="1"/>
  <c r="R823" i="345"/>
  <c r="AA831" i="345"/>
  <c r="V833" i="345"/>
  <c r="V825" i="345" s="1"/>
  <c r="Z833" i="345"/>
  <c r="Z825" i="345" s="1"/>
  <c r="AB836" i="345"/>
  <c r="AC836" i="345" s="1"/>
  <c r="N841" i="345"/>
  <c r="R850" i="345"/>
  <c r="Q866" i="345"/>
  <c r="Q860" i="345" s="1"/>
  <c r="AB892" i="345"/>
  <c r="AC892" i="345" s="1"/>
  <c r="AB893" i="345"/>
  <c r="AC893" i="345" s="1"/>
  <c r="AB927" i="345"/>
  <c r="AC927" i="345" s="1"/>
  <c r="AC952" i="345"/>
  <c r="AB953" i="345"/>
  <c r="AC953" i="345" s="1"/>
  <c r="AB960" i="345"/>
  <c r="AC960" i="345" s="1"/>
  <c r="AB962" i="345"/>
  <c r="AC962" i="345" s="1"/>
  <c r="AB963" i="345"/>
  <c r="AC963" i="345" s="1"/>
  <c r="AB966" i="345"/>
  <c r="AC966" i="345" s="1"/>
  <c r="AB967" i="345"/>
  <c r="AC967" i="345" s="1"/>
  <c r="F1003" i="345"/>
  <c r="F866" i="345" s="1"/>
  <c r="F860" i="345" s="1"/>
  <c r="J1003" i="345"/>
  <c r="J866" i="345" s="1"/>
  <c r="J860" i="345" s="1"/>
  <c r="T1003" i="345"/>
  <c r="X1003" i="345"/>
  <c r="R788" i="345"/>
  <c r="F793" i="345"/>
  <c r="F792" i="345" s="1"/>
  <c r="F791" i="345" s="1"/>
  <c r="F779" i="345" s="1"/>
  <c r="F778" i="345" s="1"/>
  <c r="F774" i="345" s="1"/>
  <c r="J793" i="345"/>
  <c r="J792" i="345" s="1"/>
  <c r="J791" i="345" s="1"/>
  <c r="J779" i="345" s="1"/>
  <c r="J778" i="345" s="1"/>
  <c r="J774" i="345" s="1"/>
  <c r="AB812" i="345"/>
  <c r="AC812" i="345" s="1"/>
  <c r="AB814" i="345"/>
  <c r="AC814" i="345" s="1"/>
  <c r="AA830" i="345"/>
  <c r="N833" i="345"/>
  <c r="N825" i="345" s="1"/>
  <c r="AA835" i="345"/>
  <c r="W841" i="345"/>
  <c r="F841" i="345"/>
  <c r="J841" i="345"/>
  <c r="O841" i="345"/>
  <c r="AC846" i="345"/>
  <c r="AB855" i="345"/>
  <c r="AC855" i="345" s="1"/>
  <c r="AB856" i="345"/>
  <c r="AC856" i="345" s="1"/>
  <c r="AB859" i="345"/>
  <c r="AC859" i="345" s="1"/>
  <c r="AB864" i="345"/>
  <c r="AC864" i="345" s="1"/>
  <c r="AB876" i="345"/>
  <c r="AC876" i="345" s="1"/>
  <c r="AC891" i="345"/>
  <c r="AB900" i="345"/>
  <c r="AC900" i="345" s="1"/>
  <c r="AB904" i="345"/>
  <c r="AC904" i="345" s="1"/>
  <c r="AB906" i="345"/>
  <c r="AC906" i="345" s="1"/>
  <c r="AB910" i="345"/>
  <c r="AC910" i="345" s="1"/>
  <c r="AB924" i="345"/>
  <c r="AC924" i="345" s="1"/>
  <c r="AC959" i="345"/>
  <c r="AC975" i="345"/>
  <c r="G779" i="345"/>
  <c r="G778" i="345" s="1"/>
  <c r="G774" i="345" s="1"/>
  <c r="R806" i="345"/>
  <c r="AB810" i="345"/>
  <c r="AC810" i="345" s="1"/>
  <c r="R813" i="345"/>
  <c r="AC815" i="345"/>
  <c r="AA818" i="345"/>
  <c r="X833" i="345"/>
  <c r="X825" i="345" s="1"/>
  <c r="F833" i="345"/>
  <c r="F825" i="345" s="1"/>
  <c r="J833" i="345"/>
  <c r="J825" i="345" s="1"/>
  <c r="X841" i="345"/>
  <c r="AA845" i="345"/>
  <c r="AC857" i="345"/>
  <c r="AB861" i="345"/>
  <c r="AC861" i="345" s="1"/>
  <c r="AB862" i="345"/>
  <c r="AC862" i="345" s="1"/>
  <c r="AB872" i="345"/>
  <c r="AC872" i="345" s="1"/>
  <c r="AB874" i="345"/>
  <c r="AC874" i="345" s="1"/>
  <c r="AB878" i="345"/>
  <c r="AC878" i="345" s="1"/>
  <c r="AC894" i="345"/>
  <c r="AB896" i="345"/>
  <c r="AC896" i="345" s="1"/>
  <c r="AB898" i="345"/>
  <c r="AC898" i="345" s="1"/>
  <c r="AB902" i="345"/>
  <c r="AC902" i="345" s="1"/>
  <c r="AC905" i="345"/>
  <c r="AC909" i="345"/>
  <c r="AB932" i="345"/>
  <c r="AC932" i="345" s="1"/>
  <c r="AB936" i="345"/>
  <c r="AC936" i="345" s="1"/>
  <c r="AB938" i="345"/>
  <c r="AC938" i="345" s="1"/>
  <c r="AB942" i="345"/>
  <c r="AC942" i="345" s="1"/>
  <c r="AC949" i="345"/>
  <c r="AB956" i="345"/>
  <c r="AC956" i="345" s="1"/>
  <c r="AB957" i="345"/>
  <c r="AC957" i="345" s="1"/>
  <c r="D1043" i="345"/>
  <c r="M1239" i="345"/>
  <c r="M1238" i="345" s="1"/>
  <c r="M1237" i="345" s="1"/>
  <c r="AA1242" i="345"/>
  <c r="S1241" i="345"/>
  <c r="S1240" i="345" s="1"/>
  <c r="S1239" i="345" s="1"/>
  <c r="S1238" i="345" s="1"/>
  <c r="S1237" i="345" s="1"/>
  <c r="AB882" i="345"/>
  <c r="AB883" i="345"/>
  <c r="AC883" i="345" s="1"/>
  <c r="AB886" i="345"/>
  <c r="AC886" i="345" s="1"/>
  <c r="AB887" i="345"/>
  <c r="AC887" i="345" s="1"/>
  <c r="AB908" i="345"/>
  <c r="AC908" i="345" s="1"/>
  <c r="AB912" i="345"/>
  <c r="AC912" i="345" s="1"/>
  <c r="AB914" i="345"/>
  <c r="AC914" i="345" s="1"/>
  <c r="AB915" i="345"/>
  <c r="AC915" i="345" s="1"/>
  <c r="AB918" i="345"/>
  <c r="AC918" i="345" s="1"/>
  <c r="AB919" i="345"/>
  <c r="AC919" i="345" s="1"/>
  <c r="AB940" i="345"/>
  <c r="AC940" i="345" s="1"/>
  <c r="AB944" i="345"/>
  <c r="AC944" i="345" s="1"/>
  <c r="AB946" i="345"/>
  <c r="AC946" i="345" s="1"/>
  <c r="AB947" i="345"/>
  <c r="AC947" i="345" s="1"/>
  <c r="AB950" i="345"/>
  <c r="AC950" i="345" s="1"/>
  <c r="AB951" i="345"/>
  <c r="AC951" i="345" s="1"/>
  <c r="AB972" i="345"/>
  <c r="AC972" i="345" s="1"/>
  <c r="AB976" i="345"/>
  <c r="AC976" i="345" s="1"/>
  <c r="AB978" i="345"/>
  <c r="AC978" i="345" s="1"/>
  <c r="AB980" i="345"/>
  <c r="AC980" i="345" s="1"/>
  <c r="AB982" i="345"/>
  <c r="AC982" i="345" s="1"/>
  <c r="AB984" i="345"/>
  <c r="AC984" i="345" s="1"/>
  <c r="AB986" i="345"/>
  <c r="AC986" i="345" s="1"/>
  <c r="AB988" i="345"/>
  <c r="AC988" i="345" s="1"/>
  <c r="AB990" i="345"/>
  <c r="AC990" i="345" s="1"/>
  <c r="AB992" i="345"/>
  <c r="AC992" i="345" s="1"/>
  <c r="AB994" i="345"/>
  <c r="AC994" i="345" s="1"/>
  <c r="AB996" i="345"/>
  <c r="AC996" i="345" s="1"/>
  <c r="AB1018" i="345"/>
  <c r="AC1018" i="345" s="1"/>
  <c r="G1003" i="345"/>
  <c r="AB1047" i="345"/>
  <c r="AC1047" i="345" s="1"/>
  <c r="AC1058" i="345"/>
  <c r="AB1068" i="345"/>
  <c r="AC1068" i="345" s="1"/>
  <c r="AB1072" i="345"/>
  <c r="AC1072" i="345" s="1"/>
  <c r="AB1073" i="345"/>
  <c r="AC1073" i="345" s="1"/>
  <c r="AB1078" i="345"/>
  <c r="AC1078" i="345" s="1"/>
  <c r="AC1149" i="345"/>
  <c r="F1174" i="345"/>
  <c r="F1173" i="345" s="1"/>
  <c r="J1174" i="345"/>
  <c r="J1173" i="345" s="1"/>
  <c r="O1174" i="345"/>
  <c r="O1173" i="345" s="1"/>
  <c r="T1174" i="345"/>
  <c r="T1173" i="345" s="1"/>
  <c r="X1174" i="345"/>
  <c r="X1173" i="345" s="1"/>
  <c r="AC1182" i="345"/>
  <c r="Q1239" i="345"/>
  <c r="Q1238" i="345" s="1"/>
  <c r="Q1237" i="345" s="1"/>
  <c r="Y1239" i="345"/>
  <c r="Y1238" i="345" s="1"/>
  <c r="Y1237" i="345" s="1"/>
  <c r="O1239" i="345"/>
  <c r="O1238" i="345" s="1"/>
  <c r="O1237" i="345" s="1"/>
  <c r="F1284" i="345"/>
  <c r="F1283" i="345" s="1"/>
  <c r="F1258" i="345" s="1"/>
  <c r="AA1285" i="345"/>
  <c r="T1284" i="345"/>
  <c r="T1283" i="345" s="1"/>
  <c r="T1258" i="345" s="1"/>
  <c r="R1288" i="345"/>
  <c r="L1284" i="345"/>
  <c r="N1003" i="345"/>
  <c r="N866" i="345" s="1"/>
  <c r="N860" i="345" s="1"/>
  <c r="AA1004" i="345"/>
  <c r="H1003" i="345"/>
  <c r="AC1065" i="345"/>
  <c r="Z1266" i="345"/>
  <c r="Z1265" i="345" s="1"/>
  <c r="I1003" i="345"/>
  <c r="R1016" i="345"/>
  <c r="AA1016" i="345"/>
  <c r="W1003" i="345"/>
  <c r="AB1050" i="345"/>
  <c r="AC1050" i="345" s="1"/>
  <c r="AB1052" i="345"/>
  <c r="AC1052" i="345" s="1"/>
  <c r="AB1056" i="345"/>
  <c r="AC1056" i="345" s="1"/>
  <c r="AB1057" i="345"/>
  <c r="AC1057" i="345" s="1"/>
  <c r="AB1060" i="345"/>
  <c r="AC1060" i="345" s="1"/>
  <c r="AB1063" i="345"/>
  <c r="AC1063" i="345" s="1"/>
  <c r="AC1074" i="345"/>
  <c r="AB1082" i="345"/>
  <c r="AC1082" i="345" s="1"/>
  <c r="AB1084" i="345"/>
  <c r="AC1084" i="345" s="1"/>
  <c r="AB1085" i="345"/>
  <c r="AC1085" i="345" s="1"/>
  <c r="AB1093" i="345"/>
  <c r="AC1093" i="345" s="1"/>
  <c r="AB1115" i="345"/>
  <c r="AC1115" i="345" s="1"/>
  <c r="AB1159" i="345"/>
  <c r="R1169" i="345"/>
  <c r="AB1192" i="345"/>
  <c r="AC1192" i="345" s="1"/>
  <c r="I1245" i="345"/>
  <c r="I1244" i="345" s="1"/>
  <c r="I1239" i="345" s="1"/>
  <c r="I1238" i="345" s="1"/>
  <c r="I1237" i="345" s="1"/>
  <c r="U1266" i="345"/>
  <c r="U1265" i="345" s="1"/>
  <c r="U1258" i="345" s="1"/>
  <c r="U1236" i="345" s="1"/>
  <c r="U1235" i="345" s="1"/>
  <c r="U1292" i="345" s="1"/>
  <c r="N1266" i="345"/>
  <c r="N1265" i="345" s="1"/>
  <c r="N1258" i="345" s="1"/>
  <c r="W1258" i="345"/>
  <c r="AB1089" i="345"/>
  <c r="AC1089" i="345" s="1"/>
  <c r="AB1095" i="345"/>
  <c r="AC1095" i="345" s="1"/>
  <c r="AB1121" i="345"/>
  <c r="AC1121" i="345" s="1"/>
  <c r="AC1126" i="345"/>
  <c r="AB1127" i="345"/>
  <c r="AC1127" i="345" s="1"/>
  <c r="AB1153" i="345"/>
  <c r="AC1153" i="345" s="1"/>
  <c r="AB1155" i="345"/>
  <c r="AC1155" i="345" s="1"/>
  <c r="R1157" i="345"/>
  <c r="AC1160" i="345"/>
  <c r="AB1172" i="345"/>
  <c r="AC1172" i="345" s="1"/>
  <c r="Y1174" i="345"/>
  <c r="Y1173" i="345" s="1"/>
  <c r="AB1176" i="345"/>
  <c r="AC1176" i="345" s="1"/>
  <c r="AB1179" i="345"/>
  <c r="AC1179" i="345" s="1"/>
  <c r="AB1181" i="345"/>
  <c r="AC1181" i="345" s="1"/>
  <c r="AC1189" i="345"/>
  <c r="AB1190" i="345"/>
  <c r="AC1190" i="345" s="1"/>
  <c r="N1239" i="345"/>
  <c r="N1238" i="345" s="1"/>
  <c r="N1237" i="345" s="1"/>
  <c r="AA1248" i="345"/>
  <c r="AC1262" i="345"/>
  <c r="X1258" i="345"/>
  <c r="AC1272" i="345"/>
  <c r="AA1280" i="345"/>
  <c r="AC1282" i="345"/>
  <c r="G1284" i="345"/>
  <c r="G1283" i="345" s="1"/>
  <c r="AB1087" i="345"/>
  <c r="AC1087" i="345" s="1"/>
  <c r="AB1113" i="345"/>
  <c r="AC1113" i="345" s="1"/>
  <c r="AB1119" i="345"/>
  <c r="AC1119" i="345" s="1"/>
  <c r="AB1145" i="345"/>
  <c r="AC1145" i="345" s="1"/>
  <c r="AB1148" i="345"/>
  <c r="AC1148" i="345" s="1"/>
  <c r="AB1151" i="345"/>
  <c r="AC1151" i="345" s="1"/>
  <c r="M1043" i="345"/>
  <c r="Q1043" i="345"/>
  <c r="AB1164" i="345"/>
  <c r="AC1164" i="345" s="1"/>
  <c r="Q1174" i="345"/>
  <c r="Q1173" i="345" s="1"/>
  <c r="U1183" i="345"/>
  <c r="AB1188" i="345"/>
  <c r="AC1188" i="345" s="1"/>
  <c r="AB1243" i="345"/>
  <c r="AC1243" i="345" s="1"/>
  <c r="AA1256" i="345"/>
  <c r="AB1256" i="345" s="1"/>
  <c r="P1258" i="345"/>
  <c r="R1263" i="345"/>
  <c r="AC1264" i="345"/>
  <c r="I1284" i="345"/>
  <c r="I1283" i="345" s="1"/>
  <c r="I1258" i="345" s="1"/>
  <c r="AA1288" i="345"/>
  <c r="AC1291" i="345"/>
  <c r="AB1079" i="345"/>
  <c r="AC1079" i="345" s="1"/>
  <c r="AC1090" i="345"/>
  <c r="AB1098" i="345"/>
  <c r="AC1098" i="345" s="1"/>
  <c r="AB1100" i="345"/>
  <c r="AC1100" i="345" s="1"/>
  <c r="AB1104" i="345"/>
  <c r="AC1104" i="345" s="1"/>
  <c r="AB1105" i="345"/>
  <c r="AC1105" i="345" s="1"/>
  <c r="AB1110" i="345"/>
  <c r="AC1110" i="345" s="1"/>
  <c r="AB1111" i="345"/>
  <c r="AC1111" i="345" s="1"/>
  <c r="AB1130" i="345"/>
  <c r="AC1130" i="345" s="1"/>
  <c r="AB1132" i="345"/>
  <c r="AC1132" i="345" s="1"/>
  <c r="AB1136" i="345"/>
  <c r="AC1136" i="345" s="1"/>
  <c r="AB1137" i="345"/>
  <c r="AC1137" i="345" s="1"/>
  <c r="AB1142" i="345"/>
  <c r="AC1142" i="345" s="1"/>
  <c r="AB1143" i="345"/>
  <c r="AC1143" i="345" s="1"/>
  <c r="AB1150" i="345"/>
  <c r="AC1150" i="345" s="1"/>
  <c r="I1043" i="345"/>
  <c r="AA1157" i="345"/>
  <c r="AC1163" i="345"/>
  <c r="R1165" i="345"/>
  <c r="P1043" i="345"/>
  <c r="AB1166" i="345"/>
  <c r="AC1166" i="345" s="1"/>
  <c r="AB1168" i="345"/>
  <c r="AC1168" i="345" s="1"/>
  <c r="S1183" i="345"/>
  <c r="S1174" i="345" s="1"/>
  <c r="W1183" i="345"/>
  <c r="W1174" i="345" s="1"/>
  <c r="W1173" i="345" s="1"/>
  <c r="M1183" i="345"/>
  <c r="M1174" i="345" s="1"/>
  <c r="M1173" i="345" s="1"/>
  <c r="V1183" i="345"/>
  <c r="V1174" i="345" s="1"/>
  <c r="V1173" i="345" s="1"/>
  <c r="V1239" i="345"/>
  <c r="V1238" i="345" s="1"/>
  <c r="V1237" i="345" s="1"/>
  <c r="H1239" i="345"/>
  <c r="H1238" i="345" s="1"/>
  <c r="H1237" i="345" s="1"/>
  <c r="AA1246" i="345"/>
  <c r="AB1249" i="345"/>
  <c r="AC1249" i="345" s="1"/>
  <c r="AB1251" i="345"/>
  <c r="AC1251" i="345" s="1"/>
  <c r="AB1255" i="345"/>
  <c r="AC1255" i="345" s="1"/>
  <c r="AB1275" i="345"/>
  <c r="AC1275" i="345" s="1"/>
  <c r="J1266" i="345"/>
  <c r="J1265" i="345" s="1"/>
  <c r="J1258" i="345" s="1"/>
  <c r="J1236" i="345" s="1"/>
  <c r="J1235" i="345" s="1"/>
  <c r="J1292" i="345" s="1"/>
  <c r="S1279" i="345"/>
  <c r="S1278" i="345" s="1"/>
  <c r="AB1281" i="345"/>
  <c r="AC1281" i="345" s="1"/>
  <c r="AB1290" i="345"/>
  <c r="AC1290" i="345" s="1"/>
  <c r="R15" i="345"/>
  <c r="AA22" i="345"/>
  <c r="Y13" i="345"/>
  <c r="O26" i="345"/>
  <c r="O13" i="345" s="1"/>
  <c r="R13" i="345" s="1"/>
  <c r="AB32" i="345"/>
  <c r="R43" i="345"/>
  <c r="AB43" i="345" s="1"/>
  <c r="AB56" i="345"/>
  <c r="AA74" i="345"/>
  <c r="AB74" i="345" s="1"/>
  <c r="AB139" i="345"/>
  <c r="AB140" i="345"/>
  <c r="AB151" i="345"/>
  <c r="AB155" i="345"/>
  <c r="G26" i="345"/>
  <c r="AB68" i="345"/>
  <c r="AB94" i="345"/>
  <c r="AB117" i="345"/>
  <c r="AC122" i="345"/>
  <c r="AB129" i="345"/>
  <c r="AB135" i="345"/>
  <c r="AB144" i="345"/>
  <c r="AB158" i="345"/>
  <c r="AB161" i="345"/>
  <c r="AB174" i="345"/>
  <c r="AB178" i="345"/>
  <c r="W209" i="345"/>
  <c r="W163" i="345" s="1"/>
  <c r="S26" i="345"/>
  <c r="AA27" i="345"/>
  <c r="AB27" i="345" s="1"/>
  <c r="AB71" i="345"/>
  <c r="F13" i="345"/>
  <c r="AB123" i="345"/>
  <c r="O209" i="345"/>
  <c r="O163" i="345" s="1"/>
  <c r="V481" i="345"/>
  <c r="V472" i="345" s="1"/>
  <c r="V471" i="345" s="1"/>
  <c r="V470" i="345" s="1"/>
  <c r="AA28" i="345"/>
  <c r="AB28" i="345" s="1"/>
  <c r="AA44" i="345"/>
  <c r="AA199" i="345"/>
  <c r="D763" i="345"/>
  <c r="R75" i="345"/>
  <c r="AB75" i="345" s="1"/>
  <c r="R165" i="345"/>
  <c r="AB165" i="345" s="1"/>
  <c r="AA194" i="345"/>
  <c r="R206" i="345"/>
  <c r="M210" i="345"/>
  <c r="Z217" i="345"/>
  <c r="Z216" i="345" s="1"/>
  <c r="Z209" i="345" s="1"/>
  <c r="Z163" i="345" s="1"/>
  <c r="Z12" i="345" s="1"/>
  <c r="AA229" i="345"/>
  <c r="AB229" i="345" s="1"/>
  <c r="D231" i="345"/>
  <c r="R245" i="345"/>
  <c r="AA246" i="345"/>
  <c r="R249" i="345"/>
  <c r="AC298" i="345"/>
  <c r="AA403" i="345"/>
  <c r="AA404" i="345"/>
  <c r="AC455" i="345"/>
  <c r="AA473" i="345"/>
  <c r="AA484" i="345"/>
  <c r="N487" i="345"/>
  <c r="N481" i="345" s="1"/>
  <c r="N472" i="345" s="1"/>
  <c r="N471" i="345" s="1"/>
  <c r="N470" i="345" s="1"/>
  <c r="R562" i="345"/>
  <c r="L561" i="345"/>
  <c r="R561" i="345" s="1"/>
  <c r="R606" i="345"/>
  <c r="L605" i="345"/>
  <c r="R605" i="345" s="1"/>
  <c r="R612" i="345"/>
  <c r="L611" i="345"/>
  <c r="H618" i="345"/>
  <c r="H614" i="345" s="1"/>
  <c r="H610" i="345" s="1"/>
  <c r="R626" i="345"/>
  <c r="L618" i="345"/>
  <c r="AA16" i="345"/>
  <c r="AB16" i="345" s="1"/>
  <c r="AA223" i="345"/>
  <c r="AA224" i="345"/>
  <c r="AB224" i="345" s="1"/>
  <c r="R232" i="345"/>
  <c r="L231" i="345"/>
  <c r="R231" i="345" s="1"/>
  <c r="D243" i="345"/>
  <c r="D413" i="345"/>
  <c r="G17" i="345"/>
  <c r="AA193" i="345"/>
  <c r="AB193" i="345" s="1"/>
  <c r="R195" i="345"/>
  <c r="AA201" i="345"/>
  <c r="AB201" i="345" s="1"/>
  <c r="AA211" i="345"/>
  <c r="AA212" i="345"/>
  <c r="AB212" i="345" s="1"/>
  <c r="S216" i="345"/>
  <c r="I218" i="345"/>
  <c r="I217" i="345" s="1"/>
  <c r="I216" i="345" s="1"/>
  <c r="Q218" i="345"/>
  <c r="Q217" i="345" s="1"/>
  <c r="Q216" i="345" s="1"/>
  <c r="Q209" i="345" s="1"/>
  <c r="Q163" i="345" s="1"/>
  <c r="Q12" i="345" s="1"/>
  <c r="Y218" i="345"/>
  <c r="Y217" i="345" s="1"/>
  <c r="Y216" i="345" s="1"/>
  <c r="Y209" i="345" s="1"/>
  <c r="Y163" i="345" s="1"/>
  <c r="F218" i="345"/>
  <c r="F217" i="345" s="1"/>
  <c r="F216" i="345" s="1"/>
  <c r="J218" i="345"/>
  <c r="J217" i="345" s="1"/>
  <c r="J216" i="345" s="1"/>
  <c r="J209" i="345" s="1"/>
  <c r="J163" i="345" s="1"/>
  <c r="R220" i="345"/>
  <c r="AA219" i="345"/>
  <c r="AA220" i="345"/>
  <c r="AA232" i="345"/>
  <c r="AA245" i="345"/>
  <c r="R246" i="345"/>
  <c r="AA249" i="345"/>
  <c r="AA251" i="345"/>
  <c r="AA253" i="345"/>
  <c r="AA255" i="345"/>
  <c r="AB255" i="345" s="1"/>
  <c r="AB292" i="345"/>
  <c r="AC292" i="345" s="1"/>
  <c r="AB300" i="345"/>
  <c r="AC300" i="345" s="1"/>
  <c r="AC307" i="345"/>
  <c r="AC311" i="345"/>
  <c r="AB316" i="345"/>
  <c r="AC316" i="345" s="1"/>
  <c r="AC326" i="345"/>
  <c r="AA343" i="345"/>
  <c r="AB343" i="345" s="1"/>
  <c r="AA398" i="345"/>
  <c r="AB398" i="345" s="1"/>
  <c r="AA407" i="345"/>
  <c r="AA408" i="345"/>
  <c r="AC449" i="345"/>
  <c r="AC459" i="345"/>
  <c r="R473" i="345"/>
  <c r="AA483" i="345"/>
  <c r="R573" i="345"/>
  <c r="D618" i="345"/>
  <c r="S618" i="345"/>
  <c r="W618" i="345"/>
  <c r="W614" i="345" s="1"/>
  <c r="W610" i="345" s="1"/>
  <c r="AA684" i="345"/>
  <c r="D713" i="345"/>
  <c r="R244" i="345"/>
  <c r="L243" i="345"/>
  <c r="R243" i="345" s="1"/>
  <c r="R484" i="345"/>
  <c r="R196" i="345"/>
  <c r="AB196" i="345" s="1"/>
  <c r="AC197" i="345"/>
  <c r="M199" i="345"/>
  <c r="R199" i="345" s="1"/>
  <c r="AB200" i="345"/>
  <c r="AC200" i="345" s="1"/>
  <c r="AA203" i="345"/>
  <c r="AB203" i="345" s="1"/>
  <c r="AB208" i="345"/>
  <c r="AC208" i="345" s="1"/>
  <c r="R214" i="345"/>
  <c r="AB214" i="345" s="1"/>
  <c r="AB222" i="345"/>
  <c r="AC222" i="345" s="1"/>
  <c r="AA244" i="345"/>
  <c r="R247" i="345"/>
  <c r="AA250" i="345"/>
  <c r="AA252" i="345"/>
  <c r="AA254" i="345"/>
  <c r="AB254" i="345" s="1"/>
  <c r="L259" i="345"/>
  <c r="P259" i="345"/>
  <c r="P258" i="345" s="1"/>
  <c r="P257" i="345" s="1"/>
  <c r="AB294" i="345"/>
  <c r="AC294" i="345" s="1"/>
  <c r="AB318" i="345"/>
  <c r="AC318" i="345" s="1"/>
  <c r="AB329" i="345"/>
  <c r="AC329" i="345" s="1"/>
  <c r="AB333" i="345"/>
  <c r="AA376" i="345"/>
  <c r="AA399" i="345"/>
  <c r="AB410" i="345"/>
  <c r="AC410" i="345" s="1"/>
  <c r="AA412" i="345"/>
  <c r="AC429" i="345"/>
  <c r="R431" i="345"/>
  <c r="L413" i="345"/>
  <c r="AC453" i="345"/>
  <c r="AA467" i="345"/>
  <c r="AB467" i="345" s="1"/>
  <c r="D467" i="345"/>
  <c r="AC469" i="345"/>
  <c r="R474" i="345"/>
  <c r="AB474" i="345" s="1"/>
  <c r="AC477" i="345"/>
  <c r="D482" i="345"/>
  <c r="R483" i="345"/>
  <c r="L482" i="345"/>
  <c r="R488" i="345"/>
  <c r="AB488" i="345" s="1"/>
  <c r="P487" i="345"/>
  <c r="P481" i="345" s="1"/>
  <c r="P472" i="345" s="1"/>
  <c r="P471" i="345" s="1"/>
  <c r="P470" i="345" s="1"/>
  <c r="D583" i="345"/>
  <c r="X618" i="345"/>
  <c r="X614" i="345" s="1"/>
  <c r="X610" i="345" s="1"/>
  <c r="I618" i="345"/>
  <c r="I614" i="345" s="1"/>
  <c r="I610" i="345" s="1"/>
  <c r="D701" i="345"/>
  <c r="D218" i="345"/>
  <c r="N219" i="345"/>
  <c r="N223" i="345"/>
  <c r="R223" i="345" s="1"/>
  <c r="S231" i="345"/>
  <c r="AA231" i="345" s="1"/>
  <c r="S243" i="345"/>
  <c r="AA243" i="345" s="1"/>
  <c r="R260" i="345"/>
  <c r="R399" i="345"/>
  <c r="N403" i="345"/>
  <c r="R403" i="345" s="1"/>
  <c r="D408" i="345"/>
  <c r="L408" i="345"/>
  <c r="S482" i="345"/>
  <c r="AA491" i="345"/>
  <c r="AB491" i="345" s="1"/>
  <c r="AA559" i="345"/>
  <c r="D561" i="345"/>
  <c r="H561" i="345"/>
  <c r="H487" i="345" s="1"/>
  <c r="H481" i="345" s="1"/>
  <c r="H472" i="345" s="1"/>
  <c r="H471" i="345" s="1"/>
  <c r="H470" i="345" s="1"/>
  <c r="AC564" i="345"/>
  <c r="AA568" i="345"/>
  <c r="AA573" i="345"/>
  <c r="AC578" i="345"/>
  <c r="R584" i="345"/>
  <c r="L583" i="345"/>
  <c r="R583" i="345" s="1"/>
  <c r="AC588" i="345"/>
  <c r="AC593" i="345"/>
  <c r="AA595" i="345"/>
  <c r="AB595" i="345" s="1"/>
  <c r="AA598" i="345"/>
  <c r="AC603" i="345"/>
  <c r="R607" i="345"/>
  <c r="AC608" i="345"/>
  <c r="D611" i="345"/>
  <c r="R616" i="345"/>
  <c r="L615" i="345"/>
  <c r="R615" i="345" s="1"/>
  <c r="AC617" i="345"/>
  <c r="AA624" i="345"/>
  <c r="AA632" i="345"/>
  <c r="V618" i="345"/>
  <c r="V614" i="345" s="1"/>
  <c r="V610" i="345" s="1"/>
  <c r="Z618" i="345"/>
  <c r="Z614" i="345" s="1"/>
  <c r="Z610" i="345" s="1"/>
  <c r="AA658" i="345"/>
  <c r="R663" i="345"/>
  <c r="AA664" i="345"/>
  <c r="G618" i="345"/>
  <c r="G614" i="345" s="1"/>
  <c r="G610" i="345" s="1"/>
  <c r="O618" i="345"/>
  <c r="O614" i="345" s="1"/>
  <c r="O610" i="345" s="1"/>
  <c r="AA688" i="345"/>
  <c r="R690" i="345"/>
  <c r="AB716" i="345"/>
  <c r="P724" i="345"/>
  <c r="O743" i="345"/>
  <c r="O742" i="345" s="1"/>
  <c r="W743" i="345"/>
  <c r="W742" i="345" s="1"/>
  <c r="D759" i="345"/>
  <c r="R817" i="345"/>
  <c r="D259" i="345"/>
  <c r="D398" i="345"/>
  <c r="AA548" i="345"/>
  <c r="AB548" i="345" s="1"/>
  <c r="AA552" i="345"/>
  <c r="AC558" i="345"/>
  <c r="AA562" i="345"/>
  <c r="AC572" i="345"/>
  <c r="R585" i="345"/>
  <c r="AB585" i="345" s="1"/>
  <c r="AA590" i="345"/>
  <c r="AA600" i="345"/>
  <c r="AA612" i="345"/>
  <c r="D615" i="345"/>
  <c r="AA626" i="345"/>
  <c r="F618" i="345"/>
  <c r="F614" i="345" s="1"/>
  <c r="F610" i="345" s="1"/>
  <c r="J618" i="345"/>
  <c r="J614" i="345" s="1"/>
  <c r="J610" i="345" s="1"/>
  <c r="AA643" i="345"/>
  <c r="AB643" i="345" s="1"/>
  <c r="AA652" i="345"/>
  <c r="AB674" i="345"/>
  <c r="AA678" i="345"/>
  <c r="U618" i="345"/>
  <c r="U614" i="345" s="1"/>
  <c r="U610" i="345" s="1"/>
  <c r="Y618" i="345"/>
  <c r="Y614" i="345" s="1"/>
  <c r="Y610" i="345" s="1"/>
  <c r="AA682" i="345"/>
  <c r="R684" i="345"/>
  <c r="R686" i="345"/>
  <c r="AB686" i="345" s="1"/>
  <c r="AA794" i="345"/>
  <c r="S793" i="345"/>
  <c r="AA795" i="345"/>
  <c r="AC582" i="345"/>
  <c r="AA592" i="345"/>
  <c r="AA602" i="345"/>
  <c r="AB602" i="345" s="1"/>
  <c r="D605" i="345"/>
  <c r="AA611" i="345"/>
  <c r="AA616" i="345"/>
  <c r="AA620" i="345"/>
  <c r="AB620" i="345" s="1"/>
  <c r="AA628" i="345"/>
  <c r="AA638" i="345"/>
  <c r="AB638" i="345" s="1"/>
  <c r="AB641" i="345"/>
  <c r="AC641" i="345" s="1"/>
  <c r="AB650" i="345"/>
  <c r="R680" i="345"/>
  <c r="M618" i="345"/>
  <c r="M614" i="345" s="1"/>
  <c r="M610" i="345" s="1"/>
  <c r="Q618" i="345"/>
  <c r="Q614" i="345" s="1"/>
  <c r="Q610" i="345" s="1"/>
  <c r="AA704" i="345"/>
  <c r="AA711" i="345"/>
  <c r="AA714" i="345"/>
  <c r="AA719" i="345"/>
  <c r="R722" i="345"/>
  <c r="L719" i="345"/>
  <c r="F724" i="345"/>
  <c r="R730" i="345"/>
  <c r="R733" i="345"/>
  <c r="D735" i="345"/>
  <c r="L735" i="345"/>
  <c r="AA739" i="345"/>
  <c r="AC746" i="345"/>
  <c r="P749" i="345"/>
  <c r="P743" i="345" s="1"/>
  <c r="P742" i="345" s="1"/>
  <c r="X749" i="345"/>
  <c r="X743" i="345" s="1"/>
  <c r="X742" i="345" s="1"/>
  <c r="AA760" i="345"/>
  <c r="AA764" i="345"/>
  <c r="AA775" i="345"/>
  <c r="R776" i="345"/>
  <c r="I779" i="345"/>
  <c r="I778" i="345" s="1"/>
  <c r="I774" i="345" s="1"/>
  <c r="Q779" i="345"/>
  <c r="Q778" i="345" s="1"/>
  <c r="Q774" i="345" s="1"/>
  <c r="N779" i="345"/>
  <c r="N778" i="345" s="1"/>
  <c r="N774" i="345" s="1"/>
  <c r="AA780" i="345"/>
  <c r="AA781" i="345"/>
  <c r="D793" i="345"/>
  <c r="R794" i="345"/>
  <c r="AA803" i="345"/>
  <c r="AC809" i="345"/>
  <c r="AA813" i="345"/>
  <c r="R818" i="345"/>
  <c r="AB818" i="345" s="1"/>
  <c r="AA823" i="345"/>
  <c r="AA828" i="345"/>
  <c r="S827" i="345"/>
  <c r="AA829" i="345"/>
  <c r="Y825" i="345"/>
  <c r="R835" i="345"/>
  <c r="AB835" i="345" s="1"/>
  <c r="M834" i="345"/>
  <c r="M833" i="345" s="1"/>
  <c r="M825" i="345" s="1"/>
  <c r="Q833" i="345"/>
  <c r="Q825" i="345" s="1"/>
  <c r="D848" i="345"/>
  <c r="R709" i="345"/>
  <c r="D719" i="345"/>
  <c r="AA725" i="345"/>
  <c r="R728" i="345"/>
  <c r="L725" i="345"/>
  <c r="N736" i="345"/>
  <c r="N735" i="345" s="1"/>
  <c r="N700" i="345" s="1"/>
  <c r="R737" i="345"/>
  <c r="V736" i="345"/>
  <c r="V735" i="345" s="1"/>
  <c r="V700" i="345" s="1"/>
  <c r="Z736" i="345"/>
  <c r="Z735" i="345" s="1"/>
  <c r="H749" i="345"/>
  <c r="H743" i="345" s="1"/>
  <c r="H742" i="345" s="1"/>
  <c r="Y762" i="345"/>
  <c r="AA772" i="345"/>
  <c r="AA788" i="345"/>
  <c r="D829" i="345"/>
  <c r="S841" i="345"/>
  <c r="AA842" i="345"/>
  <c r="AA848" i="345"/>
  <c r="AA701" i="345"/>
  <c r="R704" i="345"/>
  <c r="L701" i="345"/>
  <c r="AA706" i="345"/>
  <c r="AA709" i="345"/>
  <c r="R714" i="345"/>
  <c r="L713" i="345"/>
  <c r="P713" i="345"/>
  <c r="P712" i="345" s="1"/>
  <c r="P711" i="345" s="1"/>
  <c r="AA722" i="345"/>
  <c r="Z724" i="345"/>
  <c r="D725" i="345"/>
  <c r="F736" i="345"/>
  <c r="F735" i="345" s="1"/>
  <c r="F700" i="345" s="1"/>
  <c r="J736" i="345"/>
  <c r="J735" i="345" s="1"/>
  <c r="J700" i="345" s="1"/>
  <c r="AA737" i="345"/>
  <c r="R744" i="345"/>
  <c r="AB744" i="345" s="1"/>
  <c r="R747" i="345"/>
  <c r="AB747" i="345" s="1"/>
  <c r="AC748" i="345"/>
  <c r="AA752" i="345"/>
  <c r="D749" i="345"/>
  <c r="R754" i="345"/>
  <c r="L749" i="345"/>
  <c r="L743" i="345" s="1"/>
  <c r="T749" i="345"/>
  <c r="T743" i="345" s="1"/>
  <c r="T742" i="345" s="1"/>
  <c r="R757" i="345"/>
  <c r="AC758" i="345"/>
  <c r="R760" i="345"/>
  <c r="L759" i="345"/>
  <c r="R759" i="345" s="1"/>
  <c r="R764" i="345"/>
  <c r="L763" i="345"/>
  <c r="M762" i="345"/>
  <c r="Q762" i="345"/>
  <c r="AA776" i="345"/>
  <c r="M779" i="345"/>
  <c r="M778" i="345" s="1"/>
  <c r="M774" i="345" s="1"/>
  <c r="H793" i="345"/>
  <c r="H792" i="345" s="1"/>
  <c r="H791" i="345" s="1"/>
  <c r="H779" i="345" s="1"/>
  <c r="H778" i="345" s="1"/>
  <c r="H774" i="345" s="1"/>
  <c r="X793" i="345"/>
  <c r="X792" i="345" s="1"/>
  <c r="X791" i="345" s="1"/>
  <c r="X779" i="345" s="1"/>
  <c r="X778" i="345" s="1"/>
  <c r="X774" i="345" s="1"/>
  <c r="R795" i="345"/>
  <c r="V793" i="345"/>
  <c r="V792" i="345" s="1"/>
  <c r="V791" i="345" s="1"/>
  <c r="V779" i="345" s="1"/>
  <c r="V778" i="345" s="1"/>
  <c r="V774" i="345" s="1"/>
  <c r="Z793" i="345"/>
  <c r="Z792" i="345" s="1"/>
  <c r="Z791" i="345" s="1"/>
  <c r="Z779" i="345" s="1"/>
  <c r="Z778" i="345" s="1"/>
  <c r="Z774" i="345" s="1"/>
  <c r="AA806" i="345"/>
  <c r="AA817" i="345"/>
  <c r="AB817" i="345" s="1"/>
  <c r="AA838" i="345"/>
  <c r="AA843" i="345"/>
  <c r="S735" i="345"/>
  <c r="S749" i="345"/>
  <c r="AA749" i="345" s="1"/>
  <c r="S759" i="345"/>
  <c r="AA759" i="345" s="1"/>
  <c r="S763" i="345"/>
  <c r="L775" i="345"/>
  <c r="L787" i="345"/>
  <c r="R787" i="345" s="1"/>
  <c r="L793" i="345"/>
  <c r="P833" i="345"/>
  <c r="P825" i="345" s="1"/>
  <c r="AA834" i="345"/>
  <c r="R843" i="345"/>
  <c r="M852" i="345"/>
  <c r="R852" i="345" s="1"/>
  <c r="R853" i="345"/>
  <c r="S867" i="345"/>
  <c r="AA879" i="345"/>
  <c r="AC939" i="345"/>
  <c r="AC971" i="345"/>
  <c r="R830" i="345"/>
  <c r="AB830" i="345" s="1"/>
  <c r="L829" i="345"/>
  <c r="R831" i="345"/>
  <c r="AB831" i="345" s="1"/>
  <c r="R838" i="345"/>
  <c r="R845" i="345"/>
  <c r="AA849" i="345"/>
  <c r="AA850" i="345"/>
  <c r="AA853" i="345"/>
  <c r="AC875" i="345"/>
  <c r="D1030" i="345"/>
  <c r="R842" i="345"/>
  <c r="R1004" i="345"/>
  <c r="AC1007" i="345"/>
  <c r="AC1011" i="345"/>
  <c r="AC1015" i="345"/>
  <c r="AA1031" i="345"/>
  <c r="AB1032" i="345"/>
  <c r="AC1032" i="345" s="1"/>
  <c r="AC1033" i="345"/>
  <c r="AB1034" i="345"/>
  <c r="AC1034" i="345" s="1"/>
  <c r="AC1035" i="345"/>
  <c r="AB1036" i="345"/>
  <c r="AC1036" i="345" s="1"/>
  <c r="AB1038" i="345"/>
  <c r="AC1038" i="345" s="1"/>
  <c r="AC1039" i="345"/>
  <c r="AB1040" i="345"/>
  <c r="AC1040" i="345" s="1"/>
  <c r="AC1041" i="345"/>
  <c r="AB1042" i="345"/>
  <c r="AC1042" i="345" s="1"/>
  <c r="R879" i="345"/>
  <c r="N1043" i="345"/>
  <c r="R1154" i="345"/>
  <c r="V1043" i="345"/>
  <c r="Z1043" i="345"/>
  <c r="L837" i="345"/>
  <c r="R837" i="345" s="1"/>
  <c r="AB837" i="345" s="1"/>
  <c r="L841" i="345"/>
  <c r="L849" i="345"/>
  <c r="AC979" i="345"/>
  <c r="AC981" i="345"/>
  <c r="AC987" i="345"/>
  <c r="AC989" i="345"/>
  <c r="AC991" i="345"/>
  <c r="AC995" i="345"/>
  <c r="AC997" i="345"/>
  <c r="AB998" i="345"/>
  <c r="AC998" i="345" s="1"/>
  <c r="AB1000" i="345"/>
  <c r="AC1000" i="345" s="1"/>
  <c r="AB1002" i="345"/>
  <c r="AC1002" i="345" s="1"/>
  <c r="AC1017" i="345"/>
  <c r="AB1020" i="345"/>
  <c r="AC1020" i="345" s="1"/>
  <c r="AC1021" i="345"/>
  <c r="AB1022" i="345"/>
  <c r="AC1022" i="345" s="1"/>
  <c r="AC1023" i="345"/>
  <c r="AB1024" i="345"/>
  <c r="AC1024" i="345" s="1"/>
  <c r="AC1025" i="345"/>
  <c r="AB1026" i="345"/>
  <c r="AC1026" i="345" s="1"/>
  <c r="AC1027" i="345"/>
  <c r="AB1028" i="345"/>
  <c r="AC1028" i="345" s="1"/>
  <c r="AC1029" i="345"/>
  <c r="R1031" i="345"/>
  <c r="L1030" i="345"/>
  <c r="AB1044" i="345"/>
  <c r="AC1044" i="345" s="1"/>
  <c r="AC1046" i="345"/>
  <c r="S1030" i="345"/>
  <c r="AB1064" i="345"/>
  <c r="AC1064" i="345" s="1"/>
  <c r="AB1144" i="345"/>
  <c r="AC1144" i="345" s="1"/>
  <c r="AB1152" i="345"/>
  <c r="AC1152" i="345" s="1"/>
  <c r="AA1154" i="345"/>
  <c r="AB1156" i="345"/>
  <c r="AC1156" i="345" s="1"/>
  <c r="AA1162" i="345"/>
  <c r="AA1184" i="345"/>
  <c r="AB1066" i="345"/>
  <c r="AC1066" i="345" s="1"/>
  <c r="AB1146" i="345"/>
  <c r="AC1146" i="345" s="1"/>
  <c r="AC1159" i="345"/>
  <c r="AA1165" i="345"/>
  <c r="AC1167" i="345"/>
  <c r="AC1051" i="345"/>
  <c r="AC1067" i="345"/>
  <c r="AC1083" i="345"/>
  <c r="AC1091" i="345"/>
  <c r="AC1099" i="345"/>
  <c r="AC1107" i="345"/>
  <c r="AC1147" i="345"/>
  <c r="R1170" i="345"/>
  <c r="R1171" i="345"/>
  <c r="R1187" i="345"/>
  <c r="AA1170" i="345"/>
  <c r="AA1171" i="345"/>
  <c r="U1174" i="345"/>
  <c r="U1173" i="345" s="1"/>
  <c r="AA1175" i="345"/>
  <c r="AA1178" i="345"/>
  <c r="AA1187" i="345"/>
  <c r="X1239" i="345"/>
  <c r="X1238" i="345" s="1"/>
  <c r="X1237" i="345" s="1"/>
  <c r="D1247" i="345"/>
  <c r="R1254" i="345"/>
  <c r="L1253" i="345"/>
  <c r="R1253" i="345" s="1"/>
  <c r="N1174" i="345"/>
  <c r="N1173" i="345" s="1"/>
  <c r="R1184" i="345"/>
  <c r="L1183" i="345"/>
  <c r="Z1239" i="345"/>
  <c r="Z1238" i="345" s="1"/>
  <c r="Z1237" i="345" s="1"/>
  <c r="AA1169" i="345"/>
  <c r="AB1169" i="345" s="1"/>
  <c r="I1174" i="345"/>
  <c r="I1173" i="345" s="1"/>
  <c r="R1178" i="345"/>
  <c r="L1175" i="345"/>
  <c r="AC1180" i="345"/>
  <c r="D1241" i="345"/>
  <c r="R1260" i="345"/>
  <c r="L1259" i="345"/>
  <c r="D1278" i="345"/>
  <c r="T1245" i="345"/>
  <c r="T1244" i="345" s="1"/>
  <c r="AA1244" i="345" s="1"/>
  <c r="AA1247" i="345"/>
  <c r="D1253" i="345"/>
  <c r="V1258" i="345"/>
  <c r="D1259" i="345"/>
  <c r="M1266" i="345"/>
  <c r="M1265" i="345" s="1"/>
  <c r="M1258" i="345" s="1"/>
  <c r="M1236" i="345" s="1"/>
  <c r="M1235" i="345" s="1"/>
  <c r="M1292" i="345" s="1"/>
  <c r="R1242" i="345"/>
  <c r="L1241" i="345"/>
  <c r="P1245" i="345"/>
  <c r="P1244" i="345" s="1"/>
  <c r="P1239" i="345" s="1"/>
  <c r="P1238" i="345" s="1"/>
  <c r="P1237" i="345" s="1"/>
  <c r="R1248" i="345"/>
  <c r="AB1248" i="345" s="1"/>
  <c r="L1247" i="345"/>
  <c r="AA1254" i="345"/>
  <c r="AA1260" i="345"/>
  <c r="AC1273" i="345"/>
  <c r="S1283" i="345"/>
  <c r="AA1286" i="345"/>
  <c r="D1284" i="345"/>
  <c r="AA1253" i="345"/>
  <c r="AA1259" i="345"/>
  <c r="AA1263" i="345"/>
  <c r="AB1263" i="345" s="1"/>
  <c r="AA1269" i="345"/>
  <c r="S1268" i="345"/>
  <c r="AA1270" i="345"/>
  <c r="AB1274" i="345"/>
  <c r="AC1274" i="345" s="1"/>
  <c r="R1285" i="345"/>
  <c r="AB1285" i="345" s="1"/>
  <c r="L1283" i="345"/>
  <c r="R1283" i="345" s="1"/>
  <c r="AC1287" i="345"/>
  <c r="D1268" i="345"/>
  <c r="R1269" i="345"/>
  <c r="L1268" i="345"/>
  <c r="R1270" i="345"/>
  <c r="L1279" i="345"/>
  <c r="R1280" i="345"/>
  <c r="R1286" i="345"/>
  <c r="AB202" i="345" l="1"/>
  <c r="Z840" i="345"/>
  <c r="X1236" i="345"/>
  <c r="X1235" i="345" s="1"/>
  <c r="X1292" i="345" s="1"/>
  <c r="AB652" i="345"/>
  <c r="AB590" i="345"/>
  <c r="AA584" i="345"/>
  <c r="AB658" i="345"/>
  <c r="AB615" i="345"/>
  <c r="AB598" i="345"/>
  <c r="H700" i="345"/>
  <c r="W12" i="345"/>
  <c r="AB205" i="345"/>
  <c r="Z1258" i="345"/>
  <c r="G1258" i="345"/>
  <c r="AB47" i="345"/>
  <c r="AB670" i="345"/>
  <c r="AB345" i="345"/>
  <c r="AB148" i="345"/>
  <c r="AB116" i="345"/>
  <c r="AB106" i="345"/>
  <c r="AB103" i="345"/>
  <c r="AB96" i="345"/>
  <c r="AB87" i="345"/>
  <c r="AB82" i="345"/>
  <c r="AB77" i="345"/>
  <c r="AB37" i="345"/>
  <c r="AB23" i="345"/>
  <c r="AB176" i="345"/>
  <c r="AB131" i="345"/>
  <c r="AB83" i="345"/>
  <c r="AB66" i="345"/>
  <c r="AC750" i="345"/>
  <c r="AC708" i="345"/>
  <c r="Q1258" i="345"/>
  <c r="Q1236" i="345" s="1"/>
  <c r="Q1235" i="345" s="1"/>
  <c r="Q1292" i="345" s="1"/>
  <c r="AB571" i="345"/>
  <c r="X209" i="345"/>
  <c r="X163" i="345" s="1"/>
  <c r="X12" i="345" s="1"/>
  <c r="R164" i="345"/>
  <c r="Y866" i="345"/>
  <c r="Y860" i="345" s="1"/>
  <c r="V866" i="345"/>
  <c r="V860" i="345" s="1"/>
  <c r="AC801" i="345"/>
  <c r="AC799" i="345"/>
  <c r="AB46" i="345"/>
  <c r="AC797" i="345"/>
  <c r="AC796" i="345"/>
  <c r="AB787" i="345"/>
  <c r="AC765" i="345"/>
  <c r="AC732" i="345"/>
  <c r="AC707" i="345"/>
  <c r="AB772" i="345"/>
  <c r="AC756" i="345"/>
  <c r="AB690" i="345"/>
  <c r="AB607" i="345"/>
  <c r="AB559" i="345"/>
  <c r="AB253" i="345"/>
  <c r="M209" i="345"/>
  <c r="AC800" i="345"/>
  <c r="AC717" i="345"/>
  <c r="AB550" i="345"/>
  <c r="G209" i="345"/>
  <c r="G163" i="345" s="1"/>
  <c r="AB190" i="345"/>
  <c r="AB401" i="345"/>
  <c r="AB53" i="345"/>
  <c r="AB128" i="345"/>
  <c r="AB38" i="345"/>
  <c r="AB31" i="345"/>
  <c r="AB115" i="345"/>
  <c r="AB101" i="345"/>
  <c r="AB95" i="345"/>
  <c r="AB85" i="345"/>
  <c r="AB40" i="345"/>
  <c r="AC720" i="345"/>
  <c r="AC715" i="345"/>
  <c r="AC761" i="345"/>
  <c r="AB171" i="345"/>
  <c r="AB78" i="345"/>
  <c r="AB662" i="345"/>
  <c r="O700" i="345"/>
  <c r="AB666" i="345"/>
  <c r="AB788" i="345"/>
  <c r="AC790" i="345"/>
  <c r="AC789" i="345"/>
  <c r="AC786" i="345"/>
  <c r="AB781" i="345"/>
  <c r="AC784" i="345"/>
  <c r="AC783" i="345"/>
  <c r="AC782" i="345"/>
  <c r="AC785" i="345"/>
  <c r="AC777" i="345"/>
  <c r="AC773" i="345"/>
  <c r="AC766" i="345"/>
  <c r="AC767" i="345"/>
  <c r="AC768" i="345"/>
  <c r="AC755" i="345"/>
  <c r="AB752" i="345"/>
  <c r="AC753" i="345"/>
  <c r="AC751" i="345"/>
  <c r="AC745" i="345"/>
  <c r="AC738" i="345"/>
  <c r="AB733" i="345"/>
  <c r="AC734" i="345"/>
  <c r="AC731" i="345"/>
  <c r="AC729" i="345"/>
  <c r="AC726" i="345"/>
  <c r="AC723" i="345"/>
  <c r="AC721" i="345"/>
  <c r="AB706" i="345"/>
  <c r="AC705" i="345"/>
  <c r="AC703" i="345"/>
  <c r="AC702" i="345"/>
  <c r="W1236" i="345"/>
  <c r="W1235" i="345" s="1"/>
  <c r="W1292" i="345" s="1"/>
  <c r="X487" i="345"/>
  <c r="X481" i="345" s="1"/>
  <c r="X472" i="345" s="1"/>
  <c r="X471" i="345" s="1"/>
  <c r="X470" i="345" s="1"/>
  <c r="X700" i="345"/>
  <c r="AA248" i="345"/>
  <c r="AA17" i="345"/>
  <c r="AB17" i="345" s="1"/>
  <c r="R1284" i="345"/>
  <c r="AA1279" i="345"/>
  <c r="AA1284" i="345"/>
  <c r="AB1165" i="345"/>
  <c r="AB1162" i="345"/>
  <c r="AB754" i="345"/>
  <c r="AA713" i="345"/>
  <c r="AB823" i="345"/>
  <c r="AB813" i="345"/>
  <c r="AB803" i="345"/>
  <c r="AB730" i="345"/>
  <c r="AB680" i="345"/>
  <c r="AB628" i="345"/>
  <c r="AB592" i="345"/>
  <c r="AB684" i="345"/>
  <c r="AB678" i="345"/>
  <c r="AB552" i="345"/>
  <c r="AB688" i="345"/>
  <c r="AB632" i="345"/>
  <c r="AB624" i="345"/>
  <c r="AA606" i="345"/>
  <c r="AB568" i="345"/>
  <c r="AB403" i="345"/>
  <c r="AB376" i="345"/>
  <c r="AB252" i="345"/>
  <c r="AB247" i="345"/>
  <c r="AB251" i="345"/>
  <c r="J12" i="345"/>
  <c r="I209" i="345"/>
  <c r="I163" i="345" s="1"/>
  <c r="I12" i="345" s="1"/>
  <c r="AB404" i="345"/>
  <c r="R211" i="345"/>
  <c r="AB206" i="345"/>
  <c r="AB15" i="345"/>
  <c r="H1236" i="345"/>
  <c r="H1235" i="345" s="1"/>
  <c r="H1292" i="345" s="1"/>
  <c r="F1236" i="345"/>
  <c r="F1235" i="345" s="1"/>
  <c r="F1292" i="345" s="1"/>
  <c r="Y1236" i="345"/>
  <c r="Y1235" i="345" s="1"/>
  <c r="Y1292" i="345" s="1"/>
  <c r="AB655" i="345"/>
  <c r="F487" i="345"/>
  <c r="F481" i="345" s="1"/>
  <c r="F472" i="345" s="1"/>
  <c r="F471" i="345" s="1"/>
  <c r="F470" i="345" s="1"/>
  <c r="AA561" i="345"/>
  <c r="AB234" i="345"/>
  <c r="V163" i="345"/>
  <c r="V12" i="345" s="1"/>
  <c r="H12" i="345"/>
  <c r="AB88" i="345"/>
  <c r="AB72" i="345"/>
  <c r="AB184" i="345"/>
  <c r="AB130" i="345"/>
  <c r="AB112" i="345"/>
  <c r="AB104" i="345"/>
  <c r="AB65" i="345"/>
  <c r="AB57" i="345"/>
  <c r="AB25" i="345"/>
  <c r="AB20" i="345"/>
  <c r="P163" i="345"/>
  <c r="P12" i="345" s="1"/>
  <c r="AB159" i="345"/>
  <c r="AB145" i="345"/>
  <c r="AB133" i="345"/>
  <c r="AB79" i="345"/>
  <c r="I700" i="345"/>
  <c r="T700" i="345"/>
  <c r="AB622" i="345"/>
  <c r="AA210" i="345"/>
  <c r="AB226" i="345"/>
  <c r="AB134" i="345"/>
  <c r="AB119" i="345"/>
  <c r="AB160" i="345"/>
  <c r="AB111" i="345"/>
  <c r="AB73" i="345"/>
  <c r="AA18" i="345"/>
  <c r="R18" i="345"/>
  <c r="F209" i="345"/>
  <c r="F163" i="345" s="1"/>
  <c r="F12" i="345" s="1"/>
  <c r="S209" i="345"/>
  <c r="H256" i="345"/>
  <c r="H11" i="345" s="1"/>
  <c r="H694" i="345" s="1"/>
  <c r="Z256" i="345"/>
  <c r="Z11" i="345" s="1"/>
  <c r="Z694" i="345" s="1"/>
  <c r="AB260" i="345"/>
  <c r="AA712" i="345"/>
  <c r="AB780" i="345"/>
  <c r="AB845" i="345"/>
  <c r="AB852" i="345"/>
  <c r="P840" i="345"/>
  <c r="Y840" i="345"/>
  <c r="AB850" i="345"/>
  <c r="G866" i="345"/>
  <c r="G860" i="345" s="1"/>
  <c r="G840" i="345" s="1"/>
  <c r="AA868" i="345"/>
  <c r="U840" i="345"/>
  <c r="W866" i="345"/>
  <c r="W860" i="345" s="1"/>
  <c r="W840" i="345" s="1"/>
  <c r="H866" i="345"/>
  <c r="H860" i="345" s="1"/>
  <c r="H840" i="345" s="1"/>
  <c r="T867" i="345"/>
  <c r="T866" i="345" s="1"/>
  <c r="T860" i="345" s="1"/>
  <c r="T840" i="345" s="1"/>
  <c r="V840" i="345"/>
  <c r="R1043" i="345"/>
  <c r="I866" i="345"/>
  <c r="I860" i="345" s="1"/>
  <c r="I840" i="345" s="1"/>
  <c r="X866" i="345"/>
  <c r="X860" i="345" s="1"/>
  <c r="X840" i="345" s="1"/>
  <c r="AB1016" i="345"/>
  <c r="J840" i="345"/>
  <c r="Q840" i="345"/>
  <c r="AA1183" i="345"/>
  <c r="F840" i="345"/>
  <c r="AB1242" i="345"/>
  <c r="AA1241" i="345"/>
  <c r="AA1240" i="345"/>
  <c r="G1236" i="345"/>
  <c r="G1235" i="345" s="1"/>
  <c r="G1292" i="345" s="1"/>
  <c r="V1236" i="345"/>
  <c r="V1235" i="345" s="1"/>
  <c r="V1292" i="345" s="1"/>
  <c r="AB1280" i="345"/>
  <c r="Z1236" i="345"/>
  <c r="Z1235" i="345" s="1"/>
  <c r="Z1292" i="345" s="1"/>
  <c r="O1236" i="345"/>
  <c r="O1235" i="345" s="1"/>
  <c r="O1292" i="345" s="1"/>
  <c r="AA1283" i="345"/>
  <c r="AB1288" i="345"/>
  <c r="AB55" i="345"/>
  <c r="AB235" i="345"/>
  <c r="AB108" i="345"/>
  <c r="AB409" i="345"/>
  <c r="AB757" i="345"/>
  <c r="AB728" i="345"/>
  <c r="I741" i="345"/>
  <c r="AB663" i="345"/>
  <c r="AB431" i="345"/>
  <c r="AB250" i="345"/>
  <c r="AB194" i="345"/>
  <c r="AB44" i="345"/>
  <c r="O840" i="345"/>
  <c r="AB64" i="345"/>
  <c r="AB92" i="345"/>
  <c r="AB80" i="345"/>
  <c r="AB636" i="345"/>
  <c r="AB1253" i="345"/>
  <c r="AB1004" i="345"/>
  <c r="R834" i="345"/>
  <c r="AB834" i="345" s="1"/>
  <c r="S743" i="345"/>
  <c r="AB806" i="345"/>
  <c r="T741" i="345"/>
  <c r="T699" i="345" s="1"/>
  <c r="F741" i="345"/>
  <c r="F699" i="345" s="1"/>
  <c r="Y256" i="345"/>
  <c r="AB600" i="345"/>
  <c r="AB237" i="345"/>
  <c r="AB30" i="345"/>
  <c r="AB59" i="345"/>
  <c r="U256" i="345"/>
  <c r="AB575" i="345"/>
  <c r="P1236" i="345"/>
  <c r="P1235" i="345" s="1"/>
  <c r="P1292" i="345" s="1"/>
  <c r="AA1043" i="345"/>
  <c r="AB1043" i="345" s="1"/>
  <c r="M256" i="345"/>
  <c r="AA583" i="345"/>
  <c r="AB583" i="345" s="1"/>
  <c r="M700" i="345"/>
  <c r="AB669" i="345"/>
  <c r="AB642" i="345"/>
  <c r="AB126" i="345"/>
  <c r="AB239" i="345"/>
  <c r="Q256" i="345"/>
  <c r="Q11" i="345" s="1"/>
  <c r="Q694" i="345" s="1"/>
  <c r="AB648" i="345"/>
  <c r="AB653" i="345"/>
  <c r="G256" i="345"/>
  <c r="U163" i="345"/>
  <c r="U12" i="345" s="1"/>
  <c r="AB97" i="345"/>
  <c r="AB157" i="345"/>
  <c r="AB120" i="345"/>
  <c r="AB70" i="345"/>
  <c r="AB62" i="345"/>
  <c r="AB1170" i="345"/>
  <c r="AB794" i="345"/>
  <c r="O256" i="345"/>
  <c r="AB50" i="345"/>
  <c r="AB21" i="345"/>
  <c r="AB142" i="345"/>
  <c r="AB185" i="345"/>
  <c r="AB146" i="345"/>
  <c r="AB39" i="345"/>
  <c r="AB1187" i="345"/>
  <c r="AB1154" i="345"/>
  <c r="AB853" i="345"/>
  <c r="W256" i="345"/>
  <c r="W11" i="345" s="1"/>
  <c r="W694" i="345" s="1"/>
  <c r="AB246" i="345"/>
  <c r="AB660" i="345"/>
  <c r="AB644" i="345"/>
  <c r="AB81" i="345"/>
  <c r="AB149" i="345"/>
  <c r="AB49" i="345"/>
  <c r="R1183" i="345"/>
  <c r="AB1183" i="345" s="1"/>
  <c r="AB739" i="345"/>
  <c r="AB682" i="345"/>
  <c r="AB664" i="345"/>
  <c r="AB110" i="345"/>
  <c r="G741" i="345"/>
  <c r="G699" i="345" s="1"/>
  <c r="AB1270" i="345"/>
  <c r="AB1283" i="345"/>
  <c r="M840" i="345"/>
  <c r="L833" i="345"/>
  <c r="AB759" i="345"/>
  <c r="Z741" i="345"/>
  <c r="Q741" i="345"/>
  <c r="Q699" i="345" s="1"/>
  <c r="AB722" i="345"/>
  <c r="AA736" i="345"/>
  <c r="AB223" i="345"/>
  <c r="N1236" i="345"/>
  <c r="N1235" i="345" s="1"/>
  <c r="N1292" i="345" s="1"/>
  <c r="AA833" i="345"/>
  <c r="AB192" i="345"/>
  <c r="AB207" i="345"/>
  <c r="AB191" i="345"/>
  <c r="AB236" i="345"/>
  <c r="AB179" i="345"/>
  <c r="AB175" i="345"/>
  <c r="AB1286" i="345"/>
  <c r="V741" i="345"/>
  <c r="V699" i="345" s="1"/>
  <c r="Y741" i="345"/>
  <c r="Y699" i="345" s="1"/>
  <c r="Y698" i="345" s="1"/>
  <c r="Y697" i="345" s="1"/>
  <c r="Y1193" i="345" s="1"/>
  <c r="J741" i="345"/>
  <c r="J699" i="345" s="1"/>
  <c r="P741" i="345"/>
  <c r="AB704" i="345"/>
  <c r="R210" i="345"/>
  <c r="AB473" i="345"/>
  <c r="AB1157" i="345"/>
  <c r="I1236" i="345"/>
  <c r="I1235" i="345" s="1"/>
  <c r="I1292" i="345" s="1"/>
  <c r="AB672" i="345"/>
  <c r="AB554" i="345"/>
  <c r="AB546" i="345"/>
  <c r="AB240" i="345"/>
  <c r="N741" i="345"/>
  <c r="N699" i="345" s="1"/>
  <c r="J256" i="345"/>
  <c r="J11" i="345" s="1"/>
  <c r="J694" i="345" s="1"/>
  <c r="AA487" i="345"/>
  <c r="I256" i="345"/>
  <c r="I11" i="345" s="1"/>
  <c r="I694" i="345" s="1"/>
  <c r="AB243" i="345"/>
  <c r="AA1278" i="345"/>
  <c r="S1277" i="345"/>
  <c r="AA1277" i="345" s="1"/>
  <c r="AA258" i="345"/>
  <c r="N840" i="345"/>
  <c r="Z700" i="345"/>
  <c r="R736" i="345"/>
  <c r="F256" i="345"/>
  <c r="AB399" i="345"/>
  <c r="AB770" i="345"/>
  <c r="AB634" i="345"/>
  <c r="AB238" i="345"/>
  <c r="AB557" i="345"/>
  <c r="AB543" i="345"/>
  <c r="AB186" i="345"/>
  <c r="R22" i="345"/>
  <c r="AB22" i="345" s="1"/>
  <c r="AB168" i="345"/>
  <c r="AA259" i="345"/>
  <c r="D1003" i="345"/>
  <c r="H741" i="345"/>
  <c r="H699" i="345" s="1"/>
  <c r="X741" i="345"/>
  <c r="X699" i="345" s="1"/>
  <c r="R1259" i="345"/>
  <c r="AB1259" i="345" s="1"/>
  <c r="R841" i="345"/>
  <c r="M741" i="345"/>
  <c r="M699" i="345" s="1"/>
  <c r="V256" i="345"/>
  <c r="V11" i="345" s="1"/>
  <c r="V694" i="345" s="1"/>
  <c r="L1278" i="345"/>
  <c r="R1279" i="345"/>
  <c r="AB1279" i="345" s="1"/>
  <c r="D1267" i="345"/>
  <c r="AB1284" i="345"/>
  <c r="AA867" i="345"/>
  <c r="U741" i="345"/>
  <c r="U699" i="345" s="1"/>
  <c r="D1283" i="345"/>
  <c r="R1241" i="345"/>
  <c r="AB1241" i="345" s="1"/>
  <c r="L1240" i="345"/>
  <c r="R1268" i="345"/>
  <c r="L1267" i="345"/>
  <c r="R1247" i="345"/>
  <c r="AB1247" i="345" s="1"/>
  <c r="L1246" i="345"/>
  <c r="T1239" i="345"/>
  <c r="AB1260" i="345"/>
  <c r="R1175" i="345"/>
  <c r="AB1175" i="345" s="1"/>
  <c r="L1174" i="345"/>
  <c r="AB1254" i="345"/>
  <c r="AB1178" i="345"/>
  <c r="AB1171" i="345"/>
  <c r="AB1184" i="345"/>
  <c r="R868" i="345"/>
  <c r="L867" i="345"/>
  <c r="AB1031" i="345"/>
  <c r="AB843" i="345"/>
  <c r="AB737" i="345"/>
  <c r="D724" i="345"/>
  <c r="AB709" i="345"/>
  <c r="R701" i="345"/>
  <c r="AB701" i="345" s="1"/>
  <c r="R725" i="345"/>
  <c r="AB725" i="345" s="1"/>
  <c r="L724" i="345"/>
  <c r="R724" i="345" s="1"/>
  <c r="D718" i="345"/>
  <c r="AA827" i="345"/>
  <c r="S826" i="345"/>
  <c r="AB760" i="345"/>
  <c r="L718" i="345"/>
  <c r="R718" i="345" s="1"/>
  <c r="AB718" i="345" s="1"/>
  <c r="R719" i="345"/>
  <c r="AB719" i="345" s="1"/>
  <c r="AB616" i="345"/>
  <c r="AB584" i="345"/>
  <c r="R408" i="345"/>
  <c r="AB408" i="345" s="1"/>
  <c r="L407" i="345"/>
  <c r="R407" i="345" s="1"/>
  <c r="AB407" i="345" s="1"/>
  <c r="P256" i="345"/>
  <c r="P11" i="345" s="1"/>
  <c r="P694" i="345" s="1"/>
  <c r="AB484" i="345"/>
  <c r="AB244" i="345"/>
  <c r="D712" i="345"/>
  <c r="AA618" i="345"/>
  <c r="S614" i="345"/>
  <c r="AB220" i="345"/>
  <c r="AB195" i="345"/>
  <c r="AB232" i="345"/>
  <c r="AB561" i="345"/>
  <c r="AB249" i="345"/>
  <c r="AB211" i="345"/>
  <c r="D762" i="345"/>
  <c r="R26" i="345"/>
  <c r="Y12" i="345"/>
  <c r="AB1269" i="345"/>
  <c r="AA1245" i="345"/>
  <c r="D1246" i="345"/>
  <c r="S1173" i="345"/>
  <c r="AA1173" i="345" s="1"/>
  <c r="AA1174" i="345"/>
  <c r="S1003" i="345"/>
  <c r="AA1003" i="345" s="1"/>
  <c r="AA1030" i="345"/>
  <c r="R1030" i="345"/>
  <c r="L1003" i="345"/>
  <c r="R1003" i="345" s="1"/>
  <c r="R833" i="345"/>
  <c r="AB833" i="345" s="1"/>
  <c r="R829" i="345"/>
  <c r="AB829" i="345" s="1"/>
  <c r="L828" i="345"/>
  <c r="AB838" i="345"/>
  <c r="D743" i="345"/>
  <c r="P700" i="345"/>
  <c r="AB842" i="345"/>
  <c r="D792" i="345"/>
  <c r="AB795" i="345"/>
  <c r="W741" i="345"/>
  <c r="W699" i="345" s="1"/>
  <c r="D407" i="345"/>
  <c r="AA257" i="345"/>
  <c r="N218" i="345"/>
  <c r="N217" i="345" s="1"/>
  <c r="N216" i="345" s="1"/>
  <c r="N209" i="345" s="1"/>
  <c r="N163" i="345" s="1"/>
  <c r="N12" i="345" s="1"/>
  <c r="R482" i="345"/>
  <c r="R259" i="345"/>
  <c r="L258" i="345"/>
  <c r="AB199" i="345"/>
  <c r="AB605" i="345"/>
  <c r="AB562" i="345"/>
  <c r="AA217" i="345"/>
  <c r="S1267" i="345"/>
  <c r="AA1268" i="345"/>
  <c r="D1277" i="345"/>
  <c r="D1240" i="345"/>
  <c r="R849" i="345"/>
  <c r="AB849" i="345" s="1"/>
  <c r="L848" i="345"/>
  <c r="R848" i="345" s="1"/>
  <c r="AB848" i="345" s="1"/>
  <c r="AB879" i="345"/>
  <c r="R775" i="345"/>
  <c r="AB775" i="345" s="1"/>
  <c r="S742" i="345"/>
  <c r="AA743" i="345"/>
  <c r="AB776" i="345"/>
  <c r="R763" i="345"/>
  <c r="L762" i="345"/>
  <c r="R762" i="345" s="1"/>
  <c r="R749" i="345"/>
  <c r="AB749" i="345" s="1"/>
  <c r="R713" i="345"/>
  <c r="AB713" i="345" s="1"/>
  <c r="L712" i="345"/>
  <c r="AA841" i="345"/>
  <c r="R735" i="345"/>
  <c r="S792" i="345"/>
  <c r="AA793" i="345"/>
  <c r="O741" i="345"/>
  <c r="O699" i="345" s="1"/>
  <c r="S481" i="345"/>
  <c r="AA482" i="345"/>
  <c r="L217" i="345"/>
  <c r="AB483" i="345"/>
  <c r="D466" i="345"/>
  <c r="R413" i="345"/>
  <c r="AB413" i="345" s="1"/>
  <c r="L412" i="345"/>
  <c r="R412" i="345" s="1"/>
  <c r="AB412" i="345" s="1"/>
  <c r="X256" i="345"/>
  <c r="X11" i="345" s="1"/>
  <c r="X694" i="345" s="1"/>
  <c r="R219" i="345"/>
  <c r="AB219" i="345" s="1"/>
  <c r="D487" i="345"/>
  <c r="AB573" i="345"/>
  <c r="AA218" i="345"/>
  <c r="D412" i="345"/>
  <c r="L614" i="345"/>
  <c r="R611" i="345"/>
  <c r="AB611" i="345" s="1"/>
  <c r="AB606" i="345"/>
  <c r="T256" i="345"/>
  <c r="T11" i="345" s="1"/>
  <c r="T694" i="345" s="1"/>
  <c r="AB245" i="345"/>
  <c r="M163" i="345"/>
  <c r="M12" i="345" s="1"/>
  <c r="G13" i="345"/>
  <c r="AB164" i="345"/>
  <c r="R793" i="345"/>
  <c r="L792" i="345"/>
  <c r="S762" i="345"/>
  <c r="AA762" i="345" s="1"/>
  <c r="AA763" i="345"/>
  <c r="S700" i="345"/>
  <c r="AA735" i="345"/>
  <c r="L742" i="345"/>
  <c r="R743" i="345"/>
  <c r="D828" i="345"/>
  <c r="AB764" i="345"/>
  <c r="AA724" i="345"/>
  <c r="AB714" i="345"/>
  <c r="D258" i="345"/>
  <c r="D217" i="345"/>
  <c r="L487" i="345"/>
  <c r="R487" i="345" s="1"/>
  <c r="D614" i="345"/>
  <c r="AA216" i="345"/>
  <c r="AB231" i="345"/>
  <c r="AB626" i="345"/>
  <c r="AB612" i="345"/>
  <c r="AB248" i="345"/>
  <c r="AA26" i="345"/>
  <c r="S13" i="345"/>
  <c r="O12" i="345"/>
  <c r="N1287" i="5"/>
  <c r="M1287" i="5"/>
  <c r="L1287" i="5"/>
  <c r="K1287" i="5"/>
  <c r="J1287" i="5"/>
  <c r="I1287" i="5"/>
  <c r="H1287" i="5"/>
  <c r="G1287" i="5"/>
  <c r="F1287" i="5"/>
  <c r="E1287" i="5"/>
  <c r="D1287" i="5"/>
  <c r="C1287" i="5"/>
  <c r="E1288" i="345" s="1"/>
  <c r="N1285" i="5"/>
  <c r="M1285" i="5"/>
  <c r="L1285" i="5"/>
  <c r="K1285" i="5"/>
  <c r="J1285" i="5"/>
  <c r="I1285" i="5"/>
  <c r="H1285" i="5"/>
  <c r="G1285" i="5"/>
  <c r="F1285" i="5"/>
  <c r="E1285" i="5"/>
  <c r="D1285" i="5"/>
  <c r="C1285" i="5"/>
  <c r="E1286" i="345" s="1"/>
  <c r="N1284" i="5"/>
  <c r="M1284" i="5"/>
  <c r="L1284" i="5"/>
  <c r="K1284" i="5"/>
  <c r="J1284" i="5"/>
  <c r="I1284" i="5"/>
  <c r="H1284" i="5"/>
  <c r="G1284" i="5"/>
  <c r="F1284" i="5"/>
  <c r="E1284" i="5"/>
  <c r="D1284" i="5"/>
  <c r="C1284" i="5"/>
  <c r="N1283" i="5"/>
  <c r="M1283" i="5"/>
  <c r="L1283" i="5"/>
  <c r="K1283" i="5"/>
  <c r="J1283" i="5"/>
  <c r="I1283" i="5"/>
  <c r="H1283" i="5"/>
  <c r="G1283" i="5"/>
  <c r="F1283" i="5"/>
  <c r="E1283" i="5"/>
  <c r="D1283" i="5"/>
  <c r="C1283" i="5"/>
  <c r="N1282" i="5"/>
  <c r="M1282" i="5"/>
  <c r="L1282" i="5"/>
  <c r="K1282" i="5"/>
  <c r="J1282" i="5"/>
  <c r="I1282" i="5"/>
  <c r="H1282" i="5"/>
  <c r="G1282" i="5"/>
  <c r="F1282" i="5"/>
  <c r="E1282" i="5"/>
  <c r="D1282" i="5"/>
  <c r="C1282" i="5"/>
  <c r="E1283" i="345" s="1"/>
  <c r="N1279" i="5"/>
  <c r="M1279" i="5"/>
  <c r="L1279" i="5"/>
  <c r="K1279" i="5"/>
  <c r="J1279" i="5"/>
  <c r="I1279" i="5"/>
  <c r="H1279" i="5"/>
  <c r="G1279" i="5"/>
  <c r="F1279" i="5"/>
  <c r="E1279" i="5"/>
  <c r="D1279" i="5"/>
  <c r="C1279" i="5"/>
  <c r="N1278" i="5"/>
  <c r="M1278" i="5"/>
  <c r="L1278" i="5"/>
  <c r="K1278" i="5"/>
  <c r="J1278" i="5"/>
  <c r="I1278" i="5"/>
  <c r="H1278" i="5"/>
  <c r="G1278" i="5"/>
  <c r="F1278" i="5"/>
  <c r="E1278" i="5"/>
  <c r="D1278" i="5"/>
  <c r="C1278" i="5"/>
  <c r="E1279" i="345" s="1"/>
  <c r="N1277" i="5"/>
  <c r="M1277" i="5"/>
  <c r="L1277" i="5"/>
  <c r="K1277" i="5"/>
  <c r="J1277" i="5"/>
  <c r="I1277" i="5"/>
  <c r="H1277" i="5"/>
  <c r="G1277" i="5"/>
  <c r="F1277" i="5"/>
  <c r="E1277" i="5"/>
  <c r="D1277" i="5"/>
  <c r="C1277" i="5"/>
  <c r="E1278" i="345" s="1"/>
  <c r="N1276" i="5"/>
  <c r="M1276" i="5"/>
  <c r="L1276" i="5"/>
  <c r="K1276" i="5"/>
  <c r="J1276" i="5"/>
  <c r="I1276" i="5"/>
  <c r="H1276" i="5"/>
  <c r="G1276" i="5"/>
  <c r="F1276" i="5"/>
  <c r="E1276" i="5"/>
  <c r="D1276" i="5"/>
  <c r="C1276" i="5"/>
  <c r="N1269" i="5"/>
  <c r="M1269" i="5"/>
  <c r="L1269" i="5"/>
  <c r="K1269" i="5"/>
  <c r="J1269" i="5"/>
  <c r="I1269" i="5"/>
  <c r="H1269" i="5"/>
  <c r="G1269" i="5"/>
  <c r="F1269" i="5"/>
  <c r="E1269" i="5"/>
  <c r="D1269" i="5"/>
  <c r="C1269" i="5"/>
  <c r="N1268" i="5"/>
  <c r="M1268" i="5"/>
  <c r="L1268" i="5"/>
  <c r="K1268" i="5"/>
  <c r="J1268" i="5"/>
  <c r="I1268" i="5"/>
  <c r="H1268" i="5"/>
  <c r="G1268" i="5"/>
  <c r="F1268" i="5"/>
  <c r="E1268" i="5"/>
  <c r="D1268" i="5"/>
  <c r="C1268" i="5"/>
  <c r="N1267" i="5"/>
  <c r="M1267" i="5"/>
  <c r="L1267" i="5"/>
  <c r="K1267" i="5"/>
  <c r="J1267" i="5"/>
  <c r="I1267" i="5"/>
  <c r="H1267" i="5"/>
  <c r="G1267" i="5"/>
  <c r="F1267" i="5"/>
  <c r="E1267" i="5"/>
  <c r="D1267" i="5"/>
  <c r="C1267" i="5"/>
  <c r="N1266" i="5"/>
  <c r="M1266" i="5"/>
  <c r="L1266" i="5"/>
  <c r="K1266" i="5"/>
  <c r="J1266" i="5"/>
  <c r="I1266" i="5"/>
  <c r="H1266" i="5"/>
  <c r="G1266" i="5"/>
  <c r="F1266" i="5"/>
  <c r="E1266" i="5"/>
  <c r="D1266" i="5"/>
  <c r="C1266" i="5"/>
  <c r="N1265" i="5"/>
  <c r="M1265" i="5"/>
  <c r="L1265" i="5"/>
  <c r="K1265" i="5"/>
  <c r="J1265" i="5"/>
  <c r="I1265" i="5"/>
  <c r="H1265" i="5"/>
  <c r="G1265" i="5"/>
  <c r="F1265" i="5"/>
  <c r="E1265" i="5"/>
  <c r="D1265" i="5"/>
  <c r="C1265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N1258" i="5"/>
  <c r="M1258" i="5"/>
  <c r="L1258" i="5"/>
  <c r="K1258" i="5"/>
  <c r="J1258" i="5"/>
  <c r="I1258" i="5"/>
  <c r="H1258" i="5"/>
  <c r="G1258" i="5"/>
  <c r="F1258" i="5"/>
  <c r="E1258" i="5"/>
  <c r="D1258" i="5"/>
  <c r="C1258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N1253" i="5"/>
  <c r="M1253" i="5"/>
  <c r="L1253" i="5"/>
  <c r="K1253" i="5"/>
  <c r="J1253" i="5"/>
  <c r="I1253" i="5"/>
  <c r="H1253" i="5"/>
  <c r="G1253" i="5"/>
  <c r="F1253" i="5"/>
  <c r="E1253" i="5"/>
  <c r="D1253" i="5"/>
  <c r="C1253" i="5"/>
  <c r="N1252" i="5"/>
  <c r="M1252" i="5"/>
  <c r="L1252" i="5"/>
  <c r="K1252" i="5"/>
  <c r="J1252" i="5"/>
  <c r="I1252" i="5"/>
  <c r="H1252" i="5"/>
  <c r="G1252" i="5"/>
  <c r="F1252" i="5"/>
  <c r="E1252" i="5"/>
  <c r="D1252" i="5"/>
  <c r="C1252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N1246" i="5"/>
  <c r="M1246" i="5"/>
  <c r="L1246" i="5"/>
  <c r="K1246" i="5"/>
  <c r="J1246" i="5"/>
  <c r="I1246" i="5"/>
  <c r="H1246" i="5"/>
  <c r="G1246" i="5"/>
  <c r="G1245" i="5" s="1"/>
  <c r="F1246" i="5"/>
  <c r="E1246" i="5"/>
  <c r="E1245" i="5" s="1"/>
  <c r="E1244" i="5" s="1"/>
  <c r="E1243" i="5" s="1"/>
  <c r="D1246" i="5"/>
  <c r="C1246" i="5"/>
  <c r="N1245" i="5"/>
  <c r="M1245" i="5"/>
  <c r="M1244" i="5" s="1"/>
  <c r="M1243" i="5" s="1"/>
  <c r="M1238" i="5" s="1"/>
  <c r="M1237" i="5" s="1"/>
  <c r="M1236" i="5" s="1"/>
  <c r="M1235" i="5" s="1"/>
  <c r="M1234" i="5" s="1"/>
  <c r="L1245" i="5"/>
  <c r="K1245" i="5"/>
  <c r="K1244" i="5" s="1"/>
  <c r="K1243" i="5" s="1"/>
  <c r="J1245" i="5"/>
  <c r="I1245" i="5"/>
  <c r="I1244" i="5" s="1"/>
  <c r="I1243" i="5" s="1"/>
  <c r="H1245" i="5"/>
  <c r="F1245" i="5"/>
  <c r="F1244" i="5" s="1"/>
  <c r="F1243" i="5" s="1"/>
  <c r="D1245" i="5"/>
  <c r="N1244" i="5"/>
  <c r="N1243" i="5" s="1"/>
  <c r="L1244" i="5"/>
  <c r="J1244" i="5"/>
  <c r="J1243" i="5" s="1"/>
  <c r="H1244" i="5"/>
  <c r="H1243" i="5" s="1"/>
  <c r="D1244" i="5"/>
  <c r="D1243" i="5" s="1"/>
  <c r="L1243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L1238" i="5"/>
  <c r="L1237" i="5" s="1"/>
  <c r="L1236" i="5" s="1"/>
  <c r="L1235" i="5" s="1"/>
  <c r="L1234" i="5" s="1"/>
  <c r="O1241" i="5"/>
  <c r="O1242" i="5"/>
  <c r="O1246" i="5"/>
  <c r="O1248" i="5"/>
  <c r="O1249" i="5"/>
  <c r="O1250" i="5"/>
  <c r="O1251" i="5"/>
  <c r="O1254" i="5"/>
  <c r="O1256" i="5"/>
  <c r="O1257" i="5"/>
  <c r="O1258" i="5"/>
  <c r="O1260" i="5"/>
  <c r="O1261" i="5"/>
  <c r="O1262" i="5"/>
  <c r="O1263" i="5"/>
  <c r="O1265" i="5"/>
  <c r="O1266" i="5"/>
  <c r="O1269" i="5"/>
  <c r="O1270" i="5"/>
  <c r="O1271" i="5"/>
  <c r="O1272" i="5"/>
  <c r="O1273" i="5"/>
  <c r="O1274" i="5"/>
  <c r="O1275" i="5"/>
  <c r="O1277" i="5"/>
  <c r="O1278" i="5"/>
  <c r="O1280" i="5"/>
  <c r="O1281" i="5"/>
  <c r="O1282" i="5"/>
  <c r="O1285" i="5"/>
  <c r="O1286" i="5"/>
  <c r="O1288" i="5"/>
  <c r="O1289" i="5"/>
  <c r="O1290" i="5"/>
  <c r="AB487" i="345" l="1"/>
  <c r="AB841" i="345"/>
  <c r="I699" i="345"/>
  <c r="AA209" i="345"/>
  <c r="H1238" i="5"/>
  <c r="H1237" i="5" s="1"/>
  <c r="H1236" i="5" s="1"/>
  <c r="H1235" i="5" s="1"/>
  <c r="H1234" i="5" s="1"/>
  <c r="I1238" i="5"/>
  <c r="I1237" i="5" s="1"/>
  <c r="I1236" i="5" s="1"/>
  <c r="I1235" i="5" s="1"/>
  <c r="I1234" i="5" s="1"/>
  <c r="K1238" i="5"/>
  <c r="K1237" i="5" s="1"/>
  <c r="K1236" i="5" s="1"/>
  <c r="K1235" i="5" s="1"/>
  <c r="K1234" i="5" s="1"/>
  <c r="E1247" i="345"/>
  <c r="E1238" i="5"/>
  <c r="E1237" i="5" s="1"/>
  <c r="E1236" i="5" s="1"/>
  <c r="E1235" i="5" s="1"/>
  <c r="E1234" i="5" s="1"/>
  <c r="E1248" i="345"/>
  <c r="E1253" i="345"/>
  <c r="E1254" i="345"/>
  <c r="E1256" i="345"/>
  <c r="E1258" i="345"/>
  <c r="E1259" i="345"/>
  <c r="E1260" i="345"/>
  <c r="E1263" i="345"/>
  <c r="E1265" i="345"/>
  <c r="E1266" i="345"/>
  <c r="E1267" i="345"/>
  <c r="E1268" i="345"/>
  <c r="E1269" i="345"/>
  <c r="E1270" i="345"/>
  <c r="E1277" i="345"/>
  <c r="E1280" i="345"/>
  <c r="E1284" i="345"/>
  <c r="E1285" i="345"/>
  <c r="E1240" i="345"/>
  <c r="E1241" i="345"/>
  <c r="E1242" i="345"/>
  <c r="D1238" i="5"/>
  <c r="D1237" i="5" s="1"/>
  <c r="D1236" i="5" s="1"/>
  <c r="D1235" i="5" s="1"/>
  <c r="D1234" i="5" s="1"/>
  <c r="J1238" i="5"/>
  <c r="J1237" i="5" s="1"/>
  <c r="J1236" i="5" s="1"/>
  <c r="J1235" i="5" s="1"/>
  <c r="J1234" i="5" s="1"/>
  <c r="O1253" i="5"/>
  <c r="N1238" i="5"/>
  <c r="N1237" i="5" s="1"/>
  <c r="N1236" i="5" s="1"/>
  <c r="N1235" i="5" s="1"/>
  <c r="N1234" i="5" s="1"/>
  <c r="AB18" i="345"/>
  <c r="F1238" i="5"/>
  <c r="F1237" i="5" s="1"/>
  <c r="F1236" i="5" s="1"/>
  <c r="F1235" i="5" s="1"/>
  <c r="F1234" i="5" s="1"/>
  <c r="K1278" i="345"/>
  <c r="K1279" i="345"/>
  <c r="AC1279" i="345" s="1"/>
  <c r="K1286" i="345"/>
  <c r="S163" i="345"/>
  <c r="S12" i="345" s="1"/>
  <c r="AB210" i="345"/>
  <c r="M11" i="345"/>
  <c r="M694" i="345" s="1"/>
  <c r="Y11" i="345"/>
  <c r="Y694" i="345" s="1"/>
  <c r="Y1293" i="345" s="1"/>
  <c r="U11" i="345"/>
  <c r="U694" i="345" s="1"/>
  <c r="P699" i="345"/>
  <c r="P698" i="345" s="1"/>
  <c r="P697" i="345" s="1"/>
  <c r="P1193" i="345" s="1"/>
  <c r="P1293" i="345" s="1"/>
  <c r="I698" i="345"/>
  <c r="I697" i="345" s="1"/>
  <c r="I1193" i="345" s="1"/>
  <c r="I1293" i="345" s="1"/>
  <c r="T698" i="345"/>
  <c r="T697" i="345" s="1"/>
  <c r="T1193" i="345" s="1"/>
  <c r="H698" i="345"/>
  <c r="H697" i="345" s="1"/>
  <c r="H1193" i="345" s="1"/>
  <c r="H1293" i="345" s="1"/>
  <c r="AB868" i="345"/>
  <c r="J698" i="345"/>
  <c r="J697" i="345" s="1"/>
  <c r="J1193" i="345" s="1"/>
  <c r="J1293" i="345" s="1"/>
  <c r="X698" i="345"/>
  <c r="X697" i="345" s="1"/>
  <c r="X1193" i="345" s="1"/>
  <c r="X1293" i="345" s="1"/>
  <c r="V698" i="345"/>
  <c r="V697" i="345" s="1"/>
  <c r="V1193" i="345" s="1"/>
  <c r="V1293" i="345" s="1"/>
  <c r="F698" i="345"/>
  <c r="F697" i="345" s="1"/>
  <c r="F1193" i="345" s="1"/>
  <c r="U698" i="345"/>
  <c r="U697" i="345" s="1"/>
  <c r="U1193" i="345" s="1"/>
  <c r="O698" i="345"/>
  <c r="O697" i="345" s="1"/>
  <c r="O1193" i="345" s="1"/>
  <c r="G698" i="345"/>
  <c r="G697" i="345" s="1"/>
  <c r="G1193" i="345" s="1"/>
  <c r="Q698" i="345"/>
  <c r="Q697" i="345" s="1"/>
  <c r="Q1193" i="345" s="1"/>
  <c r="Q1293" i="345" s="1"/>
  <c r="F11" i="345"/>
  <c r="F694" i="345" s="1"/>
  <c r="F1293" i="345" s="1"/>
  <c r="O1239" i="5"/>
  <c r="O1240" i="5"/>
  <c r="K1241" i="345"/>
  <c r="AC1241" i="345" s="1"/>
  <c r="K1242" i="345"/>
  <c r="AC1242" i="345" s="1"/>
  <c r="K1247" i="345"/>
  <c r="O1247" i="5"/>
  <c r="K1248" i="345"/>
  <c r="AC1248" i="345" s="1"/>
  <c r="O1252" i="5"/>
  <c r="K1253" i="345"/>
  <c r="AC1253" i="345" s="1"/>
  <c r="K1254" i="345"/>
  <c r="AC1254" i="345" s="1"/>
  <c r="O1255" i="5"/>
  <c r="K1256" i="345"/>
  <c r="AC1256" i="345" s="1"/>
  <c r="K1259" i="345"/>
  <c r="AC1259" i="345" s="1"/>
  <c r="O1259" i="5"/>
  <c r="K1260" i="345"/>
  <c r="K1263" i="345"/>
  <c r="AC1263" i="345" s="1"/>
  <c r="O1264" i="5"/>
  <c r="K1267" i="345"/>
  <c r="O1267" i="5"/>
  <c r="K1268" i="345"/>
  <c r="O1268" i="5"/>
  <c r="K1269" i="345"/>
  <c r="AC1269" i="345" s="1"/>
  <c r="K1270" i="345"/>
  <c r="AC1270" i="345" s="1"/>
  <c r="O1276" i="5"/>
  <c r="K1277" i="345"/>
  <c r="O1279" i="5"/>
  <c r="K1280" i="345"/>
  <c r="AC1280" i="345" s="1"/>
  <c r="O1283" i="5"/>
  <c r="K1284" i="345"/>
  <c r="AC1284" i="345" s="1"/>
  <c r="O1284" i="5"/>
  <c r="K1285" i="345"/>
  <c r="AC1285" i="345" s="1"/>
  <c r="O1287" i="5"/>
  <c r="K1288" i="345"/>
  <c r="AC1288" i="345" s="1"/>
  <c r="C1245" i="5"/>
  <c r="K1283" i="345"/>
  <c r="AC1283" i="345" s="1"/>
  <c r="AC1286" i="345"/>
  <c r="W698" i="345"/>
  <c r="W697" i="345" s="1"/>
  <c r="W1193" i="345" s="1"/>
  <c r="W1293" i="345" s="1"/>
  <c r="AB736" i="345"/>
  <c r="AB259" i="345"/>
  <c r="Z699" i="345"/>
  <c r="Z698" i="345" s="1"/>
  <c r="Z697" i="345" s="1"/>
  <c r="Z1193" i="345" s="1"/>
  <c r="Z1293" i="345" s="1"/>
  <c r="N698" i="345"/>
  <c r="N697" i="345" s="1"/>
  <c r="N1193" i="345" s="1"/>
  <c r="AA163" i="345"/>
  <c r="O11" i="345"/>
  <c r="O694" i="345" s="1"/>
  <c r="O1293" i="345" s="1"/>
  <c r="M698" i="345"/>
  <c r="M697" i="345" s="1"/>
  <c r="M1193" i="345" s="1"/>
  <c r="AB762" i="345"/>
  <c r="AB743" i="345"/>
  <c r="L481" i="345"/>
  <c r="R481" i="345" s="1"/>
  <c r="AB763" i="345"/>
  <c r="R218" i="345"/>
  <c r="AB218" i="345" s="1"/>
  <c r="AB793" i="345"/>
  <c r="AB1030" i="345"/>
  <c r="D481" i="345"/>
  <c r="AB1268" i="345"/>
  <c r="AB724" i="345"/>
  <c r="AB482" i="345"/>
  <c r="AA13" i="345"/>
  <c r="AB13" i="345" s="1"/>
  <c r="D257" i="345"/>
  <c r="AB735" i="345"/>
  <c r="R792" i="345"/>
  <c r="L791" i="345"/>
  <c r="G12" i="345"/>
  <c r="G11" i="345" s="1"/>
  <c r="G694" i="345" s="1"/>
  <c r="G1293" i="345" s="1"/>
  <c r="AA792" i="345"/>
  <c r="S791" i="345"/>
  <c r="AA742" i="345"/>
  <c r="K1240" i="345"/>
  <c r="R258" i="345"/>
  <c r="AB258" i="345" s="1"/>
  <c r="L257" i="345"/>
  <c r="D610" i="345"/>
  <c r="D791" i="345"/>
  <c r="D742" i="345"/>
  <c r="AB1003" i="345"/>
  <c r="AB26" i="345"/>
  <c r="D711" i="345"/>
  <c r="S825" i="345"/>
  <c r="AA825" i="345" s="1"/>
  <c r="AA826" i="345"/>
  <c r="R1246" i="345"/>
  <c r="AB1246" i="345" s="1"/>
  <c r="L1245" i="345"/>
  <c r="L1277" i="345"/>
  <c r="R1277" i="345" s="1"/>
  <c r="AB1277" i="345" s="1"/>
  <c r="R1278" i="345"/>
  <c r="AB1278" i="345" s="1"/>
  <c r="AA700" i="345"/>
  <c r="L610" i="345"/>
  <c r="AA481" i="345"/>
  <c r="S472" i="345"/>
  <c r="R712" i="345"/>
  <c r="AB712" i="345" s="1"/>
  <c r="L711" i="345"/>
  <c r="AA1267" i="345"/>
  <c r="S1266" i="345"/>
  <c r="R828" i="345"/>
  <c r="AB828" i="345" s="1"/>
  <c r="L827" i="345"/>
  <c r="D1245" i="345"/>
  <c r="R867" i="345"/>
  <c r="AB867" i="345" s="1"/>
  <c r="L866" i="345"/>
  <c r="AC1247" i="345"/>
  <c r="S866" i="345"/>
  <c r="D1266" i="345"/>
  <c r="D866" i="345"/>
  <c r="R217" i="345"/>
  <c r="AB217" i="345" s="1"/>
  <c r="L216" i="345"/>
  <c r="AA614" i="345"/>
  <c r="S610" i="345"/>
  <c r="AA610" i="345" s="1"/>
  <c r="T1238" i="345"/>
  <c r="AA1239" i="345"/>
  <c r="R1267" i="345"/>
  <c r="AB1267" i="345" s="1"/>
  <c r="D472" i="345"/>
  <c r="D216" i="345"/>
  <c r="D827" i="345"/>
  <c r="R742" i="345"/>
  <c r="L472" i="345"/>
  <c r="R1174" i="345"/>
  <c r="AB1174" i="345" s="1"/>
  <c r="L1173" i="345"/>
  <c r="R1173" i="345" s="1"/>
  <c r="AB1173" i="345" s="1"/>
  <c r="R1240" i="345"/>
  <c r="AB1240" i="345" s="1"/>
  <c r="G1244" i="5"/>
  <c r="G1243" i="5" s="1"/>
  <c r="G1238" i="5" s="1"/>
  <c r="O1245" i="5"/>
  <c r="U1293" i="345" l="1"/>
  <c r="M1293" i="345"/>
  <c r="E1246" i="345"/>
  <c r="K1246" i="345" s="1"/>
  <c r="AC1246" i="345" s="1"/>
  <c r="AC1278" i="345"/>
  <c r="AC1268" i="345"/>
  <c r="AC1240" i="345"/>
  <c r="AC1277" i="345"/>
  <c r="C1244" i="5"/>
  <c r="AB792" i="345"/>
  <c r="L1266" i="345"/>
  <c r="R472" i="345"/>
  <c r="L471" i="345"/>
  <c r="T1237" i="345"/>
  <c r="AA1238" i="345"/>
  <c r="D860" i="345"/>
  <c r="D779" i="345"/>
  <c r="AB742" i="345"/>
  <c r="AB481" i="345"/>
  <c r="D209" i="345"/>
  <c r="R1266" i="345"/>
  <c r="L1265" i="345"/>
  <c r="AA866" i="345"/>
  <c r="S860" i="345"/>
  <c r="D1244" i="345"/>
  <c r="AA1266" i="345"/>
  <c r="S1265" i="345"/>
  <c r="L1244" i="345"/>
  <c r="R1245" i="345"/>
  <c r="AB1245" i="345" s="1"/>
  <c r="AA12" i="345"/>
  <c r="L860" i="345"/>
  <c r="R866" i="345"/>
  <c r="AC1267" i="345"/>
  <c r="R216" i="345"/>
  <c r="AB216" i="345" s="1"/>
  <c r="L209" i="345"/>
  <c r="S471" i="345"/>
  <c r="AA472" i="345"/>
  <c r="D700" i="345"/>
  <c r="AA791" i="345"/>
  <c r="S779" i="345"/>
  <c r="D826" i="345"/>
  <c r="D471" i="345"/>
  <c r="K1266" i="345"/>
  <c r="D1265" i="345"/>
  <c r="L826" i="345"/>
  <c r="R827" i="345"/>
  <c r="AB827" i="345" s="1"/>
  <c r="R711" i="345"/>
  <c r="AB711" i="345" s="1"/>
  <c r="L700" i="345"/>
  <c r="R257" i="345"/>
  <c r="AB257" i="345" s="1"/>
  <c r="R791" i="345"/>
  <c r="L779" i="345"/>
  <c r="G1237" i="5"/>
  <c r="O1244" i="5"/>
  <c r="E1245" i="345" l="1"/>
  <c r="K1245" i="345"/>
  <c r="AC1245" i="345" s="1"/>
  <c r="C1243" i="5"/>
  <c r="AB472" i="345"/>
  <c r="R209" i="345"/>
  <c r="AB209" i="345" s="1"/>
  <c r="L163" i="345"/>
  <c r="D470" i="345"/>
  <c r="R1244" i="345"/>
  <c r="AB1244" i="345" s="1"/>
  <c r="L1239" i="345"/>
  <c r="AB1266" i="345"/>
  <c r="AC1266" i="345" s="1"/>
  <c r="R779" i="345"/>
  <c r="L778" i="345"/>
  <c r="R826" i="345"/>
  <c r="AB826" i="345" s="1"/>
  <c r="L825" i="345"/>
  <c r="R825" i="345" s="1"/>
  <c r="AB825" i="345" s="1"/>
  <c r="S778" i="345"/>
  <c r="AA779" i="345"/>
  <c r="AA1265" i="345"/>
  <c r="S1258" i="345"/>
  <c r="AA860" i="345"/>
  <c r="S840" i="345"/>
  <c r="AA840" i="345" s="1"/>
  <c r="D778" i="345"/>
  <c r="T1236" i="345"/>
  <c r="T1235" i="345" s="1"/>
  <c r="T1292" i="345" s="1"/>
  <c r="T1293" i="345" s="1"/>
  <c r="AA1237" i="345"/>
  <c r="R700" i="345"/>
  <c r="AB700" i="345" s="1"/>
  <c r="K1265" i="345"/>
  <c r="D1258" i="345"/>
  <c r="K1258" i="345" s="1"/>
  <c r="D825" i="345"/>
  <c r="AB791" i="345"/>
  <c r="AA471" i="345"/>
  <c r="S470" i="345"/>
  <c r="AB866" i="345"/>
  <c r="D163" i="345"/>
  <c r="D840" i="345"/>
  <c r="R471" i="345"/>
  <c r="L470" i="345"/>
  <c r="R860" i="345"/>
  <c r="L840" i="345"/>
  <c r="R840" i="345" s="1"/>
  <c r="D1239" i="345"/>
  <c r="R1265" i="345"/>
  <c r="L1258" i="345"/>
  <c r="R1258" i="345" s="1"/>
  <c r="G1236" i="5"/>
  <c r="O14" i="5"/>
  <c r="O29" i="5"/>
  <c r="O36" i="5"/>
  <c r="O45" i="5"/>
  <c r="O52" i="5"/>
  <c r="O60" i="5"/>
  <c r="O67" i="5"/>
  <c r="O76" i="5"/>
  <c r="O84" i="5"/>
  <c r="O93" i="5"/>
  <c r="O100" i="5"/>
  <c r="O107" i="5"/>
  <c r="O114" i="5"/>
  <c r="O122" i="5"/>
  <c r="O124" i="5"/>
  <c r="O127" i="5"/>
  <c r="O132" i="5"/>
  <c r="O137" i="5"/>
  <c r="O143" i="5"/>
  <c r="O150" i="5"/>
  <c r="O153" i="5"/>
  <c r="O156" i="5"/>
  <c r="O166" i="5"/>
  <c r="O173" i="5"/>
  <c r="O181" i="5"/>
  <c r="O188" i="5"/>
  <c r="O197" i="5"/>
  <c r="O198" i="5"/>
  <c r="O200" i="5"/>
  <c r="O208" i="5"/>
  <c r="O213" i="5"/>
  <c r="O215" i="5"/>
  <c r="O221" i="5"/>
  <c r="O222" i="5"/>
  <c r="O225" i="5"/>
  <c r="O227" i="5"/>
  <c r="O228" i="5"/>
  <c r="O230" i="5"/>
  <c r="O233" i="5"/>
  <c r="O241" i="5"/>
  <c r="O242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4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400" i="5"/>
  <c r="O402" i="5"/>
  <c r="O405" i="5"/>
  <c r="O406" i="5"/>
  <c r="O410" i="5"/>
  <c r="O411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5" i="5"/>
  <c r="O469" i="5"/>
  <c r="O475" i="5"/>
  <c r="O476" i="5"/>
  <c r="O477" i="5"/>
  <c r="O478" i="5"/>
  <c r="O479" i="5"/>
  <c r="O480" i="5"/>
  <c r="O485" i="5"/>
  <c r="O489" i="5"/>
  <c r="O490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4" i="5"/>
  <c r="O545" i="5"/>
  <c r="O547" i="5"/>
  <c r="O549" i="5"/>
  <c r="O551" i="5"/>
  <c r="O553" i="5"/>
  <c r="O555" i="5"/>
  <c r="O556" i="5"/>
  <c r="O558" i="5"/>
  <c r="O560" i="5"/>
  <c r="O563" i="5"/>
  <c r="O564" i="5"/>
  <c r="O565" i="5"/>
  <c r="O566" i="5"/>
  <c r="O567" i="5"/>
  <c r="O569" i="5"/>
  <c r="O570" i="5"/>
  <c r="O572" i="5"/>
  <c r="O574" i="5"/>
  <c r="O576" i="5"/>
  <c r="O577" i="5"/>
  <c r="O578" i="5"/>
  <c r="O579" i="5"/>
  <c r="O580" i="5"/>
  <c r="O581" i="5"/>
  <c r="O582" i="5"/>
  <c r="O586" i="5"/>
  <c r="O587" i="5"/>
  <c r="O588" i="5"/>
  <c r="O589" i="5"/>
  <c r="O591" i="5"/>
  <c r="O593" i="5"/>
  <c r="O594" i="5"/>
  <c r="O596" i="5"/>
  <c r="O597" i="5"/>
  <c r="O599" i="5"/>
  <c r="O601" i="5"/>
  <c r="O603" i="5"/>
  <c r="O604" i="5"/>
  <c r="O608" i="5"/>
  <c r="O609" i="5"/>
  <c r="O613" i="5"/>
  <c r="O617" i="5"/>
  <c r="O619" i="5"/>
  <c r="O621" i="5"/>
  <c r="O623" i="5"/>
  <c r="O625" i="5"/>
  <c r="O627" i="5"/>
  <c r="O629" i="5"/>
  <c r="O631" i="5"/>
  <c r="O633" i="5"/>
  <c r="O635" i="5"/>
  <c r="O637" i="5"/>
  <c r="O639" i="5"/>
  <c r="O641" i="5"/>
  <c r="O646" i="5"/>
  <c r="O651" i="5"/>
  <c r="O654" i="5"/>
  <c r="O657" i="5"/>
  <c r="O659" i="5"/>
  <c r="O665" i="5"/>
  <c r="O667" i="5"/>
  <c r="O671" i="5"/>
  <c r="O673" i="5"/>
  <c r="O675" i="5"/>
  <c r="O677" i="5"/>
  <c r="O679" i="5"/>
  <c r="O681" i="5"/>
  <c r="O683" i="5"/>
  <c r="O685" i="5"/>
  <c r="O687" i="5"/>
  <c r="O689" i="5"/>
  <c r="O691" i="5"/>
  <c r="O693" i="5"/>
  <c r="N142" i="5"/>
  <c r="M142" i="5"/>
  <c r="L142" i="5"/>
  <c r="K142" i="5"/>
  <c r="J142" i="5"/>
  <c r="I142" i="5"/>
  <c r="H142" i="5"/>
  <c r="G142" i="5"/>
  <c r="F142" i="5"/>
  <c r="E142" i="5"/>
  <c r="D142" i="5"/>
  <c r="N141" i="5"/>
  <c r="M141" i="5"/>
  <c r="L141" i="5"/>
  <c r="K141" i="5"/>
  <c r="J141" i="5"/>
  <c r="I141" i="5"/>
  <c r="H141" i="5"/>
  <c r="G141" i="5"/>
  <c r="F141" i="5"/>
  <c r="E141" i="5"/>
  <c r="D141" i="5"/>
  <c r="N140" i="5"/>
  <c r="M140" i="5"/>
  <c r="L140" i="5"/>
  <c r="K140" i="5"/>
  <c r="J140" i="5"/>
  <c r="I140" i="5"/>
  <c r="H140" i="5"/>
  <c r="G140" i="5"/>
  <c r="F140" i="5"/>
  <c r="E140" i="5"/>
  <c r="D140" i="5"/>
  <c r="N139" i="5"/>
  <c r="M139" i="5"/>
  <c r="L139" i="5"/>
  <c r="K139" i="5"/>
  <c r="J139" i="5"/>
  <c r="I139" i="5"/>
  <c r="H139" i="5"/>
  <c r="G139" i="5"/>
  <c r="F139" i="5"/>
  <c r="E139" i="5"/>
  <c r="D139" i="5"/>
  <c r="N138" i="5"/>
  <c r="M138" i="5"/>
  <c r="L138" i="5"/>
  <c r="K138" i="5"/>
  <c r="J138" i="5"/>
  <c r="I138" i="5"/>
  <c r="H138" i="5"/>
  <c r="G138" i="5"/>
  <c r="F138" i="5"/>
  <c r="E138" i="5"/>
  <c r="D138" i="5"/>
  <c r="C142" i="5"/>
  <c r="C141" i="5"/>
  <c r="C140" i="5"/>
  <c r="C139" i="5"/>
  <c r="C138" i="5"/>
  <c r="E138" i="345" l="1"/>
  <c r="E140" i="345"/>
  <c r="E142" i="345"/>
  <c r="E1244" i="345"/>
  <c r="E139" i="345"/>
  <c r="E141" i="345"/>
  <c r="AB779" i="345"/>
  <c r="K141" i="345"/>
  <c r="AC141" i="345" s="1"/>
  <c r="K138" i="345"/>
  <c r="AC138" i="345" s="1"/>
  <c r="K142" i="345"/>
  <c r="AC142" i="345" s="1"/>
  <c r="K139" i="345"/>
  <c r="AC139" i="345" s="1"/>
  <c r="K1244" i="345"/>
  <c r="AC1244" i="345" s="1"/>
  <c r="C1238" i="5"/>
  <c r="O1243" i="5"/>
  <c r="O140" i="5"/>
  <c r="K140" i="345"/>
  <c r="AC140" i="345" s="1"/>
  <c r="AB860" i="345"/>
  <c r="AB1265" i="345"/>
  <c r="AC1265" i="345" s="1"/>
  <c r="AB471" i="345"/>
  <c r="AA1258" i="345"/>
  <c r="AB1258" i="345" s="1"/>
  <c r="AC1258" i="345" s="1"/>
  <c r="S1236" i="345"/>
  <c r="R778" i="345"/>
  <c r="L774" i="345"/>
  <c r="L1238" i="345"/>
  <c r="R1239" i="345"/>
  <c r="AB1239" i="345" s="1"/>
  <c r="AA470" i="345"/>
  <c r="S256" i="345"/>
  <c r="D774" i="345"/>
  <c r="AA778" i="345"/>
  <c r="S774" i="345"/>
  <c r="D1238" i="345"/>
  <c r="R470" i="345"/>
  <c r="L256" i="345"/>
  <c r="D12" i="345"/>
  <c r="AB840" i="345"/>
  <c r="D256" i="345"/>
  <c r="R163" i="345"/>
  <c r="AB163" i="345" s="1"/>
  <c r="L12" i="345"/>
  <c r="G1235" i="5"/>
  <c r="O142" i="5"/>
  <c r="O138" i="5"/>
  <c r="O139" i="5"/>
  <c r="O141" i="5"/>
  <c r="E1239" i="345" l="1"/>
  <c r="K1239" i="345" s="1"/>
  <c r="AC1239" i="345" s="1"/>
  <c r="C1237" i="5"/>
  <c r="O1238" i="5"/>
  <c r="AB778" i="345"/>
  <c r="AB470" i="345"/>
  <c r="AA774" i="345"/>
  <c r="S741" i="345"/>
  <c r="D11" i="345"/>
  <c r="D1237" i="345"/>
  <c r="AA256" i="345"/>
  <c r="S11" i="345"/>
  <c r="R1238" i="345"/>
  <c r="AB1238" i="345" s="1"/>
  <c r="L1237" i="345"/>
  <c r="AA1236" i="345"/>
  <c r="S1235" i="345"/>
  <c r="D741" i="345"/>
  <c r="R774" i="345"/>
  <c r="L741" i="345"/>
  <c r="R12" i="345"/>
  <c r="AB12" i="345" s="1"/>
  <c r="L11" i="345"/>
  <c r="G1234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O702" i="5"/>
  <c r="O703" i="5"/>
  <c r="O705" i="5"/>
  <c r="O707" i="5"/>
  <c r="O708" i="5"/>
  <c r="O710" i="5"/>
  <c r="O715" i="5"/>
  <c r="O717" i="5"/>
  <c r="O720" i="5"/>
  <c r="O721" i="5"/>
  <c r="O723" i="5"/>
  <c r="O726" i="5"/>
  <c r="O727" i="5"/>
  <c r="O729" i="5"/>
  <c r="O731" i="5"/>
  <c r="O732" i="5"/>
  <c r="O734" i="5"/>
  <c r="O738" i="5"/>
  <c r="O740" i="5"/>
  <c r="O745" i="5"/>
  <c r="O746" i="5"/>
  <c r="O748" i="5"/>
  <c r="O750" i="5"/>
  <c r="O751" i="5"/>
  <c r="O753" i="5"/>
  <c r="O755" i="5"/>
  <c r="O756" i="5"/>
  <c r="O758" i="5"/>
  <c r="O761" i="5"/>
  <c r="O765" i="5"/>
  <c r="O766" i="5"/>
  <c r="O767" i="5"/>
  <c r="O768" i="5"/>
  <c r="O769" i="5"/>
  <c r="O771" i="5"/>
  <c r="O773" i="5"/>
  <c r="O777" i="5"/>
  <c r="O782" i="5"/>
  <c r="O783" i="5"/>
  <c r="O784" i="5"/>
  <c r="O785" i="5"/>
  <c r="O786" i="5"/>
  <c r="O789" i="5"/>
  <c r="O790" i="5"/>
  <c r="O796" i="5"/>
  <c r="O797" i="5"/>
  <c r="O798" i="5"/>
  <c r="O799" i="5"/>
  <c r="O800" i="5"/>
  <c r="O801" i="5"/>
  <c r="O802" i="5"/>
  <c r="O804" i="5"/>
  <c r="O805" i="5"/>
  <c r="O807" i="5"/>
  <c r="O808" i="5"/>
  <c r="O809" i="5"/>
  <c r="O810" i="5"/>
  <c r="O811" i="5"/>
  <c r="O812" i="5"/>
  <c r="O814" i="5"/>
  <c r="O815" i="5"/>
  <c r="O816" i="5"/>
  <c r="O819" i="5"/>
  <c r="O820" i="5"/>
  <c r="O821" i="5"/>
  <c r="O822" i="5"/>
  <c r="O824" i="5"/>
  <c r="O832" i="5"/>
  <c r="O836" i="5"/>
  <c r="O839" i="5"/>
  <c r="O844" i="5"/>
  <c r="O846" i="5"/>
  <c r="O847" i="5"/>
  <c r="O851" i="5"/>
  <c r="O854" i="5"/>
  <c r="O855" i="5"/>
  <c r="O856" i="5"/>
  <c r="O857" i="5"/>
  <c r="O858" i="5"/>
  <c r="O859" i="5"/>
  <c r="O861" i="5"/>
  <c r="O862" i="5"/>
  <c r="O863" i="5"/>
  <c r="O864" i="5"/>
  <c r="O865" i="5"/>
  <c r="O869" i="5"/>
  <c r="O870" i="5"/>
  <c r="O871" i="5"/>
  <c r="O872" i="5"/>
  <c r="O873" i="5"/>
  <c r="O874" i="5"/>
  <c r="O875" i="5"/>
  <c r="O876" i="5"/>
  <c r="O877" i="5"/>
  <c r="O878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5" i="5"/>
  <c r="O1006" i="5"/>
  <c r="O1007" i="5"/>
  <c r="O1008" i="5"/>
  <c r="O1009" i="5"/>
  <c r="O1010" i="5"/>
  <c r="O1011" i="5"/>
  <c r="O1012" i="5"/>
  <c r="O1013" i="5"/>
  <c r="O1014" i="5"/>
  <c r="O1015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2" i="5"/>
  <c r="O1033" i="5"/>
  <c r="O1034" i="5"/>
  <c r="O1035" i="5"/>
  <c r="O1036" i="5"/>
  <c r="O1037" i="5"/>
  <c r="O1038" i="5"/>
  <c r="O1039" i="5"/>
  <c r="O1040" i="5"/>
  <c r="O1041" i="5"/>
  <c r="O1042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5" i="5"/>
  <c r="O1156" i="5"/>
  <c r="O1158" i="5"/>
  <c r="O1159" i="5"/>
  <c r="O1160" i="5"/>
  <c r="O1161" i="5"/>
  <c r="O1163" i="5"/>
  <c r="O1164" i="5"/>
  <c r="O1166" i="5"/>
  <c r="O1167" i="5"/>
  <c r="O1168" i="5"/>
  <c r="O1172" i="5"/>
  <c r="O1176" i="5"/>
  <c r="O1177" i="5"/>
  <c r="O1179" i="5"/>
  <c r="O1180" i="5"/>
  <c r="O1181" i="5"/>
  <c r="O1182" i="5"/>
  <c r="O1185" i="5"/>
  <c r="O1186" i="5"/>
  <c r="O1188" i="5"/>
  <c r="O1189" i="5"/>
  <c r="O1190" i="5"/>
  <c r="O1191" i="5"/>
  <c r="O1192" i="5"/>
  <c r="N1187" i="5"/>
  <c r="M1187" i="5"/>
  <c r="L1187" i="5"/>
  <c r="K1187" i="5"/>
  <c r="J1187" i="5"/>
  <c r="I1187" i="5"/>
  <c r="H1187" i="5"/>
  <c r="G1187" i="5"/>
  <c r="F1187" i="5"/>
  <c r="E1187" i="5"/>
  <c r="D1187" i="5"/>
  <c r="C1187" i="5"/>
  <c r="N1184" i="5"/>
  <c r="M1184" i="5"/>
  <c r="L1184" i="5"/>
  <c r="K1184" i="5"/>
  <c r="J1184" i="5"/>
  <c r="I1184" i="5"/>
  <c r="H1184" i="5"/>
  <c r="G1184" i="5"/>
  <c r="F1184" i="5"/>
  <c r="E1184" i="5"/>
  <c r="D1184" i="5"/>
  <c r="C1184" i="5"/>
  <c r="N1183" i="5"/>
  <c r="M1183" i="5"/>
  <c r="L1183" i="5"/>
  <c r="K1183" i="5"/>
  <c r="J1183" i="5"/>
  <c r="I1183" i="5"/>
  <c r="H1183" i="5"/>
  <c r="G1183" i="5"/>
  <c r="F1183" i="5"/>
  <c r="E1183" i="5"/>
  <c r="D1183" i="5"/>
  <c r="C1183" i="5"/>
  <c r="N1178" i="5"/>
  <c r="M1178" i="5"/>
  <c r="L1178" i="5"/>
  <c r="K1178" i="5"/>
  <c r="J1178" i="5"/>
  <c r="I1178" i="5"/>
  <c r="H1178" i="5"/>
  <c r="G1178" i="5"/>
  <c r="F1178" i="5"/>
  <c r="E1178" i="5"/>
  <c r="D1178" i="5"/>
  <c r="C1178" i="5"/>
  <c r="N1175" i="5"/>
  <c r="M1175" i="5"/>
  <c r="L1175" i="5"/>
  <c r="K1175" i="5"/>
  <c r="J1175" i="5"/>
  <c r="I1175" i="5"/>
  <c r="H1175" i="5"/>
  <c r="G1175" i="5"/>
  <c r="F1175" i="5"/>
  <c r="E1175" i="5"/>
  <c r="D1175" i="5"/>
  <c r="C1175" i="5"/>
  <c r="N1174" i="5"/>
  <c r="M1174" i="5"/>
  <c r="L1174" i="5"/>
  <c r="K1174" i="5"/>
  <c r="J1174" i="5"/>
  <c r="I1174" i="5"/>
  <c r="H1174" i="5"/>
  <c r="G1174" i="5"/>
  <c r="F1174" i="5"/>
  <c r="E1174" i="5"/>
  <c r="D1174" i="5"/>
  <c r="C1174" i="5"/>
  <c r="N1173" i="5"/>
  <c r="M1173" i="5"/>
  <c r="L1173" i="5"/>
  <c r="K1173" i="5"/>
  <c r="J1173" i="5"/>
  <c r="I1173" i="5"/>
  <c r="H1173" i="5"/>
  <c r="G1173" i="5"/>
  <c r="F1173" i="5"/>
  <c r="E1173" i="5"/>
  <c r="D1173" i="5"/>
  <c r="C1173" i="5"/>
  <c r="N1171" i="5"/>
  <c r="M1171" i="5"/>
  <c r="L1171" i="5"/>
  <c r="K1171" i="5"/>
  <c r="J1171" i="5"/>
  <c r="I1171" i="5"/>
  <c r="H1171" i="5"/>
  <c r="G1171" i="5"/>
  <c r="F1171" i="5"/>
  <c r="E1171" i="5"/>
  <c r="D1171" i="5"/>
  <c r="C1171" i="5"/>
  <c r="N1170" i="5"/>
  <c r="M1170" i="5"/>
  <c r="L1170" i="5"/>
  <c r="K1170" i="5"/>
  <c r="J1170" i="5"/>
  <c r="I1170" i="5"/>
  <c r="H1170" i="5"/>
  <c r="G1170" i="5"/>
  <c r="F1170" i="5"/>
  <c r="E1170" i="5"/>
  <c r="D1170" i="5"/>
  <c r="C1170" i="5"/>
  <c r="N1169" i="5"/>
  <c r="M1169" i="5"/>
  <c r="L1169" i="5"/>
  <c r="K1169" i="5"/>
  <c r="J1169" i="5"/>
  <c r="I1169" i="5"/>
  <c r="H1169" i="5"/>
  <c r="G1169" i="5"/>
  <c r="F1169" i="5"/>
  <c r="E1169" i="5"/>
  <c r="D1169" i="5"/>
  <c r="C1169" i="5"/>
  <c r="N1165" i="5"/>
  <c r="M1165" i="5"/>
  <c r="L1165" i="5"/>
  <c r="K1165" i="5"/>
  <c r="J1165" i="5"/>
  <c r="I1165" i="5"/>
  <c r="H1165" i="5"/>
  <c r="G1165" i="5"/>
  <c r="F1165" i="5"/>
  <c r="E1165" i="5"/>
  <c r="D1165" i="5"/>
  <c r="C1165" i="5"/>
  <c r="N1162" i="5"/>
  <c r="M1162" i="5"/>
  <c r="L1162" i="5"/>
  <c r="K1162" i="5"/>
  <c r="J1162" i="5"/>
  <c r="I1162" i="5"/>
  <c r="H1162" i="5"/>
  <c r="G1162" i="5"/>
  <c r="F1162" i="5"/>
  <c r="E1162" i="5"/>
  <c r="D1162" i="5"/>
  <c r="C1162" i="5"/>
  <c r="N1157" i="5"/>
  <c r="M1157" i="5"/>
  <c r="L1157" i="5"/>
  <c r="K1157" i="5"/>
  <c r="J1157" i="5"/>
  <c r="I1157" i="5"/>
  <c r="H1157" i="5"/>
  <c r="G1157" i="5"/>
  <c r="F1157" i="5"/>
  <c r="E1157" i="5"/>
  <c r="D1157" i="5"/>
  <c r="C1157" i="5"/>
  <c r="N1154" i="5"/>
  <c r="M1154" i="5"/>
  <c r="L1154" i="5"/>
  <c r="K1154" i="5"/>
  <c r="K1043" i="5" s="1"/>
  <c r="J1154" i="5"/>
  <c r="I1154" i="5"/>
  <c r="I1043" i="5" s="1"/>
  <c r="H1154" i="5"/>
  <c r="G1154" i="5"/>
  <c r="F1154" i="5"/>
  <c r="E1154" i="5"/>
  <c r="E1043" i="5" s="1"/>
  <c r="D1154" i="5"/>
  <c r="C1154" i="5"/>
  <c r="N1043" i="5"/>
  <c r="M1043" i="5"/>
  <c r="J1043" i="5"/>
  <c r="H1043" i="5"/>
  <c r="G1043" i="5"/>
  <c r="F1043" i="5"/>
  <c r="D1043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E1016" i="345" s="1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E1004" i="345" s="1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E1003" i="345" s="1"/>
  <c r="N879" i="5"/>
  <c r="N868" i="5" s="1"/>
  <c r="M879" i="5"/>
  <c r="M868" i="5" s="1"/>
  <c r="L879" i="5"/>
  <c r="L868" i="5" s="1"/>
  <c r="K879" i="5"/>
  <c r="K868" i="5" s="1"/>
  <c r="J879" i="5"/>
  <c r="J868" i="5" s="1"/>
  <c r="I879" i="5"/>
  <c r="I868" i="5" s="1"/>
  <c r="H879" i="5"/>
  <c r="H868" i="5" s="1"/>
  <c r="G879" i="5"/>
  <c r="G868" i="5" s="1"/>
  <c r="F879" i="5"/>
  <c r="F868" i="5" s="1"/>
  <c r="E879" i="5"/>
  <c r="D879" i="5"/>
  <c r="C879" i="5"/>
  <c r="E879" i="345" s="1"/>
  <c r="L867" i="5"/>
  <c r="L866" i="5" s="1"/>
  <c r="L860" i="5" s="1"/>
  <c r="K867" i="5"/>
  <c r="K866" i="5" s="1"/>
  <c r="K860" i="5" s="1"/>
  <c r="H867" i="5"/>
  <c r="H866" i="5" s="1"/>
  <c r="H860" i="5" s="1"/>
  <c r="G867" i="5"/>
  <c r="G866" i="5" s="1"/>
  <c r="G860" i="5" s="1"/>
  <c r="N867" i="5"/>
  <c r="N866" i="5" s="1"/>
  <c r="N860" i="5" s="1"/>
  <c r="M867" i="5"/>
  <c r="M866" i="5" s="1"/>
  <c r="M860" i="5" s="1"/>
  <c r="J867" i="5"/>
  <c r="J866" i="5" s="1"/>
  <c r="J860" i="5" s="1"/>
  <c r="I867" i="5"/>
  <c r="F867" i="5"/>
  <c r="F866" i="5" s="1"/>
  <c r="F860" i="5" s="1"/>
  <c r="I866" i="5"/>
  <c r="I860" i="5" s="1"/>
  <c r="N853" i="5"/>
  <c r="M853" i="5"/>
  <c r="L853" i="5"/>
  <c r="K853" i="5"/>
  <c r="J853" i="5"/>
  <c r="I853" i="5"/>
  <c r="H853" i="5"/>
  <c r="G853" i="5"/>
  <c r="F853" i="5"/>
  <c r="F852" i="5" s="1"/>
  <c r="E853" i="5"/>
  <c r="E852" i="5" s="1"/>
  <c r="D853" i="5"/>
  <c r="C853" i="5"/>
  <c r="N852" i="5"/>
  <c r="M852" i="5"/>
  <c r="L852" i="5"/>
  <c r="K852" i="5"/>
  <c r="J852" i="5"/>
  <c r="I852" i="5"/>
  <c r="H852" i="5"/>
  <c r="G852" i="5"/>
  <c r="D852" i="5"/>
  <c r="N850" i="5"/>
  <c r="M850" i="5"/>
  <c r="L850" i="5"/>
  <c r="K850" i="5"/>
  <c r="J850" i="5"/>
  <c r="J849" i="5" s="1"/>
  <c r="J848" i="5" s="1"/>
  <c r="I850" i="5"/>
  <c r="I849" i="5" s="1"/>
  <c r="I848" i="5" s="1"/>
  <c r="H850" i="5"/>
  <c r="G850" i="5"/>
  <c r="G849" i="5" s="1"/>
  <c r="G848" i="5" s="1"/>
  <c r="F850" i="5"/>
  <c r="F849" i="5" s="1"/>
  <c r="F848" i="5" s="1"/>
  <c r="E850" i="5"/>
  <c r="E849" i="5" s="1"/>
  <c r="E848" i="5" s="1"/>
  <c r="D850" i="5"/>
  <c r="C850" i="5"/>
  <c r="N849" i="5"/>
  <c r="N848" i="5" s="1"/>
  <c r="M849" i="5"/>
  <c r="M848" i="5" s="1"/>
  <c r="L849" i="5"/>
  <c r="K849" i="5"/>
  <c r="K848" i="5" s="1"/>
  <c r="H849" i="5"/>
  <c r="D849" i="5"/>
  <c r="D848" i="5" s="1"/>
  <c r="L848" i="5"/>
  <c r="H848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N842" i="5"/>
  <c r="M842" i="5"/>
  <c r="L842" i="5"/>
  <c r="K842" i="5"/>
  <c r="J842" i="5"/>
  <c r="J841" i="5" s="1"/>
  <c r="I842" i="5"/>
  <c r="I841" i="5" s="1"/>
  <c r="H842" i="5"/>
  <c r="G842" i="5"/>
  <c r="F842" i="5"/>
  <c r="F841" i="5" s="1"/>
  <c r="E842" i="5"/>
  <c r="E841" i="5" s="1"/>
  <c r="D842" i="5"/>
  <c r="C842" i="5"/>
  <c r="N841" i="5"/>
  <c r="M841" i="5"/>
  <c r="L841" i="5"/>
  <c r="K841" i="5"/>
  <c r="H841" i="5"/>
  <c r="G841" i="5"/>
  <c r="D841" i="5"/>
  <c r="C841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N829" i="5"/>
  <c r="M829" i="5"/>
  <c r="L829" i="5"/>
  <c r="K829" i="5"/>
  <c r="K828" i="5" s="1"/>
  <c r="K827" i="5" s="1"/>
  <c r="K826" i="5" s="1"/>
  <c r="K825" i="5" s="1"/>
  <c r="J829" i="5"/>
  <c r="I829" i="5"/>
  <c r="I828" i="5" s="1"/>
  <c r="I827" i="5" s="1"/>
  <c r="I826" i="5" s="1"/>
  <c r="I825" i="5" s="1"/>
  <c r="H829" i="5"/>
  <c r="H828" i="5" s="1"/>
  <c r="H827" i="5" s="1"/>
  <c r="H826" i="5" s="1"/>
  <c r="H825" i="5" s="1"/>
  <c r="G829" i="5"/>
  <c r="G828" i="5" s="1"/>
  <c r="G827" i="5" s="1"/>
  <c r="G826" i="5" s="1"/>
  <c r="G825" i="5" s="1"/>
  <c r="F829" i="5"/>
  <c r="E829" i="5"/>
  <c r="E828" i="5" s="1"/>
  <c r="E827" i="5" s="1"/>
  <c r="E826" i="5" s="1"/>
  <c r="E825" i="5" s="1"/>
  <c r="D829" i="5"/>
  <c r="D828" i="5" s="1"/>
  <c r="D827" i="5" s="1"/>
  <c r="D826" i="5" s="1"/>
  <c r="C829" i="5"/>
  <c r="E829" i="345" s="1"/>
  <c r="N828" i="5"/>
  <c r="M828" i="5"/>
  <c r="M827" i="5" s="1"/>
  <c r="M826" i="5" s="1"/>
  <c r="M825" i="5" s="1"/>
  <c r="L828" i="5"/>
  <c r="L827" i="5" s="1"/>
  <c r="L826" i="5" s="1"/>
  <c r="L825" i="5" s="1"/>
  <c r="J828" i="5"/>
  <c r="J827" i="5" s="1"/>
  <c r="J826" i="5" s="1"/>
  <c r="J825" i="5" s="1"/>
  <c r="F828" i="5"/>
  <c r="F827" i="5" s="1"/>
  <c r="F826" i="5" s="1"/>
  <c r="F825" i="5" s="1"/>
  <c r="N827" i="5"/>
  <c r="N826" i="5" s="1"/>
  <c r="N825" i="5" s="1"/>
  <c r="N823" i="5"/>
  <c r="M823" i="5"/>
  <c r="L823" i="5"/>
  <c r="K823" i="5"/>
  <c r="J823" i="5"/>
  <c r="I823" i="5"/>
  <c r="H823" i="5"/>
  <c r="G823" i="5"/>
  <c r="F823" i="5"/>
  <c r="E823" i="5"/>
  <c r="D823" i="5"/>
  <c r="C823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N794" i="5"/>
  <c r="M794" i="5"/>
  <c r="L794" i="5"/>
  <c r="K794" i="5"/>
  <c r="J794" i="5"/>
  <c r="I794" i="5"/>
  <c r="I793" i="5" s="1"/>
  <c r="I792" i="5" s="1"/>
  <c r="I791" i="5" s="1"/>
  <c r="H794" i="5"/>
  <c r="G794" i="5"/>
  <c r="G793" i="5" s="1"/>
  <c r="G792" i="5" s="1"/>
  <c r="G791" i="5" s="1"/>
  <c r="F794" i="5"/>
  <c r="E794" i="5"/>
  <c r="E793" i="5" s="1"/>
  <c r="E792" i="5" s="1"/>
  <c r="E791" i="5" s="1"/>
  <c r="D794" i="5"/>
  <c r="C794" i="5"/>
  <c r="N793" i="5"/>
  <c r="M793" i="5"/>
  <c r="M792" i="5" s="1"/>
  <c r="M791" i="5" s="1"/>
  <c r="L793" i="5"/>
  <c r="K793" i="5"/>
  <c r="J793" i="5"/>
  <c r="H793" i="5"/>
  <c r="H792" i="5" s="1"/>
  <c r="H791" i="5" s="1"/>
  <c r="F793" i="5"/>
  <c r="F792" i="5" s="1"/>
  <c r="F791" i="5" s="1"/>
  <c r="N792" i="5"/>
  <c r="N791" i="5" s="1"/>
  <c r="L792" i="5"/>
  <c r="K792" i="5"/>
  <c r="K791" i="5" s="1"/>
  <c r="K779" i="5" s="1"/>
  <c r="K778" i="5" s="1"/>
  <c r="J792" i="5"/>
  <c r="L791" i="5"/>
  <c r="J791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N780" i="5"/>
  <c r="M780" i="5"/>
  <c r="L780" i="5"/>
  <c r="L779" i="5" s="1"/>
  <c r="L778" i="5" s="1"/>
  <c r="K780" i="5"/>
  <c r="J780" i="5"/>
  <c r="J779" i="5" s="1"/>
  <c r="J778" i="5" s="1"/>
  <c r="I780" i="5"/>
  <c r="H780" i="5"/>
  <c r="H779" i="5" s="1"/>
  <c r="H778" i="5" s="1"/>
  <c r="G780" i="5"/>
  <c r="F780" i="5"/>
  <c r="E780" i="5"/>
  <c r="D780" i="5"/>
  <c r="C780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N775" i="5"/>
  <c r="M775" i="5"/>
  <c r="L775" i="5"/>
  <c r="L774" i="5" s="1"/>
  <c r="K775" i="5"/>
  <c r="J775" i="5"/>
  <c r="J774" i="5" s="1"/>
  <c r="I775" i="5"/>
  <c r="H775" i="5"/>
  <c r="H774" i="5" s="1"/>
  <c r="G775" i="5"/>
  <c r="F775" i="5"/>
  <c r="E775" i="5"/>
  <c r="D775" i="5"/>
  <c r="C775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N747" i="5"/>
  <c r="N744" i="5" s="1"/>
  <c r="N743" i="5" s="1"/>
  <c r="N742" i="5" s="1"/>
  <c r="M747" i="5"/>
  <c r="M744" i="5" s="1"/>
  <c r="M743" i="5" s="1"/>
  <c r="M742" i="5" s="1"/>
  <c r="L747" i="5"/>
  <c r="L744" i="5" s="1"/>
  <c r="L743" i="5" s="1"/>
  <c r="L742" i="5" s="1"/>
  <c r="K747" i="5"/>
  <c r="K744" i="5" s="1"/>
  <c r="K743" i="5" s="1"/>
  <c r="K742" i="5" s="1"/>
  <c r="J747" i="5"/>
  <c r="J744" i="5" s="1"/>
  <c r="J743" i="5" s="1"/>
  <c r="J742" i="5" s="1"/>
  <c r="I747" i="5"/>
  <c r="I744" i="5" s="1"/>
  <c r="I743" i="5" s="1"/>
  <c r="I742" i="5" s="1"/>
  <c r="H747" i="5"/>
  <c r="H744" i="5" s="1"/>
  <c r="H743" i="5" s="1"/>
  <c r="H742" i="5" s="1"/>
  <c r="G747" i="5"/>
  <c r="G744" i="5" s="1"/>
  <c r="G743" i="5" s="1"/>
  <c r="G742" i="5" s="1"/>
  <c r="F747" i="5"/>
  <c r="F744" i="5" s="1"/>
  <c r="F743" i="5" s="1"/>
  <c r="F742" i="5" s="1"/>
  <c r="E747" i="5"/>
  <c r="E744" i="5" s="1"/>
  <c r="E743" i="5" s="1"/>
  <c r="E742" i="5" s="1"/>
  <c r="D747" i="5"/>
  <c r="C747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E722" i="345" s="1"/>
  <c r="N719" i="5"/>
  <c r="M719" i="5"/>
  <c r="L719" i="5"/>
  <c r="K719" i="5"/>
  <c r="J719" i="5"/>
  <c r="I719" i="5"/>
  <c r="H719" i="5"/>
  <c r="G719" i="5"/>
  <c r="F719" i="5"/>
  <c r="E719" i="5"/>
  <c r="D719" i="5"/>
  <c r="C719" i="5"/>
  <c r="E719" i="345" s="1"/>
  <c r="N718" i="5"/>
  <c r="M718" i="5"/>
  <c r="L718" i="5"/>
  <c r="K718" i="5"/>
  <c r="J718" i="5"/>
  <c r="I718" i="5"/>
  <c r="H718" i="5"/>
  <c r="G718" i="5"/>
  <c r="F718" i="5"/>
  <c r="E718" i="5"/>
  <c r="D718" i="5"/>
  <c r="C718" i="5"/>
  <c r="E718" i="345" s="1"/>
  <c r="N716" i="5"/>
  <c r="M716" i="5"/>
  <c r="L716" i="5"/>
  <c r="K716" i="5"/>
  <c r="J716" i="5"/>
  <c r="I716" i="5"/>
  <c r="H716" i="5"/>
  <c r="G716" i="5"/>
  <c r="F716" i="5"/>
  <c r="E716" i="5"/>
  <c r="D716" i="5"/>
  <c r="C716" i="5"/>
  <c r="E716" i="345" s="1"/>
  <c r="N714" i="5"/>
  <c r="M714" i="5"/>
  <c r="L714" i="5"/>
  <c r="K714" i="5"/>
  <c r="J714" i="5"/>
  <c r="I714" i="5"/>
  <c r="H714" i="5"/>
  <c r="G714" i="5"/>
  <c r="F714" i="5"/>
  <c r="E714" i="5"/>
  <c r="D714" i="5"/>
  <c r="C714" i="5"/>
  <c r="E714" i="345" s="1"/>
  <c r="N713" i="5"/>
  <c r="M713" i="5"/>
  <c r="L713" i="5"/>
  <c r="K713" i="5"/>
  <c r="J713" i="5"/>
  <c r="I713" i="5"/>
  <c r="H713" i="5"/>
  <c r="G713" i="5"/>
  <c r="F713" i="5"/>
  <c r="E713" i="5"/>
  <c r="D713" i="5"/>
  <c r="C713" i="5"/>
  <c r="E713" i="345" s="1"/>
  <c r="N712" i="5"/>
  <c r="M712" i="5"/>
  <c r="L712" i="5"/>
  <c r="K712" i="5"/>
  <c r="J712" i="5"/>
  <c r="I712" i="5"/>
  <c r="H712" i="5"/>
  <c r="G712" i="5"/>
  <c r="F712" i="5"/>
  <c r="E712" i="5"/>
  <c r="D712" i="5"/>
  <c r="C712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E709" i="345" s="1"/>
  <c r="N706" i="5"/>
  <c r="M706" i="5"/>
  <c r="L706" i="5"/>
  <c r="K706" i="5"/>
  <c r="J706" i="5"/>
  <c r="I706" i="5"/>
  <c r="H706" i="5"/>
  <c r="G706" i="5"/>
  <c r="F706" i="5"/>
  <c r="E706" i="5"/>
  <c r="D706" i="5"/>
  <c r="C706" i="5"/>
  <c r="E706" i="345" s="1"/>
  <c r="N704" i="5"/>
  <c r="M704" i="5"/>
  <c r="L704" i="5"/>
  <c r="K704" i="5"/>
  <c r="J704" i="5"/>
  <c r="I704" i="5"/>
  <c r="H704" i="5"/>
  <c r="G704" i="5"/>
  <c r="F704" i="5"/>
  <c r="E704" i="5"/>
  <c r="D704" i="5"/>
  <c r="C704" i="5"/>
  <c r="E704" i="345" s="1"/>
  <c r="N701" i="5"/>
  <c r="M701" i="5"/>
  <c r="L701" i="5"/>
  <c r="K701" i="5"/>
  <c r="J701" i="5"/>
  <c r="I701" i="5"/>
  <c r="H701" i="5"/>
  <c r="G701" i="5"/>
  <c r="F701" i="5"/>
  <c r="E701" i="5"/>
  <c r="D701" i="5"/>
  <c r="C701" i="5"/>
  <c r="E701" i="345" s="1"/>
  <c r="E724" i="345" l="1"/>
  <c r="E725" i="345"/>
  <c r="E728" i="345"/>
  <c r="E730" i="345"/>
  <c r="E733" i="345"/>
  <c r="E739" i="345"/>
  <c r="E747" i="345"/>
  <c r="E749" i="345"/>
  <c r="E752" i="345"/>
  <c r="E754" i="345"/>
  <c r="E757" i="345"/>
  <c r="E762" i="345"/>
  <c r="E763" i="345"/>
  <c r="E764" i="345"/>
  <c r="E770" i="345"/>
  <c r="E772" i="345"/>
  <c r="E780" i="345"/>
  <c r="E781" i="345"/>
  <c r="E787" i="345"/>
  <c r="E788" i="345"/>
  <c r="F779" i="5"/>
  <c r="F778" i="5" s="1"/>
  <c r="E853" i="345"/>
  <c r="E1030" i="345"/>
  <c r="E1031" i="345"/>
  <c r="E1238" i="345"/>
  <c r="K774" i="5"/>
  <c r="N779" i="5"/>
  <c r="N778" i="5" s="1"/>
  <c r="E794" i="345"/>
  <c r="E779" i="5"/>
  <c r="E778" i="5" s="1"/>
  <c r="G779" i="5"/>
  <c r="G778" i="5" s="1"/>
  <c r="G774" i="5" s="1"/>
  <c r="E795" i="345"/>
  <c r="E803" i="345"/>
  <c r="E806" i="345"/>
  <c r="E813" i="345"/>
  <c r="E817" i="345"/>
  <c r="E818" i="345"/>
  <c r="E823" i="345"/>
  <c r="E845" i="345"/>
  <c r="E1154" i="345"/>
  <c r="E1157" i="345"/>
  <c r="E1162" i="345"/>
  <c r="E1165" i="345"/>
  <c r="E1173" i="345"/>
  <c r="E1174" i="345"/>
  <c r="E1175" i="345"/>
  <c r="E1178" i="345"/>
  <c r="E1183" i="345"/>
  <c r="E1184" i="345"/>
  <c r="E1187" i="345"/>
  <c r="E737" i="345"/>
  <c r="N774" i="5"/>
  <c r="E711" i="345"/>
  <c r="E712" i="345"/>
  <c r="E759" i="345"/>
  <c r="E760" i="345"/>
  <c r="E775" i="345"/>
  <c r="E776" i="345"/>
  <c r="F774" i="5"/>
  <c r="E830" i="345"/>
  <c r="E831" i="345"/>
  <c r="E833" i="345"/>
  <c r="E834" i="345"/>
  <c r="E835" i="345"/>
  <c r="E837" i="345"/>
  <c r="E838" i="345"/>
  <c r="E841" i="345"/>
  <c r="E842" i="345"/>
  <c r="E843" i="345"/>
  <c r="E850" i="345"/>
  <c r="E1169" i="345"/>
  <c r="E1170" i="345"/>
  <c r="E1171" i="345"/>
  <c r="C793" i="5"/>
  <c r="E793" i="345" s="1"/>
  <c r="D793" i="5"/>
  <c r="D792" i="5" s="1"/>
  <c r="D791" i="5" s="1"/>
  <c r="N840" i="5"/>
  <c r="C868" i="5"/>
  <c r="E868" i="345" s="1"/>
  <c r="E868" i="5"/>
  <c r="E867" i="5" s="1"/>
  <c r="E866" i="5" s="1"/>
  <c r="E860" i="5" s="1"/>
  <c r="E840" i="5" s="1"/>
  <c r="C1043" i="5"/>
  <c r="C828" i="5"/>
  <c r="O1175" i="5"/>
  <c r="D779" i="5"/>
  <c r="D778" i="5" s="1"/>
  <c r="D774" i="5" s="1"/>
  <c r="D868" i="5"/>
  <c r="M779" i="5"/>
  <c r="M778" i="5" s="1"/>
  <c r="I779" i="5"/>
  <c r="I778" i="5" s="1"/>
  <c r="J840" i="5"/>
  <c r="K853" i="345"/>
  <c r="AC853" i="345" s="1"/>
  <c r="O1030" i="5"/>
  <c r="K1154" i="345"/>
  <c r="AC1154" i="345" s="1"/>
  <c r="K1157" i="345"/>
  <c r="AC1157" i="345" s="1"/>
  <c r="K1162" i="345"/>
  <c r="AC1162" i="345" s="1"/>
  <c r="K1165" i="345"/>
  <c r="AC1165" i="345" s="1"/>
  <c r="K1173" i="345"/>
  <c r="AC1173" i="345" s="1"/>
  <c r="K1174" i="345"/>
  <c r="AC1174" i="345" s="1"/>
  <c r="K1175" i="345"/>
  <c r="AC1175" i="345" s="1"/>
  <c r="K1178" i="345"/>
  <c r="AC1178" i="345" s="1"/>
  <c r="O1183" i="5"/>
  <c r="K1183" i="345"/>
  <c r="AC1183" i="345" s="1"/>
  <c r="K1184" i="345"/>
  <c r="AC1184" i="345" s="1"/>
  <c r="K1187" i="345"/>
  <c r="AC1187" i="345" s="1"/>
  <c r="J736" i="5"/>
  <c r="J735" i="5" s="1"/>
  <c r="E774" i="5"/>
  <c r="K845" i="345"/>
  <c r="AC845" i="345" s="1"/>
  <c r="G840" i="5"/>
  <c r="C852" i="5"/>
  <c r="K737" i="345"/>
  <c r="AC737" i="345" s="1"/>
  <c r="K701" i="345"/>
  <c r="AC701" i="345" s="1"/>
  <c r="K704" i="345"/>
  <c r="AC704" i="345" s="1"/>
  <c r="K706" i="345"/>
  <c r="AC706" i="345" s="1"/>
  <c r="K709" i="345"/>
  <c r="AC709" i="345" s="1"/>
  <c r="K713" i="345"/>
  <c r="AC713" i="345" s="1"/>
  <c r="K714" i="345"/>
  <c r="AC714" i="345" s="1"/>
  <c r="K716" i="345"/>
  <c r="AC716" i="345" s="1"/>
  <c r="K718" i="345"/>
  <c r="AC718" i="345" s="1"/>
  <c r="K719" i="345"/>
  <c r="AC719" i="345" s="1"/>
  <c r="K722" i="345"/>
  <c r="AC722" i="345" s="1"/>
  <c r="K724" i="345"/>
  <c r="AC724" i="345" s="1"/>
  <c r="K725" i="345"/>
  <c r="AC725" i="345" s="1"/>
  <c r="K728" i="345"/>
  <c r="AC728" i="345" s="1"/>
  <c r="K730" i="345"/>
  <c r="AC730" i="345" s="1"/>
  <c r="K733" i="345"/>
  <c r="AC733" i="345" s="1"/>
  <c r="K739" i="345"/>
  <c r="AC739" i="345" s="1"/>
  <c r="C744" i="5"/>
  <c r="K747" i="345"/>
  <c r="AC747" i="345" s="1"/>
  <c r="K749" i="345"/>
  <c r="AC749" i="345" s="1"/>
  <c r="K752" i="345"/>
  <c r="AC752" i="345" s="1"/>
  <c r="K754" i="345"/>
  <c r="AC754" i="345" s="1"/>
  <c r="K757" i="345"/>
  <c r="AC757" i="345" s="1"/>
  <c r="K762" i="345"/>
  <c r="AC762" i="345" s="1"/>
  <c r="K763" i="345"/>
  <c r="AC763" i="345" s="1"/>
  <c r="K764" i="345"/>
  <c r="AC764" i="345" s="1"/>
  <c r="K770" i="345"/>
  <c r="AC770" i="345" s="1"/>
  <c r="K772" i="345"/>
  <c r="AC772" i="345" s="1"/>
  <c r="K794" i="345"/>
  <c r="AC794" i="345" s="1"/>
  <c r="K795" i="345"/>
  <c r="AC795" i="345" s="1"/>
  <c r="K803" i="345"/>
  <c r="AC803" i="345" s="1"/>
  <c r="K806" i="345"/>
  <c r="AC806" i="345" s="1"/>
  <c r="K813" i="345"/>
  <c r="AC813" i="345" s="1"/>
  <c r="K817" i="345"/>
  <c r="AC817" i="345" s="1"/>
  <c r="K818" i="345"/>
  <c r="AC818" i="345" s="1"/>
  <c r="K823" i="345"/>
  <c r="K780" i="345"/>
  <c r="AC780" i="345" s="1"/>
  <c r="K781" i="345"/>
  <c r="AC781" i="345" s="1"/>
  <c r="K787" i="345"/>
  <c r="AC787" i="345" s="1"/>
  <c r="K788" i="345"/>
  <c r="AC788" i="345" s="1"/>
  <c r="K793" i="345"/>
  <c r="AC793" i="345" s="1"/>
  <c r="I840" i="5"/>
  <c r="O879" i="5"/>
  <c r="K879" i="345"/>
  <c r="AC879" i="345" s="1"/>
  <c r="O1003" i="5"/>
  <c r="K1003" i="345"/>
  <c r="AC1003" i="345" s="1"/>
  <c r="K1004" i="345"/>
  <c r="AC1004" i="345" s="1"/>
  <c r="K1016" i="345"/>
  <c r="AC1016" i="345" s="1"/>
  <c r="K1030" i="345"/>
  <c r="AC1030" i="345" s="1"/>
  <c r="K1031" i="345"/>
  <c r="AC1031" i="345" s="1"/>
  <c r="K1238" i="345"/>
  <c r="AC1238" i="345" s="1"/>
  <c r="C1236" i="5"/>
  <c r="O1237" i="5"/>
  <c r="K711" i="345"/>
  <c r="AC711" i="345" s="1"/>
  <c r="G741" i="5"/>
  <c r="K760" i="345"/>
  <c r="AC760" i="345" s="1"/>
  <c r="K850" i="345"/>
  <c r="AC850" i="345" s="1"/>
  <c r="C849" i="5"/>
  <c r="M840" i="5"/>
  <c r="K712" i="345"/>
  <c r="AC712" i="345" s="1"/>
  <c r="K741" i="5"/>
  <c r="K759" i="345"/>
  <c r="AC759" i="345" s="1"/>
  <c r="K829" i="345"/>
  <c r="AC829" i="345" s="1"/>
  <c r="K833" i="345"/>
  <c r="AC833" i="345" s="1"/>
  <c r="K834" i="345"/>
  <c r="AC834" i="345" s="1"/>
  <c r="K835" i="345"/>
  <c r="AC835" i="345" s="1"/>
  <c r="K837" i="345"/>
  <c r="AC837" i="345" s="1"/>
  <c r="K838" i="345"/>
  <c r="AC838" i="345" s="1"/>
  <c r="K775" i="345"/>
  <c r="AC775" i="345" s="1"/>
  <c r="K776" i="345"/>
  <c r="AC776" i="345" s="1"/>
  <c r="F840" i="5"/>
  <c r="K840" i="5"/>
  <c r="K842" i="345"/>
  <c r="AC842" i="345" s="1"/>
  <c r="K843" i="345"/>
  <c r="AC843" i="345" s="1"/>
  <c r="K830" i="345"/>
  <c r="AC830" i="345" s="1"/>
  <c r="K831" i="345"/>
  <c r="AC831" i="345" s="1"/>
  <c r="M774" i="5"/>
  <c r="I774" i="5"/>
  <c r="K841" i="345"/>
  <c r="AC841" i="345" s="1"/>
  <c r="H840" i="5"/>
  <c r="L840" i="5"/>
  <c r="K1169" i="345"/>
  <c r="AC1169" i="345" s="1"/>
  <c r="K1170" i="345"/>
  <c r="AC1170" i="345" s="1"/>
  <c r="K1171" i="345"/>
  <c r="AC1171" i="345" s="1"/>
  <c r="J700" i="5"/>
  <c r="AA741" i="345"/>
  <c r="S699" i="345"/>
  <c r="R741" i="345"/>
  <c r="L699" i="345"/>
  <c r="S1292" i="345"/>
  <c r="AA1235" i="345"/>
  <c r="AA1292" i="345" s="1"/>
  <c r="S694" i="345"/>
  <c r="AA11" i="345"/>
  <c r="AA694" i="345" s="1"/>
  <c r="AB774" i="345"/>
  <c r="D694" i="345"/>
  <c r="L694" i="345"/>
  <c r="D699" i="345"/>
  <c r="R1237" i="345"/>
  <c r="AB1237" i="345" s="1"/>
  <c r="L1236" i="345"/>
  <c r="D1236" i="345"/>
  <c r="I736" i="5"/>
  <c r="I735" i="5" s="1"/>
  <c r="I700" i="5" s="1"/>
  <c r="F741" i="5"/>
  <c r="J741" i="5"/>
  <c r="N741" i="5"/>
  <c r="O843" i="5"/>
  <c r="O831" i="5"/>
  <c r="C736" i="5"/>
  <c r="F736" i="5"/>
  <c r="F735" i="5" s="1"/>
  <c r="F700" i="5" s="1"/>
  <c r="N736" i="5"/>
  <c r="N735" i="5" s="1"/>
  <c r="N700" i="5" s="1"/>
  <c r="E736" i="5"/>
  <c r="E735" i="5" s="1"/>
  <c r="E700" i="5" s="1"/>
  <c r="M736" i="5"/>
  <c r="M735" i="5" s="1"/>
  <c r="M700" i="5" s="1"/>
  <c r="C827" i="5"/>
  <c r="O830" i="5"/>
  <c r="O834" i="5"/>
  <c r="O835" i="5"/>
  <c r="O838" i="5"/>
  <c r="O842" i="5"/>
  <c r="O850" i="5"/>
  <c r="O1031" i="5"/>
  <c r="O701" i="5"/>
  <c r="O704" i="5"/>
  <c r="O709" i="5"/>
  <c r="O712" i="5"/>
  <c r="O713" i="5"/>
  <c r="O716" i="5"/>
  <c r="O724" i="5"/>
  <c r="O725" i="5"/>
  <c r="O728" i="5"/>
  <c r="O733" i="5"/>
  <c r="O739" i="5"/>
  <c r="O754" i="5"/>
  <c r="O759" i="5"/>
  <c r="O762" i="5"/>
  <c r="O763" i="5"/>
  <c r="O770" i="5"/>
  <c r="O775" i="5"/>
  <c r="O787" i="5"/>
  <c r="O794" i="5"/>
  <c r="O795" i="5"/>
  <c r="O803" i="5"/>
  <c r="O806" i="5"/>
  <c r="O818" i="5"/>
  <c r="O823" i="5"/>
  <c r="O1154" i="5"/>
  <c r="L1043" i="5"/>
  <c r="O1043" i="5" s="1"/>
  <c r="O1162" i="5"/>
  <c r="O1170" i="5"/>
  <c r="O1171" i="5"/>
  <c r="O1174" i="5"/>
  <c r="O1178" i="5"/>
  <c r="O1187" i="5"/>
  <c r="D825" i="5"/>
  <c r="H741" i="5"/>
  <c r="E741" i="5"/>
  <c r="E699" i="5" s="1"/>
  <c r="D744" i="5"/>
  <c r="D743" i="5" s="1"/>
  <c r="D742" i="5" s="1"/>
  <c r="O747" i="5"/>
  <c r="L741" i="5"/>
  <c r="I741" i="5"/>
  <c r="O706" i="5"/>
  <c r="O714" i="5"/>
  <c r="O718" i="5"/>
  <c r="O722" i="5"/>
  <c r="O730" i="5"/>
  <c r="C743" i="5"/>
  <c r="O1173" i="5"/>
  <c r="O1169" i="5"/>
  <c r="O1165" i="5"/>
  <c r="O1157" i="5"/>
  <c r="O853" i="5"/>
  <c r="O849" i="5"/>
  <c r="O845" i="5"/>
  <c r="O841" i="5"/>
  <c r="O837" i="5"/>
  <c r="O833" i="5"/>
  <c r="O829" i="5"/>
  <c r="O817" i="5"/>
  <c r="O813" i="5"/>
  <c r="O793" i="5"/>
  <c r="O781" i="5"/>
  <c r="O757" i="5"/>
  <c r="O749" i="5"/>
  <c r="O719" i="5"/>
  <c r="O711" i="5"/>
  <c r="O737" i="5"/>
  <c r="K736" i="5"/>
  <c r="K735" i="5" s="1"/>
  <c r="K700" i="5" s="1"/>
  <c r="O1184" i="5"/>
  <c r="O1016" i="5"/>
  <c r="O1004" i="5"/>
  <c r="O852" i="5"/>
  <c r="O828" i="5"/>
  <c r="O788" i="5"/>
  <c r="O780" i="5"/>
  <c r="O776" i="5"/>
  <c r="O772" i="5"/>
  <c r="O764" i="5"/>
  <c r="O760" i="5"/>
  <c r="O752" i="5"/>
  <c r="D736" i="5"/>
  <c r="D735" i="5" s="1"/>
  <c r="D700" i="5" s="1"/>
  <c r="H736" i="5"/>
  <c r="H735" i="5" s="1"/>
  <c r="H700" i="5" s="1"/>
  <c r="L736" i="5"/>
  <c r="L735" i="5" s="1"/>
  <c r="L700" i="5" s="1"/>
  <c r="K699" i="5"/>
  <c r="J699" i="5"/>
  <c r="J698" i="5" s="1"/>
  <c r="J697" i="5" s="1"/>
  <c r="G736" i="5"/>
  <c r="G735" i="5" s="1"/>
  <c r="G700" i="5" s="1"/>
  <c r="G699" i="5" s="1"/>
  <c r="C735" i="5"/>
  <c r="E1237" i="345" l="1"/>
  <c r="E735" i="345"/>
  <c r="E743" i="345"/>
  <c r="N699" i="5"/>
  <c r="N698" i="5" s="1"/>
  <c r="N697" i="5" s="1"/>
  <c r="E736" i="345"/>
  <c r="E744" i="345"/>
  <c r="E852" i="345"/>
  <c r="E1043" i="345"/>
  <c r="K1043" i="345" s="1"/>
  <c r="AC1043" i="345" s="1"/>
  <c r="G698" i="5"/>
  <c r="G697" i="5" s="1"/>
  <c r="L699" i="5"/>
  <c r="L698" i="5" s="1"/>
  <c r="L697" i="5" s="1"/>
  <c r="E827" i="345"/>
  <c r="E849" i="345"/>
  <c r="E828" i="345"/>
  <c r="K828" i="345" s="1"/>
  <c r="AC828" i="345" s="1"/>
  <c r="H699" i="5"/>
  <c r="H698" i="5" s="1"/>
  <c r="H697" i="5" s="1"/>
  <c r="O744" i="5"/>
  <c r="C792" i="5"/>
  <c r="E792" i="345" s="1"/>
  <c r="D867" i="5"/>
  <c r="D741" i="5"/>
  <c r="D699" i="5" s="1"/>
  <c r="K698" i="5"/>
  <c r="K697" i="5" s="1"/>
  <c r="E698" i="5"/>
  <c r="E697" i="5" s="1"/>
  <c r="K852" i="345"/>
  <c r="AC852" i="345" s="1"/>
  <c r="K868" i="345"/>
  <c r="AC868" i="345" s="1"/>
  <c r="K736" i="345"/>
  <c r="AC736" i="345" s="1"/>
  <c r="O868" i="5"/>
  <c r="M741" i="5"/>
  <c r="M699" i="5" s="1"/>
  <c r="M698" i="5" s="1"/>
  <c r="M697" i="5" s="1"/>
  <c r="K1237" i="345"/>
  <c r="AC1237" i="345" s="1"/>
  <c r="C1235" i="5"/>
  <c r="O1236" i="5"/>
  <c r="K735" i="345"/>
  <c r="AC735" i="345" s="1"/>
  <c r="K743" i="345"/>
  <c r="AC743" i="345" s="1"/>
  <c r="I699" i="5"/>
  <c r="I698" i="5" s="1"/>
  <c r="I697" i="5" s="1"/>
  <c r="K744" i="345"/>
  <c r="AC744" i="345" s="1"/>
  <c r="K849" i="345"/>
  <c r="AC849" i="345" s="1"/>
  <c r="C848" i="5"/>
  <c r="K827" i="345"/>
  <c r="AC827" i="345" s="1"/>
  <c r="F699" i="5"/>
  <c r="F698" i="5" s="1"/>
  <c r="F697" i="5" s="1"/>
  <c r="AB741" i="345"/>
  <c r="R699" i="345"/>
  <c r="L698" i="345"/>
  <c r="D1235" i="345"/>
  <c r="D698" i="345"/>
  <c r="AA699" i="345"/>
  <c r="S698" i="345"/>
  <c r="R1236" i="345"/>
  <c r="AB1236" i="345" s="1"/>
  <c r="L1235" i="345"/>
  <c r="C826" i="5"/>
  <c r="O827" i="5"/>
  <c r="C867" i="5"/>
  <c r="E867" i="345" s="1"/>
  <c r="C742" i="5"/>
  <c r="O743" i="5"/>
  <c r="O736" i="5"/>
  <c r="O735" i="5"/>
  <c r="C700" i="5"/>
  <c r="E742" i="345" l="1"/>
  <c r="E1236" i="345"/>
  <c r="E700" i="345"/>
  <c r="E826" i="345"/>
  <c r="K826" i="345" s="1"/>
  <c r="AC826" i="345" s="1"/>
  <c r="E848" i="345"/>
  <c r="C791" i="5"/>
  <c r="E791" i="345" s="1"/>
  <c r="O792" i="5"/>
  <c r="K792" i="345"/>
  <c r="AC792" i="345" s="1"/>
  <c r="D866" i="5"/>
  <c r="K742" i="345"/>
  <c r="AC742" i="345" s="1"/>
  <c r="K867" i="345"/>
  <c r="AC867" i="345" s="1"/>
  <c r="K1236" i="345"/>
  <c r="AC1236" i="345" s="1"/>
  <c r="C1234" i="5"/>
  <c r="O1235" i="5"/>
  <c r="K848" i="345"/>
  <c r="AC848" i="345" s="1"/>
  <c r="O848" i="5"/>
  <c r="K700" i="345"/>
  <c r="AC700" i="345" s="1"/>
  <c r="AB699" i="345"/>
  <c r="S697" i="345"/>
  <c r="AA698" i="345"/>
  <c r="R698" i="345"/>
  <c r="L697" i="345"/>
  <c r="L1292" i="345"/>
  <c r="R1235" i="345"/>
  <c r="D697" i="345"/>
  <c r="D1292" i="345"/>
  <c r="C866" i="5"/>
  <c r="E866" i="345" s="1"/>
  <c r="O867" i="5"/>
  <c r="C825" i="5"/>
  <c r="O826" i="5"/>
  <c r="O742" i="5"/>
  <c r="O700" i="5"/>
  <c r="E1235" i="345" l="1"/>
  <c r="E825" i="345"/>
  <c r="K825" i="345" s="1"/>
  <c r="AC825" i="345" s="1"/>
  <c r="C779" i="5"/>
  <c r="E779" i="345" s="1"/>
  <c r="K791" i="345"/>
  <c r="AC791" i="345" s="1"/>
  <c r="O791" i="5"/>
  <c r="D860" i="5"/>
  <c r="O1234" i="5"/>
  <c r="K866" i="345"/>
  <c r="AC866" i="345" s="1"/>
  <c r="AB698" i="345"/>
  <c r="S1193" i="345"/>
  <c r="S1293" i="345" s="1"/>
  <c r="AA697" i="345"/>
  <c r="R1292" i="345"/>
  <c r="AB1235" i="345"/>
  <c r="L1193" i="345"/>
  <c r="L1293" i="345" s="1"/>
  <c r="R697" i="345"/>
  <c r="R1193" i="345" s="1"/>
  <c r="D1193" i="345"/>
  <c r="D1293" i="345" s="1"/>
  <c r="O825" i="5"/>
  <c r="C860" i="5"/>
  <c r="E860" i="345" s="1"/>
  <c r="O866" i="5"/>
  <c r="C778" i="5" l="1"/>
  <c r="E778" i="345" s="1"/>
  <c r="K779" i="345"/>
  <c r="AC779" i="345" s="1"/>
  <c r="O779" i="5"/>
  <c r="D840" i="5"/>
  <c r="K860" i="345"/>
  <c r="AC860" i="345" s="1"/>
  <c r="E1292" i="345"/>
  <c r="K1235" i="345"/>
  <c r="K1292" i="345" s="1"/>
  <c r="AB1292" i="345"/>
  <c r="AA1193" i="345"/>
  <c r="AA1293" i="345" s="1"/>
  <c r="AB697" i="345"/>
  <c r="C840" i="5"/>
  <c r="E840" i="345" s="1"/>
  <c r="O860" i="5"/>
  <c r="N692" i="5"/>
  <c r="M692" i="5"/>
  <c r="L692" i="5"/>
  <c r="K692" i="5"/>
  <c r="J692" i="5"/>
  <c r="I692" i="5"/>
  <c r="H692" i="5"/>
  <c r="G692" i="5"/>
  <c r="F692" i="5"/>
  <c r="E692" i="5"/>
  <c r="D692" i="5"/>
  <c r="N690" i="5"/>
  <c r="M690" i="5"/>
  <c r="L690" i="5"/>
  <c r="K690" i="5"/>
  <c r="J690" i="5"/>
  <c r="I690" i="5"/>
  <c r="H690" i="5"/>
  <c r="G690" i="5"/>
  <c r="F690" i="5"/>
  <c r="E690" i="5"/>
  <c r="D690" i="5"/>
  <c r="N688" i="5"/>
  <c r="M688" i="5"/>
  <c r="L688" i="5"/>
  <c r="K688" i="5"/>
  <c r="J688" i="5"/>
  <c r="I688" i="5"/>
  <c r="H688" i="5"/>
  <c r="G688" i="5"/>
  <c r="F688" i="5"/>
  <c r="E688" i="5"/>
  <c r="D688" i="5"/>
  <c r="N686" i="5"/>
  <c r="M686" i="5"/>
  <c r="L686" i="5"/>
  <c r="K686" i="5"/>
  <c r="J686" i="5"/>
  <c r="I686" i="5"/>
  <c r="H686" i="5"/>
  <c r="G686" i="5"/>
  <c r="F686" i="5"/>
  <c r="E686" i="5"/>
  <c r="D686" i="5"/>
  <c r="N684" i="5"/>
  <c r="M684" i="5"/>
  <c r="L684" i="5"/>
  <c r="K684" i="5"/>
  <c r="J684" i="5"/>
  <c r="I684" i="5"/>
  <c r="H684" i="5"/>
  <c r="G684" i="5"/>
  <c r="F684" i="5"/>
  <c r="E684" i="5"/>
  <c r="D684" i="5"/>
  <c r="N682" i="5"/>
  <c r="M682" i="5"/>
  <c r="L682" i="5"/>
  <c r="K682" i="5"/>
  <c r="J682" i="5"/>
  <c r="I682" i="5"/>
  <c r="H682" i="5"/>
  <c r="G682" i="5"/>
  <c r="F682" i="5"/>
  <c r="E682" i="5"/>
  <c r="D682" i="5"/>
  <c r="N680" i="5"/>
  <c r="M680" i="5"/>
  <c r="L680" i="5"/>
  <c r="K680" i="5"/>
  <c r="J680" i="5"/>
  <c r="I680" i="5"/>
  <c r="H680" i="5"/>
  <c r="G680" i="5"/>
  <c r="F680" i="5"/>
  <c r="E680" i="5"/>
  <c r="D680" i="5"/>
  <c r="N678" i="5"/>
  <c r="M678" i="5"/>
  <c r="L678" i="5"/>
  <c r="K678" i="5"/>
  <c r="J678" i="5"/>
  <c r="I678" i="5"/>
  <c r="H678" i="5"/>
  <c r="G678" i="5"/>
  <c r="F678" i="5"/>
  <c r="E678" i="5"/>
  <c r="D678" i="5"/>
  <c r="N676" i="5"/>
  <c r="M676" i="5"/>
  <c r="L676" i="5"/>
  <c r="K676" i="5"/>
  <c r="J676" i="5"/>
  <c r="I676" i="5"/>
  <c r="H676" i="5"/>
  <c r="G676" i="5"/>
  <c r="F676" i="5"/>
  <c r="E676" i="5"/>
  <c r="D676" i="5"/>
  <c r="N674" i="5"/>
  <c r="M674" i="5"/>
  <c r="L674" i="5"/>
  <c r="K674" i="5"/>
  <c r="J674" i="5"/>
  <c r="I674" i="5"/>
  <c r="H674" i="5"/>
  <c r="G674" i="5"/>
  <c r="F674" i="5"/>
  <c r="E674" i="5"/>
  <c r="D674" i="5"/>
  <c r="N672" i="5"/>
  <c r="M672" i="5"/>
  <c r="L672" i="5"/>
  <c r="K672" i="5"/>
  <c r="J672" i="5"/>
  <c r="I672" i="5"/>
  <c r="H672" i="5"/>
  <c r="G672" i="5"/>
  <c r="F672" i="5"/>
  <c r="E672" i="5"/>
  <c r="D672" i="5"/>
  <c r="N670" i="5"/>
  <c r="M670" i="5"/>
  <c r="L670" i="5"/>
  <c r="K670" i="5"/>
  <c r="J670" i="5"/>
  <c r="I670" i="5"/>
  <c r="H670" i="5"/>
  <c r="G670" i="5"/>
  <c r="F670" i="5"/>
  <c r="E670" i="5"/>
  <c r="D670" i="5"/>
  <c r="N669" i="5"/>
  <c r="M669" i="5"/>
  <c r="L669" i="5"/>
  <c r="K669" i="5"/>
  <c r="J669" i="5"/>
  <c r="I669" i="5"/>
  <c r="H669" i="5"/>
  <c r="G669" i="5"/>
  <c r="F669" i="5"/>
  <c r="E669" i="5"/>
  <c r="D669" i="5"/>
  <c r="N668" i="5"/>
  <c r="M668" i="5"/>
  <c r="L668" i="5"/>
  <c r="K668" i="5"/>
  <c r="J668" i="5"/>
  <c r="I668" i="5"/>
  <c r="H668" i="5"/>
  <c r="G668" i="5"/>
  <c r="F668" i="5"/>
  <c r="E668" i="5"/>
  <c r="D668" i="5"/>
  <c r="N666" i="5"/>
  <c r="M666" i="5"/>
  <c r="L666" i="5"/>
  <c r="K666" i="5"/>
  <c r="J666" i="5"/>
  <c r="I666" i="5"/>
  <c r="H666" i="5"/>
  <c r="G666" i="5"/>
  <c r="F666" i="5"/>
  <c r="E666" i="5"/>
  <c r="D666" i="5"/>
  <c r="N664" i="5"/>
  <c r="M664" i="5"/>
  <c r="L664" i="5"/>
  <c r="K664" i="5"/>
  <c r="J664" i="5"/>
  <c r="I664" i="5"/>
  <c r="H664" i="5"/>
  <c r="G664" i="5"/>
  <c r="F664" i="5"/>
  <c r="E664" i="5"/>
  <c r="D664" i="5"/>
  <c r="N663" i="5"/>
  <c r="M663" i="5"/>
  <c r="L663" i="5"/>
  <c r="K663" i="5"/>
  <c r="J663" i="5"/>
  <c r="I663" i="5"/>
  <c r="H663" i="5"/>
  <c r="G663" i="5"/>
  <c r="F663" i="5"/>
  <c r="E663" i="5"/>
  <c r="D663" i="5"/>
  <c r="N662" i="5"/>
  <c r="M662" i="5"/>
  <c r="L662" i="5"/>
  <c r="K662" i="5"/>
  <c r="J662" i="5"/>
  <c r="I662" i="5"/>
  <c r="H662" i="5"/>
  <c r="G662" i="5"/>
  <c r="F662" i="5"/>
  <c r="E662" i="5"/>
  <c r="D662" i="5"/>
  <c r="N661" i="5"/>
  <c r="M661" i="5"/>
  <c r="L661" i="5"/>
  <c r="K661" i="5"/>
  <c r="J661" i="5"/>
  <c r="I661" i="5"/>
  <c r="H661" i="5"/>
  <c r="G661" i="5"/>
  <c r="F661" i="5"/>
  <c r="E661" i="5"/>
  <c r="D661" i="5"/>
  <c r="N660" i="5"/>
  <c r="M660" i="5"/>
  <c r="L660" i="5"/>
  <c r="K660" i="5"/>
  <c r="J660" i="5"/>
  <c r="I660" i="5"/>
  <c r="H660" i="5"/>
  <c r="G660" i="5"/>
  <c r="F660" i="5"/>
  <c r="E660" i="5"/>
  <c r="D660" i="5"/>
  <c r="N658" i="5"/>
  <c r="M658" i="5"/>
  <c r="L658" i="5"/>
  <c r="K658" i="5"/>
  <c r="J658" i="5"/>
  <c r="I658" i="5"/>
  <c r="H658" i="5"/>
  <c r="G658" i="5"/>
  <c r="F658" i="5"/>
  <c r="E658" i="5"/>
  <c r="D658" i="5"/>
  <c r="N656" i="5"/>
  <c r="M656" i="5"/>
  <c r="L656" i="5"/>
  <c r="K656" i="5"/>
  <c r="J656" i="5"/>
  <c r="I656" i="5"/>
  <c r="H656" i="5"/>
  <c r="G656" i="5"/>
  <c r="F656" i="5"/>
  <c r="E656" i="5"/>
  <c r="D656" i="5"/>
  <c r="N655" i="5"/>
  <c r="M655" i="5"/>
  <c r="L655" i="5"/>
  <c r="K655" i="5"/>
  <c r="J655" i="5"/>
  <c r="I655" i="5"/>
  <c r="H655" i="5"/>
  <c r="G655" i="5"/>
  <c r="F655" i="5"/>
  <c r="E655" i="5"/>
  <c r="D655" i="5"/>
  <c r="N653" i="5"/>
  <c r="M653" i="5"/>
  <c r="L653" i="5"/>
  <c r="K653" i="5"/>
  <c r="J653" i="5"/>
  <c r="I653" i="5"/>
  <c r="H653" i="5"/>
  <c r="G653" i="5"/>
  <c r="F653" i="5"/>
  <c r="E653" i="5"/>
  <c r="D653" i="5"/>
  <c r="N652" i="5"/>
  <c r="M652" i="5"/>
  <c r="L652" i="5"/>
  <c r="K652" i="5"/>
  <c r="J652" i="5"/>
  <c r="I652" i="5"/>
  <c r="H652" i="5"/>
  <c r="G652" i="5"/>
  <c r="F652" i="5"/>
  <c r="E652" i="5"/>
  <c r="D652" i="5"/>
  <c r="N650" i="5"/>
  <c r="M650" i="5"/>
  <c r="L650" i="5"/>
  <c r="K650" i="5"/>
  <c r="J650" i="5"/>
  <c r="I650" i="5"/>
  <c r="H650" i="5"/>
  <c r="G650" i="5"/>
  <c r="F650" i="5"/>
  <c r="E650" i="5"/>
  <c r="D650" i="5"/>
  <c r="N649" i="5"/>
  <c r="M649" i="5"/>
  <c r="L649" i="5"/>
  <c r="K649" i="5"/>
  <c r="J649" i="5"/>
  <c r="I649" i="5"/>
  <c r="H649" i="5"/>
  <c r="G649" i="5"/>
  <c r="F649" i="5"/>
  <c r="E649" i="5"/>
  <c r="D649" i="5"/>
  <c r="N648" i="5"/>
  <c r="M648" i="5"/>
  <c r="L648" i="5"/>
  <c r="K648" i="5"/>
  <c r="J648" i="5"/>
  <c r="I648" i="5"/>
  <c r="H648" i="5"/>
  <c r="G648" i="5"/>
  <c r="F648" i="5"/>
  <c r="E648" i="5"/>
  <c r="D648" i="5"/>
  <c r="N647" i="5"/>
  <c r="M647" i="5"/>
  <c r="L647" i="5"/>
  <c r="K647" i="5"/>
  <c r="J647" i="5"/>
  <c r="I647" i="5"/>
  <c r="H647" i="5"/>
  <c r="G647" i="5"/>
  <c r="F647" i="5"/>
  <c r="E647" i="5"/>
  <c r="D647" i="5"/>
  <c r="N645" i="5"/>
  <c r="M645" i="5"/>
  <c r="L645" i="5"/>
  <c r="K645" i="5"/>
  <c r="J645" i="5"/>
  <c r="I645" i="5"/>
  <c r="H645" i="5"/>
  <c r="G645" i="5"/>
  <c r="F645" i="5"/>
  <c r="E645" i="5"/>
  <c r="D645" i="5"/>
  <c r="N644" i="5"/>
  <c r="M644" i="5"/>
  <c r="L644" i="5"/>
  <c r="K644" i="5"/>
  <c r="J644" i="5"/>
  <c r="I644" i="5"/>
  <c r="H644" i="5"/>
  <c r="G644" i="5"/>
  <c r="F644" i="5"/>
  <c r="E644" i="5"/>
  <c r="D644" i="5"/>
  <c r="N643" i="5"/>
  <c r="M643" i="5"/>
  <c r="L643" i="5"/>
  <c r="K643" i="5"/>
  <c r="J643" i="5"/>
  <c r="I643" i="5"/>
  <c r="H643" i="5"/>
  <c r="G643" i="5"/>
  <c r="F643" i="5"/>
  <c r="E643" i="5"/>
  <c r="D643" i="5"/>
  <c r="N642" i="5"/>
  <c r="M642" i="5"/>
  <c r="L642" i="5"/>
  <c r="K642" i="5"/>
  <c r="J642" i="5"/>
  <c r="I642" i="5"/>
  <c r="H642" i="5"/>
  <c r="G642" i="5"/>
  <c r="F642" i="5"/>
  <c r="E642" i="5"/>
  <c r="D642" i="5"/>
  <c r="N640" i="5"/>
  <c r="M640" i="5"/>
  <c r="L640" i="5"/>
  <c r="K640" i="5"/>
  <c r="J640" i="5"/>
  <c r="I640" i="5"/>
  <c r="H640" i="5"/>
  <c r="G640" i="5"/>
  <c r="F640" i="5"/>
  <c r="E640" i="5"/>
  <c r="D640" i="5"/>
  <c r="N638" i="5"/>
  <c r="M638" i="5"/>
  <c r="L638" i="5"/>
  <c r="K638" i="5"/>
  <c r="J638" i="5"/>
  <c r="I638" i="5"/>
  <c r="H638" i="5"/>
  <c r="G638" i="5"/>
  <c r="F638" i="5"/>
  <c r="E638" i="5"/>
  <c r="D638" i="5"/>
  <c r="N636" i="5"/>
  <c r="M636" i="5"/>
  <c r="L636" i="5"/>
  <c r="K636" i="5"/>
  <c r="J636" i="5"/>
  <c r="I636" i="5"/>
  <c r="H636" i="5"/>
  <c r="G636" i="5"/>
  <c r="F636" i="5"/>
  <c r="E636" i="5"/>
  <c r="D636" i="5"/>
  <c r="N634" i="5"/>
  <c r="M634" i="5"/>
  <c r="L634" i="5"/>
  <c r="K634" i="5"/>
  <c r="J634" i="5"/>
  <c r="I634" i="5"/>
  <c r="H634" i="5"/>
  <c r="G634" i="5"/>
  <c r="F634" i="5"/>
  <c r="E634" i="5"/>
  <c r="D634" i="5"/>
  <c r="N632" i="5"/>
  <c r="M632" i="5"/>
  <c r="L632" i="5"/>
  <c r="K632" i="5"/>
  <c r="J632" i="5"/>
  <c r="I632" i="5"/>
  <c r="H632" i="5"/>
  <c r="G632" i="5"/>
  <c r="F632" i="5"/>
  <c r="E632" i="5"/>
  <c r="D632" i="5"/>
  <c r="N630" i="5"/>
  <c r="M630" i="5"/>
  <c r="L630" i="5"/>
  <c r="K630" i="5"/>
  <c r="J630" i="5"/>
  <c r="I630" i="5"/>
  <c r="H630" i="5"/>
  <c r="G630" i="5"/>
  <c r="F630" i="5"/>
  <c r="E630" i="5"/>
  <c r="D630" i="5"/>
  <c r="N628" i="5"/>
  <c r="M628" i="5"/>
  <c r="L628" i="5"/>
  <c r="K628" i="5"/>
  <c r="J628" i="5"/>
  <c r="I628" i="5"/>
  <c r="H628" i="5"/>
  <c r="G628" i="5"/>
  <c r="F628" i="5"/>
  <c r="E628" i="5"/>
  <c r="D628" i="5"/>
  <c r="N626" i="5"/>
  <c r="M626" i="5"/>
  <c r="L626" i="5"/>
  <c r="K626" i="5"/>
  <c r="J626" i="5"/>
  <c r="I626" i="5"/>
  <c r="H626" i="5"/>
  <c r="G626" i="5"/>
  <c r="F626" i="5"/>
  <c r="E626" i="5"/>
  <c r="D626" i="5"/>
  <c r="N624" i="5"/>
  <c r="M624" i="5"/>
  <c r="L624" i="5"/>
  <c r="K624" i="5"/>
  <c r="J624" i="5"/>
  <c r="I624" i="5"/>
  <c r="H624" i="5"/>
  <c r="G624" i="5"/>
  <c r="F624" i="5"/>
  <c r="E624" i="5"/>
  <c r="D624" i="5"/>
  <c r="N622" i="5"/>
  <c r="M622" i="5"/>
  <c r="L622" i="5"/>
  <c r="K622" i="5"/>
  <c r="J622" i="5"/>
  <c r="I622" i="5"/>
  <c r="H622" i="5"/>
  <c r="G622" i="5"/>
  <c r="F622" i="5"/>
  <c r="E622" i="5"/>
  <c r="D622" i="5"/>
  <c r="N620" i="5"/>
  <c r="M620" i="5"/>
  <c r="L620" i="5"/>
  <c r="K620" i="5"/>
  <c r="J620" i="5"/>
  <c r="I620" i="5"/>
  <c r="H620" i="5"/>
  <c r="G620" i="5"/>
  <c r="F620" i="5"/>
  <c r="E620" i="5"/>
  <c r="D620" i="5"/>
  <c r="N616" i="5"/>
  <c r="N615" i="5" s="1"/>
  <c r="M616" i="5"/>
  <c r="M615" i="5" s="1"/>
  <c r="L616" i="5"/>
  <c r="L615" i="5" s="1"/>
  <c r="K616" i="5"/>
  <c r="J616" i="5"/>
  <c r="J615" i="5" s="1"/>
  <c r="I616" i="5"/>
  <c r="I615" i="5" s="1"/>
  <c r="H616" i="5"/>
  <c r="H615" i="5" s="1"/>
  <c r="G616" i="5"/>
  <c r="G615" i="5" s="1"/>
  <c r="F616" i="5"/>
  <c r="F615" i="5" s="1"/>
  <c r="E616" i="5"/>
  <c r="E615" i="5" s="1"/>
  <c r="D616" i="5"/>
  <c r="D615" i="5" s="1"/>
  <c r="K615" i="5"/>
  <c r="N612" i="5"/>
  <c r="N611" i="5" s="1"/>
  <c r="M612" i="5"/>
  <c r="M611" i="5" s="1"/>
  <c r="L612" i="5"/>
  <c r="L611" i="5" s="1"/>
  <c r="K612" i="5"/>
  <c r="K611" i="5" s="1"/>
  <c r="J612" i="5"/>
  <c r="J611" i="5" s="1"/>
  <c r="I612" i="5"/>
  <c r="I611" i="5" s="1"/>
  <c r="H612" i="5"/>
  <c r="H611" i="5" s="1"/>
  <c r="G612" i="5"/>
  <c r="G611" i="5" s="1"/>
  <c r="F612" i="5"/>
  <c r="F611" i="5" s="1"/>
  <c r="E612" i="5"/>
  <c r="E611" i="5" s="1"/>
  <c r="D612" i="5"/>
  <c r="D611" i="5" s="1"/>
  <c r="N607" i="5"/>
  <c r="N606" i="5" s="1"/>
  <c r="N605" i="5" s="1"/>
  <c r="M607" i="5"/>
  <c r="M606" i="5" s="1"/>
  <c r="M605" i="5" s="1"/>
  <c r="L607" i="5"/>
  <c r="L606" i="5" s="1"/>
  <c r="L605" i="5" s="1"/>
  <c r="K607" i="5"/>
  <c r="K606" i="5" s="1"/>
  <c r="K605" i="5" s="1"/>
  <c r="J607" i="5"/>
  <c r="J606" i="5" s="1"/>
  <c r="J605" i="5" s="1"/>
  <c r="I607" i="5"/>
  <c r="I606" i="5" s="1"/>
  <c r="I605" i="5" s="1"/>
  <c r="H607" i="5"/>
  <c r="H606" i="5" s="1"/>
  <c r="H605" i="5" s="1"/>
  <c r="G607" i="5"/>
  <c r="G606" i="5" s="1"/>
  <c r="G605" i="5" s="1"/>
  <c r="F607" i="5"/>
  <c r="F606" i="5" s="1"/>
  <c r="F605" i="5" s="1"/>
  <c r="E607" i="5"/>
  <c r="E606" i="5" s="1"/>
  <c r="E605" i="5" s="1"/>
  <c r="D607" i="5"/>
  <c r="D606" i="5" s="1"/>
  <c r="D605" i="5" s="1"/>
  <c r="N602" i="5"/>
  <c r="M602" i="5"/>
  <c r="L602" i="5"/>
  <c r="K602" i="5"/>
  <c r="J602" i="5"/>
  <c r="I602" i="5"/>
  <c r="H602" i="5"/>
  <c r="G602" i="5"/>
  <c r="F602" i="5"/>
  <c r="E602" i="5"/>
  <c r="D602" i="5"/>
  <c r="N600" i="5"/>
  <c r="M600" i="5"/>
  <c r="L600" i="5"/>
  <c r="K600" i="5"/>
  <c r="J600" i="5"/>
  <c r="I600" i="5"/>
  <c r="H600" i="5"/>
  <c r="G600" i="5"/>
  <c r="F600" i="5"/>
  <c r="E600" i="5"/>
  <c r="D600" i="5"/>
  <c r="N598" i="5"/>
  <c r="M598" i="5"/>
  <c r="L598" i="5"/>
  <c r="K598" i="5"/>
  <c r="J598" i="5"/>
  <c r="I598" i="5"/>
  <c r="H598" i="5"/>
  <c r="G598" i="5"/>
  <c r="F598" i="5"/>
  <c r="E598" i="5"/>
  <c r="D598" i="5"/>
  <c r="N595" i="5"/>
  <c r="M595" i="5"/>
  <c r="L595" i="5"/>
  <c r="K595" i="5"/>
  <c r="J595" i="5"/>
  <c r="I595" i="5"/>
  <c r="H595" i="5"/>
  <c r="G595" i="5"/>
  <c r="F595" i="5"/>
  <c r="E595" i="5"/>
  <c r="D595" i="5"/>
  <c r="N592" i="5"/>
  <c r="M592" i="5"/>
  <c r="L592" i="5"/>
  <c r="K592" i="5"/>
  <c r="J592" i="5"/>
  <c r="I592" i="5"/>
  <c r="H592" i="5"/>
  <c r="G592" i="5"/>
  <c r="F592" i="5"/>
  <c r="E592" i="5"/>
  <c r="D592" i="5"/>
  <c r="N590" i="5"/>
  <c r="M590" i="5"/>
  <c r="L590" i="5"/>
  <c r="K590" i="5"/>
  <c r="J590" i="5"/>
  <c r="I590" i="5"/>
  <c r="H590" i="5"/>
  <c r="G590" i="5"/>
  <c r="F590" i="5"/>
  <c r="E590" i="5"/>
  <c r="D590" i="5"/>
  <c r="N585" i="5"/>
  <c r="N584" i="5" s="1"/>
  <c r="M585" i="5"/>
  <c r="M584" i="5" s="1"/>
  <c r="L585" i="5"/>
  <c r="L584" i="5" s="1"/>
  <c r="K585" i="5"/>
  <c r="K584" i="5" s="1"/>
  <c r="J585" i="5"/>
  <c r="J584" i="5" s="1"/>
  <c r="I585" i="5"/>
  <c r="I584" i="5" s="1"/>
  <c r="H585" i="5"/>
  <c r="H584" i="5" s="1"/>
  <c r="G585" i="5"/>
  <c r="G584" i="5" s="1"/>
  <c r="F585" i="5"/>
  <c r="F584" i="5" s="1"/>
  <c r="E585" i="5"/>
  <c r="E584" i="5" s="1"/>
  <c r="D585" i="5"/>
  <c r="D584" i="5" s="1"/>
  <c r="N575" i="5"/>
  <c r="M575" i="5"/>
  <c r="L575" i="5"/>
  <c r="K575" i="5"/>
  <c r="J575" i="5"/>
  <c r="I575" i="5"/>
  <c r="H575" i="5"/>
  <c r="G575" i="5"/>
  <c r="F575" i="5"/>
  <c r="E575" i="5"/>
  <c r="D575" i="5"/>
  <c r="N573" i="5"/>
  <c r="M573" i="5"/>
  <c r="L573" i="5"/>
  <c r="K573" i="5"/>
  <c r="J573" i="5"/>
  <c r="I573" i="5"/>
  <c r="H573" i="5"/>
  <c r="G573" i="5"/>
  <c r="F573" i="5"/>
  <c r="E573" i="5"/>
  <c r="D573" i="5"/>
  <c r="N571" i="5"/>
  <c r="M571" i="5"/>
  <c r="L571" i="5"/>
  <c r="K571" i="5"/>
  <c r="J571" i="5"/>
  <c r="I571" i="5"/>
  <c r="H571" i="5"/>
  <c r="G571" i="5"/>
  <c r="F571" i="5"/>
  <c r="E571" i="5"/>
  <c r="D571" i="5"/>
  <c r="N568" i="5"/>
  <c r="M568" i="5"/>
  <c r="L568" i="5"/>
  <c r="K568" i="5"/>
  <c r="J568" i="5"/>
  <c r="I568" i="5"/>
  <c r="H568" i="5"/>
  <c r="G568" i="5"/>
  <c r="F568" i="5"/>
  <c r="E568" i="5"/>
  <c r="D568" i="5"/>
  <c r="N562" i="5"/>
  <c r="M562" i="5"/>
  <c r="L562" i="5"/>
  <c r="K562" i="5"/>
  <c r="J562" i="5"/>
  <c r="I562" i="5"/>
  <c r="H562" i="5"/>
  <c r="G562" i="5"/>
  <c r="F562" i="5"/>
  <c r="E562" i="5"/>
  <c r="D562" i="5"/>
  <c r="N559" i="5"/>
  <c r="M559" i="5"/>
  <c r="L559" i="5"/>
  <c r="K559" i="5"/>
  <c r="J559" i="5"/>
  <c r="I559" i="5"/>
  <c r="H559" i="5"/>
  <c r="G559" i="5"/>
  <c r="F559" i="5"/>
  <c r="E559" i="5"/>
  <c r="D559" i="5"/>
  <c r="N557" i="5"/>
  <c r="M557" i="5"/>
  <c r="L557" i="5"/>
  <c r="K557" i="5"/>
  <c r="J557" i="5"/>
  <c r="I557" i="5"/>
  <c r="H557" i="5"/>
  <c r="G557" i="5"/>
  <c r="F557" i="5"/>
  <c r="E557" i="5"/>
  <c r="D557" i="5"/>
  <c r="N554" i="5"/>
  <c r="M554" i="5"/>
  <c r="L554" i="5"/>
  <c r="K554" i="5"/>
  <c r="J554" i="5"/>
  <c r="I554" i="5"/>
  <c r="H554" i="5"/>
  <c r="G554" i="5"/>
  <c r="F554" i="5"/>
  <c r="E554" i="5"/>
  <c r="D554" i="5"/>
  <c r="N552" i="5"/>
  <c r="M552" i="5"/>
  <c r="L552" i="5"/>
  <c r="K552" i="5"/>
  <c r="J552" i="5"/>
  <c r="I552" i="5"/>
  <c r="H552" i="5"/>
  <c r="G552" i="5"/>
  <c r="F552" i="5"/>
  <c r="E552" i="5"/>
  <c r="D552" i="5"/>
  <c r="N550" i="5"/>
  <c r="M550" i="5"/>
  <c r="L550" i="5"/>
  <c r="K550" i="5"/>
  <c r="J550" i="5"/>
  <c r="I550" i="5"/>
  <c r="H550" i="5"/>
  <c r="G550" i="5"/>
  <c r="F550" i="5"/>
  <c r="E550" i="5"/>
  <c r="D550" i="5"/>
  <c r="N548" i="5"/>
  <c r="M548" i="5"/>
  <c r="L548" i="5"/>
  <c r="K548" i="5"/>
  <c r="J548" i="5"/>
  <c r="I548" i="5"/>
  <c r="H548" i="5"/>
  <c r="G548" i="5"/>
  <c r="F548" i="5"/>
  <c r="E548" i="5"/>
  <c r="D548" i="5"/>
  <c r="N546" i="5"/>
  <c r="M546" i="5"/>
  <c r="L546" i="5"/>
  <c r="K546" i="5"/>
  <c r="J546" i="5"/>
  <c r="I546" i="5"/>
  <c r="H546" i="5"/>
  <c r="G546" i="5"/>
  <c r="F546" i="5"/>
  <c r="E546" i="5"/>
  <c r="D546" i="5"/>
  <c r="N543" i="5"/>
  <c r="M543" i="5"/>
  <c r="L543" i="5"/>
  <c r="K543" i="5"/>
  <c r="J543" i="5"/>
  <c r="I543" i="5"/>
  <c r="H543" i="5"/>
  <c r="G543" i="5"/>
  <c r="F543" i="5"/>
  <c r="E543" i="5"/>
  <c r="D543" i="5"/>
  <c r="N491" i="5"/>
  <c r="M491" i="5"/>
  <c r="L491" i="5"/>
  <c r="K491" i="5"/>
  <c r="J491" i="5"/>
  <c r="I491" i="5"/>
  <c r="H491" i="5"/>
  <c r="G491" i="5"/>
  <c r="F491" i="5"/>
  <c r="E491" i="5"/>
  <c r="D491" i="5"/>
  <c r="N488" i="5"/>
  <c r="M488" i="5"/>
  <c r="L488" i="5"/>
  <c r="K488" i="5"/>
  <c r="J488" i="5"/>
  <c r="I488" i="5"/>
  <c r="H488" i="5"/>
  <c r="G488" i="5"/>
  <c r="F488" i="5"/>
  <c r="E488" i="5"/>
  <c r="D488" i="5"/>
  <c r="N483" i="5"/>
  <c r="N482" i="5" s="1"/>
  <c r="M483" i="5"/>
  <c r="M482" i="5" s="1"/>
  <c r="K483" i="5"/>
  <c r="K482" i="5" s="1"/>
  <c r="J483" i="5"/>
  <c r="J482" i="5" s="1"/>
  <c r="I483" i="5"/>
  <c r="I482" i="5" s="1"/>
  <c r="H483" i="5"/>
  <c r="H482" i="5" s="1"/>
  <c r="G483" i="5"/>
  <c r="G482" i="5" s="1"/>
  <c r="F483" i="5"/>
  <c r="F482" i="5" s="1"/>
  <c r="E483" i="5"/>
  <c r="E482" i="5" s="1"/>
  <c r="D483" i="5"/>
  <c r="D482" i="5" s="1"/>
  <c r="L483" i="5"/>
  <c r="L482" i="5" s="1"/>
  <c r="N474" i="5"/>
  <c r="N473" i="5" s="1"/>
  <c r="M474" i="5"/>
  <c r="M473" i="5" s="1"/>
  <c r="L474" i="5"/>
  <c r="L473" i="5" s="1"/>
  <c r="K474" i="5"/>
  <c r="K473" i="5" s="1"/>
  <c r="J474" i="5"/>
  <c r="J473" i="5" s="1"/>
  <c r="I474" i="5"/>
  <c r="I473" i="5" s="1"/>
  <c r="H474" i="5"/>
  <c r="H473" i="5" s="1"/>
  <c r="G474" i="5"/>
  <c r="G473" i="5" s="1"/>
  <c r="F474" i="5"/>
  <c r="F473" i="5" s="1"/>
  <c r="E474" i="5"/>
  <c r="E473" i="5" s="1"/>
  <c r="D474" i="5"/>
  <c r="D473" i="5" s="1"/>
  <c r="N468" i="5"/>
  <c r="N467" i="5" s="1"/>
  <c r="M468" i="5"/>
  <c r="M467" i="5" s="1"/>
  <c r="M466" i="5" s="1"/>
  <c r="L468" i="5"/>
  <c r="L467" i="5" s="1"/>
  <c r="L466" i="5" s="1"/>
  <c r="K468" i="5"/>
  <c r="J468" i="5"/>
  <c r="J467" i="5" s="1"/>
  <c r="J466" i="5" s="1"/>
  <c r="I468" i="5"/>
  <c r="I467" i="5" s="1"/>
  <c r="I466" i="5" s="1"/>
  <c r="H468" i="5"/>
  <c r="H467" i="5" s="1"/>
  <c r="H466" i="5" s="1"/>
  <c r="G468" i="5"/>
  <c r="G467" i="5" s="1"/>
  <c r="G466" i="5" s="1"/>
  <c r="F468" i="5"/>
  <c r="F467" i="5" s="1"/>
  <c r="F466" i="5" s="1"/>
  <c r="E468" i="5"/>
  <c r="E467" i="5" s="1"/>
  <c r="E466" i="5" s="1"/>
  <c r="D468" i="5"/>
  <c r="D467" i="5" s="1"/>
  <c r="D466" i="5" s="1"/>
  <c r="K467" i="5"/>
  <c r="K466" i="5" s="1"/>
  <c r="N466" i="5"/>
  <c r="N464" i="5"/>
  <c r="M464" i="5"/>
  <c r="L464" i="5"/>
  <c r="K464" i="5"/>
  <c r="J464" i="5"/>
  <c r="I464" i="5"/>
  <c r="H464" i="5"/>
  <c r="G464" i="5"/>
  <c r="F464" i="5"/>
  <c r="E464" i="5"/>
  <c r="D464" i="5"/>
  <c r="N431" i="5"/>
  <c r="N413" i="5" s="1"/>
  <c r="M431" i="5"/>
  <c r="M413" i="5" s="1"/>
  <c r="L431" i="5"/>
  <c r="L413" i="5" s="1"/>
  <c r="K431" i="5"/>
  <c r="J431" i="5"/>
  <c r="J413" i="5" s="1"/>
  <c r="I431" i="5"/>
  <c r="I413" i="5" s="1"/>
  <c r="H431" i="5"/>
  <c r="H413" i="5" s="1"/>
  <c r="G431" i="5"/>
  <c r="G413" i="5" s="1"/>
  <c r="F431" i="5"/>
  <c r="F413" i="5" s="1"/>
  <c r="E431" i="5"/>
  <c r="E413" i="5" s="1"/>
  <c r="D431" i="5"/>
  <c r="D413" i="5" s="1"/>
  <c r="K413" i="5"/>
  <c r="N409" i="5"/>
  <c r="N408" i="5" s="1"/>
  <c r="N407" i="5" s="1"/>
  <c r="M409" i="5"/>
  <c r="M408" i="5" s="1"/>
  <c r="M407" i="5" s="1"/>
  <c r="L409" i="5"/>
  <c r="L408" i="5" s="1"/>
  <c r="L407" i="5" s="1"/>
  <c r="K409" i="5"/>
  <c r="K408" i="5" s="1"/>
  <c r="K407" i="5" s="1"/>
  <c r="J409" i="5"/>
  <c r="J408" i="5" s="1"/>
  <c r="J407" i="5" s="1"/>
  <c r="I409" i="5"/>
  <c r="I408" i="5" s="1"/>
  <c r="I407" i="5" s="1"/>
  <c r="H409" i="5"/>
  <c r="H408" i="5" s="1"/>
  <c r="H407" i="5" s="1"/>
  <c r="G409" i="5"/>
  <c r="G408" i="5" s="1"/>
  <c r="G407" i="5" s="1"/>
  <c r="F409" i="5"/>
  <c r="F408" i="5" s="1"/>
  <c r="F407" i="5" s="1"/>
  <c r="E409" i="5"/>
  <c r="E408" i="5" s="1"/>
  <c r="E407" i="5" s="1"/>
  <c r="D409" i="5"/>
  <c r="D408" i="5" s="1"/>
  <c r="D407" i="5" s="1"/>
  <c r="N404" i="5"/>
  <c r="N403" i="5" s="1"/>
  <c r="M404" i="5"/>
  <c r="M403" i="5" s="1"/>
  <c r="L404" i="5"/>
  <c r="L403" i="5" s="1"/>
  <c r="K404" i="5"/>
  <c r="K403" i="5" s="1"/>
  <c r="J404" i="5"/>
  <c r="J403" i="5" s="1"/>
  <c r="I404" i="5"/>
  <c r="I403" i="5" s="1"/>
  <c r="H404" i="5"/>
  <c r="H403" i="5" s="1"/>
  <c r="G404" i="5"/>
  <c r="G403" i="5" s="1"/>
  <c r="F404" i="5"/>
  <c r="F403" i="5" s="1"/>
  <c r="E404" i="5"/>
  <c r="E403" i="5" s="1"/>
  <c r="D404" i="5"/>
  <c r="D403" i="5" s="1"/>
  <c r="N401" i="5"/>
  <c r="M401" i="5"/>
  <c r="L401" i="5"/>
  <c r="K401" i="5"/>
  <c r="J401" i="5"/>
  <c r="I401" i="5"/>
  <c r="H401" i="5"/>
  <c r="G401" i="5"/>
  <c r="F401" i="5"/>
  <c r="E401" i="5"/>
  <c r="D401" i="5"/>
  <c r="N399" i="5"/>
  <c r="N398" i="5" s="1"/>
  <c r="M399" i="5"/>
  <c r="M398" i="5" s="1"/>
  <c r="L399" i="5"/>
  <c r="L398" i="5" s="1"/>
  <c r="K399" i="5"/>
  <c r="K398" i="5" s="1"/>
  <c r="J399" i="5"/>
  <c r="J398" i="5" s="1"/>
  <c r="I399" i="5"/>
  <c r="I398" i="5" s="1"/>
  <c r="H399" i="5"/>
  <c r="H398" i="5" s="1"/>
  <c r="G399" i="5"/>
  <c r="G398" i="5" s="1"/>
  <c r="F399" i="5"/>
  <c r="F398" i="5" s="1"/>
  <c r="E399" i="5"/>
  <c r="E398" i="5" s="1"/>
  <c r="D399" i="5"/>
  <c r="D398" i="5" s="1"/>
  <c r="N376" i="5"/>
  <c r="M376" i="5"/>
  <c r="L376" i="5"/>
  <c r="K376" i="5"/>
  <c r="J376" i="5"/>
  <c r="I376" i="5"/>
  <c r="H376" i="5"/>
  <c r="G376" i="5"/>
  <c r="F376" i="5"/>
  <c r="E376" i="5"/>
  <c r="D376" i="5"/>
  <c r="N345" i="5"/>
  <c r="M345" i="5"/>
  <c r="L345" i="5"/>
  <c r="K345" i="5"/>
  <c r="J345" i="5"/>
  <c r="I345" i="5"/>
  <c r="H345" i="5"/>
  <c r="G345" i="5"/>
  <c r="F345" i="5"/>
  <c r="E345" i="5"/>
  <c r="D345" i="5"/>
  <c r="N343" i="5"/>
  <c r="M343" i="5"/>
  <c r="L343" i="5"/>
  <c r="K343" i="5"/>
  <c r="J343" i="5"/>
  <c r="I343" i="5"/>
  <c r="H343" i="5"/>
  <c r="G343" i="5"/>
  <c r="F343" i="5"/>
  <c r="E343" i="5"/>
  <c r="D343" i="5"/>
  <c r="N260" i="5"/>
  <c r="M260" i="5"/>
  <c r="L260" i="5"/>
  <c r="K260" i="5"/>
  <c r="J260" i="5"/>
  <c r="I260" i="5"/>
  <c r="I259" i="5" s="1"/>
  <c r="H260" i="5"/>
  <c r="G260" i="5"/>
  <c r="F260" i="5"/>
  <c r="E260" i="5"/>
  <c r="E259" i="5" s="1"/>
  <c r="D260" i="5"/>
  <c r="N255" i="5"/>
  <c r="M255" i="5"/>
  <c r="L255" i="5"/>
  <c r="K255" i="5"/>
  <c r="J255" i="5"/>
  <c r="I255" i="5"/>
  <c r="H255" i="5"/>
  <c r="G255" i="5"/>
  <c r="F255" i="5"/>
  <c r="E255" i="5"/>
  <c r="D255" i="5"/>
  <c r="N254" i="5"/>
  <c r="M254" i="5"/>
  <c r="L254" i="5"/>
  <c r="K254" i="5"/>
  <c r="J254" i="5"/>
  <c r="I254" i="5"/>
  <c r="H254" i="5"/>
  <c r="G254" i="5"/>
  <c r="F254" i="5"/>
  <c r="E254" i="5"/>
  <c r="D254" i="5"/>
  <c r="N253" i="5"/>
  <c r="M253" i="5"/>
  <c r="L253" i="5"/>
  <c r="K253" i="5"/>
  <c r="J253" i="5"/>
  <c r="I253" i="5"/>
  <c r="H253" i="5"/>
  <c r="G253" i="5"/>
  <c r="F253" i="5"/>
  <c r="E253" i="5"/>
  <c r="D253" i="5"/>
  <c r="N252" i="5"/>
  <c r="M252" i="5"/>
  <c r="L252" i="5"/>
  <c r="K252" i="5"/>
  <c r="J252" i="5"/>
  <c r="I252" i="5"/>
  <c r="H252" i="5"/>
  <c r="G252" i="5"/>
  <c r="F252" i="5"/>
  <c r="E252" i="5"/>
  <c r="D252" i="5"/>
  <c r="N251" i="5"/>
  <c r="M251" i="5"/>
  <c r="L251" i="5"/>
  <c r="K251" i="5"/>
  <c r="J251" i="5"/>
  <c r="I251" i="5"/>
  <c r="H251" i="5"/>
  <c r="G251" i="5"/>
  <c r="F251" i="5"/>
  <c r="E251" i="5"/>
  <c r="D251" i="5"/>
  <c r="N250" i="5"/>
  <c r="M250" i="5"/>
  <c r="L250" i="5"/>
  <c r="K250" i="5"/>
  <c r="J250" i="5"/>
  <c r="I250" i="5"/>
  <c r="H250" i="5"/>
  <c r="G250" i="5"/>
  <c r="F250" i="5"/>
  <c r="E250" i="5"/>
  <c r="D250" i="5"/>
  <c r="N249" i="5"/>
  <c r="M249" i="5"/>
  <c r="L249" i="5"/>
  <c r="K249" i="5"/>
  <c r="J249" i="5"/>
  <c r="I249" i="5"/>
  <c r="H249" i="5"/>
  <c r="G249" i="5"/>
  <c r="F249" i="5"/>
  <c r="E249" i="5"/>
  <c r="D249" i="5"/>
  <c r="N247" i="5"/>
  <c r="N246" i="5" s="1"/>
  <c r="M247" i="5"/>
  <c r="M246" i="5" s="1"/>
  <c r="L247" i="5"/>
  <c r="L246" i="5" s="1"/>
  <c r="K247" i="5"/>
  <c r="K246" i="5" s="1"/>
  <c r="J247" i="5"/>
  <c r="J246" i="5" s="1"/>
  <c r="I247" i="5"/>
  <c r="I246" i="5" s="1"/>
  <c r="H247" i="5"/>
  <c r="H246" i="5" s="1"/>
  <c r="G247" i="5"/>
  <c r="G246" i="5" s="1"/>
  <c r="F247" i="5"/>
  <c r="F246" i="5" s="1"/>
  <c r="E247" i="5"/>
  <c r="E246" i="5" s="1"/>
  <c r="D247" i="5"/>
  <c r="D246" i="5" s="1"/>
  <c r="N245" i="5"/>
  <c r="N244" i="5" s="1"/>
  <c r="N243" i="5" s="1"/>
  <c r="M245" i="5"/>
  <c r="M244" i="5" s="1"/>
  <c r="M243" i="5" s="1"/>
  <c r="L245" i="5"/>
  <c r="L244" i="5" s="1"/>
  <c r="L243" i="5" s="1"/>
  <c r="K245" i="5"/>
  <c r="K244" i="5" s="1"/>
  <c r="K243" i="5" s="1"/>
  <c r="J245" i="5"/>
  <c r="J244" i="5" s="1"/>
  <c r="J243" i="5" s="1"/>
  <c r="I245" i="5"/>
  <c r="I244" i="5" s="1"/>
  <c r="I243" i="5" s="1"/>
  <c r="H245" i="5"/>
  <c r="H244" i="5" s="1"/>
  <c r="H243" i="5" s="1"/>
  <c r="G245" i="5"/>
  <c r="G244" i="5" s="1"/>
  <c r="G243" i="5" s="1"/>
  <c r="F245" i="5"/>
  <c r="F244" i="5" s="1"/>
  <c r="F243" i="5" s="1"/>
  <c r="E245" i="5"/>
  <c r="E244" i="5" s="1"/>
  <c r="E243" i="5" s="1"/>
  <c r="D245" i="5"/>
  <c r="D244" i="5" s="1"/>
  <c r="D243" i="5" s="1"/>
  <c r="N240" i="5"/>
  <c r="N232" i="5" s="1"/>
  <c r="N231" i="5" s="1"/>
  <c r="M240" i="5"/>
  <c r="M232" i="5" s="1"/>
  <c r="M231" i="5" s="1"/>
  <c r="L240" i="5"/>
  <c r="K240" i="5"/>
  <c r="K232" i="5" s="1"/>
  <c r="K231" i="5" s="1"/>
  <c r="J240" i="5"/>
  <c r="J232" i="5" s="1"/>
  <c r="J231" i="5" s="1"/>
  <c r="I240" i="5"/>
  <c r="I232" i="5" s="1"/>
  <c r="I231" i="5" s="1"/>
  <c r="H240" i="5"/>
  <c r="H232" i="5" s="1"/>
  <c r="H231" i="5" s="1"/>
  <c r="G240" i="5"/>
  <c r="G232" i="5" s="1"/>
  <c r="G231" i="5" s="1"/>
  <c r="F240" i="5"/>
  <c r="E240" i="5"/>
  <c r="E232" i="5" s="1"/>
  <c r="E231" i="5" s="1"/>
  <c r="D240" i="5"/>
  <c r="D232" i="5" s="1"/>
  <c r="D231" i="5" s="1"/>
  <c r="N239" i="5"/>
  <c r="M239" i="5"/>
  <c r="L239" i="5"/>
  <c r="K239" i="5"/>
  <c r="J239" i="5"/>
  <c r="I239" i="5"/>
  <c r="H239" i="5"/>
  <c r="G239" i="5"/>
  <c r="F239" i="5"/>
  <c r="E239" i="5"/>
  <c r="D239" i="5"/>
  <c r="N238" i="5"/>
  <c r="M238" i="5"/>
  <c r="L238" i="5"/>
  <c r="K238" i="5"/>
  <c r="J238" i="5"/>
  <c r="I238" i="5"/>
  <c r="H238" i="5"/>
  <c r="G238" i="5"/>
  <c r="F238" i="5"/>
  <c r="E238" i="5"/>
  <c r="D238" i="5"/>
  <c r="N237" i="5"/>
  <c r="M237" i="5"/>
  <c r="L237" i="5"/>
  <c r="K237" i="5"/>
  <c r="J237" i="5"/>
  <c r="I237" i="5"/>
  <c r="H237" i="5"/>
  <c r="G237" i="5"/>
  <c r="F237" i="5"/>
  <c r="E237" i="5"/>
  <c r="D237" i="5"/>
  <c r="N236" i="5"/>
  <c r="M236" i="5"/>
  <c r="L236" i="5"/>
  <c r="K236" i="5"/>
  <c r="J236" i="5"/>
  <c r="I236" i="5"/>
  <c r="H236" i="5"/>
  <c r="G236" i="5"/>
  <c r="F236" i="5"/>
  <c r="E236" i="5"/>
  <c r="D236" i="5"/>
  <c r="N235" i="5"/>
  <c r="M235" i="5"/>
  <c r="L235" i="5"/>
  <c r="K235" i="5"/>
  <c r="J235" i="5"/>
  <c r="I235" i="5"/>
  <c r="H235" i="5"/>
  <c r="G235" i="5"/>
  <c r="F235" i="5"/>
  <c r="E235" i="5"/>
  <c r="D235" i="5"/>
  <c r="N234" i="5"/>
  <c r="M234" i="5"/>
  <c r="L234" i="5"/>
  <c r="K234" i="5"/>
  <c r="J234" i="5"/>
  <c r="I234" i="5"/>
  <c r="H234" i="5"/>
  <c r="G234" i="5"/>
  <c r="F234" i="5"/>
  <c r="E234" i="5"/>
  <c r="D234" i="5"/>
  <c r="L232" i="5"/>
  <c r="L231" i="5" s="1"/>
  <c r="F232" i="5"/>
  <c r="F231" i="5" s="1"/>
  <c r="N229" i="5"/>
  <c r="M229" i="5"/>
  <c r="L229" i="5"/>
  <c r="K229" i="5"/>
  <c r="J229" i="5"/>
  <c r="I229" i="5"/>
  <c r="H229" i="5"/>
  <c r="G229" i="5"/>
  <c r="F229" i="5"/>
  <c r="E229" i="5"/>
  <c r="D229" i="5"/>
  <c r="N226" i="5"/>
  <c r="M226" i="5"/>
  <c r="L226" i="5"/>
  <c r="K226" i="5"/>
  <c r="J226" i="5"/>
  <c r="I226" i="5"/>
  <c r="H226" i="5"/>
  <c r="G226" i="5"/>
  <c r="F226" i="5"/>
  <c r="E226" i="5"/>
  <c r="D226" i="5"/>
  <c r="N224" i="5"/>
  <c r="N223" i="5" s="1"/>
  <c r="M224" i="5"/>
  <c r="M223" i="5" s="1"/>
  <c r="L224" i="5"/>
  <c r="L223" i="5" s="1"/>
  <c r="K224" i="5"/>
  <c r="J224" i="5"/>
  <c r="J223" i="5" s="1"/>
  <c r="I224" i="5"/>
  <c r="I223" i="5" s="1"/>
  <c r="H224" i="5"/>
  <c r="H223" i="5" s="1"/>
  <c r="G224" i="5"/>
  <c r="G223" i="5" s="1"/>
  <c r="F224" i="5"/>
  <c r="F223" i="5" s="1"/>
  <c r="E224" i="5"/>
  <c r="D224" i="5"/>
  <c r="D223" i="5" s="1"/>
  <c r="K223" i="5"/>
  <c r="E223" i="5"/>
  <c r="N220" i="5"/>
  <c r="N219" i="5" s="1"/>
  <c r="M220" i="5"/>
  <c r="L220" i="5"/>
  <c r="L219" i="5" s="1"/>
  <c r="K220" i="5"/>
  <c r="K219" i="5" s="1"/>
  <c r="J220" i="5"/>
  <c r="J219" i="5" s="1"/>
  <c r="I220" i="5"/>
  <c r="H220" i="5"/>
  <c r="H219" i="5" s="1"/>
  <c r="G220" i="5"/>
  <c r="G219" i="5" s="1"/>
  <c r="F220" i="5"/>
  <c r="F219" i="5" s="1"/>
  <c r="E220" i="5"/>
  <c r="D220" i="5"/>
  <c r="D219" i="5" s="1"/>
  <c r="M219" i="5"/>
  <c r="I219" i="5"/>
  <c r="E219" i="5"/>
  <c r="N214" i="5"/>
  <c r="M214" i="5"/>
  <c r="L214" i="5"/>
  <c r="K214" i="5"/>
  <c r="J214" i="5"/>
  <c r="I214" i="5"/>
  <c r="H214" i="5"/>
  <c r="G214" i="5"/>
  <c r="F214" i="5"/>
  <c r="E214" i="5"/>
  <c r="D214" i="5"/>
  <c r="N212" i="5"/>
  <c r="N211" i="5" s="1"/>
  <c r="M212" i="5"/>
  <c r="M211" i="5" s="1"/>
  <c r="L212" i="5"/>
  <c r="L211" i="5" s="1"/>
  <c r="K212" i="5"/>
  <c r="K211" i="5" s="1"/>
  <c r="K210" i="5" s="1"/>
  <c r="J212" i="5"/>
  <c r="J211" i="5" s="1"/>
  <c r="I212" i="5"/>
  <c r="I211" i="5" s="1"/>
  <c r="H212" i="5"/>
  <c r="H211" i="5" s="1"/>
  <c r="H210" i="5" s="1"/>
  <c r="G212" i="5"/>
  <c r="G211" i="5" s="1"/>
  <c r="G210" i="5" s="1"/>
  <c r="F212" i="5"/>
  <c r="F211" i="5" s="1"/>
  <c r="E212" i="5"/>
  <c r="E211" i="5" s="1"/>
  <c r="D212" i="5"/>
  <c r="D211" i="5" s="1"/>
  <c r="D210" i="5" s="1"/>
  <c r="N207" i="5"/>
  <c r="N199" i="5" s="1"/>
  <c r="M207" i="5"/>
  <c r="L207" i="5"/>
  <c r="L199" i="5" s="1"/>
  <c r="K207" i="5"/>
  <c r="K199" i="5" s="1"/>
  <c r="J207" i="5"/>
  <c r="J199" i="5" s="1"/>
  <c r="I207" i="5"/>
  <c r="I199" i="5" s="1"/>
  <c r="H207" i="5"/>
  <c r="H199" i="5" s="1"/>
  <c r="G207" i="5"/>
  <c r="G199" i="5" s="1"/>
  <c r="F207" i="5"/>
  <c r="F199" i="5" s="1"/>
  <c r="E207" i="5"/>
  <c r="E199" i="5" s="1"/>
  <c r="D207" i="5"/>
  <c r="D199" i="5" s="1"/>
  <c r="N206" i="5"/>
  <c r="M206" i="5"/>
  <c r="L206" i="5"/>
  <c r="K206" i="5"/>
  <c r="J206" i="5"/>
  <c r="I206" i="5"/>
  <c r="H206" i="5"/>
  <c r="G206" i="5"/>
  <c r="F206" i="5"/>
  <c r="E206" i="5"/>
  <c r="D206" i="5"/>
  <c r="N205" i="5"/>
  <c r="M205" i="5"/>
  <c r="L205" i="5"/>
  <c r="K205" i="5"/>
  <c r="J205" i="5"/>
  <c r="I205" i="5"/>
  <c r="H205" i="5"/>
  <c r="G205" i="5"/>
  <c r="F205" i="5"/>
  <c r="E205" i="5"/>
  <c r="D205" i="5"/>
  <c r="N204" i="5"/>
  <c r="M204" i="5"/>
  <c r="L204" i="5"/>
  <c r="K204" i="5"/>
  <c r="J204" i="5"/>
  <c r="I204" i="5"/>
  <c r="H204" i="5"/>
  <c r="G204" i="5"/>
  <c r="F204" i="5"/>
  <c r="E204" i="5"/>
  <c r="D204" i="5"/>
  <c r="N203" i="5"/>
  <c r="M203" i="5"/>
  <c r="L203" i="5"/>
  <c r="K203" i="5"/>
  <c r="J203" i="5"/>
  <c r="I203" i="5"/>
  <c r="H203" i="5"/>
  <c r="G203" i="5"/>
  <c r="F203" i="5"/>
  <c r="E203" i="5"/>
  <c r="D203" i="5"/>
  <c r="N202" i="5"/>
  <c r="M202" i="5"/>
  <c r="L202" i="5"/>
  <c r="K202" i="5"/>
  <c r="J202" i="5"/>
  <c r="I202" i="5"/>
  <c r="H202" i="5"/>
  <c r="G202" i="5"/>
  <c r="F202" i="5"/>
  <c r="E202" i="5"/>
  <c r="D202" i="5"/>
  <c r="N201" i="5"/>
  <c r="M201" i="5"/>
  <c r="L201" i="5"/>
  <c r="K201" i="5"/>
  <c r="J201" i="5"/>
  <c r="I201" i="5"/>
  <c r="H201" i="5"/>
  <c r="G201" i="5"/>
  <c r="F201" i="5"/>
  <c r="E201" i="5"/>
  <c r="D201" i="5"/>
  <c r="M199" i="5"/>
  <c r="N196" i="5"/>
  <c r="N195" i="5" s="1"/>
  <c r="M196" i="5"/>
  <c r="M195" i="5" s="1"/>
  <c r="L196" i="5"/>
  <c r="L195" i="5" s="1"/>
  <c r="K196" i="5"/>
  <c r="J196" i="5"/>
  <c r="J195" i="5" s="1"/>
  <c r="I196" i="5"/>
  <c r="I195" i="5" s="1"/>
  <c r="H196" i="5"/>
  <c r="H195" i="5" s="1"/>
  <c r="G196" i="5"/>
  <c r="G195" i="5" s="1"/>
  <c r="F196" i="5"/>
  <c r="F195" i="5" s="1"/>
  <c r="E196" i="5"/>
  <c r="E195" i="5" s="1"/>
  <c r="D196" i="5"/>
  <c r="D195" i="5" s="1"/>
  <c r="K195" i="5"/>
  <c r="N194" i="5"/>
  <c r="M194" i="5"/>
  <c r="L194" i="5"/>
  <c r="K194" i="5"/>
  <c r="J194" i="5"/>
  <c r="I194" i="5"/>
  <c r="H194" i="5"/>
  <c r="G194" i="5"/>
  <c r="F194" i="5"/>
  <c r="E194" i="5"/>
  <c r="D194" i="5"/>
  <c r="N193" i="5"/>
  <c r="M193" i="5"/>
  <c r="L193" i="5"/>
  <c r="K193" i="5"/>
  <c r="J193" i="5"/>
  <c r="I193" i="5"/>
  <c r="H193" i="5"/>
  <c r="G193" i="5"/>
  <c r="F193" i="5"/>
  <c r="E193" i="5"/>
  <c r="D193" i="5"/>
  <c r="N192" i="5"/>
  <c r="M192" i="5"/>
  <c r="L192" i="5"/>
  <c r="K192" i="5"/>
  <c r="J192" i="5"/>
  <c r="I192" i="5"/>
  <c r="H192" i="5"/>
  <c r="G192" i="5"/>
  <c r="F192" i="5"/>
  <c r="E192" i="5"/>
  <c r="D192" i="5"/>
  <c r="N191" i="5"/>
  <c r="M191" i="5"/>
  <c r="L191" i="5"/>
  <c r="K191" i="5"/>
  <c r="J191" i="5"/>
  <c r="I191" i="5"/>
  <c r="H191" i="5"/>
  <c r="G191" i="5"/>
  <c r="F191" i="5"/>
  <c r="E191" i="5"/>
  <c r="D191" i="5"/>
  <c r="N190" i="5"/>
  <c r="M190" i="5"/>
  <c r="L190" i="5"/>
  <c r="K190" i="5"/>
  <c r="J190" i="5"/>
  <c r="I190" i="5"/>
  <c r="H190" i="5"/>
  <c r="G190" i="5"/>
  <c r="F190" i="5"/>
  <c r="E190" i="5"/>
  <c r="D190" i="5"/>
  <c r="N189" i="5"/>
  <c r="M189" i="5"/>
  <c r="L189" i="5"/>
  <c r="K189" i="5"/>
  <c r="J189" i="5"/>
  <c r="I189" i="5"/>
  <c r="H189" i="5"/>
  <c r="G189" i="5"/>
  <c r="F189" i="5"/>
  <c r="E189" i="5"/>
  <c r="D189" i="5"/>
  <c r="N187" i="5"/>
  <c r="M187" i="5"/>
  <c r="L187" i="5"/>
  <c r="K187" i="5"/>
  <c r="J187" i="5"/>
  <c r="I187" i="5"/>
  <c r="H187" i="5"/>
  <c r="G187" i="5"/>
  <c r="F187" i="5"/>
  <c r="E187" i="5"/>
  <c r="D187" i="5"/>
  <c r="N186" i="5"/>
  <c r="M186" i="5"/>
  <c r="L186" i="5"/>
  <c r="K186" i="5"/>
  <c r="J186" i="5"/>
  <c r="I186" i="5"/>
  <c r="H186" i="5"/>
  <c r="G186" i="5"/>
  <c r="F186" i="5"/>
  <c r="E186" i="5"/>
  <c r="D186" i="5"/>
  <c r="N185" i="5"/>
  <c r="M185" i="5"/>
  <c r="L185" i="5"/>
  <c r="K185" i="5"/>
  <c r="J185" i="5"/>
  <c r="I185" i="5"/>
  <c r="H185" i="5"/>
  <c r="G185" i="5"/>
  <c r="F185" i="5"/>
  <c r="E185" i="5"/>
  <c r="D185" i="5"/>
  <c r="N184" i="5"/>
  <c r="M184" i="5"/>
  <c r="L184" i="5"/>
  <c r="K184" i="5"/>
  <c r="J184" i="5"/>
  <c r="I184" i="5"/>
  <c r="H184" i="5"/>
  <c r="G184" i="5"/>
  <c r="F184" i="5"/>
  <c r="E184" i="5"/>
  <c r="D184" i="5"/>
  <c r="N183" i="5"/>
  <c r="M183" i="5"/>
  <c r="L183" i="5"/>
  <c r="K183" i="5"/>
  <c r="J183" i="5"/>
  <c r="I183" i="5"/>
  <c r="H183" i="5"/>
  <c r="G183" i="5"/>
  <c r="F183" i="5"/>
  <c r="E183" i="5"/>
  <c r="D183" i="5"/>
  <c r="N182" i="5"/>
  <c r="M182" i="5"/>
  <c r="L182" i="5"/>
  <c r="K182" i="5"/>
  <c r="J182" i="5"/>
  <c r="I182" i="5"/>
  <c r="H182" i="5"/>
  <c r="G182" i="5"/>
  <c r="F182" i="5"/>
  <c r="E182" i="5"/>
  <c r="D182" i="5"/>
  <c r="N180" i="5"/>
  <c r="M180" i="5"/>
  <c r="L180" i="5"/>
  <c r="K180" i="5"/>
  <c r="J180" i="5"/>
  <c r="I180" i="5"/>
  <c r="H180" i="5"/>
  <c r="G180" i="5"/>
  <c r="F180" i="5"/>
  <c r="E180" i="5"/>
  <c r="D180" i="5"/>
  <c r="N179" i="5"/>
  <c r="M179" i="5"/>
  <c r="L179" i="5"/>
  <c r="K179" i="5"/>
  <c r="J179" i="5"/>
  <c r="I179" i="5"/>
  <c r="H179" i="5"/>
  <c r="G179" i="5"/>
  <c r="F179" i="5"/>
  <c r="E179" i="5"/>
  <c r="D179" i="5"/>
  <c r="N178" i="5"/>
  <c r="M178" i="5"/>
  <c r="L178" i="5"/>
  <c r="K178" i="5"/>
  <c r="J178" i="5"/>
  <c r="I178" i="5"/>
  <c r="H178" i="5"/>
  <c r="G178" i="5"/>
  <c r="F178" i="5"/>
  <c r="E178" i="5"/>
  <c r="D178" i="5"/>
  <c r="N177" i="5"/>
  <c r="M177" i="5"/>
  <c r="L177" i="5"/>
  <c r="K177" i="5"/>
  <c r="J177" i="5"/>
  <c r="I177" i="5"/>
  <c r="H177" i="5"/>
  <c r="G177" i="5"/>
  <c r="F177" i="5"/>
  <c r="E177" i="5"/>
  <c r="D177" i="5"/>
  <c r="N176" i="5"/>
  <c r="M176" i="5"/>
  <c r="L176" i="5"/>
  <c r="K176" i="5"/>
  <c r="J176" i="5"/>
  <c r="I176" i="5"/>
  <c r="H176" i="5"/>
  <c r="G176" i="5"/>
  <c r="F176" i="5"/>
  <c r="E176" i="5"/>
  <c r="D176" i="5"/>
  <c r="N175" i="5"/>
  <c r="M175" i="5"/>
  <c r="L175" i="5"/>
  <c r="K175" i="5"/>
  <c r="J175" i="5"/>
  <c r="I175" i="5"/>
  <c r="H175" i="5"/>
  <c r="G175" i="5"/>
  <c r="F175" i="5"/>
  <c r="E175" i="5"/>
  <c r="D175" i="5"/>
  <c r="N174" i="5"/>
  <c r="M174" i="5"/>
  <c r="L174" i="5"/>
  <c r="K174" i="5"/>
  <c r="J174" i="5"/>
  <c r="I174" i="5"/>
  <c r="H174" i="5"/>
  <c r="G174" i="5"/>
  <c r="F174" i="5"/>
  <c r="E174" i="5"/>
  <c r="D174" i="5"/>
  <c r="N172" i="5"/>
  <c r="M172" i="5"/>
  <c r="L172" i="5"/>
  <c r="K172" i="5"/>
  <c r="J172" i="5"/>
  <c r="I172" i="5"/>
  <c r="H172" i="5"/>
  <c r="G172" i="5"/>
  <c r="F172" i="5"/>
  <c r="E172" i="5"/>
  <c r="D172" i="5"/>
  <c r="N171" i="5"/>
  <c r="M171" i="5"/>
  <c r="L171" i="5"/>
  <c r="K171" i="5"/>
  <c r="J171" i="5"/>
  <c r="I171" i="5"/>
  <c r="H171" i="5"/>
  <c r="G171" i="5"/>
  <c r="F171" i="5"/>
  <c r="E171" i="5"/>
  <c r="D171" i="5"/>
  <c r="N170" i="5"/>
  <c r="M170" i="5"/>
  <c r="L170" i="5"/>
  <c r="K170" i="5"/>
  <c r="J170" i="5"/>
  <c r="I170" i="5"/>
  <c r="H170" i="5"/>
  <c r="G170" i="5"/>
  <c r="F170" i="5"/>
  <c r="E170" i="5"/>
  <c r="D170" i="5"/>
  <c r="N169" i="5"/>
  <c r="M169" i="5"/>
  <c r="L169" i="5"/>
  <c r="K169" i="5"/>
  <c r="J169" i="5"/>
  <c r="I169" i="5"/>
  <c r="H169" i="5"/>
  <c r="G169" i="5"/>
  <c r="F169" i="5"/>
  <c r="E169" i="5"/>
  <c r="D169" i="5"/>
  <c r="N168" i="5"/>
  <c r="M168" i="5"/>
  <c r="L168" i="5"/>
  <c r="K168" i="5"/>
  <c r="J168" i="5"/>
  <c r="I168" i="5"/>
  <c r="H168" i="5"/>
  <c r="G168" i="5"/>
  <c r="F168" i="5"/>
  <c r="E168" i="5"/>
  <c r="D168" i="5"/>
  <c r="N167" i="5"/>
  <c r="M167" i="5"/>
  <c r="L167" i="5"/>
  <c r="K167" i="5"/>
  <c r="J167" i="5"/>
  <c r="I167" i="5"/>
  <c r="H167" i="5"/>
  <c r="G167" i="5"/>
  <c r="F167" i="5"/>
  <c r="E167" i="5"/>
  <c r="D167" i="5"/>
  <c r="N165" i="5"/>
  <c r="M165" i="5"/>
  <c r="L165" i="5"/>
  <c r="K165" i="5"/>
  <c r="J165" i="5"/>
  <c r="I165" i="5"/>
  <c r="H165" i="5"/>
  <c r="G165" i="5"/>
  <c r="F165" i="5"/>
  <c r="E165" i="5"/>
  <c r="D165" i="5"/>
  <c r="N162" i="5"/>
  <c r="M162" i="5"/>
  <c r="L162" i="5"/>
  <c r="K162" i="5"/>
  <c r="J162" i="5"/>
  <c r="I162" i="5"/>
  <c r="H162" i="5"/>
  <c r="G162" i="5"/>
  <c r="F162" i="5"/>
  <c r="E162" i="5"/>
  <c r="D162" i="5"/>
  <c r="N161" i="5"/>
  <c r="M161" i="5"/>
  <c r="L161" i="5"/>
  <c r="K161" i="5"/>
  <c r="J161" i="5"/>
  <c r="I161" i="5"/>
  <c r="H161" i="5"/>
  <c r="G161" i="5"/>
  <c r="F161" i="5"/>
  <c r="E161" i="5"/>
  <c r="D161" i="5"/>
  <c r="N160" i="5"/>
  <c r="M160" i="5"/>
  <c r="L160" i="5"/>
  <c r="K160" i="5"/>
  <c r="J160" i="5"/>
  <c r="I160" i="5"/>
  <c r="H160" i="5"/>
  <c r="G160" i="5"/>
  <c r="F160" i="5"/>
  <c r="E160" i="5"/>
  <c r="D160" i="5"/>
  <c r="N159" i="5"/>
  <c r="M159" i="5"/>
  <c r="L159" i="5"/>
  <c r="K159" i="5"/>
  <c r="J159" i="5"/>
  <c r="I159" i="5"/>
  <c r="H159" i="5"/>
  <c r="G159" i="5"/>
  <c r="F159" i="5"/>
  <c r="E159" i="5"/>
  <c r="D159" i="5"/>
  <c r="N158" i="5"/>
  <c r="M158" i="5"/>
  <c r="L158" i="5"/>
  <c r="K158" i="5"/>
  <c r="J158" i="5"/>
  <c r="I158" i="5"/>
  <c r="H158" i="5"/>
  <c r="G158" i="5"/>
  <c r="F158" i="5"/>
  <c r="E158" i="5"/>
  <c r="D158" i="5"/>
  <c r="N157" i="5"/>
  <c r="M157" i="5"/>
  <c r="L157" i="5"/>
  <c r="K157" i="5"/>
  <c r="J157" i="5"/>
  <c r="I157" i="5"/>
  <c r="H157" i="5"/>
  <c r="G157" i="5"/>
  <c r="F157" i="5"/>
  <c r="E157" i="5"/>
  <c r="D157" i="5"/>
  <c r="N155" i="5"/>
  <c r="M155" i="5"/>
  <c r="L155" i="5"/>
  <c r="K155" i="5"/>
  <c r="J155" i="5"/>
  <c r="I155" i="5"/>
  <c r="H155" i="5"/>
  <c r="G155" i="5"/>
  <c r="F155" i="5"/>
  <c r="E155" i="5"/>
  <c r="D155" i="5"/>
  <c r="N154" i="5"/>
  <c r="M154" i="5"/>
  <c r="L154" i="5"/>
  <c r="K154" i="5"/>
  <c r="J154" i="5"/>
  <c r="I154" i="5"/>
  <c r="H154" i="5"/>
  <c r="G154" i="5"/>
  <c r="F154" i="5"/>
  <c r="E154" i="5"/>
  <c r="D154" i="5"/>
  <c r="N152" i="5"/>
  <c r="M152" i="5"/>
  <c r="L152" i="5"/>
  <c r="K152" i="5"/>
  <c r="J152" i="5"/>
  <c r="I152" i="5"/>
  <c r="H152" i="5"/>
  <c r="G152" i="5"/>
  <c r="F152" i="5"/>
  <c r="E152" i="5"/>
  <c r="D152" i="5"/>
  <c r="N151" i="5"/>
  <c r="M151" i="5"/>
  <c r="L151" i="5"/>
  <c r="K151" i="5"/>
  <c r="J151" i="5"/>
  <c r="I151" i="5"/>
  <c r="H151" i="5"/>
  <c r="G151" i="5"/>
  <c r="F151" i="5"/>
  <c r="E151" i="5"/>
  <c r="D151" i="5"/>
  <c r="N149" i="5"/>
  <c r="M149" i="5"/>
  <c r="L149" i="5"/>
  <c r="K149" i="5"/>
  <c r="J149" i="5"/>
  <c r="I149" i="5"/>
  <c r="H149" i="5"/>
  <c r="G149" i="5"/>
  <c r="F149" i="5"/>
  <c r="E149" i="5"/>
  <c r="D149" i="5"/>
  <c r="N148" i="5"/>
  <c r="M148" i="5"/>
  <c r="L148" i="5"/>
  <c r="K148" i="5"/>
  <c r="J148" i="5"/>
  <c r="I148" i="5"/>
  <c r="H148" i="5"/>
  <c r="G148" i="5"/>
  <c r="F148" i="5"/>
  <c r="E148" i="5"/>
  <c r="D148" i="5"/>
  <c r="N147" i="5"/>
  <c r="M147" i="5"/>
  <c r="L147" i="5"/>
  <c r="K147" i="5"/>
  <c r="J147" i="5"/>
  <c r="I147" i="5"/>
  <c r="H147" i="5"/>
  <c r="G147" i="5"/>
  <c r="F147" i="5"/>
  <c r="E147" i="5"/>
  <c r="D147" i="5"/>
  <c r="N146" i="5"/>
  <c r="M146" i="5"/>
  <c r="L146" i="5"/>
  <c r="K146" i="5"/>
  <c r="J146" i="5"/>
  <c r="I146" i="5"/>
  <c r="H146" i="5"/>
  <c r="G146" i="5"/>
  <c r="F146" i="5"/>
  <c r="E146" i="5"/>
  <c r="D146" i="5"/>
  <c r="N145" i="5"/>
  <c r="M145" i="5"/>
  <c r="L145" i="5"/>
  <c r="K145" i="5"/>
  <c r="J145" i="5"/>
  <c r="I145" i="5"/>
  <c r="H145" i="5"/>
  <c r="G145" i="5"/>
  <c r="F145" i="5"/>
  <c r="E145" i="5"/>
  <c r="D145" i="5"/>
  <c r="N144" i="5"/>
  <c r="M144" i="5"/>
  <c r="L144" i="5"/>
  <c r="K144" i="5"/>
  <c r="J144" i="5"/>
  <c r="I144" i="5"/>
  <c r="H144" i="5"/>
  <c r="G144" i="5"/>
  <c r="F144" i="5"/>
  <c r="E144" i="5"/>
  <c r="D144" i="5"/>
  <c r="N136" i="5"/>
  <c r="M136" i="5"/>
  <c r="L136" i="5"/>
  <c r="K136" i="5"/>
  <c r="J136" i="5"/>
  <c r="I136" i="5"/>
  <c r="H136" i="5"/>
  <c r="G136" i="5"/>
  <c r="F136" i="5"/>
  <c r="E136" i="5"/>
  <c r="D136" i="5"/>
  <c r="N135" i="5"/>
  <c r="M135" i="5"/>
  <c r="L135" i="5"/>
  <c r="K135" i="5"/>
  <c r="J135" i="5"/>
  <c r="I135" i="5"/>
  <c r="H135" i="5"/>
  <c r="G135" i="5"/>
  <c r="F135" i="5"/>
  <c r="E135" i="5"/>
  <c r="D135" i="5"/>
  <c r="N134" i="5"/>
  <c r="M134" i="5"/>
  <c r="L134" i="5"/>
  <c r="K134" i="5"/>
  <c r="J134" i="5"/>
  <c r="I134" i="5"/>
  <c r="H134" i="5"/>
  <c r="G134" i="5"/>
  <c r="F134" i="5"/>
  <c r="E134" i="5"/>
  <c r="D134" i="5"/>
  <c r="N133" i="5"/>
  <c r="M133" i="5"/>
  <c r="L133" i="5"/>
  <c r="K133" i="5"/>
  <c r="J133" i="5"/>
  <c r="I133" i="5"/>
  <c r="H133" i="5"/>
  <c r="G133" i="5"/>
  <c r="F133" i="5"/>
  <c r="E133" i="5"/>
  <c r="D133" i="5"/>
  <c r="N131" i="5"/>
  <c r="M131" i="5"/>
  <c r="L131" i="5"/>
  <c r="K131" i="5"/>
  <c r="J131" i="5"/>
  <c r="I131" i="5"/>
  <c r="H131" i="5"/>
  <c r="G131" i="5"/>
  <c r="F131" i="5"/>
  <c r="E131" i="5"/>
  <c r="D131" i="5"/>
  <c r="N130" i="5"/>
  <c r="M130" i="5"/>
  <c r="L130" i="5"/>
  <c r="K130" i="5"/>
  <c r="J130" i="5"/>
  <c r="I130" i="5"/>
  <c r="H130" i="5"/>
  <c r="G130" i="5"/>
  <c r="F130" i="5"/>
  <c r="E130" i="5"/>
  <c r="D130" i="5"/>
  <c r="N129" i="5"/>
  <c r="M129" i="5"/>
  <c r="L129" i="5"/>
  <c r="K129" i="5"/>
  <c r="J129" i="5"/>
  <c r="I129" i="5"/>
  <c r="H129" i="5"/>
  <c r="G129" i="5"/>
  <c r="F129" i="5"/>
  <c r="E129" i="5"/>
  <c r="D129" i="5"/>
  <c r="N128" i="5"/>
  <c r="M128" i="5"/>
  <c r="L128" i="5"/>
  <c r="K128" i="5"/>
  <c r="J128" i="5"/>
  <c r="I128" i="5"/>
  <c r="H128" i="5"/>
  <c r="G128" i="5"/>
  <c r="F128" i="5"/>
  <c r="E128" i="5"/>
  <c r="D128" i="5"/>
  <c r="N126" i="5"/>
  <c r="M126" i="5"/>
  <c r="L126" i="5"/>
  <c r="K126" i="5"/>
  <c r="J126" i="5"/>
  <c r="I126" i="5"/>
  <c r="H126" i="5"/>
  <c r="G126" i="5"/>
  <c r="F126" i="5"/>
  <c r="E126" i="5"/>
  <c r="D126" i="5"/>
  <c r="N125" i="5"/>
  <c r="M125" i="5"/>
  <c r="L125" i="5"/>
  <c r="K125" i="5"/>
  <c r="J125" i="5"/>
  <c r="I125" i="5"/>
  <c r="H125" i="5"/>
  <c r="G125" i="5"/>
  <c r="F125" i="5"/>
  <c r="E125" i="5"/>
  <c r="D125" i="5"/>
  <c r="N123" i="5"/>
  <c r="M123" i="5"/>
  <c r="L123" i="5"/>
  <c r="K123" i="5"/>
  <c r="J123" i="5"/>
  <c r="I123" i="5"/>
  <c r="H123" i="5"/>
  <c r="G123" i="5"/>
  <c r="F123" i="5"/>
  <c r="E123" i="5"/>
  <c r="D123" i="5"/>
  <c r="N121" i="5"/>
  <c r="M121" i="5"/>
  <c r="L121" i="5"/>
  <c r="K121" i="5"/>
  <c r="J121" i="5"/>
  <c r="I121" i="5"/>
  <c r="H121" i="5"/>
  <c r="G121" i="5"/>
  <c r="F121" i="5"/>
  <c r="E121" i="5"/>
  <c r="D121" i="5"/>
  <c r="N120" i="5"/>
  <c r="M120" i="5"/>
  <c r="L120" i="5"/>
  <c r="K120" i="5"/>
  <c r="J120" i="5"/>
  <c r="I120" i="5"/>
  <c r="H120" i="5"/>
  <c r="G120" i="5"/>
  <c r="F120" i="5"/>
  <c r="E120" i="5"/>
  <c r="D120" i="5"/>
  <c r="N119" i="5"/>
  <c r="M119" i="5"/>
  <c r="L119" i="5"/>
  <c r="K119" i="5"/>
  <c r="J119" i="5"/>
  <c r="I119" i="5"/>
  <c r="H119" i="5"/>
  <c r="G119" i="5"/>
  <c r="F119" i="5"/>
  <c r="E119" i="5"/>
  <c r="D119" i="5"/>
  <c r="N118" i="5"/>
  <c r="M118" i="5"/>
  <c r="L118" i="5"/>
  <c r="K118" i="5"/>
  <c r="J118" i="5"/>
  <c r="I118" i="5"/>
  <c r="H118" i="5"/>
  <c r="G118" i="5"/>
  <c r="F118" i="5"/>
  <c r="E118" i="5"/>
  <c r="D118" i="5"/>
  <c r="N117" i="5"/>
  <c r="M117" i="5"/>
  <c r="L117" i="5"/>
  <c r="K117" i="5"/>
  <c r="J117" i="5"/>
  <c r="I117" i="5"/>
  <c r="H117" i="5"/>
  <c r="G117" i="5"/>
  <c r="F117" i="5"/>
  <c r="E117" i="5"/>
  <c r="D117" i="5"/>
  <c r="N116" i="5"/>
  <c r="M116" i="5"/>
  <c r="L116" i="5"/>
  <c r="K116" i="5"/>
  <c r="J116" i="5"/>
  <c r="I116" i="5"/>
  <c r="H116" i="5"/>
  <c r="G116" i="5"/>
  <c r="F116" i="5"/>
  <c r="E116" i="5"/>
  <c r="D116" i="5"/>
  <c r="N115" i="5"/>
  <c r="M115" i="5"/>
  <c r="L115" i="5"/>
  <c r="K115" i="5"/>
  <c r="J115" i="5"/>
  <c r="I115" i="5"/>
  <c r="H115" i="5"/>
  <c r="G115" i="5"/>
  <c r="F115" i="5"/>
  <c r="E115" i="5"/>
  <c r="D115" i="5"/>
  <c r="N113" i="5"/>
  <c r="M113" i="5"/>
  <c r="L113" i="5"/>
  <c r="K113" i="5"/>
  <c r="J113" i="5"/>
  <c r="I113" i="5"/>
  <c r="H113" i="5"/>
  <c r="G113" i="5"/>
  <c r="F113" i="5"/>
  <c r="E113" i="5"/>
  <c r="D113" i="5"/>
  <c r="N112" i="5"/>
  <c r="M112" i="5"/>
  <c r="L112" i="5"/>
  <c r="K112" i="5"/>
  <c r="J112" i="5"/>
  <c r="I112" i="5"/>
  <c r="H112" i="5"/>
  <c r="G112" i="5"/>
  <c r="F112" i="5"/>
  <c r="E112" i="5"/>
  <c r="D112" i="5"/>
  <c r="N111" i="5"/>
  <c r="M111" i="5"/>
  <c r="L111" i="5"/>
  <c r="K111" i="5"/>
  <c r="J111" i="5"/>
  <c r="I111" i="5"/>
  <c r="H111" i="5"/>
  <c r="G111" i="5"/>
  <c r="F111" i="5"/>
  <c r="E111" i="5"/>
  <c r="D111" i="5"/>
  <c r="N110" i="5"/>
  <c r="M110" i="5"/>
  <c r="L110" i="5"/>
  <c r="K110" i="5"/>
  <c r="J110" i="5"/>
  <c r="I110" i="5"/>
  <c r="H110" i="5"/>
  <c r="G110" i="5"/>
  <c r="F110" i="5"/>
  <c r="E110" i="5"/>
  <c r="D110" i="5"/>
  <c r="N109" i="5"/>
  <c r="M109" i="5"/>
  <c r="L109" i="5"/>
  <c r="K109" i="5"/>
  <c r="J109" i="5"/>
  <c r="I109" i="5"/>
  <c r="H109" i="5"/>
  <c r="G109" i="5"/>
  <c r="F109" i="5"/>
  <c r="E109" i="5"/>
  <c r="D109" i="5"/>
  <c r="N108" i="5"/>
  <c r="M108" i="5"/>
  <c r="L108" i="5"/>
  <c r="K108" i="5"/>
  <c r="J108" i="5"/>
  <c r="I108" i="5"/>
  <c r="H108" i="5"/>
  <c r="G108" i="5"/>
  <c r="F108" i="5"/>
  <c r="E108" i="5"/>
  <c r="D108" i="5"/>
  <c r="N106" i="5"/>
  <c r="M106" i="5"/>
  <c r="L106" i="5"/>
  <c r="K106" i="5"/>
  <c r="J106" i="5"/>
  <c r="I106" i="5"/>
  <c r="H106" i="5"/>
  <c r="G106" i="5"/>
  <c r="F106" i="5"/>
  <c r="E106" i="5"/>
  <c r="D106" i="5"/>
  <c r="N105" i="5"/>
  <c r="M105" i="5"/>
  <c r="L105" i="5"/>
  <c r="K105" i="5"/>
  <c r="J105" i="5"/>
  <c r="I105" i="5"/>
  <c r="H105" i="5"/>
  <c r="G105" i="5"/>
  <c r="F105" i="5"/>
  <c r="E105" i="5"/>
  <c r="D105" i="5"/>
  <c r="N104" i="5"/>
  <c r="M104" i="5"/>
  <c r="L104" i="5"/>
  <c r="K104" i="5"/>
  <c r="J104" i="5"/>
  <c r="I104" i="5"/>
  <c r="H104" i="5"/>
  <c r="G104" i="5"/>
  <c r="F104" i="5"/>
  <c r="E104" i="5"/>
  <c r="D104" i="5"/>
  <c r="N103" i="5"/>
  <c r="M103" i="5"/>
  <c r="L103" i="5"/>
  <c r="K103" i="5"/>
  <c r="J103" i="5"/>
  <c r="I103" i="5"/>
  <c r="H103" i="5"/>
  <c r="G103" i="5"/>
  <c r="F103" i="5"/>
  <c r="E103" i="5"/>
  <c r="D103" i="5"/>
  <c r="N102" i="5"/>
  <c r="M102" i="5"/>
  <c r="L102" i="5"/>
  <c r="K102" i="5"/>
  <c r="J102" i="5"/>
  <c r="I102" i="5"/>
  <c r="H102" i="5"/>
  <c r="G102" i="5"/>
  <c r="F102" i="5"/>
  <c r="E102" i="5"/>
  <c r="D102" i="5"/>
  <c r="N101" i="5"/>
  <c r="M101" i="5"/>
  <c r="L101" i="5"/>
  <c r="K101" i="5"/>
  <c r="J101" i="5"/>
  <c r="I101" i="5"/>
  <c r="H101" i="5"/>
  <c r="G101" i="5"/>
  <c r="F101" i="5"/>
  <c r="E101" i="5"/>
  <c r="D101" i="5"/>
  <c r="N99" i="5"/>
  <c r="M99" i="5"/>
  <c r="L99" i="5"/>
  <c r="K99" i="5"/>
  <c r="J99" i="5"/>
  <c r="I99" i="5"/>
  <c r="H99" i="5"/>
  <c r="G99" i="5"/>
  <c r="F99" i="5"/>
  <c r="E99" i="5"/>
  <c r="D99" i="5"/>
  <c r="N98" i="5"/>
  <c r="M98" i="5"/>
  <c r="L98" i="5"/>
  <c r="K98" i="5"/>
  <c r="J98" i="5"/>
  <c r="I98" i="5"/>
  <c r="H98" i="5"/>
  <c r="G98" i="5"/>
  <c r="F98" i="5"/>
  <c r="E98" i="5"/>
  <c r="D98" i="5"/>
  <c r="N97" i="5"/>
  <c r="M97" i="5"/>
  <c r="L97" i="5"/>
  <c r="K97" i="5"/>
  <c r="J97" i="5"/>
  <c r="I97" i="5"/>
  <c r="H97" i="5"/>
  <c r="G97" i="5"/>
  <c r="F97" i="5"/>
  <c r="E97" i="5"/>
  <c r="D97" i="5"/>
  <c r="N96" i="5"/>
  <c r="M96" i="5"/>
  <c r="L96" i="5"/>
  <c r="K96" i="5"/>
  <c r="J96" i="5"/>
  <c r="I96" i="5"/>
  <c r="H96" i="5"/>
  <c r="G96" i="5"/>
  <c r="F96" i="5"/>
  <c r="E96" i="5"/>
  <c r="D96" i="5"/>
  <c r="N95" i="5"/>
  <c r="M95" i="5"/>
  <c r="L95" i="5"/>
  <c r="K95" i="5"/>
  <c r="J95" i="5"/>
  <c r="I95" i="5"/>
  <c r="H95" i="5"/>
  <c r="G95" i="5"/>
  <c r="F95" i="5"/>
  <c r="E95" i="5"/>
  <c r="D95" i="5"/>
  <c r="N94" i="5"/>
  <c r="M94" i="5"/>
  <c r="L94" i="5"/>
  <c r="K94" i="5"/>
  <c r="J94" i="5"/>
  <c r="I94" i="5"/>
  <c r="H94" i="5"/>
  <c r="G94" i="5"/>
  <c r="F94" i="5"/>
  <c r="E94" i="5"/>
  <c r="D94" i="5"/>
  <c r="N92" i="5"/>
  <c r="M92" i="5"/>
  <c r="L92" i="5"/>
  <c r="K92" i="5"/>
  <c r="J92" i="5"/>
  <c r="I92" i="5"/>
  <c r="H92" i="5"/>
  <c r="G92" i="5"/>
  <c r="F92" i="5"/>
  <c r="E92" i="5"/>
  <c r="D92" i="5"/>
  <c r="N91" i="5"/>
  <c r="M91" i="5"/>
  <c r="L91" i="5"/>
  <c r="K91" i="5"/>
  <c r="J91" i="5"/>
  <c r="I91" i="5"/>
  <c r="H91" i="5"/>
  <c r="G91" i="5"/>
  <c r="F91" i="5"/>
  <c r="E91" i="5"/>
  <c r="D91" i="5"/>
  <c r="N90" i="5"/>
  <c r="M90" i="5"/>
  <c r="L90" i="5"/>
  <c r="K90" i="5"/>
  <c r="J90" i="5"/>
  <c r="I90" i="5"/>
  <c r="H90" i="5"/>
  <c r="G90" i="5"/>
  <c r="F90" i="5"/>
  <c r="E90" i="5"/>
  <c r="D90" i="5"/>
  <c r="N89" i="5"/>
  <c r="M89" i="5"/>
  <c r="L89" i="5"/>
  <c r="K89" i="5"/>
  <c r="J89" i="5"/>
  <c r="I89" i="5"/>
  <c r="H89" i="5"/>
  <c r="G89" i="5"/>
  <c r="F89" i="5"/>
  <c r="E89" i="5"/>
  <c r="D89" i="5"/>
  <c r="N88" i="5"/>
  <c r="M88" i="5"/>
  <c r="L88" i="5"/>
  <c r="K88" i="5"/>
  <c r="J88" i="5"/>
  <c r="I88" i="5"/>
  <c r="H88" i="5"/>
  <c r="G88" i="5"/>
  <c r="F88" i="5"/>
  <c r="E88" i="5"/>
  <c r="D88" i="5"/>
  <c r="N87" i="5"/>
  <c r="M87" i="5"/>
  <c r="L87" i="5"/>
  <c r="K87" i="5"/>
  <c r="J87" i="5"/>
  <c r="I87" i="5"/>
  <c r="H87" i="5"/>
  <c r="G87" i="5"/>
  <c r="F87" i="5"/>
  <c r="E87" i="5"/>
  <c r="D87" i="5"/>
  <c r="N86" i="5"/>
  <c r="M86" i="5"/>
  <c r="L86" i="5"/>
  <c r="K86" i="5"/>
  <c r="J86" i="5"/>
  <c r="I86" i="5"/>
  <c r="H86" i="5"/>
  <c r="G86" i="5"/>
  <c r="F86" i="5"/>
  <c r="E86" i="5"/>
  <c r="D86" i="5"/>
  <c r="N85" i="5"/>
  <c r="M85" i="5"/>
  <c r="L85" i="5"/>
  <c r="K85" i="5"/>
  <c r="J85" i="5"/>
  <c r="I85" i="5"/>
  <c r="H85" i="5"/>
  <c r="G85" i="5"/>
  <c r="F85" i="5"/>
  <c r="E85" i="5"/>
  <c r="D85" i="5"/>
  <c r="N83" i="5"/>
  <c r="M83" i="5"/>
  <c r="L83" i="5"/>
  <c r="K83" i="5"/>
  <c r="J83" i="5"/>
  <c r="I83" i="5"/>
  <c r="H83" i="5"/>
  <c r="G83" i="5"/>
  <c r="F83" i="5"/>
  <c r="E83" i="5"/>
  <c r="D83" i="5"/>
  <c r="N82" i="5"/>
  <c r="M82" i="5"/>
  <c r="L82" i="5"/>
  <c r="K82" i="5"/>
  <c r="J82" i="5"/>
  <c r="I82" i="5"/>
  <c r="H82" i="5"/>
  <c r="G82" i="5"/>
  <c r="F82" i="5"/>
  <c r="E82" i="5"/>
  <c r="D82" i="5"/>
  <c r="N81" i="5"/>
  <c r="M81" i="5"/>
  <c r="L81" i="5"/>
  <c r="K81" i="5"/>
  <c r="J81" i="5"/>
  <c r="I81" i="5"/>
  <c r="H81" i="5"/>
  <c r="G81" i="5"/>
  <c r="F81" i="5"/>
  <c r="E81" i="5"/>
  <c r="D81" i="5"/>
  <c r="N80" i="5"/>
  <c r="M80" i="5"/>
  <c r="L80" i="5"/>
  <c r="K80" i="5"/>
  <c r="J80" i="5"/>
  <c r="I80" i="5"/>
  <c r="H80" i="5"/>
  <c r="G80" i="5"/>
  <c r="F80" i="5"/>
  <c r="E80" i="5"/>
  <c r="D80" i="5"/>
  <c r="N79" i="5"/>
  <c r="M79" i="5"/>
  <c r="L79" i="5"/>
  <c r="K79" i="5"/>
  <c r="J79" i="5"/>
  <c r="I79" i="5"/>
  <c r="H79" i="5"/>
  <c r="G79" i="5"/>
  <c r="F79" i="5"/>
  <c r="E79" i="5"/>
  <c r="D79" i="5"/>
  <c r="N78" i="5"/>
  <c r="M78" i="5"/>
  <c r="L78" i="5"/>
  <c r="K78" i="5"/>
  <c r="J78" i="5"/>
  <c r="I78" i="5"/>
  <c r="H78" i="5"/>
  <c r="G78" i="5"/>
  <c r="F78" i="5"/>
  <c r="E78" i="5"/>
  <c r="D78" i="5"/>
  <c r="N77" i="5"/>
  <c r="M77" i="5"/>
  <c r="L77" i="5"/>
  <c r="K77" i="5"/>
  <c r="J77" i="5"/>
  <c r="I77" i="5"/>
  <c r="H77" i="5"/>
  <c r="G77" i="5"/>
  <c r="F77" i="5"/>
  <c r="E77" i="5"/>
  <c r="D77" i="5"/>
  <c r="N75" i="5"/>
  <c r="N74" i="5" s="1"/>
  <c r="M75" i="5"/>
  <c r="M74" i="5" s="1"/>
  <c r="L75" i="5"/>
  <c r="L74" i="5" s="1"/>
  <c r="K75" i="5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K74" i="5"/>
  <c r="N73" i="5"/>
  <c r="M73" i="5"/>
  <c r="L73" i="5"/>
  <c r="K73" i="5"/>
  <c r="J73" i="5"/>
  <c r="I73" i="5"/>
  <c r="H73" i="5"/>
  <c r="G73" i="5"/>
  <c r="F73" i="5"/>
  <c r="E73" i="5"/>
  <c r="D73" i="5"/>
  <c r="N72" i="5"/>
  <c r="M72" i="5"/>
  <c r="L72" i="5"/>
  <c r="K72" i="5"/>
  <c r="J72" i="5"/>
  <c r="I72" i="5"/>
  <c r="H72" i="5"/>
  <c r="G72" i="5"/>
  <c r="F72" i="5"/>
  <c r="E72" i="5"/>
  <c r="D72" i="5"/>
  <c r="N71" i="5"/>
  <c r="M71" i="5"/>
  <c r="L71" i="5"/>
  <c r="K71" i="5"/>
  <c r="J71" i="5"/>
  <c r="I71" i="5"/>
  <c r="H71" i="5"/>
  <c r="G71" i="5"/>
  <c r="F71" i="5"/>
  <c r="E71" i="5"/>
  <c r="D71" i="5"/>
  <c r="N70" i="5"/>
  <c r="M70" i="5"/>
  <c r="L70" i="5"/>
  <c r="K70" i="5"/>
  <c r="J70" i="5"/>
  <c r="I70" i="5"/>
  <c r="H70" i="5"/>
  <c r="G70" i="5"/>
  <c r="F70" i="5"/>
  <c r="E70" i="5"/>
  <c r="D70" i="5"/>
  <c r="N69" i="5"/>
  <c r="M69" i="5"/>
  <c r="L69" i="5"/>
  <c r="K69" i="5"/>
  <c r="J69" i="5"/>
  <c r="I69" i="5"/>
  <c r="H69" i="5"/>
  <c r="G69" i="5"/>
  <c r="F69" i="5"/>
  <c r="E69" i="5"/>
  <c r="D69" i="5"/>
  <c r="N68" i="5"/>
  <c r="M68" i="5"/>
  <c r="L68" i="5"/>
  <c r="K68" i="5"/>
  <c r="J68" i="5"/>
  <c r="I68" i="5"/>
  <c r="H68" i="5"/>
  <c r="G68" i="5"/>
  <c r="F68" i="5"/>
  <c r="E68" i="5"/>
  <c r="D68" i="5"/>
  <c r="N66" i="5"/>
  <c r="M66" i="5"/>
  <c r="L66" i="5"/>
  <c r="K66" i="5"/>
  <c r="J66" i="5"/>
  <c r="I66" i="5"/>
  <c r="H66" i="5"/>
  <c r="G66" i="5"/>
  <c r="F66" i="5"/>
  <c r="E66" i="5"/>
  <c r="D66" i="5"/>
  <c r="N65" i="5"/>
  <c r="M65" i="5"/>
  <c r="L65" i="5"/>
  <c r="K65" i="5"/>
  <c r="J65" i="5"/>
  <c r="I65" i="5"/>
  <c r="H65" i="5"/>
  <c r="G65" i="5"/>
  <c r="F65" i="5"/>
  <c r="E65" i="5"/>
  <c r="D65" i="5"/>
  <c r="N64" i="5"/>
  <c r="M64" i="5"/>
  <c r="L64" i="5"/>
  <c r="K64" i="5"/>
  <c r="J64" i="5"/>
  <c r="I64" i="5"/>
  <c r="H64" i="5"/>
  <c r="G64" i="5"/>
  <c r="F64" i="5"/>
  <c r="E64" i="5"/>
  <c r="D64" i="5"/>
  <c r="N63" i="5"/>
  <c r="M63" i="5"/>
  <c r="L63" i="5"/>
  <c r="K63" i="5"/>
  <c r="J63" i="5"/>
  <c r="I63" i="5"/>
  <c r="H63" i="5"/>
  <c r="G63" i="5"/>
  <c r="F63" i="5"/>
  <c r="E63" i="5"/>
  <c r="D63" i="5"/>
  <c r="N62" i="5"/>
  <c r="M62" i="5"/>
  <c r="L62" i="5"/>
  <c r="K62" i="5"/>
  <c r="J62" i="5"/>
  <c r="I62" i="5"/>
  <c r="H62" i="5"/>
  <c r="G62" i="5"/>
  <c r="F62" i="5"/>
  <c r="E62" i="5"/>
  <c r="D62" i="5"/>
  <c r="N61" i="5"/>
  <c r="M61" i="5"/>
  <c r="L61" i="5"/>
  <c r="K61" i="5"/>
  <c r="J61" i="5"/>
  <c r="I61" i="5"/>
  <c r="H61" i="5"/>
  <c r="G61" i="5"/>
  <c r="F61" i="5"/>
  <c r="E61" i="5"/>
  <c r="D61" i="5"/>
  <c r="N59" i="5"/>
  <c r="M59" i="5"/>
  <c r="L59" i="5"/>
  <c r="K59" i="5"/>
  <c r="J59" i="5"/>
  <c r="I59" i="5"/>
  <c r="H59" i="5"/>
  <c r="G59" i="5"/>
  <c r="F59" i="5"/>
  <c r="E59" i="5"/>
  <c r="D59" i="5"/>
  <c r="N58" i="5"/>
  <c r="M58" i="5"/>
  <c r="L58" i="5"/>
  <c r="K58" i="5"/>
  <c r="J58" i="5"/>
  <c r="I58" i="5"/>
  <c r="H58" i="5"/>
  <c r="G58" i="5"/>
  <c r="F58" i="5"/>
  <c r="E58" i="5"/>
  <c r="D58" i="5"/>
  <c r="N57" i="5"/>
  <c r="M57" i="5"/>
  <c r="L57" i="5"/>
  <c r="K57" i="5"/>
  <c r="J57" i="5"/>
  <c r="I57" i="5"/>
  <c r="H57" i="5"/>
  <c r="G57" i="5"/>
  <c r="F57" i="5"/>
  <c r="E57" i="5"/>
  <c r="D57" i="5"/>
  <c r="N56" i="5"/>
  <c r="M56" i="5"/>
  <c r="L56" i="5"/>
  <c r="K56" i="5"/>
  <c r="J56" i="5"/>
  <c r="I56" i="5"/>
  <c r="H56" i="5"/>
  <c r="G56" i="5"/>
  <c r="F56" i="5"/>
  <c r="E56" i="5"/>
  <c r="D56" i="5"/>
  <c r="N55" i="5"/>
  <c r="M55" i="5"/>
  <c r="L55" i="5"/>
  <c r="K55" i="5"/>
  <c r="J55" i="5"/>
  <c r="I55" i="5"/>
  <c r="H55" i="5"/>
  <c r="G55" i="5"/>
  <c r="F55" i="5"/>
  <c r="E55" i="5"/>
  <c r="D55" i="5"/>
  <c r="N54" i="5"/>
  <c r="M54" i="5"/>
  <c r="L54" i="5"/>
  <c r="K54" i="5"/>
  <c r="J54" i="5"/>
  <c r="I54" i="5"/>
  <c r="H54" i="5"/>
  <c r="G54" i="5"/>
  <c r="F54" i="5"/>
  <c r="E54" i="5"/>
  <c r="D54" i="5"/>
  <c r="N53" i="5"/>
  <c r="M53" i="5"/>
  <c r="L53" i="5"/>
  <c r="K53" i="5"/>
  <c r="J53" i="5"/>
  <c r="I53" i="5"/>
  <c r="H53" i="5"/>
  <c r="G53" i="5"/>
  <c r="F53" i="5"/>
  <c r="E53" i="5"/>
  <c r="D53" i="5"/>
  <c r="N51" i="5"/>
  <c r="M51" i="5"/>
  <c r="L51" i="5"/>
  <c r="K51" i="5"/>
  <c r="J51" i="5"/>
  <c r="I51" i="5"/>
  <c r="H51" i="5"/>
  <c r="G51" i="5"/>
  <c r="F51" i="5"/>
  <c r="E51" i="5"/>
  <c r="D51" i="5"/>
  <c r="N50" i="5"/>
  <c r="M50" i="5"/>
  <c r="L50" i="5"/>
  <c r="K50" i="5"/>
  <c r="J50" i="5"/>
  <c r="I50" i="5"/>
  <c r="H50" i="5"/>
  <c r="G50" i="5"/>
  <c r="F50" i="5"/>
  <c r="E50" i="5"/>
  <c r="D50" i="5"/>
  <c r="N49" i="5"/>
  <c r="M49" i="5"/>
  <c r="L49" i="5"/>
  <c r="K49" i="5"/>
  <c r="J49" i="5"/>
  <c r="I49" i="5"/>
  <c r="H49" i="5"/>
  <c r="G49" i="5"/>
  <c r="F49" i="5"/>
  <c r="E49" i="5"/>
  <c r="D49" i="5"/>
  <c r="N48" i="5"/>
  <c r="M48" i="5"/>
  <c r="L48" i="5"/>
  <c r="K48" i="5"/>
  <c r="J48" i="5"/>
  <c r="I48" i="5"/>
  <c r="H48" i="5"/>
  <c r="G48" i="5"/>
  <c r="F48" i="5"/>
  <c r="E48" i="5"/>
  <c r="D48" i="5"/>
  <c r="N47" i="5"/>
  <c r="M47" i="5"/>
  <c r="L47" i="5"/>
  <c r="K47" i="5"/>
  <c r="J47" i="5"/>
  <c r="I47" i="5"/>
  <c r="H47" i="5"/>
  <c r="G47" i="5"/>
  <c r="F47" i="5"/>
  <c r="E47" i="5"/>
  <c r="D47" i="5"/>
  <c r="N46" i="5"/>
  <c r="M46" i="5"/>
  <c r="L46" i="5"/>
  <c r="K46" i="5"/>
  <c r="J46" i="5"/>
  <c r="I46" i="5"/>
  <c r="H46" i="5"/>
  <c r="G46" i="5"/>
  <c r="F46" i="5"/>
  <c r="E46" i="5"/>
  <c r="D46" i="5"/>
  <c r="N44" i="5"/>
  <c r="N43" i="5" s="1"/>
  <c r="M44" i="5"/>
  <c r="M43" i="5" s="1"/>
  <c r="L44" i="5"/>
  <c r="L43" i="5" s="1"/>
  <c r="K44" i="5"/>
  <c r="K43" i="5" s="1"/>
  <c r="J44" i="5"/>
  <c r="J43" i="5" s="1"/>
  <c r="I44" i="5"/>
  <c r="I43" i="5" s="1"/>
  <c r="H44" i="5"/>
  <c r="H43" i="5" s="1"/>
  <c r="G44" i="5"/>
  <c r="G43" i="5" s="1"/>
  <c r="F44" i="5"/>
  <c r="F43" i="5" s="1"/>
  <c r="E44" i="5"/>
  <c r="E43" i="5" s="1"/>
  <c r="D44" i="5"/>
  <c r="D43" i="5" s="1"/>
  <c r="N42" i="5"/>
  <c r="M42" i="5"/>
  <c r="L42" i="5"/>
  <c r="K42" i="5"/>
  <c r="J42" i="5"/>
  <c r="I42" i="5"/>
  <c r="H42" i="5"/>
  <c r="G42" i="5"/>
  <c r="F42" i="5"/>
  <c r="E42" i="5"/>
  <c r="D42" i="5"/>
  <c r="N41" i="5"/>
  <c r="M41" i="5"/>
  <c r="L41" i="5"/>
  <c r="K41" i="5"/>
  <c r="J41" i="5"/>
  <c r="I41" i="5"/>
  <c r="H41" i="5"/>
  <c r="G41" i="5"/>
  <c r="F41" i="5"/>
  <c r="E41" i="5"/>
  <c r="D41" i="5"/>
  <c r="N40" i="5"/>
  <c r="M40" i="5"/>
  <c r="L40" i="5"/>
  <c r="K40" i="5"/>
  <c r="J40" i="5"/>
  <c r="I40" i="5"/>
  <c r="H40" i="5"/>
  <c r="G40" i="5"/>
  <c r="F40" i="5"/>
  <c r="E40" i="5"/>
  <c r="D40" i="5"/>
  <c r="N39" i="5"/>
  <c r="M39" i="5"/>
  <c r="L39" i="5"/>
  <c r="K39" i="5"/>
  <c r="J39" i="5"/>
  <c r="I39" i="5"/>
  <c r="H39" i="5"/>
  <c r="G39" i="5"/>
  <c r="F39" i="5"/>
  <c r="E39" i="5"/>
  <c r="D39" i="5"/>
  <c r="N38" i="5"/>
  <c r="M38" i="5"/>
  <c r="L38" i="5"/>
  <c r="K38" i="5"/>
  <c r="J38" i="5"/>
  <c r="I38" i="5"/>
  <c r="H38" i="5"/>
  <c r="G38" i="5"/>
  <c r="F38" i="5"/>
  <c r="E38" i="5"/>
  <c r="D38" i="5"/>
  <c r="N37" i="5"/>
  <c r="M37" i="5"/>
  <c r="L37" i="5"/>
  <c r="K37" i="5"/>
  <c r="J37" i="5"/>
  <c r="I37" i="5"/>
  <c r="H37" i="5"/>
  <c r="G37" i="5"/>
  <c r="F37" i="5"/>
  <c r="E37" i="5"/>
  <c r="D37" i="5"/>
  <c r="N35" i="5"/>
  <c r="M35" i="5"/>
  <c r="L35" i="5"/>
  <c r="K35" i="5"/>
  <c r="J35" i="5"/>
  <c r="I35" i="5"/>
  <c r="H35" i="5"/>
  <c r="G35" i="5"/>
  <c r="F35" i="5"/>
  <c r="E35" i="5"/>
  <c r="D35" i="5"/>
  <c r="N34" i="5"/>
  <c r="M34" i="5"/>
  <c r="L34" i="5"/>
  <c r="K34" i="5"/>
  <c r="J34" i="5"/>
  <c r="I34" i="5"/>
  <c r="H34" i="5"/>
  <c r="G34" i="5"/>
  <c r="F34" i="5"/>
  <c r="E34" i="5"/>
  <c r="D34" i="5"/>
  <c r="N33" i="5"/>
  <c r="M33" i="5"/>
  <c r="L33" i="5"/>
  <c r="K33" i="5"/>
  <c r="J33" i="5"/>
  <c r="I33" i="5"/>
  <c r="H33" i="5"/>
  <c r="G33" i="5"/>
  <c r="F33" i="5"/>
  <c r="E33" i="5"/>
  <c r="D33" i="5"/>
  <c r="N32" i="5"/>
  <c r="M32" i="5"/>
  <c r="L32" i="5"/>
  <c r="K32" i="5"/>
  <c r="J32" i="5"/>
  <c r="I32" i="5"/>
  <c r="H32" i="5"/>
  <c r="G32" i="5"/>
  <c r="F32" i="5"/>
  <c r="E32" i="5"/>
  <c r="D32" i="5"/>
  <c r="N31" i="5"/>
  <c r="M31" i="5"/>
  <c r="L31" i="5"/>
  <c r="K31" i="5"/>
  <c r="J31" i="5"/>
  <c r="I31" i="5"/>
  <c r="H31" i="5"/>
  <c r="G31" i="5"/>
  <c r="F31" i="5"/>
  <c r="E31" i="5"/>
  <c r="D31" i="5"/>
  <c r="N30" i="5"/>
  <c r="M30" i="5"/>
  <c r="L30" i="5"/>
  <c r="K30" i="5"/>
  <c r="J30" i="5"/>
  <c r="I30" i="5"/>
  <c r="H30" i="5"/>
  <c r="G30" i="5"/>
  <c r="F30" i="5"/>
  <c r="E30" i="5"/>
  <c r="D30" i="5"/>
  <c r="N28" i="5"/>
  <c r="N27" i="5" s="1"/>
  <c r="M28" i="5"/>
  <c r="M27" i="5" s="1"/>
  <c r="L28" i="5"/>
  <c r="L27" i="5" s="1"/>
  <c r="K28" i="5"/>
  <c r="K27" i="5" s="1"/>
  <c r="J28" i="5"/>
  <c r="J27" i="5" s="1"/>
  <c r="I28" i="5"/>
  <c r="I27" i="5" s="1"/>
  <c r="H28" i="5"/>
  <c r="H27" i="5" s="1"/>
  <c r="G28" i="5"/>
  <c r="G27" i="5" s="1"/>
  <c r="F28" i="5"/>
  <c r="F27" i="5" s="1"/>
  <c r="E28" i="5"/>
  <c r="E27" i="5" s="1"/>
  <c r="D28" i="5"/>
  <c r="D27" i="5" s="1"/>
  <c r="N25" i="5"/>
  <c r="M25" i="5"/>
  <c r="L25" i="5"/>
  <c r="K25" i="5"/>
  <c r="J25" i="5"/>
  <c r="I25" i="5"/>
  <c r="H25" i="5"/>
  <c r="G25" i="5"/>
  <c r="F25" i="5"/>
  <c r="E25" i="5"/>
  <c r="D25" i="5"/>
  <c r="N24" i="5"/>
  <c r="M24" i="5"/>
  <c r="L24" i="5"/>
  <c r="K24" i="5"/>
  <c r="J24" i="5"/>
  <c r="I24" i="5"/>
  <c r="H24" i="5"/>
  <c r="G24" i="5"/>
  <c r="F24" i="5"/>
  <c r="E24" i="5"/>
  <c r="D24" i="5"/>
  <c r="N23" i="5"/>
  <c r="M23" i="5"/>
  <c r="L23" i="5"/>
  <c r="K23" i="5"/>
  <c r="J23" i="5"/>
  <c r="I23" i="5"/>
  <c r="H23" i="5"/>
  <c r="G23" i="5"/>
  <c r="F23" i="5"/>
  <c r="E23" i="5"/>
  <c r="D23" i="5"/>
  <c r="N21" i="5"/>
  <c r="M21" i="5"/>
  <c r="L21" i="5"/>
  <c r="K21" i="5"/>
  <c r="J21" i="5"/>
  <c r="I21" i="5"/>
  <c r="H21" i="5"/>
  <c r="G21" i="5"/>
  <c r="F21" i="5"/>
  <c r="E21" i="5"/>
  <c r="D21" i="5"/>
  <c r="N20" i="5"/>
  <c r="M20" i="5"/>
  <c r="L20" i="5"/>
  <c r="K20" i="5"/>
  <c r="J20" i="5"/>
  <c r="I20" i="5"/>
  <c r="H20" i="5"/>
  <c r="G20" i="5"/>
  <c r="F20" i="5"/>
  <c r="E20" i="5"/>
  <c r="D20" i="5"/>
  <c r="N19" i="5"/>
  <c r="M19" i="5"/>
  <c r="L19" i="5"/>
  <c r="K19" i="5"/>
  <c r="J19" i="5"/>
  <c r="I19" i="5"/>
  <c r="H19" i="5"/>
  <c r="G19" i="5"/>
  <c r="F19" i="5"/>
  <c r="E19" i="5"/>
  <c r="D19" i="5"/>
  <c r="N16" i="5"/>
  <c r="N15" i="5" s="1"/>
  <c r="M16" i="5"/>
  <c r="M15" i="5" s="1"/>
  <c r="L16" i="5"/>
  <c r="L15" i="5" s="1"/>
  <c r="K16" i="5"/>
  <c r="K15" i="5" s="1"/>
  <c r="J16" i="5"/>
  <c r="J15" i="5" s="1"/>
  <c r="I16" i="5"/>
  <c r="I15" i="5" s="1"/>
  <c r="H16" i="5"/>
  <c r="H15" i="5" s="1"/>
  <c r="G16" i="5"/>
  <c r="G15" i="5" s="1"/>
  <c r="F16" i="5"/>
  <c r="F15" i="5" s="1"/>
  <c r="E16" i="5"/>
  <c r="E15" i="5" s="1"/>
  <c r="D16" i="5"/>
  <c r="D15" i="5" s="1"/>
  <c r="C670" i="5"/>
  <c r="C345" i="5"/>
  <c r="C343" i="5"/>
  <c r="C260" i="5"/>
  <c r="C245" i="5"/>
  <c r="C247" i="5"/>
  <c r="E670" i="345" l="1"/>
  <c r="E245" i="345"/>
  <c r="E343" i="345"/>
  <c r="E247" i="345"/>
  <c r="E260" i="345"/>
  <c r="E345" i="345"/>
  <c r="E22" i="5"/>
  <c r="E26" i="5"/>
  <c r="G26" i="5"/>
  <c r="I26" i="5"/>
  <c r="K26" i="5"/>
  <c r="M26" i="5"/>
  <c r="N218" i="5"/>
  <c r="C774" i="5"/>
  <c r="E774" i="345" s="1"/>
  <c r="O778" i="5"/>
  <c r="K778" i="345"/>
  <c r="AC778" i="345" s="1"/>
  <c r="J164" i="5"/>
  <c r="D698" i="5"/>
  <c r="AC1292" i="345"/>
  <c r="K670" i="345"/>
  <c r="L26" i="5"/>
  <c r="L13" i="5" s="1"/>
  <c r="M210" i="5"/>
  <c r="F412" i="5"/>
  <c r="J412" i="5"/>
  <c r="N412" i="5"/>
  <c r="G583" i="5"/>
  <c r="K583" i="5"/>
  <c r="K260" i="345"/>
  <c r="K343" i="345"/>
  <c r="AC343" i="345" s="1"/>
  <c r="K245" i="345"/>
  <c r="AC245" i="345" s="1"/>
  <c r="K247" i="345"/>
  <c r="AC247" i="345" s="1"/>
  <c r="K345" i="345"/>
  <c r="AC345" i="345" s="1"/>
  <c r="AC1235" i="345"/>
  <c r="G218" i="5"/>
  <c r="G217" i="5" s="1"/>
  <c r="G216" i="5" s="1"/>
  <c r="G209" i="5" s="1"/>
  <c r="K218" i="5"/>
  <c r="K217" i="5" s="1"/>
  <c r="K216" i="5" s="1"/>
  <c r="K209" i="5" s="1"/>
  <c r="K840" i="345"/>
  <c r="AC840" i="345" s="1"/>
  <c r="AB1193" i="345"/>
  <c r="F164" i="5"/>
  <c r="G164" i="5"/>
  <c r="K164" i="5"/>
  <c r="D583" i="5"/>
  <c r="E248" i="5"/>
  <c r="E561" i="5"/>
  <c r="I561" i="5"/>
  <c r="O840" i="5"/>
  <c r="F218" i="5"/>
  <c r="J218" i="5"/>
  <c r="J217" i="5" s="1"/>
  <c r="J216" i="5" s="1"/>
  <c r="I258" i="5"/>
  <c r="I257" i="5" s="1"/>
  <c r="M259" i="5"/>
  <c r="G412" i="5"/>
  <c r="E18" i="5"/>
  <c r="E17" i="5" s="1"/>
  <c r="I18" i="5"/>
  <c r="I17" i="5" s="1"/>
  <c r="M18" i="5"/>
  <c r="M17" i="5" s="1"/>
  <c r="K13" i="5"/>
  <c r="N164" i="5"/>
  <c r="N217" i="5"/>
  <c r="N216" i="5" s="1"/>
  <c r="N248" i="5"/>
  <c r="F259" i="5"/>
  <c r="F258" i="5" s="1"/>
  <c r="J259" i="5"/>
  <c r="J258" i="5" s="1"/>
  <c r="J257" i="5" s="1"/>
  <c r="N259" i="5"/>
  <c r="N258" i="5" s="1"/>
  <c r="N257" i="5" s="1"/>
  <c r="M561" i="5"/>
  <c r="O260" i="5"/>
  <c r="I618" i="5"/>
  <c r="I614" i="5" s="1"/>
  <c r="I610" i="5" s="1"/>
  <c r="O345" i="5"/>
  <c r="D259" i="5"/>
  <c r="D258" i="5" s="1"/>
  <c r="D257" i="5" s="1"/>
  <c r="H259" i="5"/>
  <c r="H258" i="5" s="1"/>
  <c r="H257" i="5" s="1"/>
  <c r="L259" i="5"/>
  <c r="L258" i="5" s="1"/>
  <c r="L257" i="5" s="1"/>
  <c r="O343" i="5"/>
  <c r="O247" i="5"/>
  <c r="O245" i="5"/>
  <c r="O670" i="5"/>
  <c r="M218" i="5"/>
  <c r="M217" i="5" s="1"/>
  <c r="M216" i="5" s="1"/>
  <c r="D26" i="5"/>
  <c r="E164" i="5"/>
  <c r="I164" i="5"/>
  <c r="M164" i="5"/>
  <c r="E210" i="5"/>
  <c r="E218" i="5"/>
  <c r="E217" i="5" s="1"/>
  <c r="E216" i="5" s="1"/>
  <c r="D218" i="5"/>
  <c r="D217" i="5" s="1"/>
  <c r="D216" i="5" s="1"/>
  <c r="D209" i="5" s="1"/>
  <c r="H218" i="5"/>
  <c r="H217" i="5" s="1"/>
  <c r="H216" i="5" s="1"/>
  <c r="H209" i="5" s="1"/>
  <c r="L218" i="5"/>
  <c r="L217" i="5" s="1"/>
  <c r="L216" i="5" s="1"/>
  <c r="G248" i="5"/>
  <c r="K248" i="5"/>
  <c r="M248" i="5"/>
  <c r="F248" i="5"/>
  <c r="J248" i="5"/>
  <c r="H583" i="5"/>
  <c r="L583" i="5"/>
  <c r="G13" i="5"/>
  <c r="I22" i="5"/>
  <c r="M22" i="5"/>
  <c r="I13" i="5"/>
  <c r="F210" i="5"/>
  <c r="J210" i="5"/>
  <c r="N210" i="5"/>
  <c r="I218" i="5"/>
  <c r="I217" i="5" s="1"/>
  <c r="I216" i="5" s="1"/>
  <c r="I248" i="5"/>
  <c r="E583" i="5"/>
  <c r="E487" i="5" s="1"/>
  <c r="E481" i="5" s="1"/>
  <c r="E472" i="5" s="1"/>
  <c r="E471" i="5" s="1"/>
  <c r="E470" i="5" s="1"/>
  <c r="I583" i="5"/>
  <c r="I487" i="5" s="1"/>
  <c r="I481" i="5" s="1"/>
  <c r="I472" i="5" s="1"/>
  <c r="I471" i="5" s="1"/>
  <c r="I470" i="5" s="1"/>
  <c r="J26" i="5"/>
  <c r="J13" i="5" s="1"/>
  <c r="D164" i="5"/>
  <c r="F217" i="5"/>
  <c r="F216" i="5" s="1"/>
  <c r="G561" i="5"/>
  <c r="K561" i="5"/>
  <c r="M13" i="5"/>
  <c r="E13" i="5"/>
  <c r="H164" i="5"/>
  <c r="L164" i="5"/>
  <c r="F257" i="5"/>
  <c r="F561" i="5"/>
  <c r="J561" i="5"/>
  <c r="N561" i="5"/>
  <c r="F618" i="5"/>
  <c r="F614" i="5" s="1"/>
  <c r="F610" i="5" s="1"/>
  <c r="J618" i="5"/>
  <c r="J614" i="5" s="1"/>
  <c r="J610" i="5" s="1"/>
  <c r="N618" i="5"/>
  <c r="F18" i="5"/>
  <c r="F17" i="5" s="1"/>
  <c r="J18" i="5"/>
  <c r="J17" i="5" s="1"/>
  <c r="N18" i="5"/>
  <c r="N17" i="5" s="1"/>
  <c r="G18" i="5"/>
  <c r="G17" i="5" s="1"/>
  <c r="K18" i="5"/>
  <c r="K17" i="5" s="1"/>
  <c r="D18" i="5"/>
  <c r="D17" i="5" s="1"/>
  <c r="H18" i="5"/>
  <c r="H17" i="5" s="1"/>
  <c r="L18" i="5"/>
  <c r="L17" i="5" s="1"/>
  <c r="F22" i="5"/>
  <c r="J22" i="5"/>
  <c r="N22" i="5"/>
  <c r="G22" i="5"/>
  <c r="K22" i="5"/>
  <c r="D22" i="5"/>
  <c r="H22" i="5"/>
  <c r="L22" i="5"/>
  <c r="L210" i="5"/>
  <c r="D248" i="5"/>
  <c r="H248" i="5"/>
  <c r="L248" i="5"/>
  <c r="D561" i="5"/>
  <c r="H561" i="5"/>
  <c r="L561" i="5"/>
  <c r="F26" i="5"/>
  <c r="F13" i="5" s="1"/>
  <c r="I210" i="5"/>
  <c r="K412" i="5"/>
  <c r="M583" i="5"/>
  <c r="N26" i="5"/>
  <c r="N13" i="5" s="1"/>
  <c r="H26" i="5"/>
  <c r="H13" i="5" s="1"/>
  <c r="D13" i="5"/>
  <c r="D412" i="5"/>
  <c r="H412" i="5"/>
  <c r="L412" i="5"/>
  <c r="E618" i="5"/>
  <c r="E614" i="5" s="1"/>
  <c r="E610" i="5" s="1"/>
  <c r="M618" i="5"/>
  <c r="M614" i="5" s="1"/>
  <c r="M610" i="5" s="1"/>
  <c r="N614" i="5"/>
  <c r="N610" i="5" s="1"/>
  <c r="M258" i="5"/>
  <c r="M257" i="5" s="1"/>
  <c r="G259" i="5"/>
  <c r="G258" i="5" s="1"/>
  <c r="G257" i="5" s="1"/>
  <c r="K259" i="5"/>
  <c r="K258" i="5" s="1"/>
  <c r="K257" i="5" s="1"/>
  <c r="K487" i="5"/>
  <c r="K481" i="5" s="1"/>
  <c r="K472" i="5" s="1"/>
  <c r="K471" i="5" s="1"/>
  <c r="K470" i="5" s="1"/>
  <c r="F583" i="5"/>
  <c r="J583" i="5"/>
  <c r="N583" i="5"/>
  <c r="D487" i="5"/>
  <c r="D618" i="5"/>
  <c r="D614" i="5" s="1"/>
  <c r="D610" i="5" s="1"/>
  <c r="H618" i="5"/>
  <c r="H614" i="5" s="1"/>
  <c r="H610" i="5" s="1"/>
  <c r="L618" i="5"/>
  <c r="L614" i="5" s="1"/>
  <c r="L610" i="5" s="1"/>
  <c r="G618" i="5"/>
  <c r="G614" i="5" s="1"/>
  <c r="G610" i="5" s="1"/>
  <c r="K618" i="5"/>
  <c r="K614" i="5" s="1"/>
  <c r="K610" i="5" s="1"/>
  <c r="E258" i="5"/>
  <c r="E257" i="5" s="1"/>
  <c r="E412" i="5"/>
  <c r="I412" i="5"/>
  <c r="M412" i="5"/>
  <c r="C692" i="5"/>
  <c r="C690" i="5"/>
  <c r="C688" i="5"/>
  <c r="C686" i="5"/>
  <c r="C684" i="5"/>
  <c r="C682" i="5"/>
  <c r="C680" i="5"/>
  <c r="C678" i="5"/>
  <c r="C676" i="5"/>
  <c r="C674" i="5"/>
  <c r="C672" i="5"/>
  <c r="C669" i="5"/>
  <c r="C668" i="5"/>
  <c r="C666" i="5"/>
  <c r="C664" i="5"/>
  <c r="C663" i="5"/>
  <c r="C662" i="5"/>
  <c r="C661" i="5"/>
  <c r="C660" i="5"/>
  <c r="C658" i="5"/>
  <c r="C656" i="5"/>
  <c r="C655" i="5"/>
  <c r="C653" i="5"/>
  <c r="C652" i="5"/>
  <c r="C650" i="5"/>
  <c r="C649" i="5"/>
  <c r="C648" i="5"/>
  <c r="C647" i="5"/>
  <c r="C645" i="5"/>
  <c r="C644" i="5"/>
  <c r="C643" i="5"/>
  <c r="C642" i="5"/>
  <c r="C640" i="5"/>
  <c r="C638" i="5"/>
  <c r="C636" i="5"/>
  <c r="C634" i="5"/>
  <c r="C632" i="5"/>
  <c r="C630" i="5"/>
  <c r="C628" i="5"/>
  <c r="C626" i="5"/>
  <c r="C624" i="5"/>
  <c r="C622" i="5"/>
  <c r="C620" i="5"/>
  <c r="C616" i="5"/>
  <c r="C612" i="5"/>
  <c r="C607" i="5"/>
  <c r="C602" i="5"/>
  <c r="C600" i="5"/>
  <c r="C598" i="5"/>
  <c r="C595" i="5"/>
  <c r="C592" i="5"/>
  <c r="C590" i="5"/>
  <c r="C585" i="5"/>
  <c r="C575" i="5"/>
  <c r="C573" i="5"/>
  <c r="C571" i="5"/>
  <c r="C568" i="5"/>
  <c r="C562" i="5"/>
  <c r="C559" i="5"/>
  <c r="C557" i="5"/>
  <c r="C554" i="5"/>
  <c r="C552" i="5"/>
  <c r="C550" i="5"/>
  <c r="C548" i="5"/>
  <c r="C546" i="5"/>
  <c r="C543" i="5"/>
  <c r="C491" i="5"/>
  <c r="C488" i="5"/>
  <c r="C474" i="5"/>
  <c r="C468" i="5"/>
  <c r="C464" i="5"/>
  <c r="C431" i="5"/>
  <c r="C409" i="5"/>
  <c r="C404" i="5"/>
  <c r="C401" i="5"/>
  <c r="C399" i="5"/>
  <c r="C376" i="5"/>
  <c r="C259" i="5"/>
  <c r="C255" i="5"/>
  <c r="C254" i="5"/>
  <c r="C253" i="5"/>
  <c r="C252" i="5"/>
  <c r="C251" i="5"/>
  <c r="C250" i="5"/>
  <c r="C249" i="5"/>
  <c r="C246" i="5"/>
  <c r="C244" i="5"/>
  <c r="C240" i="5"/>
  <c r="C239" i="5"/>
  <c r="C238" i="5"/>
  <c r="C237" i="5"/>
  <c r="C236" i="5"/>
  <c r="C235" i="5"/>
  <c r="C234" i="5"/>
  <c r="C229" i="5"/>
  <c r="C226" i="5"/>
  <c r="C224" i="5"/>
  <c r="C220" i="5"/>
  <c r="C214" i="5"/>
  <c r="C212" i="5"/>
  <c r="C207" i="5"/>
  <c r="C206" i="5"/>
  <c r="C205" i="5"/>
  <c r="C204" i="5"/>
  <c r="C203" i="5"/>
  <c r="C202" i="5"/>
  <c r="C201" i="5"/>
  <c r="C196" i="5"/>
  <c r="C194" i="5"/>
  <c r="C193" i="5"/>
  <c r="C192" i="5"/>
  <c r="C191" i="5"/>
  <c r="C190" i="5"/>
  <c r="C189" i="5"/>
  <c r="C187" i="5"/>
  <c r="C186" i="5"/>
  <c r="C185" i="5"/>
  <c r="C184" i="5"/>
  <c r="C183" i="5"/>
  <c r="C182" i="5"/>
  <c r="C180" i="5"/>
  <c r="C179" i="5"/>
  <c r="C178" i="5"/>
  <c r="C177" i="5"/>
  <c r="C176" i="5"/>
  <c r="C175" i="5"/>
  <c r="C174" i="5"/>
  <c r="C172" i="5"/>
  <c r="C171" i="5"/>
  <c r="C170" i="5"/>
  <c r="C169" i="5"/>
  <c r="C168" i="5"/>
  <c r="C167" i="5"/>
  <c r="C165" i="5"/>
  <c r="C162" i="5"/>
  <c r="C161" i="5"/>
  <c r="C160" i="5"/>
  <c r="C159" i="5"/>
  <c r="C158" i="5"/>
  <c r="C157" i="5"/>
  <c r="C155" i="5"/>
  <c r="C154" i="5"/>
  <c r="C152" i="5"/>
  <c r="C151" i="5"/>
  <c r="C149" i="5"/>
  <c r="C148" i="5"/>
  <c r="C147" i="5"/>
  <c r="C146" i="5"/>
  <c r="C145" i="5"/>
  <c r="C144" i="5"/>
  <c r="C136" i="5"/>
  <c r="C135" i="5"/>
  <c r="C134" i="5"/>
  <c r="C133" i="5"/>
  <c r="C131" i="5"/>
  <c r="C130" i="5"/>
  <c r="C129" i="5"/>
  <c r="C128" i="5"/>
  <c r="C126" i="5"/>
  <c r="C125" i="5"/>
  <c r="C123" i="5"/>
  <c r="C121" i="5"/>
  <c r="C120" i="5"/>
  <c r="C119" i="5"/>
  <c r="C118" i="5"/>
  <c r="C117" i="5"/>
  <c r="C116" i="5"/>
  <c r="C115" i="5"/>
  <c r="C113" i="5"/>
  <c r="C112" i="5"/>
  <c r="C111" i="5"/>
  <c r="C110" i="5"/>
  <c r="C109" i="5"/>
  <c r="C108" i="5"/>
  <c r="C106" i="5"/>
  <c r="C105" i="5"/>
  <c r="C104" i="5"/>
  <c r="C103" i="5"/>
  <c r="C102" i="5"/>
  <c r="C101" i="5"/>
  <c r="C99" i="5"/>
  <c r="C98" i="5"/>
  <c r="C97" i="5"/>
  <c r="C96" i="5"/>
  <c r="C95" i="5"/>
  <c r="C94" i="5"/>
  <c r="C92" i="5"/>
  <c r="C91" i="5"/>
  <c r="C90" i="5"/>
  <c r="C89" i="5"/>
  <c r="C88" i="5"/>
  <c r="C87" i="5"/>
  <c r="C86" i="5"/>
  <c r="C85" i="5"/>
  <c r="C83" i="5"/>
  <c r="C82" i="5"/>
  <c r="C81" i="5"/>
  <c r="C80" i="5"/>
  <c r="C79" i="5"/>
  <c r="C78" i="5"/>
  <c r="C77" i="5"/>
  <c r="C75" i="5"/>
  <c r="C73" i="5"/>
  <c r="C72" i="5"/>
  <c r="C71" i="5"/>
  <c r="C70" i="5"/>
  <c r="C69" i="5"/>
  <c r="C68" i="5"/>
  <c r="C66" i="5"/>
  <c r="C65" i="5"/>
  <c r="C64" i="5"/>
  <c r="C63" i="5"/>
  <c r="C62" i="5"/>
  <c r="C61" i="5"/>
  <c r="C59" i="5"/>
  <c r="C58" i="5"/>
  <c r="C57" i="5"/>
  <c r="C56" i="5"/>
  <c r="C55" i="5"/>
  <c r="C54" i="5"/>
  <c r="C53" i="5"/>
  <c r="C51" i="5"/>
  <c r="C50" i="5"/>
  <c r="C49" i="5"/>
  <c r="C48" i="5"/>
  <c r="C47" i="5"/>
  <c r="C46" i="5"/>
  <c r="C44" i="5"/>
  <c r="C42" i="5"/>
  <c r="C41" i="5"/>
  <c r="C40" i="5"/>
  <c r="C39" i="5"/>
  <c r="C38" i="5"/>
  <c r="C37" i="5"/>
  <c r="C35" i="5"/>
  <c r="C34" i="5"/>
  <c r="C33" i="5"/>
  <c r="C32" i="5"/>
  <c r="C31" i="5"/>
  <c r="C30" i="5"/>
  <c r="C28" i="5"/>
  <c r="C25" i="5"/>
  <c r="C24" i="5"/>
  <c r="C23" i="5"/>
  <c r="C21" i="5"/>
  <c r="C20" i="5"/>
  <c r="C19" i="5"/>
  <c r="C16" i="5"/>
  <c r="E21" i="345" l="1"/>
  <c r="E28" i="345"/>
  <c r="E33" i="345"/>
  <c r="E38" i="345"/>
  <c r="E40" i="345"/>
  <c r="E46" i="345"/>
  <c r="E50" i="345"/>
  <c r="E53" i="345"/>
  <c r="E57" i="345"/>
  <c r="E62" i="345"/>
  <c r="E66" i="345"/>
  <c r="E71" i="345"/>
  <c r="E77" i="345"/>
  <c r="E81" i="345"/>
  <c r="E86" i="345"/>
  <c r="E16" i="345"/>
  <c r="E20" i="345"/>
  <c r="E23" i="345"/>
  <c r="E25" i="345"/>
  <c r="E30" i="345"/>
  <c r="E32" i="345"/>
  <c r="E34" i="345"/>
  <c r="E37" i="345"/>
  <c r="E39" i="345"/>
  <c r="E41" i="345"/>
  <c r="E44" i="345"/>
  <c r="E47" i="345"/>
  <c r="E49" i="345"/>
  <c r="E51" i="345"/>
  <c r="E54" i="345"/>
  <c r="E56" i="345"/>
  <c r="E58" i="345"/>
  <c r="E61" i="345"/>
  <c r="E63" i="345"/>
  <c r="E65" i="345"/>
  <c r="E68" i="345"/>
  <c r="E70" i="345"/>
  <c r="E72" i="345"/>
  <c r="E75" i="345"/>
  <c r="E78" i="345"/>
  <c r="E80" i="345"/>
  <c r="E82" i="345"/>
  <c r="E85" i="345"/>
  <c r="E87" i="345"/>
  <c r="E89" i="345"/>
  <c r="E91" i="345"/>
  <c r="E94" i="345"/>
  <c r="E96" i="345"/>
  <c r="E98" i="345"/>
  <c r="E101" i="345"/>
  <c r="E103" i="345"/>
  <c r="E105" i="345"/>
  <c r="E108" i="345"/>
  <c r="E110" i="345"/>
  <c r="E112" i="345"/>
  <c r="E115" i="345"/>
  <c r="E117" i="345"/>
  <c r="E119" i="345"/>
  <c r="E121" i="345"/>
  <c r="E125" i="345"/>
  <c r="E128" i="345"/>
  <c r="E130" i="345"/>
  <c r="E133" i="345"/>
  <c r="E135" i="345"/>
  <c r="E144" i="345"/>
  <c r="E146" i="345"/>
  <c r="E148" i="345"/>
  <c r="E151" i="345"/>
  <c r="E154" i="345"/>
  <c r="E157" i="345"/>
  <c r="E159" i="345"/>
  <c r="E161" i="345"/>
  <c r="E165" i="345"/>
  <c r="E168" i="345"/>
  <c r="E170" i="345"/>
  <c r="E172" i="345"/>
  <c r="E175" i="345"/>
  <c r="E177" i="345"/>
  <c r="E179" i="345"/>
  <c r="E182" i="345"/>
  <c r="E184" i="345"/>
  <c r="E186" i="345"/>
  <c r="E189" i="345"/>
  <c r="E191" i="345"/>
  <c r="E193" i="345"/>
  <c r="E196" i="345"/>
  <c r="E202" i="345"/>
  <c r="E204" i="345"/>
  <c r="E206" i="345"/>
  <c r="E220" i="345"/>
  <c r="E226" i="345"/>
  <c r="E234" i="345"/>
  <c r="E236" i="345"/>
  <c r="E238" i="345"/>
  <c r="E240" i="345"/>
  <c r="E246" i="345"/>
  <c r="E250" i="345"/>
  <c r="E252" i="345"/>
  <c r="E254" i="345"/>
  <c r="E259" i="345"/>
  <c r="E404" i="345"/>
  <c r="E431" i="345"/>
  <c r="E488" i="345"/>
  <c r="E543" i="345"/>
  <c r="E548" i="345"/>
  <c r="E552" i="345"/>
  <c r="E557" i="345"/>
  <c r="E562" i="345"/>
  <c r="E571" i="345"/>
  <c r="E575" i="345"/>
  <c r="E590" i="345"/>
  <c r="E595" i="345"/>
  <c r="E600" i="345"/>
  <c r="E607" i="345"/>
  <c r="E622" i="345"/>
  <c r="E626" i="345"/>
  <c r="E630" i="345"/>
  <c r="E634" i="345"/>
  <c r="E638" i="345"/>
  <c r="E642" i="345"/>
  <c r="E644" i="345"/>
  <c r="E647" i="345"/>
  <c r="E649" i="345"/>
  <c r="E652" i="345"/>
  <c r="E655" i="345"/>
  <c r="E658" i="345"/>
  <c r="E661" i="345"/>
  <c r="E663" i="345"/>
  <c r="E666" i="345"/>
  <c r="E669" i="345"/>
  <c r="E674" i="345"/>
  <c r="E678" i="345"/>
  <c r="E682" i="345"/>
  <c r="E686" i="345"/>
  <c r="E690" i="345"/>
  <c r="K690" i="345" s="1"/>
  <c r="E19" i="345"/>
  <c r="E24" i="345"/>
  <c r="E31" i="345"/>
  <c r="E35" i="345"/>
  <c r="E42" i="345"/>
  <c r="E48" i="345"/>
  <c r="E55" i="345"/>
  <c r="E59" i="345"/>
  <c r="E64" i="345"/>
  <c r="E69" i="345"/>
  <c r="E73" i="345"/>
  <c r="E79" i="345"/>
  <c r="E83" i="345"/>
  <c r="E88" i="345"/>
  <c r="E90" i="345"/>
  <c r="E92" i="345"/>
  <c r="E95" i="345"/>
  <c r="E97" i="345"/>
  <c r="E99" i="345"/>
  <c r="E102" i="345"/>
  <c r="E104" i="345"/>
  <c r="K104" i="345" s="1"/>
  <c r="AC104" i="345" s="1"/>
  <c r="E106" i="345"/>
  <c r="E109" i="345"/>
  <c r="K109" i="345" s="1"/>
  <c r="AC109" i="345" s="1"/>
  <c r="E111" i="345"/>
  <c r="E113" i="345"/>
  <c r="E116" i="345"/>
  <c r="E118" i="345"/>
  <c r="E120" i="345"/>
  <c r="E123" i="345"/>
  <c r="K123" i="345" s="1"/>
  <c r="AC123" i="345" s="1"/>
  <c r="E126" i="345"/>
  <c r="E129" i="345"/>
  <c r="E131" i="345"/>
  <c r="E134" i="345"/>
  <c r="E136" i="345"/>
  <c r="E145" i="345"/>
  <c r="K145" i="345" s="1"/>
  <c r="AC145" i="345" s="1"/>
  <c r="E147" i="345"/>
  <c r="E149" i="345"/>
  <c r="E152" i="345"/>
  <c r="E155" i="345"/>
  <c r="E158" i="345"/>
  <c r="E160" i="345"/>
  <c r="E162" i="345"/>
  <c r="E167" i="345"/>
  <c r="E169" i="345"/>
  <c r="E171" i="345"/>
  <c r="K171" i="345" s="1"/>
  <c r="AC171" i="345" s="1"/>
  <c r="E174" i="345"/>
  <c r="E176" i="345"/>
  <c r="K176" i="345" s="1"/>
  <c r="AC176" i="345" s="1"/>
  <c r="E178" i="345"/>
  <c r="E180" i="345"/>
  <c r="E183" i="345"/>
  <c r="E185" i="345"/>
  <c r="E187" i="345"/>
  <c r="E190" i="345"/>
  <c r="E192" i="345"/>
  <c r="E194" i="345"/>
  <c r="K194" i="345" s="1"/>
  <c r="AC194" i="345" s="1"/>
  <c r="E201" i="345"/>
  <c r="E203" i="345"/>
  <c r="K203" i="345" s="1"/>
  <c r="AC203" i="345" s="1"/>
  <c r="E205" i="345"/>
  <c r="E207" i="345"/>
  <c r="E214" i="345"/>
  <c r="E229" i="345"/>
  <c r="E235" i="345"/>
  <c r="E237" i="345"/>
  <c r="E239" i="345"/>
  <c r="E249" i="345"/>
  <c r="K249" i="345" s="1"/>
  <c r="AC249" i="345" s="1"/>
  <c r="E251" i="345"/>
  <c r="E253" i="345"/>
  <c r="K253" i="345" s="1"/>
  <c r="AC253" i="345" s="1"/>
  <c r="E255" i="345"/>
  <c r="E376" i="345"/>
  <c r="E401" i="345"/>
  <c r="E409" i="345"/>
  <c r="E464" i="345"/>
  <c r="E474" i="345"/>
  <c r="E491" i="345"/>
  <c r="K491" i="345" s="1"/>
  <c r="AC491" i="345" s="1"/>
  <c r="E546" i="345"/>
  <c r="E550" i="345"/>
  <c r="E554" i="345"/>
  <c r="E559" i="345"/>
  <c r="K559" i="345" s="1"/>
  <c r="AC559" i="345" s="1"/>
  <c r="E568" i="345"/>
  <c r="K568" i="345" s="1"/>
  <c r="AC568" i="345" s="1"/>
  <c r="E573" i="345"/>
  <c r="E585" i="345"/>
  <c r="E592" i="345"/>
  <c r="E598" i="345"/>
  <c r="K598" i="345" s="1"/>
  <c r="AC598" i="345" s="1"/>
  <c r="E602" i="345"/>
  <c r="E620" i="345"/>
  <c r="K620" i="345" s="1"/>
  <c r="AC620" i="345" s="1"/>
  <c r="E624" i="345"/>
  <c r="E628" i="345"/>
  <c r="K628" i="345" s="1"/>
  <c r="AC628" i="345" s="1"/>
  <c r="E632" i="345"/>
  <c r="K632" i="345" s="1"/>
  <c r="E636" i="345"/>
  <c r="K636" i="345" s="1"/>
  <c r="E640" i="345"/>
  <c r="K640" i="345" s="1"/>
  <c r="E643" i="345"/>
  <c r="K643" i="345" s="1"/>
  <c r="AC643" i="345" s="1"/>
  <c r="E645" i="345"/>
  <c r="E648" i="345"/>
  <c r="E650" i="345"/>
  <c r="K650" i="345" s="1"/>
  <c r="AC650" i="345" s="1"/>
  <c r="E653" i="345"/>
  <c r="K653" i="345" s="1"/>
  <c r="AC653" i="345" s="1"/>
  <c r="E656" i="345"/>
  <c r="E660" i="345"/>
  <c r="E662" i="345"/>
  <c r="K662" i="345" s="1"/>
  <c r="AC662" i="345" s="1"/>
  <c r="E664" i="345"/>
  <c r="E668" i="345"/>
  <c r="E672" i="345"/>
  <c r="K672" i="345" s="1"/>
  <c r="E676" i="345"/>
  <c r="K676" i="345" s="1"/>
  <c r="E680" i="345"/>
  <c r="E684" i="345"/>
  <c r="E688" i="345"/>
  <c r="K688" i="345" s="1"/>
  <c r="E692" i="345"/>
  <c r="K692" i="345" s="1"/>
  <c r="E212" i="345"/>
  <c r="E399" i="345"/>
  <c r="K399" i="345" s="1"/>
  <c r="E468" i="345"/>
  <c r="E616" i="345"/>
  <c r="E224" i="345"/>
  <c r="E244" i="345"/>
  <c r="E612" i="345"/>
  <c r="K612" i="345" s="1"/>
  <c r="AC612" i="345" s="1"/>
  <c r="K163" i="5"/>
  <c r="G163" i="5"/>
  <c r="G12" i="5" s="1"/>
  <c r="O488" i="5"/>
  <c r="O774" i="5"/>
  <c r="K774" i="345"/>
  <c r="AC774" i="345" s="1"/>
  <c r="C741" i="5"/>
  <c r="E741" i="345" s="1"/>
  <c r="D697" i="5"/>
  <c r="D481" i="5"/>
  <c r="D472" i="5" s="1"/>
  <c r="D471" i="5" s="1"/>
  <c r="D470" i="5" s="1"/>
  <c r="D256" i="5" s="1"/>
  <c r="K25" i="345"/>
  <c r="AC25" i="345" s="1"/>
  <c r="K47" i="345"/>
  <c r="AC47" i="345" s="1"/>
  <c r="O61" i="5"/>
  <c r="K61" i="345"/>
  <c r="AC61" i="345" s="1"/>
  <c r="K75" i="345"/>
  <c r="AC75" i="345" s="1"/>
  <c r="K94" i="345"/>
  <c r="AC94" i="345" s="1"/>
  <c r="K121" i="345"/>
  <c r="AC121" i="345" s="1"/>
  <c r="K128" i="345"/>
  <c r="AC128" i="345" s="1"/>
  <c r="K144" i="345"/>
  <c r="AC144" i="345" s="1"/>
  <c r="K159" i="345"/>
  <c r="AC159" i="345" s="1"/>
  <c r="K175" i="345"/>
  <c r="AC175" i="345" s="1"/>
  <c r="O184" i="5"/>
  <c r="K184" i="345"/>
  <c r="AC184" i="345" s="1"/>
  <c r="K202" i="345"/>
  <c r="AC202" i="345" s="1"/>
  <c r="O234" i="5"/>
  <c r="K234" i="345"/>
  <c r="AC234" i="345" s="1"/>
  <c r="O252" i="5"/>
  <c r="K252" i="345"/>
  <c r="AC252" i="345" s="1"/>
  <c r="K259" i="345"/>
  <c r="K602" i="345"/>
  <c r="AC602" i="345" s="1"/>
  <c r="O643" i="5"/>
  <c r="O653" i="5"/>
  <c r="K664" i="345"/>
  <c r="AC664" i="345" s="1"/>
  <c r="K680" i="345"/>
  <c r="AC680" i="345" s="1"/>
  <c r="O28" i="5"/>
  <c r="K28" i="345"/>
  <c r="AC28" i="345" s="1"/>
  <c r="K48" i="345"/>
  <c r="AC48" i="345" s="1"/>
  <c r="K62" i="345"/>
  <c r="AC62" i="345" s="1"/>
  <c r="K71" i="345"/>
  <c r="AC71" i="345" s="1"/>
  <c r="K86" i="345"/>
  <c r="AC86" i="345" s="1"/>
  <c r="K95" i="345"/>
  <c r="AC95" i="345" s="1"/>
  <c r="K113" i="345"/>
  <c r="AC113" i="345" s="1"/>
  <c r="K134" i="345"/>
  <c r="AC134" i="345" s="1"/>
  <c r="K155" i="345"/>
  <c r="AC155" i="345" s="1"/>
  <c r="K180" i="345"/>
  <c r="AC180" i="345" s="1"/>
  <c r="K235" i="345"/>
  <c r="AC235" i="345" s="1"/>
  <c r="K474" i="345"/>
  <c r="AC474" i="345" s="1"/>
  <c r="O575" i="5"/>
  <c r="K575" i="345"/>
  <c r="AC575" i="345" s="1"/>
  <c r="K622" i="345"/>
  <c r="AC622" i="345" s="1"/>
  <c r="K638" i="345"/>
  <c r="K655" i="345"/>
  <c r="AC655" i="345" s="1"/>
  <c r="K666" i="345"/>
  <c r="AC666" i="345" s="1"/>
  <c r="O20" i="5"/>
  <c r="K20" i="345"/>
  <c r="AC20" i="345" s="1"/>
  <c r="K37" i="345"/>
  <c r="AC37" i="345" s="1"/>
  <c r="O56" i="5"/>
  <c r="K56" i="345"/>
  <c r="AC56" i="345" s="1"/>
  <c r="K80" i="345"/>
  <c r="AC80" i="345" s="1"/>
  <c r="K89" i="345"/>
  <c r="AC89" i="345" s="1"/>
  <c r="K98" i="345"/>
  <c r="AC98" i="345" s="1"/>
  <c r="K108" i="345"/>
  <c r="AC108" i="345" s="1"/>
  <c r="K117" i="345"/>
  <c r="AC117" i="345" s="1"/>
  <c r="K133" i="345"/>
  <c r="AC133" i="345" s="1"/>
  <c r="K154" i="345"/>
  <c r="AC154" i="345" s="1"/>
  <c r="O170" i="5"/>
  <c r="K170" i="345"/>
  <c r="AC170" i="345" s="1"/>
  <c r="O189" i="5"/>
  <c r="K189" i="345"/>
  <c r="AC189" i="345" s="1"/>
  <c r="C219" i="5"/>
  <c r="K220" i="345"/>
  <c r="AC220" i="345" s="1"/>
  <c r="K246" i="345"/>
  <c r="AC246" i="345" s="1"/>
  <c r="K573" i="345"/>
  <c r="AC573" i="345" s="1"/>
  <c r="K648" i="345"/>
  <c r="AC648" i="345" s="1"/>
  <c r="O33" i="5"/>
  <c r="K33" i="345"/>
  <c r="AC33" i="345" s="1"/>
  <c r="K53" i="345"/>
  <c r="AC53" i="345" s="1"/>
  <c r="K77" i="345"/>
  <c r="AC77" i="345" s="1"/>
  <c r="K160" i="345"/>
  <c r="AC160" i="345" s="1"/>
  <c r="K190" i="345"/>
  <c r="AC190" i="345" s="1"/>
  <c r="K239" i="345"/>
  <c r="AC239" i="345" s="1"/>
  <c r="K409" i="345"/>
  <c r="AC409" i="345" s="1"/>
  <c r="O562" i="5"/>
  <c r="K562" i="345"/>
  <c r="AC562" i="345" s="1"/>
  <c r="O607" i="5"/>
  <c r="K607" i="345"/>
  <c r="AC607" i="345" s="1"/>
  <c r="K649" i="345"/>
  <c r="AC649" i="345" s="1"/>
  <c r="K674" i="345"/>
  <c r="O16" i="5"/>
  <c r="K16" i="345"/>
  <c r="AC16" i="345" s="1"/>
  <c r="K23" i="345"/>
  <c r="AC23" i="345" s="1"/>
  <c r="K30" i="345"/>
  <c r="AC30" i="345" s="1"/>
  <c r="K34" i="345"/>
  <c r="AC34" i="345" s="1"/>
  <c r="K39" i="345"/>
  <c r="AC39" i="345" s="1"/>
  <c r="O44" i="5"/>
  <c r="K44" i="345"/>
  <c r="AC44" i="345" s="1"/>
  <c r="K49" i="345"/>
  <c r="AC49" i="345" s="1"/>
  <c r="O54" i="5"/>
  <c r="K54" i="345"/>
  <c r="AC54" i="345" s="1"/>
  <c r="O58" i="5"/>
  <c r="K58" i="345"/>
  <c r="AC58" i="345" s="1"/>
  <c r="K63" i="345"/>
  <c r="AC63" i="345" s="1"/>
  <c r="O68" i="5"/>
  <c r="K68" i="345"/>
  <c r="AC68" i="345" s="1"/>
  <c r="O72" i="5"/>
  <c r="K72" i="345"/>
  <c r="AC72" i="345" s="1"/>
  <c r="K78" i="345"/>
  <c r="AC78" i="345" s="1"/>
  <c r="K82" i="345"/>
  <c r="AC82" i="345" s="1"/>
  <c r="K87" i="345"/>
  <c r="AC87" i="345" s="1"/>
  <c r="K91" i="345"/>
  <c r="AC91" i="345" s="1"/>
  <c r="K96" i="345"/>
  <c r="AC96" i="345" s="1"/>
  <c r="K101" i="345"/>
  <c r="AC101" i="345" s="1"/>
  <c r="K105" i="345"/>
  <c r="AC105" i="345" s="1"/>
  <c r="K110" i="345"/>
  <c r="AC110" i="345" s="1"/>
  <c r="K115" i="345"/>
  <c r="AC115" i="345" s="1"/>
  <c r="K119" i="345"/>
  <c r="AC119" i="345" s="1"/>
  <c r="K125" i="345"/>
  <c r="AC125" i="345" s="1"/>
  <c r="K130" i="345"/>
  <c r="AC130" i="345" s="1"/>
  <c r="K135" i="345"/>
  <c r="AC135" i="345" s="1"/>
  <c r="O146" i="5"/>
  <c r="K146" i="345"/>
  <c r="AC146" i="345" s="1"/>
  <c r="K151" i="345"/>
  <c r="AC151" i="345" s="1"/>
  <c r="O157" i="5"/>
  <c r="K157" i="345"/>
  <c r="AC157" i="345" s="1"/>
  <c r="O161" i="5"/>
  <c r="K161" i="345"/>
  <c r="AC161" i="345" s="1"/>
  <c r="K168" i="345"/>
  <c r="AC168" i="345" s="1"/>
  <c r="K172" i="345"/>
  <c r="AC172" i="345" s="1"/>
  <c r="K177" i="345"/>
  <c r="AC177" i="345" s="1"/>
  <c r="K182" i="345"/>
  <c r="AC182" i="345" s="1"/>
  <c r="K186" i="345"/>
  <c r="AC186" i="345" s="1"/>
  <c r="K191" i="345"/>
  <c r="AC191" i="345" s="1"/>
  <c r="K196" i="345"/>
  <c r="AC196" i="345" s="1"/>
  <c r="O204" i="5"/>
  <c r="K204" i="345"/>
  <c r="AC204" i="345" s="1"/>
  <c r="O226" i="5"/>
  <c r="K226" i="345"/>
  <c r="AC226" i="345" s="1"/>
  <c r="K236" i="345"/>
  <c r="AC236" i="345" s="1"/>
  <c r="O240" i="5"/>
  <c r="K240" i="345"/>
  <c r="AC240" i="345" s="1"/>
  <c r="K250" i="345"/>
  <c r="AC250" i="345" s="1"/>
  <c r="K254" i="345"/>
  <c r="AC254" i="345" s="1"/>
  <c r="O431" i="5"/>
  <c r="K431" i="345"/>
  <c r="AC431" i="345" s="1"/>
  <c r="O546" i="5"/>
  <c r="K546" i="345"/>
  <c r="AC546" i="345" s="1"/>
  <c r="O554" i="5"/>
  <c r="K554" i="345"/>
  <c r="AC554" i="345" s="1"/>
  <c r="K585" i="345"/>
  <c r="AC585" i="345" s="1"/>
  <c r="K624" i="345"/>
  <c r="AC624" i="345" s="1"/>
  <c r="O640" i="5"/>
  <c r="K645" i="345"/>
  <c r="AC645" i="345" s="1"/>
  <c r="K656" i="345"/>
  <c r="AC656" i="345" s="1"/>
  <c r="K668" i="345"/>
  <c r="K684" i="345"/>
  <c r="G487" i="5"/>
  <c r="G481" i="5" s="1"/>
  <c r="G472" i="5" s="1"/>
  <c r="G471" i="5" s="1"/>
  <c r="G470" i="5" s="1"/>
  <c r="G256" i="5" s="1"/>
  <c r="G11" i="5" s="1"/>
  <c r="G694" i="5" s="1"/>
  <c r="N209" i="5"/>
  <c r="N163" i="5" s="1"/>
  <c r="N12" i="5" s="1"/>
  <c r="K32" i="345"/>
  <c r="AC32" i="345" s="1"/>
  <c r="K41" i="345"/>
  <c r="AC41" i="345" s="1"/>
  <c r="K51" i="345"/>
  <c r="AC51" i="345" s="1"/>
  <c r="O65" i="5"/>
  <c r="K65" i="345"/>
  <c r="AC65" i="345" s="1"/>
  <c r="O70" i="5"/>
  <c r="K70" i="345"/>
  <c r="AC70" i="345" s="1"/>
  <c r="K85" i="345"/>
  <c r="AC85" i="345" s="1"/>
  <c r="K103" i="345"/>
  <c r="AC103" i="345" s="1"/>
  <c r="K112" i="345"/>
  <c r="AC112" i="345" s="1"/>
  <c r="K148" i="345"/>
  <c r="AC148" i="345" s="1"/>
  <c r="O165" i="5"/>
  <c r="K165" i="345"/>
  <c r="AC165" i="345" s="1"/>
  <c r="K179" i="345"/>
  <c r="AC179" i="345" s="1"/>
  <c r="O193" i="5"/>
  <c r="K193" i="345"/>
  <c r="AC193" i="345" s="1"/>
  <c r="K206" i="345"/>
  <c r="AC206" i="345" s="1"/>
  <c r="O238" i="5"/>
  <c r="K238" i="345"/>
  <c r="AC238" i="345" s="1"/>
  <c r="O404" i="5"/>
  <c r="K404" i="345"/>
  <c r="AC404" i="345" s="1"/>
  <c r="K550" i="345"/>
  <c r="AC550" i="345" s="1"/>
  <c r="K592" i="345"/>
  <c r="AC592" i="345" s="1"/>
  <c r="K660" i="345"/>
  <c r="AC660" i="345" s="1"/>
  <c r="K21" i="345"/>
  <c r="AC21" i="345" s="1"/>
  <c r="O38" i="5"/>
  <c r="K38" i="345"/>
  <c r="AC38" i="345" s="1"/>
  <c r="O42" i="5"/>
  <c r="K42" i="345"/>
  <c r="AC42" i="345" s="1"/>
  <c r="K57" i="345"/>
  <c r="AC57" i="345" s="1"/>
  <c r="K66" i="345"/>
  <c r="AC66" i="345" s="1"/>
  <c r="K81" i="345"/>
  <c r="AC81" i="345" s="1"/>
  <c r="K90" i="345"/>
  <c r="AC90" i="345" s="1"/>
  <c r="K99" i="345"/>
  <c r="AC99" i="345" s="1"/>
  <c r="K118" i="345"/>
  <c r="AC118" i="345" s="1"/>
  <c r="K129" i="345"/>
  <c r="AC129" i="345" s="1"/>
  <c r="K149" i="345"/>
  <c r="AC149" i="345" s="1"/>
  <c r="K167" i="345"/>
  <c r="AC167" i="345" s="1"/>
  <c r="K185" i="345"/>
  <c r="AC185" i="345" s="1"/>
  <c r="K207" i="345"/>
  <c r="AC207" i="345" s="1"/>
  <c r="K376" i="345"/>
  <c r="AC376" i="345" s="1"/>
  <c r="K543" i="345"/>
  <c r="AC543" i="345" s="1"/>
  <c r="K552" i="345"/>
  <c r="AC552" i="345" s="1"/>
  <c r="K595" i="345"/>
  <c r="AC595" i="345" s="1"/>
  <c r="K630" i="345"/>
  <c r="AC630" i="345" s="1"/>
  <c r="K644" i="345"/>
  <c r="AC644" i="345" s="1"/>
  <c r="K661" i="345"/>
  <c r="AC661" i="345" s="1"/>
  <c r="K682" i="345"/>
  <c r="L487" i="5"/>
  <c r="L481" i="5" s="1"/>
  <c r="L472" i="5" s="1"/>
  <c r="L471" i="5" s="1"/>
  <c r="L470" i="5" s="1"/>
  <c r="M209" i="5"/>
  <c r="M163" i="5" s="1"/>
  <c r="M12" i="5" s="1"/>
  <c r="K19" i="345"/>
  <c r="AC19" i="345" s="1"/>
  <c r="O24" i="5"/>
  <c r="K24" i="345"/>
  <c r="AC24" i="345" s="1"/>
  <c r="K31" i="345"/>
  <c r="AC31" i="345" s="1"/>
  <c r="K35" i="345"/>
  <c r="AC35" i="345" s="1"/>
  <c r="O40" i="5"/>
  <c r="K40" i="345"/>
  <c r="AC40" i="345" s="1"/>
  <c r="K46" i="345"/>
  <c r="AC46" i="345" s="1"/>
  <c r="K50" i="345"/>
  <c r="AC50" i="345" s="1"/>
  <c r="K55" i="345"/>
  <c r="AC55" i="345" s="1"/>
  <c r="K59" i="345"/>
  <c r="AC59" i="345" s="1"/>
  <c r="K64" i="345"/>
  <c r="AC64" i="345" s="1"/>
  <c r="K69" i="345"/>
  <c r="AC69" i="345" s="1"/>
  <c r="K73" i="345"/>
  <c r="AC73" i="345" s="1"/>
  <c r="K79" i="345"/>
  <c r="AC79" i="345" s="1"/>
  <c r="K83" i="345"/>
  <c r="AC83" i="345" s="1"/>
  <c r="O88" i="5"/>
  <c r="K88" i="345"/>
  <c r="AC88" i="345" s="1"/>
  <c r="O92" i="5"/>
  <c r="K92" i="345"/>
  <c r="AC92" i="345" s="1"/>
  <c r="O97" i="5"/>
  <c r="K97" i="345"/>
  <c r="AC97" i="345" s="1"/>
  <c r="O102" i="5"/>
  <c r="K102" i="345"/>
  <c r="AC102" i="345" s="1"/>
  <c r="O106" i="5"/>
  <c r="K106" i="345"/>
  <c r="AC106" i="345" s="1"/>
  <c r="K111" i="345"/>
  <c r="AC111" i="345" s="1"/>
  <c r="O116" i="5"/>
  <c r="K116" i="345"/>
  <c r="AC116" i="345" s="1"/>
  <c r="O120" i="5"/>
  <c r="K120" i="345"/>
  <c r="AC120" i="345" s="1"/>
  <c r="O126" i="5"/>
  <c r="K126" i="345"/>
  <c r="AC126" i="345" s="1"/>
  <c r="K131" i="345"/>
  <c r="AC131" i="345" s="1"/>
  <c r="O136" i="5"/>
  <c r="K136" i="345"/>
  <c r="AC136" i="345" s="1"/>
  <c r="K147" i="345"/>
  <c r="AC147" i="345" s="1"/>
  <c r="K152" i="345"/>
  <c r="AC152" i="345" s="1"/>
  <c r="K158" i="345"/>
  <c r="AC158" i="345" s="1"/>
  <c r="K162" i="345"/>
  <c r="AC162" i="345" s="1"/>
  <c r="K169" i="345"/>
  <c r="AC169" i="345" s="1"/>
  <c r="K174" i="345"/>
  <c r="AC174" i="345" s="1"/>
  <c r="K178" i="345"/>
  <c r="AC178" i="345" s="1"/>
  <c r="K183" i="345"/>
  <c r="AC183" i="345" s="1"/>
  <c r="K187" i="345"/>
  <c r="AC187" i="345" s="1"/>
  <c r="K192" i="345"/>
  <c r="AC192" i="345" s="1"/>
  <c r="K201" i="345"/>
  <c r="AC201" i="345" s="1"/>
  <c r="K205" i="345"/>
  <c r="AC205" i="345" s="1"/>
  <c r="O214" i="5"/>
  <c r="K214" i="345"/>
  <c r="AC214" i="345" s="1"/>
  <c r="K229" i="345"/>
  <c r="AC229" i="345" s="1"/>
  <c r="K237" i="345"/>
  <c r="AC237" i="345" s="1"/>
  <c r="K251" i="345"/>
  <c r="AC251" i="345" s="1"/>
  <c r="K255" i="345"/>
  <c r="AC255" i="345" s="1"/>
  <c r="K401" i="345"/>
  <c r="K464" i="345"/>
  <c r="AC464" i="345" s="1"/>
  <c r="K488" i="345"/>
  <c r="AC488" i="345" s="1"/>
  <c r="K548" i="345"/>
  <c r="AC548" i="345" s="1"/>
  <c r="K557" i="345"/>
  <c r="AC557" i="345" s="1"/>
  <c r="K571" i="345"/>
  <c r="AC571" i="345" s="1"/>
  <c r="O590" i="5"/>
  <c r="K590" i="345"/>
  <c r="AC590" i="345" s="1"/>
  <c r="K600" i="345"/>
  <c r="AC600" i="345" s="1"/>
  <c r="K626" i="345"/>
  <c r="AC626" i="345" s="1"/>
  <c r="K634" i="345"/>
  <c r="K642" i="345"/>
  <c r="AC642" i="345" s="1"/>
  <c r="K647" i="345"/>
  <c r="AC647" i="345" s="1"/>
  <c r="K652" i="345"/>
  <c r="AC652" i="345" s="1"/>
  <c r="K658" i="345"/>
  <c r="AC658" i="345" s="1"/>
  <c r="K663" i="345"/>
  <c r="AC663" i="345" s="1"/>
  <c r="K669" i="345"/>
  <c r="O678" i="5"/>
  <c r="K678" i="345"/>
  <c r="AC678" i="345" s="1"/>
  <c r="O686" i="5"/>
  <c r="K686" i="345"/>
  <c r="M487" i="5"/>
  <c r="M481" i="5" s="1"/>
  <c r="M472" i="5" s="1"/>
  <c r="M471" i="5" s="1"/>
  <c r="M470" i="5" s="1"/>
  <c r="F209" i="5"/>
  <c r="F163" i="5" s="1"/>
  <c r="F12" i="5" s="1"/>
  <c r="E209" i="5"/>
  <c r="E163" i="5" s="1"/>
  <c r="E12" i="5" s="1"/>
  <c r="K12" i="5"/>
  <c r="K212" i="345"/>
  <c r="AC212" i="345" s="1"/>
  <c r="K484" i="345"/>
  <c r="AC484" i="345" s="1"/>
  <c r="K224" i="345"/>
  <c r="AC224" i="345" s="1"/>
  <c r="O244" i="5"/>
  <c r="K244" i="345"/>
  <c r="AC244" i="345" s="1"/>
  <c r="O616" i="5"/>
  <c r="K616" i="345"/>
  <c r="AC616" i="345" s="1"/>
  <c r="O468" i="5"/>
  <c r="K468" i="345"/>
  <c r="AC468" i="345" s="1"/>
  <c r="J209" i="5"/>
  <c r="J163" i="5" s="1"/>
  <c r="J12" i="5" s="1"/>
  <c r="N487" i="5"/>
  <c r="N481" i="5" s="1"/>
  <c r="N472" i="5" s="1"/>
  <c r="N471" i="5" s="1"/>
  <c r="N470" i="5" s="1"/>
  <c r="N256" i="5" s="1"/>
  <c r="H487" i="5"/>
  <c r="H481" i="5" s="1"/>
  <c r="H472" i="5" s="1"/>
  <c r="H471" i="5" s="1"/>
  <c r="H470" i="5" s="1"/>
  <c r="H256" i="5" s="1"/>
  <c r="O25" i="5"/>
  <c r="O47" i="5"/>
  <c r="O75" i="5"/>
  <c r="O94" i="5"/>
  <c r="O108" i="5"/>
  <c r="O202" i="5"/>
  <c r="O255" i="5"/>
  <c r="O557" i="5"/>
  <c r="O626" i="5"/>
  <c r="O48" i="5"/>
  <c r="O53" i="5"/>
  <c r="O57" i="5"/>
  <c r="O62" i="5"/>
  <c r="O66" i="5"/>
  <c r="O71" i="5"/>
  <c r="O77" i="5"/>
  <c r="O81" i="5"/>
  <c r="O86" i="5"/>
  <c r="O90" i="5"/>
  <c r="O95" i="5"/>
  <c r="O99" i="5"/>
  <c r="O104" i="5"/>
  <c r="O109" i="5"/>
  <c r="O113" i="5"/>
  <c r="O118" i="5"/>
  <c r="O123" i="5"/>
  <c r="O129" i="5"/>
  <c r="O134" i="5"/>
  <c r="O145" i="5"/>
  <c r="O149" i="5"/>
  <c r="O155" i="5"/>
  <c r="O160" i="5"/>
  <c r="O167" i="5"/>
  <c r="O171" i="5"/>
  <c r="O176" i="5"/>
  <c r="O180" i="5"/>
  <c r="O185" i="5"/>
  <c r="O190" i="5"/>
  <c r="O194" i="5"/>
  <c r="O203" i="5"/>
  <c r="O207" i="5"/>
  <c r="O220" i="5"/>
  <c r="O246" i="5"/>
  <c r="O259" i="5"/>
  <c r="O491" i="5"/>
  <c r="O550" i="5"/>
  <c r="O559" i="5"/>
  <c r="O573" i="5"/>
  <c r="O592" i="5"/>
  <c r="O602" i="5"/>
  <c r="O620" i="5"/>
  <c r="O628" i="5"/>
  <c r="O636" i="5"/>
  <c r="O648" i="5"/>
  <c r="O660" i="5"/>
  <c r="O664" i="5"/>
  <c r="O672" i="5"/>
  <c r="O680" i="5"/>
  <c r="O688" i="5"/>
  <c r="I209" i="5"/>
  <c r="I163" i="5" s="1"/>
  <c r="I12" i="5" s="1"/>
  <c r="O32" i="5"/>
  <c r="O89" i="5"/>
  <c r="O121" i="5"/>
  <c r="O133" i="5"/>
  <c r="O154" i="5"/>
  <c r="O179" i="5"/>
  <c r="O206" i="5"/>
  <c r="O229" i="5"/>
  <c r="O401" i="5"/>
  <c r="O548" i="5"/>
  <c r="O600" i="5"/>
  <c r="O634" i="5"/>
  <c r="O647" i="5"/>
  <c r="O21" i="5"/>
  <c r="O23" i="5"/>
  <c r="O34" i="5"/>
  <c r="O39" i="5"/>
  <c r="O49" i="5"/>
  <c r="O63" i="5"/>
  <c r="O78" i="5"/>
  <c r="O82" i="5"/>
  <c r="O87" i="5"/>
  <c r="O91" i="5"/>
  <c r="O96" i="5"/>
  <c r="O101" i="5"/>
  <c r="O105" i="5"/>
  <c r="O110" i="5"/>
  <c r="O115" i="5"/>
  <c r="O119" i="5"/>
  <c r="O125" i="5"/>
  <c r="O130" i="5"/>
  <c r="O135" i="5"/>
  <c r="O151" i="5"/>
  <c r="O168" i="5"/>
  <c r="O172" i="5"/>
  <c r="O177" i="5"/>
  <c r="O182" i="5"/>
  <c r="O186" i="5"/>
  <c r="O191" i="5"/>
  <c r="O196" i="5"/>
  <c r="O212" i="5"/>
  <c r="O224" i="5"/>
  <c r="O235" i="5"/>
  <c r="O239" i="5"/>
  <c r="O249" i="5"/>
  <c r="O253" i="5"/>
  <c r="O376" i="5"/>
  <c r="O409" i="5"/>
  <c r="O474" i="5"/>
  <c r="O543" i="5"/>
  <c r="O552" i="5"/>
  <c r="O595" i="5"/>
  <c r="O622" i="5"/>
  <c r="O630" i="5"/>
  <c r="O638" i="5"/>
  <c r="O644" i="5"/>
  <c r="O649" i="5"/>
  <c r="O655" i="5"/>
  <c r="O661" i="5"/>
  <c r="O666" i="5"/>
  <c r="O674" i="5"/>
  <c r="O682" i="5"/>
  <c r="O690" i="5"/>
  <c r="O37" i="5"/>
  <c r="O41" i="5"/>
  <c r="O51" i="5"/>
  <c r="O85" i="5"/>
  <c r="O98" i="5"/>
  <c r="O103" i="5"/>
  <c r="O117" i="5"/>
  <c r="O128" i="5"/>
  <c r="O148" i="5"/>
  <c r="O159" i="5"/>
  <c r="O251" i="5"/>
  <c r="O464" i="5"/>
  <c r="O571" i="5"/>
  <c r="O30" i="5"/>
  <c r="O19" i="5"/>
  <c r="O31" i="5"/>
  <c r="O35" i="5"/>
  <c r="O46" i="5"/>
  <c r="O50" i="5"/>
  <c r="O55" i="5"/>
  <c r="O59" i="5"/>
  <c r="O64" i="5"/>
  <c r="O69" i="5"/>
  <c r="O73" i="5"/>
  <c r="O79" i="5"/>
  <c r="O83" i="5"/>
  <c r="O111" i="5"/>
  <c r="O131" i="5"/>
  <c r="O147" i="5"/>
  <c r="O152" i="5"/>
  <c r="O158" i="5"/>
  <c r="O162" i="5"/>
  <c r="O169" i="5"/>
  <c r="O174" i="5"/>
  <c r="O178" i="5"/>
  <c r="O183" i="5"/>
  <c r="O187" i="5"/>
  <c r="O192" i="5"/>
  <c r="O201" i="5"/>
  <c r="O205" i="5"/>
  <c r="O236" i="5"/>
  <c r="O250" i="5"/>
  <c r="O254" i="5"/>
  <c r="O399" i="5"/>
  <c r="O484" i="5"/>
  <c r="O568" i="5"/>
  <c r="O585" i="5"/>
  <c r="O598" i="5"/>
  <c r="O612" i="5"/>
  <c r="O624" i="5"/>
  <c r="O632" i="5"/>
  <c r="O645" i="5"/>
  <c r="O650" i="5"/>
  <c r="O656" i="5"/>
  <c r="O662" i="5"/>
  <c r="O668" i="5"/>
  <c r="O676" i="5"/>
  <c r="O684" i="5"/>
  <c r="O692" i="5"/>
  <c r="O80" i="5"/>
  <c r="O112" i="5"/>
  <c r="O144" i="5"/>
  <c r="O175" i="5"/>
  <c r="O237" i="5"/>
  <c r="O642" i="5"/>
  <c r="O652" i="5"/>
  <c r="O658" i="5"/>
  <c r="O663" i="5"/>
  <c r="O669" i="5"/>
  <c r="L256" i="5"/>
  <c r="D163" i="5"/>
  <c r="D12" i="5" s="1"/>
  <c r="H163" i="5"/>
  <c r="H12" i="5" s="1"/>
  <c r="C483" i="5"/>
  <c r="C403" i="5"/>
  <c r="C15" i="5"/>
  <c r="C164" i="5"/>
  <c r="C199" i="5"/>
  <c r="C211" i="5"/>
  <c r="C243" i="5"/>
  <c r="C398" i="5"/>
  <c r="C408" i="5"/>
  <c r="C467" i="5"/>
  <c r="C584" i="5"/>
  <c r="C606" i="5"/>
  <c r="I256" i="5"/>
  <c r="J487" i="5"/>
  <c r="J481" i="5" s="1"/>
  <c r="J472" i="5" s="1"/>
  <c r="J471" i="5" s="1"/>
  <c r="J470" i="5" s="1"/>
  <c r="J256" i="5" s="1"/>
  <c r="J11" i="5" s="1"/>
  <c r="J694" i="5" s="1"/>
  <c r="L209" i="5"/>
  <c r="L163" i="5" s="1"/>
  <c r="L12" i="5" s="1"/>
  <c r="C223" i="5"/>
  <c r="C473" i="5"/>
  <c r="C611" i="5"/>
  <c r="F487" i="5"/>
  <c r="F481" i="5" s="1"/>
  <c r="F472" i="5" s="1"/>
  <c r="F471" i="5" s="1"/>
  <c r="F470" i="5" s="1"/>
  <c r="F256" i="5" s="1"/>
  <c r="C74" i="5"/>
  <c r="C195" i="5"/>
  <c r="C248" i="5"/>
  <c r="C413" i="5"/>
  <c r="C618" i="5"/>
  <c r="C27" i="5"/>
  <c r="C232" i="5"/>
  <c r="C561" i="5"/>
  <c r="C615" i="5"/>
  <c r="F11" i="5"/>
  <c r="F694" i="5" s="1"/>
  <c r="M256" i="5"/>
  <c r="E256" i="5"/>
  <c r="K256" i="5"/>
  <c r="C258" i="5"/>
  <c r="C43" i="5"/>
  <c r="C18" i="5"/>
  <c r="C22" i="5"/>
  <c r="E18" i="345" l="1"/>
  <c r="E561" i="345"/>
  <c r="E27" i="345"/>
  <c r="E195" i="345"/>
  <c r="E473" i="345"/>
  <c r="E403" i="345"/>
  <c r="E22" i="345"/>
  <c r="E43" i="345"/>
  <c r="K11" i="5"/>
  <c r="K694" i="5" s="1"/>
  <c r="E232" i="345"/>
  <c r="E618" i="345"/>
  <c r="E248" i="345"/>
  <c r="E74" i="345"/>
  <c r="I11" i="5"/>
  <c r="I694" i="5" s="1"/>
  <c r="E584" i="345"/>
  <c r="E199" i="345"/>
  <c r="E15" i="345"/>
  <c r="E219" i="345"/>
  <c r="E258" i="345"/>
  <c r="E413" i="345"/>
  <c r="E164" i="345"/>
  <c r="E606" i="345"/>
  <c r="E398" i="345"/>
  <c r="E211" i="345"/>
  <c r="E467" i="345"/>
  <c r="E615" i="345"/>
  <c r="E611" i="345"/>
  <c r="E223" i="345"/>
  <c r="E408" i="345"/>
  <c r="E243" i="345"/>
  <c r="E483" i="345"/>
  <c r="O741" i="5"/>
  <c r="C699" i="5"/>
  <c r="E699" i="345" s="1"/>
  <c r="K741" i="345"/>
  <c r="AC741" i="345" s="1"/>
  <c r="N11" i="5"/>
  <c r="N694" i="5" s="1"/>
  <c r="O43" i="5"/>
  <c r="K43" i="345"/>
  <c r="AC43" i="345" s="1"/>
  <c r="K232" i="345"/>
  <c r="AC232" i="345" s="1"/>
  <c r="O248" i="5"/>
  <c r="K248" i="345"/>
  <c r="AC248" i="345" s="1"/>
  <c r="K258" i="345"/>
  <c r="AC258" i="345" s="1"/>
  <c r="K27" i="345"/>
  <c r="AC27" i="345" s="1"/>
  <c r="O473" i="5"/>
  <c r="K473" i="345"/>
  <c r="AC473" i="345" s="1"/>
  <c r="O199" i="5"/>
  <c r="K199" i="345"/>
  <c r="AC199" i="345" s="1"/>
  <c r="O403" i="5"/>
  <c r="K403" i="345"/>
  <c r="AC403" i="345" s="1"/>
  <c r="O74" i="5"/>
  <c r="K74" i="345"/>
  <c r="AC74" i="345" s="1"/>
  <c r="O22" i="5"/>
  <c r="K22" i="345"/>
  <c r="AC22" i="345" s="1"/>
  <c r="K561" i="345"/>
  <c r="AC561" i="345" s="1"/>
  <c r="C412" i="5"/>
  <c r="K413" i="345"/>
  <c r="O195" i="5"/>
  <c r="K195" i="345"/>
  <c r="AC195" i="345" s="1"/>
  <c r="O584" i="5"/>
  <c r="K584" i="345"/>
  <c r="AC584" i="345" s="1"/>
  <c r="O15" i="5"/>
  <c r="K15" i="345"/>
  <c r="AC15" i="345" s="1"/>
  <c r="K18" i="345"/>
  <c r="AC18" i="345" s="1"/>
  <c r="E11" i="5"/>
  <c r="E694" i="5" s="1"/>
  <c r="K618" i="345"/>
  <c r="K164" i="345"/>
  <c r="AC164" i="345" s="1"/>
  <c r="O219" i="5"/>
  <c r="K219" i="345"/>
  <c r="AC219" i="345" s="1"/>
  <c r="O611" i="5"/>
  <c r="K611" i="345"/>
  <c r="AC611" i="345" s="1"/>
  <c r="O483" i="5"/>
  <c r="K483" i="345"/>
  <c r="AC483" i="345" s="1"/>
  <c r="K467" i="345"/>
  <c r="AC467" i="345" s="1"/>
  <c r="O243" i="5"/>
  <c r="K243" i="345"/>
  <c r="AC243" i="345" s="1"/>
  <c r="O223" i="5"/>
  <c r="K223" i="345"/>
  <c r="AC223" i="345" s="1"/>
  <c r="O408" i="5"/>
  <c r="K408" i="345"/>
  <c r="AC408" i="345" s="1"/>
  <c r="O211" i="5"/>
  <c r="K211" i="345"/>
  <c r="AC211" i="345" s="1"/>
  <c r="L11" i="5"/>
  <c r="L694" i="5" s="1"/>
  <c r="H11" i="5"/>
  <c r="H694" i="5" s="1"/>
  <c r="O615" i="5"/>
  <c r="K615" i="345"/>
  <c r="AC615" i="345" s="1"/>
  <c r="O398" i="5"/>
  <c r="K398" i="345"/>
  <c r="K606" i="345"/>
  <c r="AC606" i="345" s="1"/>
  <c r="C482" i="5"/>
  <c r="E482" i="345" s="1"/>
  <c r="C614" i="5"/>
  <c r="O18" i="5"/>
  <c r="O618" i="5"/>
  <c r="O164" i="5"/>
  <c r="C218" i="5"/>
  <c r="O258" i="5"/>
  <c r="O561" i="5"/>
  <c r="O232" i="5"/>
  <c r="O27" i="5"/>
  <c r="D11" i="5"/>
  <c r="D694" i="5" s="1"/>
  <c r="O606" i="5"/>
  <c r="O413" i="5"/>
  <c r="O467" i="5"/>
  <c r="M11" i="5"/>
  <c r="M694" i="5" s="1"/>
  <c r="C407" i="5"/>
  <c r="C231" i="5"/>
  <c r="C466" i="5"/>
  <c r="C583" i="5"/>
  <c r="C210" i="5"/>
  <c r="C605" i="5"/>
  <c r="C17" i="5"/>
  <c r="C26" i="5"/>
  <c r="C257" i="5"/>
  <c r="E26" i="345" l="1"/>
  <c r="E583" i="345"/>
  <c r="E231" i="345"/>
  <c r="E412" i="345"/>
  <c r="E17" i="345"/>
  <c r="E210" i="345"/>
  <c r="K210" i="345" s="1"/>
  <c r="AC210" i="345" s="1"/>
  <c r="E466" i="345"/>
  <c r="K466" i="345" s="1"/>
  <c r="AC466" i="345" s="1"/>
  <c r="E407" i="345"/>
  <c r="K407" i="345" s="1"/>
  <c r="AC407" i="345" s="1"/>
  <c r="E218" i="345"/>
  <c r="E614" i="345"/>
  <c r="K614" i="345" s="1"/>
  <c r="E257" i="345"/>
  <c r="K257" i="345" s="1"/>
  <c r="AC257" i="345" s="1"/>
  <c r="C610" i="5"/>
  <c r="E605" i="345"/>
  <c r="O482" i="5"/>
  <c r="K699" i="345"/>
  <c r="AC699" i="345" s="1"/>
  <c r="C698" i="5"/>
  <c r="E698" i="345" s="1"/>
  <c r="O699" i="5"/>
  <c r="K26" i="345"/>
  <c r="AC26" i="345" s="1"/>
  <c r="O412" i="5"/>
  <c r="K412" i="345"/>
  <c r="O17" i="5"/>
  <c r="K17" i="345"/>
  <c r="AC17" i="345" s="1"/>
  <c r="O583" i="5"/>
  <c r="K583" i="345"/>
  <c r="AC583" i="345" s="1"/>
  <c r="O231" i="5"/>
  <c r="K231" i="345"/>
  <c r="AC231" i="345" s="1"/>
  <c r="O210" i="5"/>
  <c r="O610" i="5"/>
  <c r="O605" i="5"/>
  <c r="K605" i="345"/>
  <c r="AC605" i="345" s="1"/>
  <c r="O407" i="5"/>
  <c r="O614" i="5"/>
  <c r="O466" i="5"/>
  <c r="K482" i="345"/>
  <c r="AC482" i="345" s="1"/>
  <c r="C487" i="5"/>
  <c r="E487" i="345" s="1"/>
  <c r="O257" i="5"/>
  <c r="O26" i="5"/>
  <c r="O218" i="5"/>
  <c r="C217" i="5"/>
  <c r="C13" i="5"/>
  <c r="E13" i="345" l="1"/>
  <c r="E217" i="345"/>
  <c r="K217" i="345" s="1"/>
  <c r="AC217" i="345" s="1"/>
  <c r="E610" i="345"/>
  <c r="K610" i="345" s="1"/>
  <c r="C481" i="5"/>
  <c r="O487" i="5"/>
  <c r="K218" i="345"/>
  <c r="AC218" i="345" s="1"/>
  <c r="C697" i="5"/>
  <c r="E697" i="345" s="1"/>
  <c r="K698" i="345"/>
  <c r="AC698" i="345" s="1"/>
  <c r="O698" i="5"/>
  <c r="K487" i="345"/>
  <c r="AC487" i="345" s="1"/>
  <c r="K13" i="345"/>
  <c r="AC13" i="345" s="1"/>
  <c r="C472" i="5"/>
  <c r="E472" i="345" s="1"/>
  <c r="O13" i="5"/>
  <c r="O217" i="5"/>
  <c r="C216" i="5"/>
  <c r="O481" i="5"/>
  <c r="E216" i="345" l="1"/>
  <c r="K216" i="345" s="1"/>
  <c r="AC216" i="345" s="1"/>
  <c r="E481" i="345"/>
  <c r="K481" i="345" s="1"/>
  <c r="AC481" i="345" s="1"/>
  <c r="C471" i="5"/>
  <c r="O697" i="5"/>
  <c r="O472" i="5"/>
  <c r="K472" i="345"/>
  <c r="AC472" i="345" s="1"/>
  <c r="O471" i="5"/>
  <c r="O216" i="5"/>
  <c r="C209" i="5"/>
  <c r="C470" i="5"/>
  <c r="E470" i="345" l="1"/>
  <c r="K470" i="345" s="1"/>
  <c r="AC470" i="345" s="1"/>
  <c r="E209" i="345"/>
  <c r="K209" i="345" s="1"/>
  <c r="AC209" i="345" s="1"/>
  <c r="E471" i="345"/>
  <c r="K471" i="345" s="1"/>
  <c r="AC471" i="345" s="1"/>
  <c r="K697" i="345"/>
  <c r="E1193" i="345"/>
  <c r="O470" i="5"/>
  <c r="O209" i="5"/>
  <c r="C163" i="5"/>
  <c r="C256" i="5"/>
  <c r="E256" i="345" l="1"/>
  <c r="K256" i="345" s="1"/>
  <c r="E163" i="345"/>
  <c r="K163" i="345" s="1"/>
  <c r="AC163" i="345" s="1"/>
  <c r="AC697" i="345"/>
  <c r="K1193" i="345"/>
  <c r="AC1193" i="345" s="1"/>
  <c r="O256" i="5"/>
  <c r="O163" i="5"/>
  <c r="C12" i="5"/>
  <c r="E12" i="345" l="1"/>
  <c r="K12" i="345" s="1"/>
  <c r="AC12" i="345" s="1"/>
  <c r="O12" i="5"/>
  <c r="C11" i="5"/>
  <c r="E11" i="345" l="1"/>
  <c r="O11" i="5"/>
  <c r="C694" i="5"/>
  <c r="E694" i="345" l="1"/>
  <c r="E1293" i="345" s="1"/>
  <c r="K11" i="345"/>
  <c r="K694" i="345" l="1"/>
  <c r="K1293" i="345" s="1"/>
  <c r="Y163" i="343" l="1"/>
  <c r="P163" i="343"/>
  <c r="I163" i="343"/>
  <c r="Y161" i="343"/>
  <c r="P161" i="343"/>
  <c r="Y158" i="343"/>
  <c r="P158" i="343"/>
  <c r="I158" i="343"/>
  <c r="Y157" i="343"/>
  <c r="P157" i="343"/>
  <c r="I157" i="343"/>
  <c r="Y155" i="343"/>
  <c r="P155" i="343"/>
  <c r="I155" i="343"/>
  <c r="Y154" i="343"/>
  <c r="P154" i="343"/>
  <c r="I154" i="343"/>
  <c r="X153" i="343"/>
  <c r="W153" i="343"/>
  <c r="V153" i="343"/>
  <c r="U153" i="343"/>
  <c r="T153" i="343"/>
  <c r="S153" i="343"/>
  <c r="R153" i="343"/>
  <c r="Q153" i="343"/>
  <c r="O153" i="343"/>
  <c r="N153" i="343"/>
  <c r="M153" i="343"/>
  <c r="L153" i="343"/>
  <c r="K153" i="343"/>
  <c r="J153" i="343"/>
  <c r="H153" i="343"/>
  <c r="G153" i="343"/>
  <c r="F153" i="343"/>
  <c r="E153" i="343"/>
  <c r="D153" i="343"/>
  <c r="C153" i="343"/>
  <c r="Y152" i="343"/>
  <c r="P152" i="343"/>
  <c r="I152" i="343"/>
  <c r="Y151" i="343"/>
  <c r="P151" i="343"/>
  <c r="I151" i="343"/>
  <c r="Y150" i="343"/>
  <c r="P150" i="343"/>
  <c r="I150" i="343"/>
  <c r="Y149" i="343"/>
  <c r="P149" i="343"/>
  <c r="I149" i="343"/>
  <c r="Y148" i="343"/>
  <c r="P148" i="343"/>
  <c r="I148" i="343"/>
  <c r="Y147" i="343"/>
  <c r="P147" i="343"/>
  <c r="I147" i="343"/>
  <c r="Y146" i="343"/>
  <c r="P146" i="343"/>
  <c r="I146" i="343"/>
  <c r="X145" i="343"/>
  <c r="X144" i="343" s="1"/>
  <c r="W145" i="343"/>
  <c r="W144" i="343" s="1"/>
  <c r="V145" i="343"/>
  <c r="U145" i="343"/>
  <c r="T145" i="343"/>
  <c r="T144" i="343" s="1"/>
  <c r="S145" i="343"/>
  <c r="S144" i="343" s="1"/>
  <c r="R145" i="343"/>
  <c r="R144" i="343" s="1"/>
  <c r="Q145" i="343"/>
  <c r="Q144" i="343" s="1"/>
  <c r="O145" i="343"/>
  <c r="O144" i="343" s="1"/>
  <c r="N145" i="343"/>
  <c r="N144" i="343" s="1"/>
  <c r="M145" i="343"/>
  <c r="M144" i="343" s="1"/>
  <c r="L145" i="343"/>
  <c r="L144" i="343" s="1"/>
  <c r="K145" i="343"/>
  <c r="K144" i="343" s="1"/>
  <c r="J145" i="343"/>
  <c r="J144" i="343" s="1"/>
  <c r="H145" i="343"/>
  <c r="H144" i="343" s="1"/>
  <c r="G145" i="343"/>
  <c r="G144" i="343" s="1"/>
  <c r="F145" i="343"/>
  <c r="F144" i="343" s="1"/>
  <c r="E145" i="343"/>
  <c r="E144" i="343" s="1"/>
  <c r="D145" i="343"/>
  <c r="D144" i="343" s="1"/>
  <c r="C145" i="343"/>
  <c r="C144" i="343" s="1"/>
  <c r="B145" i="343"/>
  <c r="B144" i="343" s="1"/>
  <c r="V144" i="343"/>
  <c r="U144" i="343"/>
  <c r="Y143" i="343"/>
  <c r="P143" i="343"/>
  <c r="I143" i="343"/>
  <c r="Y142" i="343"/>
  <c r="P142" i="343"/>
  <c r="I142" i="343"/>
  <c r="Y141" i="343"/>
  <c r="P141" i="343"/>
  <c r="I141" i="343"/>
  <c r="Y140" i="343"/>
  <c r="P140" i="343"/>
  <c r="I140" i="343"/>
  <c r="Y139" i="343"/>
  <c r="P139" i="343"/>
  <c r="I139" i="343"/>
  <c r="Y138" i="343"/>
  <c r="P138" i="343"/>
  <c r="I138" i="343"/>
  <c r="Y137" i="343"/>
  <c r="P137" i="343"/>
  <c r="I137" i="343"/>
  <c r="Y136" i="343"/>
  <c r="P136" i="343"/>
  <c r="I136" i="343"/>
  <c r="Y135" i="343"/>
  <c r="P135" i="343"/>
  <c r="I135" i="343"/>
  <c r="Y134" i="343"/>
  <c r="P134" i="343"/>
  <c r="I134" i="343"/>
  <c r="Y133" i="343"/>
  <c r="P133" i="343"/>
  <c r="I133" i="343"/>
  <c r="Y132" i="343"/>
  <c r="P132" i="343"/>
  <c r="I132" i="343"/>
  <c r="Y131" i="343"/>
  <c r="P131" i="343"/>
  <c r="I131" i="343"/>
  <c r="Y130" i="343"/>
  <c r="P130" i="343"/>
  <c r="I130" i="343"/>
  <c r="Y129" i="343"/>
  <c r="P129" i="343"/>
  <c r="I129" i="343"/>
  <c r="Y128" i="343"/>
  <c r="P128" i="343"/>
  <c r="I128" i="343"/>
  <c r="Y127" i="343"/>
  <c r="P127" i="343"/>
  <c r="I127" i="343"/>
  <c r="X126" i="343"/>
  <c r="W126" i="343"/>
  <c r="V126" i="343"/>
  <c r="U126" i="343"/>
  <c r="T126" i="343"/>
  <c r="S126" i="343"/>
  <c r="R126" i="343"/>
  <c r="Q126" i="343"/>
  <c r="O126" i="343"/>
  <c r="N126" i="343"/>
  <c r="M126" i="343"/>
  <c r="L126" i="343"/>
  <c r="K126" i="343"/>
  <c r="J126" i="343"/>
  <c r="H126" i="343"/>
  <c r="G126" i="343"/>
  <c r="F126" i="343"/>
  <c r="E126" i="343"/>
  <c r="D126" i="343"/>
  <c r="C126" i="343"/>
  <c r="B126" i="343"/>
  <c r="Y125" i="343"/>
  <c r="P125" i="343"/>
  <c r="I125" i="343"/>
  <c r="Y124" i="343"/>
  <c r="P124" i="343"/>
  <c r="I124" i="343"/>
  <c r="X123" i="343"/>
  <c r="W123" i="343"/>
  <c r="V123" i="343"/>
  <c r="U123" i="343"/>
  <c r="T123" i="343"/>
  <c r="S123" i="343"/>
  <c r="R123" i="343"/>
  <c r="Q123" i="343"/>
  <c r="O123" i="343"/>
  <c r="N123" i="343"/>
  <c r="M123" i="343"/>
  <c r="L123" i="343"/>
  <c r="K123" i="343"/>
  <c r="J123" i="343"/>
  <c r="H123" i="343"/>
  <c r="G123" i="343"/>
  <c r="F123" i="343"/>
  <c r="E123" i="343"/>
  <c r="D123" i="343"/>
  <c r="C123" i="343"/>
  <c r="B123" i="343"/>
  <c r="Y117" i="343"/>
  <c r="P117" i="343"/>
  <c r="I117" i="343"/>
  <c r="Y116" i="343"/>
  <c r="P116" i="343"/>
  <c r="I116" i="343"/>
  <c r="Y115" i="343"/>
  <c r="P115" i="343"/>
  <c r="I115" i="343"/>
  <c r="X114" i="343"/>
  <c r="W114" i="343"/>
  <c r="V114" i="343"/>
  <c r="U114" i="343"/>
  <c r="T114" i="343"/>
  <c r="S114" i="343"/>
  <c r="R114" i="343"/>
  <c r="Q114" i="343"/>
  <c r="O114" i="343"/>
  <c r="N114" i="343"/>
  <c r="M114" i="343"/>
  <c r="L114" i="343"/>
  <c r="K114" i="343"/>
  <c r="J114" i="343"/>
  <c r="H114" i="343"/>
  <c r="G114" i="343"/>
  <c r="F114" i="343"/>
  <c r="E114" i="343"/>
  <c r="D114" i="343"/>
  <c r="C114" i="343"/>
  <c r="B114" i="343"/>
  <c r="Y83" i="343"/>
  <c r="P83" i="343"/>
  <c r="I83" i="343"/>
  <c r="Y81" i="343"/>
  <c r="P81" i="343"/>
  <c r="I81" i="343"/>
  <c r="X80" i="343"/>
  <c r="W80" i="343"/>
  <c r="V80" i="343"/>
  <c r="U80" i="343"/>
  <c r="T80" i="343"/>
  <c r="S80" i="343"/>
  <c r="R80" i="343"/>
  <c r="Q80" i="343"/>
  <c r="O80" i="343"/>
  <c r="N80" i="343"/>
  <c r="M80" i="343"/>
  <c r="L80" i="343"/>
  <c r="K80" i="343"/>
  <c r="J80" i="343"/>
  <c r="H80" i="343"/>
  <c r="G80" i="343"/>
  <c r="F80" i="343"/>
  <c r="E80" i="343"/>
  <c r="D80" i="343"/>
  <c r="C80" i="343"/>
  <c r="B80" i="343"/>
  <c r="Y79" i="343"/>
  <c r="P79" i="343"/>
  <c r="I79" i="343"/>
  <c r="X78" i="343"/>
  <c r="W78" i="343"/>
  <c r="V78" i="343"/>
  <c r="U78" i="343"/>
  <c r="T78" i="343"/>
  <c r="S78" i="343"/>
  <c r="R78" i="343"/>
  <c r="Q78" i="343"/>
  <c r="O78" i="343"/>
  <c r="N78" i="343"/>
  <c r="M78" i="343"/>
  <c r="L78" i="343"/>
  <c r="K78" i="343"/>
  <c r="J78" i="343"/>
  <c r="H78" i="343"/>
  <c r="G78" i="343"/>
  <c r="F78" i="343"/>
  <c r="E78" i="343"/>
  <c r="D78" i="343"/>
  <c r="C78" i="343"/>
  <c r="B78" i="343"/>
  <c r="Y77" i="343"/>
  <c r="P77" i="343"/>
  <c r="I77" i="343"/>
  <c r="X76" i="343"/>
  <c r="W76" i="343"/>
  <c r="V76" i="343"/>
  <c r="U76" i="343"/>
  <c r="T76" i="343"/>
  <c r="S76" i="343"/>
  <c r="R76" i="343"/>
  <c r="Q76" i="343"/>
  <c r="O76" i="343"/>
  <c r="N76" i="343"/>
  <c r="M76" i="343"/>
  <c r="L76" i="343"/>
  <c r="K76" i="343"/>
  <c r="J76" i="343"/>
  <c r="H76" i="343"/>
  <c r="G76" i="343"/>
  <c r="F76" i="343"/>
  <c r="E76" i="343"/>
  <c r="D76" i="343"/>
  <c r="C76" i="343"/>
  <c r="B76" i="343"/>
  <c r="Y75" i="343"/>
  <c r="P75" i="343"/>
  <c r="I75" i="343"/>
  <c r="X74" i="343"/>
  <c r="W74" i="343"/>
  <c r="V74" i="343"/>
  <c r="U74" i="343"/>
  <c r="T74" i="343"/>
  <c r="S74" i="343"/>
  <c r="R74" i="343"/>
  <c r="Q74" i="343"/>
  <c r="O74" i="343"/>
  <c r="N74" i="343"/>
  <c r="M74" i="343"/>
  <c r="L74" i="343"/>
  <c r="K74" i="343"/>
  <c r="J74" i="343"/>
  <c r="H74" i="343"/>
  <c r="G74" i="343"/>
  <c r="F74" i="343"/>
  <c r="E74" i="343"/>
  <c r="D74" i="343"/>
  <c r="C74" i="343"/>
  <c r="B74" i="343"/>
  <c r="Y73" i="343"/>
  <c r="P73" i="343"/>
  <c r="I73" i="343"/>
  <c r="Y72" i="343"/>
  <c r="P72" i="343"/>
  <c r="I72" i="343"/>
  <c r="X71" i="343"/>
  <c r="W71" i="343"/>
  <c r="V71" i="343"/>
  <c r="U71" i="343"/>
  <c r="T71" i="343"/>
  <c r="S71" i="343"/>
  <c r="R71" i="343"/>
  <c r="Q71" i="343"/>
  <c r="O71" i="343"/>
  <c r="N71" i="343"/>
  <c r="M71" i="343"/>
  <c r="L71" i="343"/>
  <c r="K71" i="343"/>
  <c r="J71" i="343"/>
  <c r="H71" i="343"/>
  <c r="G71" i="343"/>
  <c r="F71" i="343"/>
  <c r="E71" i="343"/>
  <c r="D71" i="343"/>
  <c r="C71" i="343"/>
  <c r="B71" i="343"/>
  <c r="Y70" i="343"/>
  <c r="P70" i="343"/>
  <c r="I70" i="343"/>
  <c r="X69" i="343"/>
  <c r="W69" i="343"/>
  <c r="V69" i="343"/>
  <c r="U69" i="343"/>
  <c r="T69" i="343"/>
  <c r="S69" i="343"/>
  <c r="R69" i="343"/>
  <c r="Q69" i="343"/>
  <c r="O69" i="343"/>
  <c r="N69" i="343"/>
  <c r="M69" i="343"/>
  <c r="L69" i="343"/>
  <c r="K69" i="343"/>
  <c r="J69" i="343"/>
  <c r="H69" i="343"/>
  <c r="G69" i="343"/>
  <c r="F69" i="343"/>
  <c r="E69" i="343"/>
  <c r="D69" i="343"/>
  <c r="C69" i="343"/>
  <c r="B69" i="343"/>
  <c r="Y68" i="343"/>
  <c r="P68" i="343"/>
  <c r="I68" i="343"/>
  <c r="X67" i="343"/>
  <c r="W67" i="343"/>
  <c r="V67" i="343"/>
  <c r="U67" i="343"/>
  <c r="T67" i="343"/>
  <c r="S67" i="343"/>
  <c r="R67" i="343"/>
  <c r="Q67" i="343"/>
  <c r="O67" i="343"/>
  <c r="N67" i="343"/>
  <c r="M67" i="343"/>
  <c r="L67" i="343"/>
  <c r="K67" i="343"/>
  <c r="J67" i="343"/>
  <c r="H67" i="343"/>
  <c r="G67" i="343"/>
  <c r="F67" i="343"/>
  <c r="E67" i="343"/>
  <c r="D67" i="343"/>
  <c r="C67" i="343"/>
  <c r="B67" i="343"/>
  <c r="Y66" i="343"/>
  <c r="P66" i="343"/>
  <c r="I66" i="343"/>
  <c r="X65" i="343"/>
  <c r="W65" i="343"/>
  <c r="V65" i="343"/>
  <c r="U65" i="343"/>
  <c r="T65" i="343"/>
  <c r="S65" i="343"/>
  <c r="R65" i="343"/>
  <c r="Q65" i="343"/>
  <c r="O65" i="343"/>
  <c r="N65" i="343"/>
  <c r="M65" i="343"/>
  <c r="L65" i="343"/>
  <c r="K65" i="343"/>
  <c r="J65" i="343"/>
  <c r="H65" i="343"/>
  <c r="G65" i="343"/>
  <c r="F65" i="343"/>
  <c r="E65" i="343"/>
  <c r="D65" i="343"/>
  <c r="C65" i="343"/>
  <c r="B65" i="343"/>
  <c r="Y64" i="343"/>
  <c r="P64" i="343"/>
  <c r="I64" i="343"/>
  <c r="X63" i="343"/>
  <c r="W63" i="343"/>
  <c r="V63" i="343"/>
  <c r="U63" i="343"/>
  <c r="T63" i="343"/>
  <c r="S63" i="343"/>
  <c r="R63" i="343"/>
  <c r="Q63" i="343"/>
  <c r="O63" i="343"/>
  <c r="N63" i="343"/>
  <c r="M63" i="343"/>
  <c r="L63" i="343"/>
  <c r="K63" i="343"/>
  <c r="J63" i="343"/>
  <c r="H63" i="343"/>
  <c r="G63" i="343"/>
  <c r="F63" i="343"/>
  <c r="E63" i="343"/>
  <c r="D63" i="343"/>
  <c r="C63" i="343"/>
  <c r="B63" i="343"/>
  <c r="Y62" i="343"/>
  <c r="P62" i="343"/>
  <c r="I62" i="343"/>
  <c r="X61" i="343"/>
  <c r="W61" i="343"/>
  <c r="V61" i="343"/>
  <c r="U61" i="343"/>
  <c r="T61" i="343"/>
  <c r="S61" i="343"/>
  <c r="R61" i="343"/>
  <c r="Q61" i="343"/>
  <c r="O61" i="343"/>
  <c r="N61" i="343"/>
  <c r="M61" i="343"/>
  <c r="L61" i="343"/>
  <c r="K61" i="343"/>
  <c r="J61" i="343"/>
  <c r="H61" i="343"/>
  <c r="G61" i="343"/>
  <c r="F61" i="343"/>
  <c r="E61" i="343"/>
  <c r="D61" i="343"/>
  <c r="C61" i="343"/>
  <c r="B61" i="343"/>
  <c r="Y60" i="343"/>
  <c r="P60" i="343"/>
  <c r="I60" i="343"/>
  <c r="X59" i="343"/>
  <c r="W59" i="343"/>
  <c r="V59" i="343"/>
  <c r="U59" i="343"/>
  <c r="T59" i="343"/>
  <c r="S59" i="343"/>
  <c r="R59" i="343"/>
  <c r="Q59" i="343"/>
  <c r="O59" i="343"/>
  <c r="N59" i="343"/>
  <c r="M59" i="343"/>
  <c r="L59" i="343"/>
  <c r="K59" i="343"/>
  <c r="J59" i="343"/>
  <c r="H59" i="343"/>
  <c r="G59" i="343"/>
  <c r="F59" i="343"/>
  <c r="E59" i="343"/>
  <c r="D59" i="343"/>
  <c r="C59" i="343"/>
  <c r="B59" i="343"/>
  <c r="Y58" i="343"/>
  <c r="P58" i="343"/>
  <c r="I58" i="343"/>
  <c r="X57" i="343"/>
  <c r="W57" i="343"/>
  <c r="V57" i="343"/>
  <c r="U57" i="343"/>
  <c r="T57" i="343"/>
  <c r="S57" i="343"/>
  <c r="R57" i="343"/>
  <c r="Q57" i="343"/>
  <c r="O57" i="343"/>
  <c r="N57" i="343"/>
  <c r="M57" i="343"/>
  <c r="L57" i="343"/>
  <c r="K57" i="343"/>
  <c r="J57" i="343"/>
  <c r="H57" i="343"/>
  <c r="G57" i="343"/>
  <c r="F57" i="343"/>
  <c r="E57" i="343"/>
  <c r="D57" i="343"/>
  <c r="C57" i="343"/>
  <c r="B57" i="343"/>
  <c r="Y56" i="343"/>
  <c r="P56" i="343"/>
  <c r="I56" i="343"/>
  <c r="X55" i="343"/>
  <c r="W55" i="343"/>
  <c r="V55" i="343"/>
  <c r="U55" i="343"/>
  <c r="T55" i="343"/>
  <c r="S55" i="343"/>
  <c r="R55" i="343"/>
  <c r="Q55" i="343"/>
  <c r="O55" i="343"/>
  <c r="N55" i="343"/>
  <c r="M55" i="343"/>
  <c r="L55" i="343"/>
  <c r="K55" i="343"/>
  <c r="J55" i="343"/>
  <c r="H55" i="343"/>
  <c r="G55" i="343"/>
  <c r="F55" i="343"/>
  <c r="E55" i="343"/>
  <c r="D55" i="343"/>
  <c r="C55" i="343"/>
  <c r="B55" i="343"/>
  <c r="Y54" i="343"/>
  <c r="P54" i="343"/>
  <c r="I54" i="343"/>
  <c r="X53" i="343"/>
  <c r="W53" i="343"/>
  <c r="V53" i="343"/>
  <c r="U53" i="343"/>
  <c r="T53" i="343"/>
  <c r="S53" i="343"/>
  <c r="R53" i="343"/>
  <c r="Q53" i="343"/>
  <c r="O53" i="343"/>
  <c r="N53" i="343"/>
  <c r="M53" i="343"/>
  <c r="L53" i="343"/>
  <c r="K53" i="343"/>
  <c r="J53" i="343"/>
  <c r="H53" i="343"/>
  <c r="G53" i="343"/>
  <c r="F53" i="343"/>
  <c r="E53" i="343"/>
  <c r="D53" i="343"/>
  <c r="C53" i="343"/>
  <c r="B53" i="343"/>
  <c r="Y52" i="343"/>
  <c r="P52" i="343"/>
  <c r="I52" i="343"/>
  <c r="Y51" i="343"/>
  <c r="P51" i="343"/>
  <c r="I51" i="343"/>
  <c r="Y50" i="343"/>
  <c r="P50" i="343"/>
  <c r="I50" i="343"/>
  <c r="Y49" i="343"/>
  <c r="P49" i="343"/>
  <c r="I49" i="343"/>
  <c r="Y48" i="343"/>
  <c r="P48" i="343"/>
  <c r="I48" i="343"/>
  <c r="X47" i="343"/>
  <c r="W47" i="343"/>
  <c r="V47" i="343"/>
  <c r="U47" i="343"/>
  <c r="T47" i="343"/>
  <c r="S47" i="343"/>
  <c r="R47" i="343"/>
  <c r="Q47" i="343"/>
  <c r="O47" i="343"/>
  <c r="N47" i="343"/>
  <c r="M47" i="343"/>
  <c r="L47" i="343"/>
  <c r="K47" i="343"/>
  <c r="J47" i="343"/>
  <c r="H47" i="343"/>
  <c r="G47" i="343"/>
  <c r="F47" i="343"/>
  <c r="E47" i="343"/>
  <c r="D47" i="343"/>
  <c r="C47" i="343"/>
  <c r="B47" i="343"/>
  <c r="Y46" i="343"/>
  <c r="P46" i="343"/>
  <c r="I46" i="343"/>
  <c r="X45" i="343"/>
  <c r="W45" i="343"/>
  <c r="V45" i="343"/>
  <c r="U45" i="343"/>
  <c r="T45" i="343"/>
  <c r="S45" i="343"/>
  <c r="R45" i="343"/>
  <c r="Q45" i="343"/>
  <c r="O45" i="343"/>
  <c r="N45" i="343"/>
  <c r="M45" i="343"/>
  <c r="L45" i="343"/>
  <c r="K45" i="343"/>
  <c r="J45" i="343"/>
  <c r="H45" i="343"/>
  <c r="G45" i="343"/>
  <c r="F45" i="343"/>
  <c r="E45" i="343"/>
  <c r="D45" i="343"/>
  <c r="C45" i="343"/>
  <c r="B45" i="343"/>
  <c r="Y44" i="343"/>
  <c r="P44" i="343"/>
  <c r="I44" i="343"/>
  <c r="X43" i="343"/>
  <c r="W43" i="343"/>
  <c r="V43" i="343"/>
  <c r="U43" i="343"/>
  <c r="T43" i="343"/>
  <c r="S43" i="343"/>
  <c r="R43" i="343"/>
  <c r="Q43" i="343"/>
  <c r="O43" i="343"/>
  <c r="N43" i="343"/>
  <c r="M43" i="343"/>
  <c r="L43" i="343"/>
  <c r="K43" i="343"/>
  <c r="J43" i="343"/>
  <c r="H43" i="343"/>
  <c r="G43" i="343"/>
  <c r="F43" i="343"/>
  <c r="E43" i="343"/>
  <c r="D43" i="343"/>
  <c r="C43" i="343"/>
  <c r="B43" i="343"/>
  <c r="Y42" i="343"/>
  <c r="P42" i="343"/>
  <c r="I42" i="343"/>
  <c r="Y40" i="343"/>
  <c r="P40" i="343"/>
  <c r="I40" i="343"/>
  <c r="X39" i="343"/>
  <c r="W39" i="343"/>
  <c r="V39" i="343"/>
  <c r="U39" i="343"/>
  <c r="T39" i="343"/>
  <c r="S39" i="343"/>
  <c r="R39" i="343"/>
  <c r="Q39" i="343"/>
  <c r="O39" i="343"/>
  <c r="N39" i="343"/>
  <c r="M39" i="343"/>
  <c r="L39" i="343"/>
  <c r="K39" i="343"/>
  <c r="J39" i="343"/>
  <c r="H39" i="343"/>
  <c r="G39" i="343"/>
  <c r="F39" i="343"/>
  <c r="E39" i="343"/>
  <c r="D39" i="343"/>
  <c r="C39" i="343"/>
  <c r="Y38" i="343"/>
  <c r="P38" i="343"/>
  <c r="I38" i="343"/>
  <c r="X37" i="343"/>
  <c r="W37" i="343"/>
  <c r="V37" i="343"/>
  <c r="U37" i="343"/>
  <c r="T37" i="343"/>
  <c r="S37" i="343"/>
  <c r="R37" i="343"/>
  <c r="Q37" i="343"/>
  <c r="O37" i="343"/>
  <c r="N37" i="343"/>
  <c r="M37" i="343"/>
  <c r="L37" i="343"/>
  <c r="K37" i="343"/>
  <c r="J37" i="343"/>
  <c r="H37" i="343"/>
  <c r="G37" i="343"/>
  <c r="F37" i="343"/>
  <c r="E37" i="343"/>
  <c r="D37" i="343"/>
  <c r="C37" i="343"/>
  <c r="B37" i="343"/>
  <c r="Y36" i="343"/>
  <c r="P36" i="343"/>
  <c r="I36" i="343"/>
  <c r="X35" i="343"/>
  <c r="W35" i="343"/>
  <c r="V35" i="343"/>
  <c r="U35" i="343"/>
  <c r="T35" i="343"/>
  <c r="S35" i="343"/>
  <c r="R35" i="343"/>
  <c r="Q35" i="343"/>
  <c r="O35" i="343"/>
  <c r="N35" i="343"/>
  <c r="M35" i="343"/>
  <c r="L35" i="343"/>
  <c r="K35" i="343"/>
  <c r="J35" i="343"/>
  <c r="H35" i="343"/>
  <c r="G35" i="343"/>
  <c r="F35" i="343"/>
  <c r="E35" i="343"/>
  <c r="D35" i="343"/>
  <c r="C35" i="343"/>
  <c r="B35" i="343"/>
  <c r="Y34" i="343"/>
  <c r="P34" i="343"/>
  <c r="I34" i="343"/>
  <c r="Y32" i="343"/>
  <c r="P32" i="343"/>
  <c r="I32" i="343"/>
  <c r="P31" i="343"/>
  <c r="Z31" i="343" s="1"/>
  <c r="I31" i="343"/>
  <c r="Y30" i="343"/>
  <c r="P30" i="343"/>
  <c r="I30" i="343"/>
  <c r="X29" i="343"/>
  <c r="W29" i="343"/>
  <c r="V29" i="343"/>
  <c r="U29" i="343"/>
  <c r="T29" i="343"/>
  <c r="S29" i="343"/>
  <c r="R29" i="343"/>
  <c r="Q29" i="343"/>
  <c r="O29" i="343"/>
  <c r="N29" i="343"/>
  <c r="M29" i="343"/>
  <c r="L29" i="343"/>
  <c r="K29" i="343"/>
  <c r="J29" i="343"/>
  <c r="H29" i="343"/>
  <c r="G29" i="343"/>
  <c r="F29" i="343"/>
  <c r="E29" i="343"/>
  <c r="D29" i="343"/>
  <c r="C29" i="343"/>
  <c r="Y28" i="343"/>
  <c r="P28" i="343"/>
  <c r="I28" i="343"/>
  <c r="X27" i="343"/>
  <c r="W27" i="343"/>
  <c r="V27" i="343"/>
  <c r="U27" i="343"/>
  <c r="T27" i="343"/>
  <c r="S27" i="343"/>
  <c r="R27" i="343"/>
  <c r="Q27" i="343"/>
  <c r="O27" i="343"/>
  <c r="N27" i="343"/>
  <c r="M27" i="343"/>
  <c r="L27" i="343"/>
  <c r="K27" i="343"/>
  <c r="J27" i="343"/>
  <c r="H27" i="343"/>
  <c r="G27" i="343"/>
  <c r="F27" i="343"/>
  <c r="E27" i="343"/>
  <c r="D27" i="343"/>
  <c r="C27" i="343"/>
  <c r="B27" i="343"/>
  <c r="Y24" i="343"/>
  <c r="P24" i="343"/>
  <c r="I24" i="343"/>
  <c r="X23" i="343"/>
  <c r="W23" i="343"/>
  <c r="V23" i="343"/>
  <c r="U23" i="343"/>
  <c r="T23" i="343"/>
  <c r="S23" i="343"/>
  <c r="R23" i="343"/>
  <c r="Q23" i="343"/>
  <c r="O23" i="343"/>
  <c r="N23" i="343"/>
  <c r="M23" i="343"/>
  <c r="L23" i="343"/>
  <c r="K23" i="343"/>
  <c r="J23" i="343"/>
  <c r="H23" i="343"/>
  <c r="G23" i="343"/>
  <c r="F23" i="343"/>
  <c r="E23" i="343"/>
  <c r="D23" i="343"/>
  <c r="C23" i="343"/>
  <c r="B23" i="343"/>
  <c r="Y22" i="343"/>
  <c r="P22" i="343"/>
  <c r="I22" i="343"/>
  <c r="Y21" i="343"/>
  <c r="P21" i="343"/>
  <c r="I21" i="343"/>
  <c r="Y20" i="343"/>
  <c r="P20" i="343"/>
  <c r="I20" i="343"/>
  <c r="X19" i="343"/>
  <c r="W19" i="343"/>
  <c r="V19" i="343"/>
  <c r="U19" i="343"/>
  <c r="T19" i="343"/>
  <c r="S19" i="343"/>
  <c r="R19" i="343"/>
  <c r="Q19" i="343"/>
  <c r="O19" i="343"/>
  <c r="N19" i="343"/>
  <c r="M19" i="343"/>
  <c r="L19" i="343"/>
  <c r="K19" i="343"/>
  <c r="J19" i="343"/>
  <c r="H19" i="343"/>
  <c r="G19" i="343"/>
  <c r="F19" i="343"/>
  <c r="E19" i="343"/>
  <c r="D19" i="343"/>
  <c r="C19" i="343"/>
  <c r="B19" i="343"/>
  <c r="Y18" i="343"/>
  <c r="P18" i="343"/>
  <c r="I18" i="343"/>
  <c r="X17" i="343"/>
  <c r="W17" i="343"/>
  <c r="V17" i="343"/>
  <c r="U17" i="343"/>
  <c r="T17" i="343"/>
  <c r="S17" i="343"/>
  <c r="R17" i="343"/>
  <c r="Q17" i="343"/>
  <c r="O17" i="343"/>
  <c r="N17" i="343"/>
  <c r="M17" i="343"/>
  <c r="L17" i="343"/>
  <c r="K17" i="343"/>
  <c r="J17" i="343"/>
  <c r="H17" i="343"/>
  <c r="G17" i="343"/>
  <c r="F17" i="343"/>
  <c r="E17" i="343"/>
  <c r="D17" i="343"/>
  <c r="C17" i="343"/>
  <c r="B17" i="343"/>
  <c r="Y16" i="343"/>
  <c r="P16" i="343"/>
  <c r="I16" i="343"/>
  <c r="Y15" i="343"/>
  <c r="P15" i="343"/>
  <c r="I15" i="343"/>
  <c r="X14" i="343"/>
  <c r="W14" i="343"/>
  <c r="V14" i="343"/>
  <c r="U14" i="343"/>
  <c r="T14" i="343"/>
  <c r="S14" i="343"/>
  <c r="R14" i="343"/>
  <c r="Q14" i="343"/>
  <c r="O14" i="343"/>
  <c r="N14" i="343"/>
  <c r="M14" i="343"/>
  <c r="L14" i="343"/>
  <c r="K14" i="343"/>
  <c r="J14" i="343"/>
  <c r="H14" i="343"/>
  <c r="G14" i="343"/>
  <c r="F14" i="343"/>
  <c r="E14" i="343"/>
  <c r="D14" i="343"/>
  <c r="C14" i="343"/>
  <c r="B14" i="343"/>
  <c r="Y12" i="343"/>
  <c r="P12" i="343"/>
  <c r="I12" i="343"/>
  <c r="Y11" i="343"/>
  <c r="P11" i="343"/>
  <c r="I11" i="343"/>
  <c r="Y10" i="343"/>
  <c r="P10" i="343"/>
  <c r="I10" i="343"/>
  <c r="Y9" i="343"/>
  <c r="P9" i="343"/>
  <c r="I9" i="343"/>
  <c r="Y8" i="343"/>
  <c r="P8" i="343"/>
  <c r="I8" i="343"/>
  <c r="X7" i="343"/>
  <c r="W7" i="343"/>
  <c r="V7" i="343"/>
  <c r="U7" i="343"/>
  <c r="T7" i="343"/>
  <c r="S7" i="343"/>
  <c r="R7" i="343"/>
  <c r="Q7" i="343"/>
  <c r="O7" i="343"/>
  <c r="N7" i="343"/>
  <c r="M7" i="343"/>
  <c r="L7" i="343"/>
  <c r="K7" i="343"/>
  <c r="J7" i="343"/>
  <c r="H7" i="343"/>
  <c r="G7" i="343"/>
  <c r="F7" i="343"/>
  <c r="E7" i="343"/>
  <c r="D7" i="343"/>
  <c r="C7" i="343"/>
  <c r="B7" i="343"/>
  <c r="Z117" i="343" l="1"/>
  <c r="Z149" i="343"/>
  <c r="AA149" i="343" s="1"/>
  <c r="D13" i="343"/>
  <c r="D6" i="343" s="1"/>
  <c r="D5" i="343" s="1"/>
  <c r="D118" i="343" s="1"/>
  <c r="H13" i="343"/>
  <c r="M13" i="343"/>
  <c r="R13" i="343"/>
  <c r="V13" i="343"/>
  <c r="V6" i="343" s="1"/>
  <c r="V5" i="343" s="1"/>
  <c r="V118" i="343" s="1"/>
  <c r="Z12" i="343"/>
  <c r="AA12" i="343" s="1"/>
  <c r="E13" i="343"/>
  <c r="J13" i="343"/>
  <c r="N13" i="343"/>
  <c r="N6" i="343" s="1"/>
  <c r="N5" i="343" s="1"/>
  <c r="N118" i="343" s="1"/>
  <c r="S13" i="343"/>
  <c r="W13" i="343"/>
  <c r="W6" i="343" s="1"/>
  <c r="W5" i="343" s="1"/>
  <c r="W118" i="343" s="1"/>
  <c r="B13" i="343"/>
  <c r="B6" i="343" s="1"/>
  <c r="F13" i="343"/>
  <c r="F6" i="343" s="1"/>
  <c r="F5" i="343" s="1"/>
  <c r="F118" i="343" s="1"/>
  <c r="K13" i="343"/>
  <c r="O13" i="343"/>
  <c r="O6" i="343" s="1"/>
  <c r="O5" i="343" s="1"/>
  <c r="O118" i="343" s="1"/>
  <c r="T13" i="343"/>
  <c r="T6" i="343" s="1"/>
  <c r="T5" i="343" s="1"/>
  <c r="T118" i="343" s="1"/>
  <c r="X13" i="343"/>
  <c r="X6" i="343" s="1"/>
  <c r="X5" i="343" s="1"/>
  <c r="X118" i="343" s="1"/>
  <c r="Z163" i="343"/>
  <c r="AA163" i="343" s="1"/>
  <c r="Z10" i="343"/>
  <c r="AA10" i="343" s="1"/>
  <c r="C13" i="343"/>
  <c r="C6" i="343" s="1"/>
  <c r="C5" i="343" s="1"/>
  <c r="C118" i="343" s="1"/>
  <c r="G13" i="343"/>
  <c r="G6" i="343" s="1"/>
  <c r="G5" i="343" s="1"/>
  <c r="G118" i="343" s="1"/>
  <c r="L13" i="343"/>
  <c r="Q13" i="343"/>
  <c r="U13" i="343"/>
  <c r="U6" i="343" s="1"/>
  <c r="U5" i="343" s="1"/>
  <c r="U118" i="343" s="1"/>
  <c r="Z21" i="343"/>
  <c r="AA21" i="343" s="1"/>
  <c r="Z125" i="343"/>
  <c r="AA125" i="343" s="1"/>
  <c r="Z127" i="343"/>
  <c r="Z131" i="343"/>
  <c r="AA131" i="343" s="1"/>
  <c r="Z143" i="343"/>
  <c r="AA143" i="343" s="1"/>
  <c r="Z32" i="343"/>
  <c r="AA32" i="343" s="1"/>
  <c r="Z62" i="343"/>
  <c r="AA62" i="343" s="1"/>
  <c r="Z115" i="343"/>
  <c r="AA115" i="343" s="1"/>
  <c r="L122" i="343"/>
  <c r="L121" i="343" s="1"/>
  <c r="L159" i="343" s="1"/>
  <c r="Z49" i="343"/>
  <c r="AA49" i="343" s="1"/>
  <c r="Z20" i="343"/>
  <c r="AA20" i="343" s="1"/>
  <c r="Z42" i="343"/>
  <c r="AA42" i="343" s="1"/>
  <c r="Z44" i="343"/>
  <c r="AA44" i="343" s="1"/>
  <c r="Z46" i="343"/>
  <c r="AA46" i="343" s="1"/>
  <c r="Z48" i="343"/>
  <c r="AA48" i="343" s="1"/>
  <c r="Z52" i="343"/>
  <c r="AA52" i="343" s="1"/>
  <c r="Z54" i="343"/>
  <c r="AA54" i="343" s="1"/>
  <c r="Z56" i="343"/>
  <c r="AA56" i="343" s="1"/>
  <c r="Z58" i="343"/>
  <c r="AA58" i="343" s="1"/>
  <c r="Z60" i="343"/>
  <c r="AA60" i="343" s="1"/>
  <c r="Z137" i="343"/>
  <c r="AA137" i="343" s="1"/>
  <c r="Z161" i="343"/>
  <c r="AA161" i="343" s="1"/>
  <c r="Z34" i="343"/>
  <c r="AA34" i="343" s="1"/>
  <c r="Z36" i="343"/>
  <c r="AA36" i="343" s="1"/>
  <c r="Z50" i="343"/>
  <c r="AA50" i="343" s="1"/>
  <c r="I63" i="343"/>
  <c r="P65" i="343"/>
  <c r="I76" i="343"/>
  <c r="Z128" i="343"/>
  <c r="AA128" i="343" s="1"/>
  <c r="Z132" i="343"/>
  <c r="AA132" i="343" s="1"/>
  <c r="Z73" i="343"/>
  <c r="AA73" i="343" s="1"/>
  <c r="Z75" i="343"/>
  <c r="AA75" i="343" s="1"/>
  <c r="Z79" i="343"/>
  <c r="AA79" i="343" s="1"/>
  <c r="Z83" i="343"/>
  <c r="AA83" i="343" s="1"/>
  <c r="Z11" i="343"/>
  <c r="AA11" i="343" s="1"/>
  <c r="Z129" i="343"/>
  <c r="AA129" i="343" s="1"/>
  <c r="J122" i="343"/>
  <c r="J121" i="343" s="1"/>
  <c r="Z22" i="343"/>
  <c r="AA22" i="343" s="1"/>
  <c r="Z24" i="343"/>
  <c r="AA24" i="343" s="1"/>
  <c r="Z28" i="343"/>
  <c r="AA28" i="343" s="1"/>
  <c r="Z40" i="343"/>
  <c r="AA40" i="343" s="1"/>
  <c r="Z51" i="343"/>
  <c r="AA51" i="343" s="1"/>
  <c r="Z70" i="343"/>
  <c r="AA70" i="343" s="1"/>
  <c r="Z72" i="343"/>
  <c r="AA72" i="343" s="1"/>
  <c r="Z116" i="343"/>
  <c r="AA116" i="343" s="1"/>
  <c r="V122" i="343"/>
  <c r="V121" i="343" s="1"/>
  <c r="V159" i="343" s="1"/>
  <c r="Z124" i="343"/>
  <c r="AA124" i="343" s="1"/>
  <c r="Z130" i="343"/>
  <c r="AA130" i="343" s="1"/>
  <c r="Z138" i="343"/>
  <c r="AA138" i="343" s="1"/>
  <c r="Z142" i="343"/>
  <c r="AA142" i="343" s="1"/>
  <c r="Z147" i="343"/>
  <c r="AA147" i="343" s="1"/>
  <c r="Z158" i="343"/>
  <c r="AA158" i="343" s="1"/>
  <c r="M122" i="343"/>
  <c r="M121" i="343" s="1"/>
  <c r="M159" i="343" s="1"/>
  <c r="Z146" i="343"/>
  <c r="AA146" i="343" s="1"/>
  <c r="Z150" i="343"/>
  <c r="AA150" i="343" s="1"/>
  <c r="H6" i="343"/>
  <c r="H5" i="343" s="1"/>
  <c r="H118" i="343" s="1"/>
  <c r="M6" i="343"/>
  <c r="M5" i="343" s="1"/>
  <c r="M118" i="343" s="1"/>
  <c r="P43" i="343"/>
  <c r="Y43" i="343"/>
  <c r="P55" i="343"/>
  <c r="P57" i="343"/>
  <c r="Y57" i="343"/>
  <c r="N122" i="343"/>
  <c r="N121" i="343" s="1"/>
  <c r="N159" i="343" s="1"/>
  <c r="P17" i="343"/>
  <c r="I27" i="343"/>
  <c r="Y27" i="343"/>
  <c r="I71" i="343"/>
  <c r="Y123" i="343"/>
  <c r="Z140" i="343"/>
  <c r="AA140" i="343" s="1"/>
  <c r="Z136" i="343"/>
  <c r="AA136" i="343" s="1"/>
  <c r="Z135" i="343"/>
  <c r="AA135" i="343" s="1"/>
  <c r="Z152" i="343"/>
  <c r="AA152" i="343" s="1"/>
  <c r="R122" i="343"/>
  <c r="R121" i="343" s="1"/>
  <c r="R159" i="343" s="1"/>
  <c r="Y153" i="343"/>
  <c r="Z155" i="343"/>
  <c r="AA155" i="343" s="1"/>
  <c r="I144" i="343"/>
  <c r="I126" i="343"/>
  <c r="E122" i="343"/>
  <c r="E121" i="343" s="1"/>
  <c r="E159" i="343" s="1"/>
  <c r="I57" i="343"/>
  <c r="I47" i="343"/>
  <c r="I35" i="343"/>
  <c r="Y29" i="343"/>
  <c r="Z81" i="343"/>
  <c r="AA81" i="343" s="1"/>
  <c r="Z68" i="343"/>
  <c r="AA68" i="343" s="1"/>
  <c r="Z38" i="343"/>
  <c r="AA38" i="343" s="1"/>
  <c r="P27" i="343"/>
  <c r="Z18" i="343"/>
  <c r="AA18" i="343" s="1"/>
  <c r="P14" i="343"/>
  <c r="Z15" i="343"/>
  <c r="AA15" i="343" s="1"/>
  <c r="R6" i="343"/>
  <c r="R5" i="343" s="1"/>
  <c r="R118" i="343" s="1"/>
  <c r="S6" i="343"/>
  <c r="S5" i="343" s="1"/>
  <c r="S118" i="343" s="1"/>
  <c r="Q122" i="343"/>
  <c r="I14" i="343"/>
  <c r="I17" i="343"/>
  <c r="K6" i="343"/>
  <c r="K5" i="343" s="1"/>
  <c r="K118" i="343" s="1"/>
  <c r="P23" i="343"/>
  <c r="P29" i="343"/>
  <c r="AA31" i="343"/>
  <c r="Y35" i="343"/>
  <c r="I37" i="343"/>
  <c r="P45" i="343"/>
  <c r="Y45" i="343"/>
  <c r="Y47" i="343"/>
  <c r="P53" i="343"/>
  <c r="Y55" i="343"/>
  <c r="P61" i="343"/>
  <c r="Y61" i="343"/>
  <c r="I65" i="343"/>
  <c r="I67" i="343"/>
  <c r="Y71" i="343"/>
  <c r="Y74" i="343"/>
  <c r="Y78" i="343"/>
  <c r="I82" i="343"/>
  <c r="AA117" i="343"/>
  <c r="D122" i="343"/>
  <c r="D121" i="343" s="1"/>
  <c r="D159" i="343" s="1"/>
  <c r="H122" i="343"/>
  <c r="H121" i="343" s="1"/>
  <c r="H159" i="343" s="1"/>
  <c r="P126" i="343"/>
  <c r="AA127" i="343"/>
  <c r="P145" i="343"/>
  <c r="S122" i="343"/>
  <c r="S121" i="343" s="1"/>
  <c r="S159" i="343" s="1"/>
  <c r="W122" i="343"/>
  <c r="W121" i="343" s="1"/>
  <c r="W159" i="343" s="1"/>
  <c r="J6" i="343"/>
  <c r="Y14" i="343"/>
  <c r="Y17" i="343"/>
  <c r="I23" i="343"/>
  <c r="P37" i="343"/>
  <c r="Y37" i="343"/>
  <c r="I39" i="343"/>
  <c r="I53" i="343"/>
  <c r="Y63" i="343"/>
  <c r="Y65" i="343"/>
  <c r="P80" i="343"/>
  <c r="Y80" i="343"/>
  <c r="I145" i="343"/>
  <c r="K122" i="343"/>
  <c r="K121" i="343" s="1"/>
  <c r="K159" i="343" s="1"/>
  <c r="O122" i="343"/>
  <c r="O121" i="343" s="1"/>
  <c r="O159" i="343" s="1"/>
  <c r="P153" i="343"/>
  <c r="Z9" i="343"/>
  <c r="AA9" i="343" s="1"/>
  <c r="Z16" i="343"/>
  <c r="AA16" i="343" s="1"/>
  <c r="I19" i="343"/>
  <c r="L6" i="343"/>
  <c r="L5" i="343" s="1"/>
  <c r="L118" i="343" s="1"/>
  <c r="Y19" i="343"/>
  <c r="Y23" i="343"/>
  <c r="I29" i="343"/>
  <c r="Z30" i="343"/>
  <c r="AA30" i="343" s="1"/>
  <c r="P35" i="343"/>
  <c r="P39" i="343"/>
  <c r="Y39" i="343"/>
  <c r="I43" i="343"/>
  <c r="I45" i="343"/>
  <c r="P47" i="343"/>
  <c r="Y53" i="343"/>
  <c r="I55" i="343"/>
  <c r="I59" i="343"/>
  <c r="Z64" i="343"/>
  <c r="AA64" i="343" s="1"/>
  <c r="P69" i="343"/>
  <c r="Y69" i="343"/>
  <c r="I74" i="343"/>
  <c r="P74" i="343"/>
  <c r="P76" i="343"/>
  <c r="Y82" i="343"/>
  <c r="P114" i="343"/>
  <c r="T122" i="343"/>
  <c r="T121" i="343" s="1"/>
  <c r="T159" i="343" s="1"/>
  <c r="X122" i="343"/>
  <c r="X121" i="343" s="1"/>
  <c r="X159" i="343" s="1"/>
  <c r="Z134" i="343"/>
  <c r="AA134" i="343" s="1"/>
  <c r="Z139" i="343"/>
  <c r="AA139" i="343" s="1"/>
  <c r="U122" i="343"/>
  <c r="U121" i="343" s="1"/>
  <c r="U159" i="343" s="1"/>
  <c r="C122" i="343"/>
  <c r="C121" i="343" s="1"/>
  <c r="C159" i="343" s="1"/>
  <c r="G122" i="343"/>
  <c r="G121" i="343" s="1"/>
  <c r="G159" i="343" s="1"/>
  <c r="Z148" i="343"/>
  <c r="AA148" i="343" s="1"/>
  <c r="I153" i="343"/>
  <c r="F122" i="343"/>
  <c r="F121" i="343" s="1"/>
  <c r="F159" i="343" s="1"/>
  <c r="Z157" i="343"/>
  <c r="AA157" i="343" s="1"/>
  <c r="Y7" i="343"/>
  <c r="P7" i="343"/>
  <c r="Z8" i="343"/>
  <c r="AA8" i="343" s="1"/>
  <c r="I7" i="343"/>
  <c r="Q6" i="343"/>
  <c r="Y59" i="343"/>
  <c r="Y67" i="343"/>
  <c r="Z77" i="343"/>
  <c r="AA77" i="343" s="1"/>
  <c r="I80" i="343"/>
  <c r="P82" i="343"/>
  <c r="I114" i="343"/>
  <c r="I123" i="343"/>
  <c r="Y144" i="343"/>
  <c r="I61" i="343"/>
  <c r="Z66" i="343"/>
  <c r="AA66" i="343" s="1"/>
  <c r="I69" i="343"/>
  <c r="P78" i="343"/>
  <c r="Z78" i="343" s="1"/>
  <c r="Y114" i="343"/>
  <c r="B122" i="343"/>
  <c r="P123" i="343"/>
  <c r="Y126" i="343"/>
  <c r="P144" i="343"/>
  <c r="Y145" i="343"/>
  <c r="P19" i="343"/>
  <c r="P59" i="343"/>
  <c r="P63" i="343"/>
  <c r="P67" i="343"/>
  <c r="P71" i="343"/>
  <c r="Y76" i="343"/>
  <c r="I78" i="343"/>
  <c r="Z133" i="343"/>
  <c r="AA133" i="343" s="1"/>
  <c r="Z141" i="343"/>
  <c r="AA141" i="343" s="1"/>
  <c r="Z151" i="343"/>
  <c r="AA151" i="343" s="1"/>
  <c r="Z154" i="343"/>
  <c r="AA154" i="343" s="1"/>
  <c r="Z126" i="343" l="1"/>
  <c r="AA126" i="343" s="1"/>
  <c r="N165" i="343"/>
  <c r="Z82" i="343"/>
  <c r="AA82" i="343" s="1"/>
  <c r="Z74" i="343"/>
  <c r="AA74" i="343" s="1"/>
  <c r="L165" i="343"/>
  <c r="Z14" i="343"/>
  <c r="Z43" i="343"/>
  <c r="AA43" i="343" s="1"/>
  <c r="Z153" i="343"/>
  <c r="Z65" i="343"/>
  <c r="AA65" i="343" s="1"/>
  <c r="Z55" i="343"/>
  <c r="AA55" i="343" s="1"/>
  <c r="Z27" i="343"/>
  <c r="AA27" i="343" s="1"/>
  <c r="V165" i="343"/>
  <c r="P122" i="343"/>
  <c r="S165" i="343"/>
  <c r="D165" i="343"/>
  <c r="Z53" i="343"/>
  <c r="AA53" i="343" s="1"/>
  <c r="Z45" i="343"/>
  <c r="AA45" i="343" s="1"/>
  <c r="T165" i="343"/>
  <c r="Z23" i="343"/>
  <c r="AA23" i="343" s="1"/>
  <c r="Z59" i="343"/>
  <c r="AA59" i="343" s="1"/>
  <c r="Z19" i="343"/>
  <c r="AA19" i="343" s="1"/>
  <c r="Z123" i="343"/>
  <c r="AA123" i="343" s="1"/>
  <c r="Z7" i="343"/>
  <c r="AA7" i="343" s="1"/>
  <c r="Z80" i="343"/>
  <c r="AA80" i="343" s="1"/>
  <c r="Z17" i="343"/>
  <c r="AA17" i="343" s="1"/>
  <c r="H165" i="343"/>
  <c r="O165" i="343"/>
  <c r="Y13" i="343"/>
  <c r="I13" i="343"/>
  <c r="Z57" i="343"/>
  <c r="AA57" i="343" s="1"/>
  <c r="Z71" i="343"/>
  <c r="AA71" i="343" s="1"/>
  <c r="Z145" i="343"/>
  <c r="AA145" i="343" s="1"/>
  <c r="Z39" i="343"/>
  <c r="AA39" i="343" s="1"/>
  <c r="M165" i="343"/>
  <c r="Z114" i="343"/>
  <c r="AA114" i="343" s="1"/>
  <c r="C165" i="343"/>
  <c r="Y122" i="343"/>
  <c r="Z122" i="343" s="1"/>
  <c r="R165" i="343"/>
  <c r="K165" i="343"/>
  <c r="AA153" i="343"/>
  <c r="E6" i="343"/>
  <c r="E5" i="343" s="1"/>
  <c r="E118" i="343" s="1"/>
  <c r="E165" i="343" s="1"/>
  <c r="AA14" i="343"/>
  <c r="Z29" i="343"/>
  <c r="AA29" i="343" s="1"/>
  <c r="Z67" i="343"/>
  <c r="AA67" i="343" s="1"/>
  <c r="Q121" i="343"/>
  <c r="Q159" i="343" s="1"/>
  <c r="Z69" i="343"/>
  <c r="AA69" i="343" s="1"/>
  <c r="Z35" i="343"/>
  <c r="AA35" i="343" s="1"/>
  <c r="G165" i="343"/>
  <c r="F165" i="343"/>
  <c r="Z63" i="343"/>
  <c r="AA63" i="343" s="1"/>
  <c r="P13" i="343"/>
  <c r="U165" i="343"/>
  <c r="X165" i="343"/>
  <c r="W165" i="343"/>
  <c r="Z76" i="343"/>
  <c r="AA76" i="343" s="1"/>
  <c r="Z144" i="343"/>
  <c r="AA144" i="343" s="1"/>
  <c r="Z47" i="343"/>
  <c r="AA47" i="343" s="1"/>
  <c r="Z37" i="343"/>
  <c r="AA37" i="343" s="1"/>
  <c r="Z61" i="343"/>
  <c r="AA61" i="343" s="1"/>
  <c r="J159" i="343"/>
  <c r="P121" i="343"/>
  <c r="AA78" i="343"/>
  <c r="Q5" i="343"/>
  <c r="Y6" i="343"/>
  <c r="B5" i="343"/>
  <c r="I122" i="343"/>
  <c r="B121" i="343"/>
  <c r="P6" i="343"/>
  <c r="J5" i="343"/>
  <c r="Y121" i="343" l="1"/>
  <c r="Y159" i="343" s="1"/>
  <c r="Z13" i="343"/>
  <c r="AA13" i="343" s="1"/>
  <c r="I6" i="343"/>
  <c r="AA122" i="343"/>
  <c r="Z6" i="343"/>
  <c r="B159" i="343"/>
  <c r="I121" i="343"/>
  <c r="I159" i="343" s="1"/>
  <c r="Q118" i="343"/>
  <c r="Q165" i="343" s="1"/>
  <c r="Y5" i="343"/>
  <c r="Y118" i="343" s="1"/>
  <c r="I5" i="343"/>
  <c r="I118" i="343" s="1"/>
  <c r="B118" i="343"/>
  <c r="J118" i="343"/>
  <c r="J165" i="343" s="1"/>
  <c r="P5" i="343"/>
  <c r="Z121" i="343"/>
  <c r="P159" i="343"/>
  <c r="B165" i="343" l="1"/>
  <c r="Y165" i="343"/>
  <c r="AA6" i="343"/>
  <c r="P118" i="343"/>
  <c r="P165" i="343" s="1"/>
  <c r="Z5" i="343"/>
  <c r="AA121" i="343"/>
  <c r="Z159" i="343"/>
  <c r="AA159" i="343" s="1"/>
  <c r="I165" i="343"/>
  <c r="Z118" i="343" l="1"/>
  <c r="AA5" i="343"/>
  <c r="Z165" i="343" l="1"/>
  <c r="AA165" i="343" s="1"/>
  <c r="AA118" i="343"/>
  <c r="N1291" i="5" l="1"/>
  <c r="C1291" i="5" l="1"/>
  <c r="H1193" i="5" l="1"/>
  <c r="D1193" i="5"/>
  <c r="E1193" i="5"/>
  <c r="F1193" i="5"/>
  <c r="K1193" i="5"/>
  <c r="I1193" i="5" l="1"/>
  <c r="L1193" i="5"/>
  <c r="G1193" i="5"/>
  <c r="M1193" i="5"/>
  <c r="N1193" i="5" l="1"/>
  <c r="N1292" i="5" s="1"/>
  <c r="J1193" i="5" l="1"/>
  <c r="C1193" i="5" l="1"/>
  <c r="O1193" i="5" l="1"/>
  <c r="C1292" i="5"/>
  <c r="E1291" i="5"/>
  <c r="E1292" i="5" s="1"/>
  <c r="M1291" i="5"/>
  <c r="M1292" i="5" s="1"/>
  <c r="F1291" i="5"/>
  <c r="F1292" i="5" s="1"/>
  <c r="J1291" i="5"/>
  <c r="J1292" i="5" s="1"/>
  <c r="L1291" i="5"/>
  <c r="L1292" i="5" s="1"/>
  <c r="H1291" i="5"/>
  <c r="H1292" i="5" s="1"/>
  <c r="I1291" i="5"/>
  <c r="I1292" i="5" s="1"/>
  <c r="K1291" i="5"/>
  <c r="K1292" i="5" s="1"/>
  <c r="G1291" i="5"/>
  <c r="G1292" i="5" s="1"/>
  <c r="D1291" i="5" l="1"/>
  <c r="D1292" i="5" s="1"/>
  <c r="O1291" i="5" l="1"/>
  <c r="O1233" i="5" l="1"/>
  <c r="O694" i="5" l="1"/>
  <c r="O1292" i="5" s="1"/>
  <c r="R667" i="345"/>
  <c r="AB667" i="345" s="1"/>
  <c r="R668" i="345"/>
  <c r="AB668" i="345" s="1"/>
  <c r="N640" i="345"/>
  <c r="R640" i="345" s="1"/>
  <c r="AB640" i="345" s="1"/>
  <c r="AC640" i="345" s="1"/>
  <c r="N618" i="345" l="1"/>
  <c r="N614" i="345" l="1"/>
  <c r="R618" i="345"/>
  <c r="AB618" i="345" s="1"/>
  <c r="AC618" i="345" s="1"/>
  <c r="R614" i="345" l="1"/>
  <c r="AB614" i="345" s="1"/>
  <c r="AC614" i="345" s="1"/>
  <c r="N610" i="345"/>
  <c r="R610" i="345" l="1"/>
  <c r="AB610" i="345" s="1"/>
  <c r="AC610" i="345" s="1"/>
  <c r="N256" i="345"/>
  <c r="R256" i="345" l="1"/>
  <c r="AB256" i="345" s="1"/>
  <c r="AC256" i="345" s="1"/>
  <c r="N11" i="345"/>
  <c r="R11" i="345" l="1"/>
  <c r="N694" i="345"/>
  <c r="N1293" i="345" s="1"/>
  <c r="AB11" i="345" l="1"/>
  <c r="R694" i="345"/>
  <c r="R1293" i="345" s="1"/>
  <c r="AC11" i="345" l="1"/>
  <c r="AB694" i="345"/>
  <c r="AB1293" i="345" s="1"/>
  <c r="AC694" i="345" l="1"/>
  <c r="AC1293" i="345"/>
</calcChain>
</file>

<file path=xl/comments1.xml><?xml version="1.0" encoding="utf-8"?>
<comments xmlns="http://schemas.openxmlformats.org/spreadsheetml/2006/main">
  <authors>
    <author>Jose Luna Duran</author>
  </authors>
  <commentList>
    <comment ref="D349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0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1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2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3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4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5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6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7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8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59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0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1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2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3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4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5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6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7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8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9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0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1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2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3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4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5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47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47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7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7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48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8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48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8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49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2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49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2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0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1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1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1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1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20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1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2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3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4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5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6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7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8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29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0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1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2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3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4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5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6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7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8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39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40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41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42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54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4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4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4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5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6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6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6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7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7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7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7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7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7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7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8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8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82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8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8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8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8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9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9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9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9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59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59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60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60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60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4" authorId="0">
      <text>
        <r>
          <rPr>
            <sz val="9"/>
            <color indexed="81"/>
            <rFont val="Tahoma"/>
            <family val="2"/>
          </rPr>
          <t>ORDENANZA 006 DEL 21 DE FEBRERO DE 2018 </t>
        </r>
      </text>
    </comment>
    <comment ref="D812" authorId="0">
      <text>
        <r>
          <rPr>
            <sz val="9"/>
            <color indexed="81"/>
            <rFont val="Tahoma"/>
            <family val="2"/>
          </rPr>
          <t>ORDENANZA 006 DEL 21 DE FEBRERO DE 2018 </t>
        </r>
      </text>
    </comment>
    <comment ref="D87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72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87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7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87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88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8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9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95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5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96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7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7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7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7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97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97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8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8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230" authorId="0">
      <text>
        <r>
          <rPr>
            <b/>
            <sz val="9"/>
            <color indexed="81"/>
            <rFont val="Tahoma"/>
            <family val="2"/>
          </rPr>
          <t>APORTE DEPARTAMENTO DE SANTANDER ORDENANZA 053 DE 2012 </t>
        </r>
      </text>
    </comment>
  </commentList>
</comments>
</file>

<file path=xl/sharedStrings.xml><?xml version="1.0" encoding="utf-8"?>
<sst xmlns="http://schemas.openxmlformats.org/spreadsheetml/2006/main" count="7911" uniqueCount="1979">
  <si>
    <t xml:space="preserve">     PRESUPUESTO DE INGRESOS</t>
  </si>
  <si>
    <t>APROPIACION</t>
  </si>
  <si>
    <t>ADICIONES</t>
  </si>
  <si>
    <t>REDUCCION</t>
  </si>
  <si>
    <t>PRESUPUESTO</t>
  </si>
  <si>
    <t>ENERO</t>
  </si>
  <si>
    <t>FEBRERO</t>
  </si>
  <si>
    <t xml:space="preserve">MARZO </t>
  </si>
  <si>
    <t>ABRIL</t>
  </si>
  <si>
    <t>MAYO</t>
  </si>
  <si>
    <t>JUNIO</t>
  </si>
  <si>
    <t>SUBTOTAL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</si>
  <si>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</si>
  <si>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</si>
  <si>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</si>
  <si>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</si>
  <si>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</si>
  <si>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</si>
  <si>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</si>
  <si>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%</t>
  </si>
  <si>
    <t>INICIAL</t>
  </si>
  <si>
    <t>DEFINITIVO</t>
  </si>
  <si>
    <t>FONDO SECCIONAL DE SALUD</t>
  </si>
  <si>
    <t xml:space="preserve">TOTAL FONDO SALUD </t>
  </si>
  <si>
    <t>EJEC.</t>
  </si>
  <si>
    <t>FUENTES</t>
  </si>
  <si>
    <t xml:space="preserve">TOTAL FONDO EDUCACION  </t>
  </si>
  <si>
    <t>RECAUDADO</t>
  </si>
  <si>
    <t xml:space="preserve">CREDITO </t>
  </si>
  <si>
    <t xml:space="preserve">CONTRACREDITO </t>
  </si>
  <si>
    <t>1er  SEMEST</t>
  </si>
  <si>
    <t>2do  SEMESTR</t>
  </si>
  <si>
    <t xml:space="preserve">FONDO EDUCACION </t>
  </si>
  <si>
    <t>PROCULTURA</t>
  </si>
  <si>
    <t>PRODESARROLLO</t>
  </si>
  <si>
    <t>PROREFORESTACION</t>
  </si>
  <si>
    <t>NUMERO</t>
  </si>
  <si>
    <t>ESTAMPILLAS</t>
  </si>
  <si>
    <t xml:space="preserve">PROELECTRIFICACION </t>
  </si>
  <si>
    <t>APLAZAMIENTO</t>
  </si>
  <si>
    <t xml:space="preserve">JUNIO </t>
  </si>
  <si>
    <t>CODIGO</t>
  </si>
  <si>
    <t>Recursos destinados a cubrir reservas presupuestales vigencia anterior</t>
  </si>
  <si>
    <t xml:space="preserve">Reservas presupuestales vigencia anterior  Administración Central </t>
  </si>
  <si>
    <t>Ingresos Corrientes de Libre Destinación</t>
  </si>
  <si>
    <t>SUBCUENTA DE SALUD PUBLICA COLECTIVA</t>
  </si>
  <si>
    <t>Sistema General de Participaciones</t>
  </si>
  <si>
    <t>SUBCUENTA DE PRESTACION DE SERVICIOS DE SALUD EN LO NO CUBIERTO POR SUBSIDIOS A LA DEMANDA</t>
  </si>
  <si>
    <t>SUBCUENTA OTROS GASTOS EN SALUD FUNCIONAMIENTO</t>
  </si>
  <si>
    <t>TOTAL PRESUPUESTO DE INGRESOS</t>
  </si>
  <si>
    <t xml:space="preserve">TOTAL ADMINISTRACION  CENTRAL </t>
  </si>
  <si>
    <t>AJUSTES</t>
  </si>
  <si>
    <t>RECONOCIMIENTO</t>
  </si>
  <si>
    <t xml:space="preserve">LIBERACION </t>
  </si>
  <si>
    <t xml:space="preserve">FELIX EDUARDO RAMIREZ RESTREPO </t>
  </si>
  <si>
    <t>RECURSOS DE COFINANCIACION</t>
  </si>
  <si>
    <t>ICLD Rec.Bce</t>
  </si>
  <si>
    <t>Procultura   Rec.Bce</t>
  </si>
  <si>
    <t>Pro-Electrificacion Rec.Bce</t>
  </si>
  <si>
    <t>Prodesarrollo 25% Inf. Deportiva Rec.Bce</t>
  </si>
  <si>
    <t xml:space="preserve">Prodesarrollo 25% Inf. Educativa Rec. Bce </t>
  </si>
  <si>
    <t>Prodesarrollo 50% Saneamiento Basico Rec.Bce</t>
  </si>
  <si>
    <t>Proreforestación Rec.Bce</t>
  </si>
  <si>
    <t>CONTRIBUCION SOBRE CONTRATO DE OBRA PUBLICA</t>
  </si>
  <si>
    <t>REGALIAS Y COMPENSACIONES  PETROLERAS</t>
  </si>
  <si>
    <t xml:space="preserve">Margen de Comercializacion Rec.Bce </t>
  </si>
  <si>
    <t xml:space="preserve">OTROS INGRESOS </t>
  </si>
  <si>
    <t>Fondo de Rentas   Rec.Bce</t>
  </si>
  <si>
    <t>RENDIMIENTOS ESTAMPILLAS</t>
  </si>
  <si>
    <t>Rendimientos Prodesarrollo 25%  Inf. Educativa Rec.Bce</t>
  </si>
  <si>
    <t>Rendimientos Prodesarrollo 25% Inf. Deportiva Rec.Bce</t>
  </si>
  <si>
    <t>RENDIMIENTOS REGALIAS</t>
  </si>
  <si>
    <t>RENDIMIENTOS ICLD</t>
  </si>
  <si>
    <t>Rendimientos ICLD Rec.Bce</t>
  </si>
  <si>
    <t>RENDIMIENTOS ACPM</t>
  </si>
  <si>
    <t>Rendimientos ACPM Rec Bce</t>
  </si>
  <si>
    <t>REINTEGROS ESTAMPILLAS</t>
  </si>
  <si>
    <t>Reintegro  Pro-desarrollo Rec.Bce</t>
  </si>
  <si>
    <t>SOBRETASA AL ACPM</t>
  </si>
  <si>
    <t>Sobre Tasa ACPM Rec.Bce</t>
  </si>
  <si>
    <t>SGP-Agua Potable y Saneamiento Basico</t>
  </si>
  <si>
    <t xml:space="preserve">RECURSOS DESTINADOS A CUBRIR RESERVAS PRESUPUESALES </t>
  </si>
  <si>
    <t>RESERVAS PRESUPUESTALES FONDO SECCIONAL DE SALUD</t>
  </si>
  <si>
    <t xml:space="preserve">Reintegros </t>
  </si>
  <si>
    <t xml:space="preserve">SUBCUENTA OTROS GASTOS EN SALUD INVERSION </t>
  </si>
  <si>
    <t>MEJORAMIENTO DE LA CALIDAD EN LA ATENCION EN SALUD</t>
  </si>
  <si>
    <t xml:space="preserve">RESERVA PRESUPUESTAL ADMINISTRACION CENTRAL </t>
  </si>
  <si>
    <t xml:space="preserve">RESERVA PRESUPUESTAL  FONDO SECCIONAL SALUD </t>
  </si>
  <si>
    <t xml:space="preserve">TOTAL  RESERVA PRESUPUESTAL ADMINISTRACION CENTRAL </t>
  </si>
  <si>
    <t xml:space="preserve">DIRECTOR TECNICO  DE PRESUPUESTO </t>
  </si>
  <si>
    <t>01 </t>
  </si>
  <si>
    <t>INGRESOS CORRIENTES </t>
  </si>
  <si>
    <t>FONPET </t>
  </si>
  <si>
    <t>IMPUESTO AL CONSUMO DE LICORES </t>
  </si>
  <si>
    <t>IMPUESTO AL CONSUMO DE CIGARRILLOS Y TABACO </t>
  </si>
  <si>
    <t>PRO ANCIANO </t>
  </si>
  <si>
    <t>TRANSFERENCIAS PARA INVERSION </t>
  </si>
  <si>
    <t>DEL NIVEL NACIONAL </t>
  </si>
  <si>
    <t>SISTEMA GENERAL DE PARTICIPACIONES </t>
  </si>
  <si>
    <t>OTROS INGRESOS NO TRIBUTARIOS </t>
  </si>
  <si>
    <t>PORCENTAJE DESTINADO A SALUD LEY 1393 de 2010 </t>
  </si>
  <si>
    <t>SUBCUENTA OTROS GASTOS EN SALUD-INVERSION </t>
  </si>
  <si>
    <t>INGRESOS DE CAPITAL </t>
  </si>
  <si>
    <t>RECURSOS DE COFINANCIACION </t>
  </si>
  <si>
    <t>Programas de Infraestructura </t>
  </si>
  <si>
    <t>RENDIMIENTOS POR OPERACIONES FINANCIERAS </t>
  </si>
  <si>
    <t>PROVENIENTES DE RECURSOS DE LIBRE DESTINACION </t>
  </si>
  <si>
    <t>Rendimientos I.C.L.D </t>
  </si>
  <si>
    <t>PROVENIENTES DE RECURSOS CON DESTINACION ESPECIFICA </t>
  </si>
  <si>
    <t>PROVENIENTES DE OTROS RECURSOS CON DESTINACION ESPECIFICA DIFERENTES AL SGP </t>
  </si>
  <si>
    <t>Rendimientos por A.C.P.M. </t>
  </si>
  <si>
    <t>RENDIMIENTOS ESTAMPILLAS </t>
  </si>
  <si>
    <t>Rendimientos Procultura - Inversion </t>
  </si>
  <si>
    <t>Rendimientos Procultura -PENSIONES 20% </t>
  </si>
  <si>
    <t>Rendimientos Pro-Cultura - Seguridad Social del creador y gestor </t>
  </si>
  <si>
    <t>Rendimientos Prodesarrollo 50% Saneamiento Basico </t>
  </si>
  <si>
    <t>Rendimientos Prodesarrollo 25% Infraest. Deportiva </t>
  </si>
  <si>
    <t>Rendimientos Prodesarrollo 25% Infraest. Educativa </t>
  </si>
  <si>
    <t>Rendimientos Prodesarrollo PENSIONES 20% </t>
  </si>
  <si>
    <t>Rendimientos Proreforestacion - Inversion </t>
  </si>
  <si>
    <t>Rendimientos Proreforestacion - PENSIONES 20% </t>
  </si>
  <si>
    <t>Rendimientos Proelectrificacion - Inversion </t>
  </si>
  <si>
    <t>Rendimientos Proelectrificacion - PENSIONES 20% </t>
  </si>
  <si>
    <t>Rendimientos Prohospitales Salud </t>
  </si>
  <si>
    <t>Rendimientos Pro-UIS - Educacion 75% uis </t>
  </si>
  <si>
    <t>Rendimientos Pro-UIS - Educacion 15% uts </t>
  </si>
  <si>
    <t>Rendimientos Pro-UIS - Educacion 10% unipaz </t>
  </si>
  <si>
    <t>Rendimientos Pro-UIS - PENSIONES 20% (15% uts) </t>
  </si>
  <si>
    <t>Rendimientos Pro-UIS-PENSIONES 20% (10% unipaz) </t>
  </si>
  <si>
    <t>Rendimientos Para el Bienestar del Adulto Mayor - Inversion </t>
  </si>
  <si>
    <t>RENDIMIENTOS PARTICIPACION DE MONOPOLIO </t>
  </si>
  <si>
    <t>Rendimientos Participacion de Monopolio </t>
  </si>
  <si>
    <t>ESSA </t>
  </si>
  <si>
    <t>Subcuenta Otros Gastos en Salud-Funcionamiento </t>
  </si>
  <si>
    <t>Eje Programático de Aseguramiento </t>
  </si>
  <si>
    <t>IMPUESTO DE LOTERIAS FORANEAS </t>
  </si>
  <si>
    <t>IMPUESTO AL CONSUMO DE LICORES CON DESTINACION A SALUD </t>
  </si>
  <si>
    <t>IMPUESTO AL CONSUMO DE LICORES CON DESTINACION A SALUD PRODUCIDOS EN EL DEPARTAMENTO </t>
  </si>
  <si>
    <t>Subcuenta de Prestación de Servicios de Salud en lo no cubierto por Subsidios a la Demanda </t>
  </si>
  <si>
    <t>IMPUESTO AL CONSUMO CON DESTINO A SALUD / CERVEZA SALUD </t>
  </si>
  <si>
    <t>SUBCUENTA OTROS GASTOS EN SALUD - INVERSION </t>
  </si>
  <si>
    <t>IMPUESTO AL CONSUMO CON DESTINO A SALUD / CERVEZA SALUD DE PRODUCCION EXTRANJERA </t>
  </si>
  <si>
    <t>IMPUESTO AL CONSUMO CON DESTINO A SALUD / SOBRETASA AL CONSUMO DE CIGARRILLO Y TABACO </t>
  </si>
  <si>
    <t>IMPUESTO AL CONSUMO CON DESTINO A SALUD / SOBRETASA AL CONSUMO DE CIGARRILLO Y TABACO DE PRODUCTOS EXTRANJEROS </t>
  </si>
  <si>
    <t>TASAS Y DERECHOS </t>
  </si>
  <si>
    <t>JUEGO DE LOTERIAS </t>
  </si>
  <si>
    <t>JUEGOS DE APUESTAS PERMANENTES O CHANCE </t>
  </si>
  <si>
    <t>RENTABILIDAD MINIMA LEY 1393/2010 </t>
  </si>
  <si>
    <t>VENTA DE BIENES Y SERVICIOS </t>
  </si>
  <si>
    <t>Venta de medicamentos controlados </t>
  </si>
  <si>
    <t>SUBCUENTA OTROS GASTOS EN SALUD-FUNCIONAMIENTO </t>
  </si>
  <si>
    <t>Credencial Expendedor de Medicamentos </t>
  </si>
  <si>
    <t>Recetarios Oficiales </t>
  </si>
  <si>
    <t>Venta y Distribucion Sometidos a Fiscalizacion y Monopolio </t>
  </si>
  <si>
    <t>Licencias y Carnes de Radioproteccion </t>
  </si>
  <si>
    <t>SUBCUENTA DE SALUD PUBLICA COLECTIVA </t>
  </si>
  <si>
    <t>Venta de Servicios Laboratorio Departamental de Salud Pública </t>
  </si>
  <si>
    <t>SISTEMA GENERAL DE PARTICIPACIONES - SALUD </t>
  </si>
  <si>
    <t>S. G. P. Salud - Salud Publica </t>
  </si>
  <si>
    <t>S. G. P. Salud - Complemento y Compensación Prestación de servicios a población pobre no afiliada ( municipios certificados ) </t>
  </si>
  <si>
    <t>S. G. P. Salud - Aportes Patronales (Sin situación de fondos) (Municipios certificados) </t>
  </si>
  <si>
    <t>OTRAS TRANSFERENCIAS DEL NIVEL NACIONAL PARA INVERSION </t>
  </si>
  <si>
    <t>EN SALUD </t>
  </si>
  <si>
    <t>AYUDAS FINANCIERAS DE LA NACION PARA PROGRAMAS Y CAMPAÑAS DE SALUD PUBLICA </t>
  </si>
  <si>
    <t>Campañas Directas ETV </t>
  </si>
  <si>
    <t>Campañas Control Lepra </t>
  </si>
  <si>
    <t>Campaña Control Tuberculosis </t>
  </si>
  <si>
    <t>SUB CUENTA DE PRESTACION DE SERVICIOS DE SALUD EN LO NO CUBIERTO POR SUBSIDIOS A LA DEMANDA </t>
  </si>
  <si>
    <t>Ayudas Financieras de la Nacion para Programas de Salud -Prestacion Servicios </t>
  </si>
  <si>
    <t>Ayudas Financieras de la Nacion para Programas de Salud -Otros Programas Inversion </t>
  </si>
  <si>
    <t>Destinación preferente Artículo 336 C.P. </t>
  </si>
  <si>
    <t>PREMIOS DE JUEGOS DE SUERTE Y AZAR NO RECLAMADOS </t>
  </si>
  <si>
    <t>Rendimientos Financieros Subcta Otros Gastos en Salud Inversión </t>
  </si>
  <si>
    <t>Rendimientos Financiros-Subcuent Otros Gastos en Salud - Funcionamiento </t>
  </si>
  <si>
    <t>RECURSOS DEL BALANCE </t>
  </si>
  <si>
    <t>SUPERAVIT FISCAL </t>
  </si>
  <si>
    <t>ICLD Fondo de Paz Rec. Bce.</t>
  </si>
  <si>
    <t xml:space="preserve">Rendimientos Margen de Comercializacion Administracion Central Rec.Bce </t>
  </si>
  <si>
    <t>Monopolio de Licores 51%</t>
  </si>
  <si>
    <t>RENDIMIENTOS PRODESARROLLO 50% SANEAMIENTO BASICO REC.BCE </t>
  </si>
  <si>
    <t>CONTRIBUCION SOBRE CTO DE OBRA PUBLICA POLICIA NACIONAL DTO 066/2012 REC.BCE </t>
  </si>
  <si>
    <t>UTILIDADES DE EMPRESAS ESSA </t>
  </si>
  <si>
    <t>MONOPOLIO DE LICORES 51% REC.BCE. </t>
  </si>
  <si>
    <t xml:space="preserve">TOTAL PRESUPUESTO DE INGRESOS RESERVA PPTAL </t>
  </si>
  <si>
    <t>REINTEGROS </t>
  </si>
  <si>
    <t>TOTAL PRESUPUESTO DE INGRESOS </t>
  </si>
  <si>
    <t>TI </t>
  </si>
  <si>
    <t>INGRESOS TOTALES </t>
  </si>
  <si>
    <t>TI.A </t>
  </si>
  <si>
    <t>TI.A.1 </t>
  </si>
  <si>
    <t>TRIBUTARIOS </t>
  </si>
  <si>
    <t>TI.A.1.11 </t>
  </si>
  <si>
    <t>IMPUESTOS A GANADORES DE SORTEOS ORDINARIOS Y EXTRAORDINARIOS </t>
  </si>
  <si>
    <t>TI.A.1.11.01 </t>
  </si>
  <si>
    <t>TI.A.1.11.02 </t>
  </si>
  <si>
    <t>TI.A.1.11.02.01 </t>
  </si>
  <si>
    <t>TI.A.1.12 </t>
  </si>
  <si>
    <t>TI.A.1.12.01 </t>
  </si>
  <si>
    <t>TI.A.1.12.02 </t>
  </si>
  <si>
    <t>SUBCUENTA OTROS GASTOS EN SALUD INVERSION </t>
  </si>
  <si>
    <t>TI.A.1.12.02.01 </t>
  </si>
  <si>
    <t>TI.A.1.14 </t>
  </si>
  <si>
    <t>IMPUESTO AL CONSUMO DE LICORES, VINOS , APERITIVOS Y SIMILARES </t>
  </si>
  <si>
    <t>TI.A.1.14.1 </t>
  </si>
  <si>
    <t>TI.A.1.14.1.2 </t>
  </si>
  <si>
    <t>TI.A.1.14.1.2.1 </t>
  </si>
  <si>
    <t>TI.A.1.14.1.2.1.01 </t>
  </si>
  <si>
    <t>TI.A.1.14.1.2.3 </t>
  </si>
  <si>
    <t>IMPUESTO AL CONSUMO DE LICORES CON DESTIANACION A SALUD DE PRODUCCION EXTRANJERA </t>
  </si>
  <si>
    <t>TI.A.1.14.1.2.3.01 </t>
  </si>
  <si>
    <t>TI.A.1.15.1 </t>
  </si>
  <si>
    <t>TI.A.1.15.1.01 </t>
  </si>
  <si>
    <t>TI.A.1.15.1.02 </t>
  </si>
  <si>
    <t>TI.A.1.15.1.03 </t>
  </si>
  <si>
    <t>TI.A.1.15.1.03.01 </t>
  </si>
  <si>
    <t>TI.A.1.16 </t>
  </si>
  <si>
    <t>TI.A.1.16.1 </t>
  </si>
  <si>
    <t>TI.A.1.16.1.01 </t>
  </si>
  <si>
    <t>TI.A.1.16.1.02 </t>
  </si>
  <si>
    <t>TI.A.1.17 </t>
  </si>
  <si>
    <t>TI.A.1.17.1 </t>
  </si>
  <si>
    <t>IMPUESTO AL CONSUMO CON DESTINO A SALUD/ CERVEZA SALUD DE PRODUCCION NACIONAL </t>
  </si>
  <si>
    <t>TI.A.1.17.1.01 </t>
  </si>
  <si>
    <t>TI.A.1.17.1.02 </t>
  </si>
  <si>
    <t>TI.A.1.17.1.03 </t>
  </si>
  <si>
    <t>TI.A.1.17.2 </t>
  </si>
  <si>
    <t>TI.A.1.17.2.01 </t>
  </si>
  <si>
    <t>TI.A.1.17.2.02 </t>
  </si>
  <si>
    <t>TI.A.1.17.2.03 </t>
  </si>
  <si>
    <t>TI.A.1.17.2.03.01 </t>
  </si>
  <si>
    <t>TI.A.1.18 </t>
  </si>
  <si>
    <t>TI.A.1.18.2 </t>
  </si>
  <si>
    <t>TI.A.1.18.2.1 </t>
  </si>
  <si>
    <t>IMPUESTO AL CONSUMO CON DESTINO A SALUD /SOBRETASA AL CONSUMO DE CIGARRILLO Y TABACO DE PRODUCTOS NACIONALES </t>
  </si>
  <si>
    <t>TI.A.1.18.2.1.01 </t>
  </si>
  <si>
    <t>TI.A.1.18.2.2 </t>
  </si>
  <si>
    <t>TI.A.1.18.2.2.01 </t>
  </si>
  <si>
    <t>TI.A.2 </t>
  </si>
  <si>
    <t>NO TRIBUTARIOS </t>
  </si>
  <si>
    <t>TI.A.2.1 </t>
  </si>
  <si>
    <t>TI.A.2.1.11 </t>
  </si>
  <si>
    <t>DERECHOS DE EXPLTOTACION DE JUEGOS DE SUERTE Y AZAR </t>
  </si>
  <si>
    <t>TI.A.2.1.11.2 </t>
  </si>
  <si>
    <t>TI.A.2.1.11.2.01 </t>
  </si>
  <si>
    <t>TI.A.2.1.11.2.02 </t>
  </si>
  <si>
    <t>TI.A.2.1.11.2.02.01 </t>
  </si>
  <si>
    <t>TI.A.2.1.11.3 </t>
  </si>
  <si>
    <t>TI.A.2.1.11.3.01 </t>
  </si>
  <si>
    <t>TI.A.2.1.11.3.02 </t>
  </si>
  <si>
    <t>SUBCUENTAS OTROS GASTOS EN SALUD- INVERSION </t>
  </si>
  <si>
    <t>TI.A.2.1.11.3.02.01 </t>
  </si>
  <si>
    <t>TI.A.2.1.11.3.03 </t>
  </si>
  <si>
    <t>TI.A.2.1.11.3.03.01 </t>
  </si>
  <si>
    <t>TI.A.2.1.11.3.03.02 </t>
  </si>
  <si>
    <t>TI.A.2.1.11.3.03.02.01 </t>
  </si>
  <si>
    <t>TI.A.2.4 </t>
  </si>
  <si>
    <t>TI.A.2.4.10 </t>
  </si>
  <si>
    <t>OTROS INGRESOS DE VENTA DE BINES Y SERVICIOS DIFERENTES A LA VENTA DE ACTIVOS </t>
  </si>
  <si>
    <t>TI.A.2.4.10.01 </t>
  </si>
  <si>
    <t>TI.A.2.4.10.01.01 </t>
  </si>
  <si>
    <t>TI.A.2.4.10.01.02 </t>
  </si>
  <si>
    <t>TI.A.2.4.10.01.03 </t>
  </si>
  <si>
    <t>TI.A.2.4.10.01.04 </t>
  </si>
  <si>
    <t>TI.A.2.4.10.02 </t>
  </si>
  <si>
    <t>TI.A.2.4.10.02.01 </t>
  </si>
  <si>
    <t>TI.A.2.4.8 </t>
  </si>
  <si>
    <t>SERVICIOS DE SLAUD Y PREVISION SOCIAL </t>
  </si>
  <si>
    <t>TI.A.2.4.8.2 </t>
  </si>
  <si>
    <t>TI.A.2.6 </t>
  </si>
  <si>
    <t>TRANSFERENCIAS </t>
  </si>
  <si>
    <t>TI.A.2.6.2 </t>
  </si>
  <si>
    <t>TI.A.2.6.2.1 </t>
  </si>
  <si>
    <t>TI.A.2.6.2.1.1 </t>
  </si>
  <si>
    <t>TI.A.2.6.2.1.1.2 </t>
  </si>
  <si>
    <t>TI.A.2.6.2.1.1.2.2 </t>
  </si>
  <si>
    <t>TI.A.2.6.2.1.1.2.3 </t>
  </si>
  <si>
    <t>TI.A.2.6.2.1.1.2.4 </t>
  </si>
  <si>
    <t>TI.A.2.6.2.1.4 </t>
  </si>
  <si>
    <t>COLJUEGOS 75 % - Inversión en salud. ( Ley 643 de 2001, Ley 1122 de 2007 y Ley 1151 de 2007 ) </t>
  </si>
  <si>
    <t>TI.A.2.6.2.1.4.01 </t>
  </si>
  <si>
    <t>TI.A.2.6.2.1.4.01.01 </t>
  </si>
  <si>
    <t>TI.A.2.6.2.1.8 </t>
  </si>
  <si>
    <t>TI.A.2.6.2.1.8.1 </t>
  </si>
  <si>
    <t>TI.A.2.6.2.1.8.1.10 </t>
  </si>
  <si>
    <t>OTRAS TRANSFERENCIAS DEL NIVEL NACIONAL PARA INVERSION EN SALUD </t>
  </si>
  <si>
    <t>TI.A.2.6.2.1.8.1.10.01 </t>
  </si>
  <si>
    <t>TI.A.2.6.2.1.8.1.10.01.01 </t>
  </si>
  <si>
    <t>TI.A.2.6.2.1.8.1.10.01.01.01 </t>
  </si>
  <si>
    <t>TI.A.2.6.2.1.8.1.10.01.01.02 </t>
  </si>
  <si>
    <t>TI.A.2.6.2.1.8.1.10.01.01.03 </t>
  </si>
  <si>
    <t>TI.A.2.6.2.1.8.1.10.02 </t>
  </si>
  <si>
    <t>TI.A.2.6.2.1.8.1.10.02.01 </t>
  </si>
  <si>
    <t>TI.A.2.6.2.1.8.1.10.03 </t>
  </si>
  <si>
    <t>TI.A.2.6.2.1.8.1.10.03.01 </t>
  </si>
  <si>
    <t>TI.A.2.7 </t>
  </si>
  <si>
    <t>TI.A.2.7.2 </t>
  </si>
  <si>
    <t>PARTICIPACION POR EL EJERCICIO DEL MONOPOLIO DE LICORES Y ALCOHOLES POTABLES </t>
  </si>
  <si>
    <t>TI.A.2.7.2.1 </t>
  </si>
  <si>
    <t>SALUD </t>
  </si>
  <si>
    <t>TI.A.2.7.2.1.1 </t>
  </si>
  <si>
    <t>TI.A.2.7.2.1.2 </t>
  </si>
  <si>
    <t>TI.A.2.7.2.1.2.01 </t>
  </si>
  <si>
    <t>TI.A.2.7.2.1.2.01.01 </t>
  </si>
  <si>
    <t>TI.A.2.7.4 </t>
  </si>
  <si>
    <t>TI.A.2.7.4.1 </t>
  </si>
  <si>
    <t>PREMIOS DE JUEGOS DE SUERTE Y AZAR NO RECLAMADOS - JUEGOS DE LOTERIAS </t>
  </si>
  <si>
    <t>TI.A.2.7.4.1.01 </t>
  </si>
  <si>
    <t>TI.A.2.7.4.1.01.01 </t>
  </si>
  <si>
    <t>TI.B </t>
  </si>
  <si>
    <t>Eje Programatico de Aseguramiento </t>
  </si>
  <si>
    <t>TI.B.8 </t>
  </si>
  <si>
    <t>TI.B.8.2 </t>
  </si>
  <si>
    <t>TI.B.8.2.3 </t>
  </si>
  <si>
    <t>PROVENIENTES DE OTROS RESCURSOS CON DESTINACION ESPECIFICA DIFERENTES AL SGP </t>
  </si>
  <si>
    <t>TI.B.8.2.3.1 </t>
  </si>
  <si>
    <t>SUBCUENTA OTROS GASTOS EN SALUD - FUNCIONAMIENTO </t>
  </si>
  <si>
    <t>TI.B.8.2.3.1.01 </t>
  </si>
  <si>
    <t>TI.B.8.2.3.2 </t>
  </si>
  <si>
    <t>TI.B.8.2.3.2.01 </t>
  </si>
  <si>
    <t>TI.B.8.2.3.2.03 </t>
  </si>
  <si>
    <t>Rendimientos Financieros Subcta Salud Publica Colectiva </t>
  </si>
  <si>
    <t>TI.B.13</t>
  </si>
  <si>
    <t>TI.B.13.10</t>
  </si>
  <si>
    <t>CONTRIBUCION SOBRE CTO DE OBRA PUBLICA EJERCITO NACIONAL REC BCE </t>
  </si>
  <si>
    <t xml:space="preserve">SGP AGUA POTABLE SANEAMIENTO BASICO </t>
  </si>
  <si>
    <t>RENDIMIENTOS PRO-ELECTRIFICACION INVERSION </t>
  </si>
  <si>
    <t>REINTEGRO RESERVA DE JUBILADOS (MHCP) CON SITUACION DE FONDOS </t>
  </si>
  <si>
    <t>ESCISION ESSA REC. BCE </t>
  </si>
  <si>
    <t>SGP-OFERTA </t>
  </si>
  <si>
    <t>TI.A.2.7.4.2 </t>
  </si>
  <si>
    <t>PREMIOS DE JUEGOS DE SUERTE Y AZAR NO RECLAMADOS - JUEGOS APUESTAS PERMANENTES O CHANCE </t>
  </si>
  <si>
    <t>TI.A.2.7.4.2.01 </t>
  </si>
  <si>
    <t>TI.A.2.7.4.2.01.01 </t>
  </si>
  <si>
    <t>TI.A.2.2 </t>
  </si>
  <si>
    <t>MULTAS Y SANCIONES </t>
  </si>
  <si>
    <t>Rendimientos Financiros Medicamentos de Control </t>
  </si>
  <si>
    <t>TI.A.1.16.1.04 </t>
  </si>
  <si>
    <t>TI.B.8.2.3.1.02 </t>
  </si>
  <si>
    <t>TI.B.11 </t>
  </si>
  <si>
    <t>Otros Reintegros</t>
  </si>
  <si>
    <t>PROCULTURA LECTURA BIBLIOTECAS PUBLICAS REC BCE </t>
  </si>
  <si>
    <t>CONTRIBUCION SOBRE CTO DE OBRA PUBLICA FONDO SEGURIDAD CIUDADANA REC.BCE </t>
  </si>
  <si>
    <t>ICLD DERECHO DE EXPLOTACION DE MONOPOLIOS DE LICORES REC. BCE </t>
  </si>
  <si>
    <t>CONTRIBUCION A LA VALORIZACION </t>
  </si>
  <si>
    <t>CONTRIBUCION A LA VALORIZACION  REC. BCE</t>
  </si>
  <si>
    <t>IMPUESTO AL CONSUMO TELEFONIA MOVIL </t>
  </si>
  <si>
    <t>ACREENCIAS DE HOSPITALES LIQUIDADOS </t>
  </si>
  <si>
    <t>ACREENCIAS DE HOSPITALES LIQUIDADOS  REC. BCE.</t>
  </si>
  <si>
    <t>FONDO TABACALERO  REC. BCE</t>
  </si>
  <si>
    <t>ICLD DERECHO DE EXPLOTACION DE MONOPOLIOS DE LICORES </t>
  </si>
  <si>
    <t>REINTEGRO RESERVA DE JUBILADOS (MHCP) CON SITUACION DE FONDOS REC BCE </t>
  </si>
  <si>
    <t>AFN-ETV-GASTOS OPERATIVOS-REC.BCE. </t>
  </si>
  <si>
    <t>TI.B.6.2 </t>
  </si>
  <si>
    <t>TI.B.6.2.1 </t>
  </si>
  <si>
    <t>SUPERAVIT FISCAL DE LA VIGENCIA ANTERIOR </t>
  </si>
  <si>
    <t>PRESUPUESTO DE INGRESOS </t>
  </si>
  <si>
    <t>TI.A.2.7.10 </t>
  </si>
  <si>
    <t>TI.B.8.2.1.2 </t>
  </si>
  <si>
    <t>Provenientes de Recursos del SGP con destinacion especifica - Salud </t>
  </si>
  <si>
    <t>TI.B.8.2.1.2.2 </t>
  </si>
  <si>
    <t>Provenientes de Recursos de SGP con destinacion especifica-Salud Publica </t>
  </si>
  <si>
    <t>TI.B.8.2.1.2.4 </t>
  </si>
  <si>
    <t>RENDIMIENTOS OTROS DIFERENTES A LOS ANTERIORES CON DESTINO A SALUD </t>
  </si>
  <si>
    <t>TI.B.8.2.1.2.4.01 </t>
  </si>
  <si>
    <t>Rendimientos Financieros Subcuenta Otros Gastos en Salud Funcionamiento </t>
  </si>
  <si>
    <t>TI.B.8.2.1.2.4.02 </t>
  </si>
  <si>
    <t>Rendimientos Financieros Subcuenta Otros Gastos en Salud Inversion </t>
  </si>
  <si>
    <t>TI.B.8.2.1.2.4.03 </t>
  </si>
  <si>
    <t>Rendimientos Financieros Medicamentos de Control </t>
  </si>
  <si>
    <t>Rendimientos Financieros Subcta Prestacion Servicios Poblacion Pobre no Asegurada </t>
  </si>
  <si>
    <t>TI.B.13.10.01</t>
  </si>
  <si>
    <t xml:space="preserve">Reintegros  Regalias </t>
  </si>
  <si>
    <t>TI.B.13.10.02</t>
  </si>
  <si>
    <t xml:space="preserve">Reintegros  I.C.L.D </t>
  </si>
  <si>
    <t>TI.B.13.10.03</t>
  </si>
  <si>
    <t xml:space="preserve">Reintegros  Para el Bienestar del Adulto Mayor </t>
  </si>
  <si>
    <t>TI.B.13.10.04</t>
  </si>
  <si>
    <t xml:space="preserve">Reintegros  Rendimientos  Para el Bienestar del Adulto Mayor </t>
  </si>
  <si>
    <t>TI.B.13.10.05</t>
  </si>
  <si>
    <t>Reintegros Pro Reforestacion </t>
  </si>
  <si>
    <t>TI.B.13.10.06</t>
  </si>
  <si>
    <t>Reintegros Pro Cultura </t>
  </si>
  <si>
    <t>TI.B.13.10.07</t>
  </si>
  <si>
    <t>Reintegros Pro Desarrollo</t>
  </si>
  <si>
    <t>TI.B.13.10.08</t>
  </si>
  <si>
    <t>Reintegros Utilidades Empresa ESSA </t>
  </si>
  <si>
    <t>INGRESOS TRIBUTARIOS </t>
  </si>
  <si>
    <t>TI.A.1.13 </t>
  </si>
  <si>
    <t>TI.A.1.13.1 </t>
  </si>
  <si>
    <t>Registro y Anotación - Libre destinacion </t>
  </si>
  <si>
    <t>TI.A.1.13.1.01 </t>
  </si>
  <si>
    <t>Registro y Anotación - Libre destinacion Administracion Central </t>
  </si>
  <si>
    <t>TI.A.1.13.2 </t>
  </si>
  <si>
    <t>Impuesto de Registro Destinacion Especifica </t>
  </si>
  <si>
    <t>TI.A.1.13.2.1 </t>
  </si>
  <si>
    <t>TI.A.1.13.2.1.01 </t>
  </si>
  <si>
    <t>Registro y Anotación - FONPET 10% </t>
  </si>
  <si>
    <t>TI.A.1.13.2.1.02 </t>
  </si>
  <si>
    <t>Registro y Anotación - FONPET 20% </t>
  </si>
  <si>
    <t>TI.A.1.13.2.1.03 </t>
  </si>
  <si>
    <t>TI.A.1.13.3 </t>
  </si>
  <si>
    <t>Registro y Anotación -Otras Destinaciones </t>
  </si>
  <si>
    <t>TI.A.1.13.3.01 </t>
  </si>
  <si>
    <t>Registro y Anotación -Fondo de Paz </t>
  </si>
  <si>
    <t>TI.A.1.13.3.02 </t>
  </si>
  <si>
    <t>Registro y Anotación - Patrimonio Autonomo </t>
  </si>
  <si>
    <t>TI.A.1.13.3.03 </t>
  </si>
  <si>
    <t>Registro y Anotación - 1% I.C.L.D. (Areas de Interes Ambiental Ley 1450/2011 ART. 210) </t>
  </si>
  <si>
    <t>IMPUESTO AL CONSUMO DE LICORES, VINOS APERITIVO Y SIMILARES </t>
  </si>
  <si>
    <t>TI.A.1.14.1.1 </t>
  </si>
  <si>
    <t>Impuesto al Consumo de Licores de Libre Destinacion </t>
  </si>
  <si>
    <t>TI.A.1.14.1.1.2 </t>
  </si>
  <si>
    <t>Impuesto al Consumo de Licores de Libre Destinacion de Produccion Nacional </t>
  </si>
  <si>
    <t>TI.A.1.14.1.1.2.01 </t>
  </si>
  <si>
    <t>Impuesto al Consumo de Licores de Libre Destinacion de Produccion Nacional Administracion Central </t>
  </si>
  <si>
    <t>TI.A.1.14.1.1.2.02 </t>
  </si>
  <si>
    <t>Impuesto al Consumo de Licores Nacionales - Fondo de Paz </t>
  </si>
  <si>
    <t>TI.A.1.14.1.1.2.03 </t>
  </si>
  <si>
    <t>Impuesto al Consumo de Licores Nacionales - FONPET </t>
  </si>
  <si>
    <t>TI.A.1.14.1.1.2.04 </t>
  </si>
  <si>
    <t>TI.A.1.14.1.1.2.05 </t>
  </si>
  <si>
    <t>Impuesto al Consumo de Licores Nacionales - Patrimonio Autonomo </t>
  </si>
  <si>
    <t>TI.A.1.14.1.1.2.06 </t>
  </si>
  <si>
    <t>Impuesto al Consumo de Licores Nacionales - 1% I.C.L.D. (Areas de Interes Ambiental Ley 1450/2011 ART. 210) </t>
  </si>
  <si>
    <t>TI.A.1.14.1.1.3 </t>
  </si>
  <si>
    <t>Impuesto al Consumo de Licores Libre Destinacion produccion Extranjera </t>
  </si>
  <si>
    <t>TI.A.1.14.1.1.3.01 </t>
  </si>
  <si>
    <t>Impuesto al Consumo de Licores Extranjeros - Libre Destinacion Administracion Central </t>
  </si>
  <si>
    <t>TI.A.1.14.1.1.3.02 </t>
  </si>
  <si>
    <t>Impuesto al Consumo de Licores Extranjeros - Fondo de Paz </t>
  </si>
  <si>
    <t>TI.A.1.14.1.1.3.03 </t>
  </si>
  <si>
    <t>Impuesto al Consumo de Licores Extranjeros - FONPET </t>
  </si>
  <si>
    <t>TI.A.1.14.1.1.3.04 </t>
  </si>
  <si>
    <t>TI.A.1.14.1.1.3.05 </t>
  </si>
  <si>
    <t>Impuesto al Consumo de Licores Extranjeros - Patrimonio Autonomo </t>
  </si>
  <si>
    <t>TI.A.1.14.1.1.3.06 </t>
  </si>
  <si>
    <t>Impuesto al Consumo de Licores Extranjeros - 1% I.C.L.D. (Areas de Interes Ambiental Ley 1450/2011 ART. 210) </t>
  </si>
  <si>
    <t>TI.A.1.14.2 </t>
  </si>
  <si>
    <t>IMPUESTO AL CONSUMO DE VINOS, APERTIVOS Y SIMILARES </t>
  </si>
  <si>
    <t>TI.A.1.14.2.1 </t>
  </si>
  <si>
    <t>Impuesto al Consumo de vinos, aperitivos y similares de Libre Destinacion </t>
  </si>
  <si>
    <t>TI.A.1.14.2.1.1 </t>
  </si>
  <si>
    <t>Impuesto al Consumo de vinos, aperitivos y similares de Libre Destinacion de produccionNacional </t>
  </si>
  <si>
    <t>TI.A.1.14.2.1.1.01 </t>
  </si>
  <si>
    <t>Impuesto al Consumo de vinos, aperitivos y similares Nacionales - Libre Destinacion Administracion Central </t>
  </si>
  <si>
    <t>TI.A.1.14.2.1.1.02 </t>
  </si>
  <si>
    <t>Impuesto al Consumo de vinos, aperitivos y similares Nacionales - Fondo de Paz </t>
  </si>
  <si>
    <t>TI.A.1.14.2.1.1.03 </t>
  </si>
  <si>
    <t>Impuesto al Consumo de vinos, aperitivos y similares Nacionales - FONPET </t>
  </si>
  <si>
    <t>TI.A.1.14.2.1.1.04 </t>
  </si>
  <si>
    <t>TI.A.1.14.2.1.1.05 </t>
  </si>
  <si>
    <t>Impuesto al Consumo de vinos, aperitivos y similares Nacionales - Patrimonio Autonomo </t>
  </si>
  <si>
    <t>TI.A.1.14.2.1.1.06 </t>
  </si>
  <si>
    <t>Impuesto al Consumo de vinos, aperitivos y similares Nacionales - 1% I.C.L.D. (Areas de Interes Ambiental Ley 1450/2011 ART. 210) </t>
  </si>
  <si>
    <t>TI.A.1.14.2.1.2 </t>
  </si>
  <si>
    <t>Impuesto al Consumo de vinos, aperitivos y similares de Libre Destinacion de Produccion extranjeros </t>
  </si>
  <si>
    <t>TI.A.1.14.2.1.2.01 </t>
  </si>
  <si>
    <t>Impuesto al Consumo de vinos, aperitivos y similares extranjeros - Libre Destinacion Administracion Central </t>
  </si>
  <si>
    <t>TI.A.1.14.2.1.2.02 </t>
  </si>
  <si>
    <t>Impuesto al Consumo de vinos, aperitivos y similares extranjeros - Fondo de Paz </t>
  </si>
  <si>
    <t>TI.A.1.14.2.1.2.03 </t>
  </si>
  <si>
    <t>Impuesto al Consumo de vinos, aperitivos y similares extranjeros - FONPET </t>
  </si>
  <si>
    <t>TI.A.1.14.2.1.2.04 </t>
  </si>
  <si>
    <t>TI.A.1.14.2.1.2.05 </t>
  </si>
  <si>
    <t>Impuesto al Consumo de vinos, aperitivos y similares extranjeros - Patrimonio Autonomo </t>
  </si>
  <si>
    <t>TI.A.1.14.2.1.2.06 </t>
  </si>
  <si>
    <t>Impuesto al Consumo de vinos, aperitivos y similares extranjeros - 1% I.C.L.D. (Areas de Interes Ambiental Ley 1450/2011 ART. 210) </t>
  </si>
  <si>
    <t>IMPUESTO AL CONSUMO DE CERVEZA </t>
  </si>
  <si>
    <t>Impuesto al Consumo de Cerveza de Produccion Nacional </t>
  </si>
  <si>
    <t>Impuesto al Consumo de Cerveza Nacional - Libre Destinacion - Administracion Central </t>
  </si>
  <si>
    <t>Impuesto al Consumo de Cerveza Nacional - Fondo de Paz </t>
  </si>
  <si>
    <t>TI.A.1.16.1.03 </t>
  </si>
  <si>
    <t>Impuesto al Consumo de Cerveza Nacional - FONPET </t>
  </si>
  <si>
    <t>TI.A.1.16.1.05 </t>
  </si>
  <si>
    <t>Impuesto al Consumo de Cerveza Nacional - Patrimonio Autonomo </t>
  </si>
  <si>
    <t>TI.A.1.16.1.06 </t>
  </si>
  <si>
    <t>Impuesto al Consumo de Cerveza Naciona - 1% I.C.L.D. (Areas de Interes Ambiental Ley 1450/2011 ART. 210) </t>
  </si>
  <si>
    <t>TI.A.1.16.2 </t>
  </si>
  <si>
    <t>Impuesto al Consumo de Cervezade Produccion Extranjera </t>
  </si>
  <si>
    <t>TI.A.1.16.2.01 </t>
  </si>
  <si>
    <t>Impuesto al Consumo de Cerveza Extranjera - Libre Destinacion Administracion Central </t>
  </si>
  <si>
    <t>TI.A.1.16.2.02 </t>
  </si>
  <si>
    <t>Impuesto al Consumo de Cerveza Extranjera - Fondo de Paz </t>
  </si>
  <si>
    <t>TI.A.1.16.2.03 </t>
  </si>
  <si>
    <t>Impuesto al Consumo de Cerveza Extranjera - FONPET </t>
  </si>
  <si>
    <t>TI.A.1.16.2.04 </t>
  </si>
  <si>
    <t>TI.A.1.16.2.05 </t>
  </si>
  <si>
    <t>Impuesto al Consumo de Cerveza Extranjera - Patrimonio Autonomo </t>
  </si>
  <si>
    <t>TI.A.1.16.2.06 </t>
  </si>
  <si>
    <t>Impuesto al Consumo de Cerveza Extranjera - 1% I.C.L.D. (Areas de Interes Ambiental Ley 1450/2011 ART. 210) </t>
  </si>
  <si>
    <t>TI.A.1.18.1 </t>
  </si>
  <si>
    <t>Impuesto al Consumo de Cigarrillos y Tabaco de Libre Destinacion </t>
  </si>
  <si>
    <t>TI.A.1.18.1.1 </t>
  </si>
  <si>
    <t>Impuesto al Consumo de Cigarrillos y Tabaco de Libre Destinacion de produccion Nacional </t>
  </si>
  <si>
    <t>TI.A.1.18.1.1.01 </t>
  </si>
  <si>
    <t>Impuesto al Consumo de Tabaco y Cigarrillos Nacionales - Libre Destinacion Adminsitracion Central </t>
  </si>
  <si>
    <t>TI.A.1.18.1.1.02 </t>
  </si>
  <si>
    <t>Impuesto al Consumo de Tabaco y Cigarrillos Nacionales - Fondo de Paz </t>
  </si>
  <si>
    <t>TI.A.1.18.1.1.03 </t>
  </si>
  <si>
    <t>Impuesto al Consumo de Tabaco y Cigarrillos Nacionales - Fondo Tabacalero </t>
  </si>
  <si>
    <t>TI.A.1.18.1.1.04 </t>
  </si>
  <si>
    <t>Impuesto al Consumo de Tabaco y Cigarrillos Nacionales - FONPET </t>
  </si>
  <si>
    <t>TI.A.1.18.1.1.05 </t>
  </si>
  <si>
    <t>TI.A.1.18.1.1.06 </t>
  </si>
  <si>
    <t>Impuesto al Consumo de Tabaco y Cigarrillos Nacionales - Patrimonio Autonomo </t>
  </si>
  <si>
    <t>TI.A.1.18.1.1.07 </t>
  </si>
  <si>
    <t>Impuesto al Consumo de Tabaco y Cigarrillos Nacionales - 1% I.C.L.D. (Areas de Interes Ambiental Ley 1450/2011 ART. 210) </t>
  </si>
  <si>
    <t>TI.A.1.18.1.2 </t>
  </si>
  <si>
    <t>Impuesto al Consumo de Cigarrillos y Tabaco de Libre Destinacion de produccion Extranjera </t>
  </si>
  <si>
    <t>TI.A.1.18.1.2.01 </t>
  </si>
  <si>
    <t>Impuesto al Consumo de Tabaco y Cigarrillos Extranjeros - Libre Destinacion Admistracion Central </t>
  </si>
  <si>
    <t>TI.A.1.18.1.2.02 </t>
  </si>
  <si>
    <t>Impuesto al Consumo de Tabaco y Cigarrillos Extranjeros - Fondo de Paz </t>
  </si>
  <si>
    <t>TI.A.1.18.1.2.03 </t>
  </si>
  <si>
    <t>Impuesto al Consumo de Tabaco y Cigarrillos Extranjeros - Fondo Tabacalero </t>
  </si>
  <si>
    <t>TI.A.1.18.1.2.04 </t>
  </si>
  <si>
    <t>Impuesto al Consumo de Tabaco y Cigarrillos Extranjeros - FONPET </t>
  </si>
  <si>
    <t>TI.A.1.18.1.2.05 </t>
  </si>
  <si>
    <t>TI.A.1.18.1.2.06 </t>
  </si>
  <si>
    <t>Impuesto al Consumo de Tabaco y Cigarrillos Extranjeros - Patrimonio Autonomo </t>
  </si>
  <si>
    <t>TI.A.1.18.1.2.07 </t>
  </si>
  <si>
    <t>Impuesto al Consumo de Tabaco y Cigarrillos Extranjeros - 1% I.C.L.D. (Areas de Interes Ambiental Ley 1450/2011 ART. 210) </t>
  </si>
  <si>
    <t>TI.A.1.2 </t>
  </si>
  <si>
    <t>Impuesto sobre Vehiculos Automotores </t>
  </si>
  <si>
    <t>TI.A.1.2.1 </t>
  </si>
  <si>
    <t>Impuesto sobre Vehiculos Automotores - Vigencia Actual </t>
  </si>
  <si>
    <t>TI.A.1.2.1.01 </t>
  </si>
  <si>
    <t>Vehiculos Automotores - Vigencia Actual - Libre destinacion Administracion Central </t>
  </si>
  <si>
    <t>TI.A.1.2.1.02 </t>
  </si>
  <si>
    <t>Vehiculos Automotores - Vigencia Actual - Fondo de Paz </t>
  </si>
  <si>
    <t>TI.A.1.2.1.03 </t>
  </si>
  <si>
    <t>Vehiculos Automotores - Vigencia Actual - FONPET </t>
  </si>
  <si>
    <t>TI.A.1.2.1.04 </t>
  </si>
  <si>
    <t>TI.A.1.2.1.05 </t>
  </si>
  <si>
    <t>Vehiculos Automotores - Vigencia Actual - Patrimonio Autonomo </t>
  </si>
  <si>
    <t>TI.A.1.2.1.06 </t>
  </si>
  <si>
    <t>Vehiculos Automotores - Vigencia Actua -1% I.C.L.D. (Areas de Interes Ambiental Ley 1450/2011 ART. 210) </t>
  </si>
  <si>
    <t>TI.A.1.2.2 </t>
  </si>
  <si>
    <t>Impuesto sobre Vehiculos Automotores - Vigencia Anterior </t>
  </si>
  <si>
    <t>TI.A.1.2.2.01 </t>
  </si>
  <si>
    <t>Vehiculos Automotores - Vigencia Anterior - Libre destinacion Administracion Central </t>
  </si>
  <si>
    <t>TI.A.1.2.2.02 </t>
  </si>
  <si>
    <t>Vehiculos Automotores - Vigencia Anterior - Fondo de Paz </t>
  </si>
  <si>
    <t>TI.A.1.2.2.03 </t>
  </si>
  <si>
    <t>Vehiculos Automotores - Vigencia Anterior - FONPET </t>
  </si>
  <si>
    <t>TI.A.1.2.2.04 </t>
  </si>
  <si>
    <t>TI.A.1.2.2.05 </t>
  </si>
  <si>
    <t>Vehiculos Automotores - Vigencia Anterior - Patrimonio Autonomo </t>
  </si>
  <si>
    <t>TI.A.1.2.2.06 </t>
  </si>
  <si>
    <t>Vehiculos Automotores - Vigencia Anterior - 1% I.C.L.D. (Areas de Interes Ambiental Ley 1450/2011 ART. 210) </t>
  </si>
  <si>
    <t>TI.A.1.24 </t>
  </si>
  <si>
    <t>TI.A.1.24.01 </t>
  </si>
  <si>
    <t>Degüello de Ganado Mayor - Libre Destinacion Administracion Central </t>
  </si>
  <si>
    <t>TI.A.1.24.02 </t>
  </si>
  <si>
    <t>Degüello de Ganado Mayor - Fondo de Paz </t>
  </si>
  <si>
    <t>TI.A.1.24.03 </t>
  </si>
  <si>
    <t>Degüello de Ganado Mayor - FONPET </t>
  </si>
  <si>
    <t>TI.A.1.24.04 </t>
  </si>
  <si>
    <t>TI.A.1.24.05 </t>
  </si>
  <si>
    <t>Degüello de Ganado Mayor - Patrimonio Autonomo </t>
  </si>
  <si>
    <t>TI.A.1.24.06 </t>
  </si>
  <si>
    <t>Degüello de Ganado Mayor - 1% I.C.L.D. (Areas de Interes Ambiental Ley 1450/2011 ART. 210) </t>
  </si>
  <si>
    <t>TI.A.1.26 </t>
  </si>
  <si>
    <t>Sobretasa a la Gasolina </t>
  </si>
  <si>
    <t>TI.A.1.26.01 </t>
  </si>
  <si>
    <t>Sobretasa Gasolina - Libre Destinacion Administracion Central </t>
  </si>
  <si>
    <t>TI.A.1.26.02 </t>
  </si>
  <si>
    <t>Sobretasa Gasolina - Fondo de Paz </t>
  </si>
  <si>
    <t>TI.A.1.26.03 </t>
  </si>
  <si>
    <t>Sobretasa Gasolina - FONPET </t>
  </si>
  <si>
    <t>TI.A.1.26.04 </t>
  </si>
  <si>
    <t>TI.A.1.26.05 </t>
  </si>
  <si>
    <t>Sobretasa Gasolina - Patrimonio Autonomo </t>
  </si>
  <si>
    <t>TI.A.1.26.06 </t>
  </si>
  <si>
    <t>Sobretasa Gasolina - 1% I.C.L.D. (Areas de Interes Ambiental Ley 1450/2011 ART. 210) </t>
  </si>
  <si>
    <t>TI.A.1.28 </t>
  </si>
  <si>
    <t>ESTAMPILLAS PARA EL DESARROLLO TERRITORIAL </t>
  </si>
  <si>
    <t>TI.A.1.28.1 </t>
  </si>
  <si>
    <t>Para el Bienestar del Adulto Mayor </t>
  </si>
  <si>
    <t>TI.A.1.28.1.01 </t>
  </si>
  <si>
    <t>Para el Bienestar del Adulto Mayor - Inversion </t>
  </si>
  <si>
    <t>TI.A.1.28.2 </t>
  </si>
  <si>
    <t>Pro-Electrificacion Rural </t>
  </si>
  <si>
    <t>TI.A.1.28.2.01 </t>
  </si>
  <si>
    <t>Pro-Electrificacion - Inversion </t>
  </si>
  <si>
    <t>TI.A.1.28.2.02 </t>
  </si>
  <si>
    <t>Pro Electrificacion - PENSIONES 20% </t>
  </si>
  <si>
    <t>TI.A.1.28.4 </t>
  </si>
  <si>
    <t>Procultura </t>
  </si>
  <si>
    <t>TI.A.1.28.4.01 </t>
  </si>
  <si>
    <t>Pro-Cultura - Inversion </t>
  </si>
  <si>
    <t>TI.A.1.28.4.02 </t>
  </si>
  <si>
    <t>Pro-cultura - PENSIONES 20% </t>
  </si>
  <si>
    <t>TI.A.1.28.4.03 </t>
  </si>
  <si>
    <t>Pro-Cultura - Seguridad Social del creador y gestor </t>
  </si>
  <si>
    <t>TI.A.1.28.4.04 </t>
  </si>
  <si>
    <t>Pro-Cultura - Lectura de Bibliotecas ley 1379/10 </t>
  </si>
  <si>
    <t>TI.A.1.28.5 </t>
  </si>
  <si>
    <t>Prodesarrollo Departamental </t>
  </si>
  <si>
    <t>TI.A.1.28.5.01 </t>
  </si>
  <si>
    <t>Pro-desarrollo - Inversion 25% Infraestruct. Deportiva </t>
  </si>
  <si>
    <t>TI.A.1.28.5.02 </t>
  </si>
  <si>
    <t>Pro-desarrollo - Inversion 50% Saneamiento Basico </t>
  </si>
  <si>
    <t>TI.A.1.28.5.03 </t>
  </si>
  <si>
    <t>Pro-desarrollo - Inversion 25% Infraestruct. Educativa </t>
  </si>
  <si>
    <t>TI.A.1.28.5.04 </t>
  </si>
  <si>
    <t>Pro-desarrollo - PENSIONES 20% </t>
  </si>
  <si>
    <t>TI.A.1.28.7 </t>
  </si>
  <si>
    <t>Pro Hospitales </t>
  </si>
  <si>
    <t>TI.A.1.28.7.01 </t>
  </si>
  <si>
    <t>Pro-Hospital - Universitario de Santander </t>
  </si>
  <si>
    <t>TI.A.1.28.7.02 </t>
  </si>
  <si>
    <t>Pro-Hospital - Pasivo Pensional Hospitales Universitarios Liquidados </t>
  </si>
  <si>
    <t>TI.A.1.28.7.03 </t>
  </si>
  <si>
    <t>Pro-Hospital - Pensiones Hospitales Liquidados Sector Salud </t>
  </si>
  <si>
    <t>TI.A.1.28.7.04 </t>
  </si>
  <si>
    <t>Pro-Hospital - Patrimonio Autonomo </t>
  </si>
  <si>
    <t>TI.A.1.28.7.05 </t>
  </si>
  <si>
    <t>Pro-Hospital- PENSIONES 20% </t>
  </si>
  <si>
    <t>TI.A.1.28.8 </t>
  </si>
  <si>
    <t>ProUniversidades Publicas </t>
  </si>
  <si>
    <t>TI.A.1.28.8.01 </t>
  </si>
  <si>
    <t>PRO-UIS - Educacion 75% uis </t>
  </si>
  <si>
    <t>TI.A.1.28.8.02 </t>
  </si>
  <si>
    <t>PRO-UIS - Educacion 15% uts </t>
  </si>
  <si>
    <t>TI.A.1.28.8.03 </t>
  </si>
  <si>
    <t>PRO-UIS - Educacion 10% unipaz </t>
  </si>
  <si>
    <t>TI.A.1.28.8.04 </t>
  </si>
  <si>
    <t>PRO-UIS - PENSIONES 20% (15% uts) </t>
  </si>
  <si>
    <t>TI.A.1.28.8.05 </t>
  </si>
  <si>
    <t>PRO-UIS - PENSIONES 20% (10% unipaz) </t>
  </si>
  <si>
    <t>TI.A.1.28.9.2 </t>
  </si>
  <si>
    <t>OTRAS ESTAMPILLAS </t>
  </si>
  <si>
    <t>TI.A.1.28.9.2.1 </t>
  </si>
  <si>
    <t>Proreforestación </t>
  </si>
  <si>
    <t>TI.A.1.28.9.2.1.01 </t>
  </si>
  <si>
    <t>Pro-reforestacion - Inversion </t>
  </si>
  <si>
    <t>TI.A.1.28.9.2.1.02 </t>
  </si>
  <si>
    <t>Pro-reforestacion - PENSIONES 20% </t>
  </si>
  <si>
    <t>TI.A.1.28.9.2.2 </t>
  </si>
  <si>
    <t>TI.A.1.28.9.2.2.01 </t>
  </si>
  <si>
    <t>Pro-anciano - Inversion </t>
  </si>
  <si>
    <t>TI.A.1.28.9.2.2.02 </t>
  </si>
  <si>
    <t>Pro-anciano - PENSIONES 20% </t>
  </si>
  <si>
    <t>TI.A.1.30 </t>
  </si>
  <si>
    <t>Contribución sobre contratos de obras públicas </t>
  </si>
  <si>
    <t>TI.A.1.30.01 </t>
  </si>
  <si>
    <t>Contrib sobre ctos. obra pública - Ejercito Nacional </t>
  </si>
  <si>
    <t>TI.A.1.30.02 </t>
  </si>
  <si>
    <t>Contrib sobre ctos. obra pública - Policia Nacional </t>
  </si>
  <si>
    <t>TI.A.1.30.03 </t>
  </si>
  <si>
    <t>Contrib sobre ctos. obra pública - Cuerpo Tècnico de Investigaciòn Seccinal Stder-CTI </t>
  </si>
  <si>
    <t>TI.A.1.30.04 </t>
  </si>
  <si>
    <t>Contrib sobre ctos. obra pública Fondo de Seguridad Ciudadana </t>
  </si>
  <si>
    <t>TI.A.1.30.05 </t>
  </si>
  <si>
    <t>Contrib. sobre ctos. obra pública- Unidad Admtiva Especial Migraciòn Colombia Secc. Stder. </t>
  </si>
  <si>
    <t>TI.A.1.30.06 </t>
  </si>
  <si>
    <t>Contrib. sobre ctos. obra pública- Unidad Nacional de Protección UNP </t>
  </si>
  <si>
    <t>INGRESOS NO TRIBUTARIOS </t>
  </si>
  <si>
    <t>TI.A.2.2.5 </t>
  </si>
  <si>
    <t>INTERESES MORATORIOS </t>
  </si>
  <si>
    <t>TI.A.2.2.5.10 </t>
  </si>
  <si>
    <t>Otros Intereses de Origen Tributario </t>
  </si>
  <si>
    <t>TI.A.2.2.5.10.01 </t>
  </si>
  <si>
    <t>Intereses por Impuesto - Otros Intereses de Origen Tributario - Libre Destinacion Administracion Central </t>
  </si>
  <si>
    <t>TI.A.2.2.5.10.02 </t>
  </si>
  <si>
    <t>Intereses por Impuesto - Otros Intereses de Origen Tributario- Fondo de Paz </t>
  </si>
  <si>
    <t>TI.A.2.2.5.10.03 </t>
  </si>
  <si>
    <t>Intereses por Impuesto - Otros Intereses de Origen Tributario - FONPET </t>
  </si>
  <si>
    <t>TI.A.2.2.5.10.04 </t>
  </si>
  <si>
    <t>TI.A.2.2.5.10.05 </t>
  </si>
  <si>
    <t>Intereses por Impuesto - Otros Intereses de Origen Tributario - Patrimonio Autonomo </t>
  </si>
  <si>
    <t>TI.A.2.2.5.10.06 </t>
  </si>
  <si>
    <t>Intereses por Impuesto - Otros Intereses de Origen Tributario - 1% I.C.L.D. (Areas de Interes Ambiental Ley 1450/2011 ART. 210) </t>
  </si>
  <si>
    <t>TI.A.2.2.5.5 </t>
  </si>
  <si>
    <t>Intereses Moratorios Impuesto sobre Vehiculos Automotores </t>
  </si>
  <si>
    <t>TI.A.2.2.5.5.01 </t>
  </si>
  <si>
    <t>Intereses por Impuesto sobre Vehiculos Automotores - Libre Destinacion Administracion Central </t>
  </si>
  <si>
    <t>TI.A.2.2.5.5.02 </t>
  </si>
  <si>
    <t>Intereses por Impuesto sobre Vehiculos Automotores - Fondo de Paz </t>
  </si>
  <si>
    <t>TI.A.2.2.5.5.03 </t>
  </si>
  <si>
    <t>Intereses por Impuesto sobre Vehiculos Automotores - FONPET </t>
  </si>
  <si>
    <t>TI.A.2.2.5.5.04 </t>
  </si>
  <si>
    <t>TI.A.2.2.5.5.05 </t>
  </si>
  <si>
    <t>Intereses por Impuesto sobre Vehiculos Automotores - Patrimonio Autonomo </t>
  </si>
  <si>
    <t>TI.A.2.2.5.5.06 </t>
  </si>
  <si>
    <t>Intereses por Impuesto sobre Vehiculos Automotores - 1% I.C.L.D. (Areas de Interes Ambiental Ley 1450/2011 ART. 210) </t>
  </si>
  <si>
    <t>TI.A.2.2.6 </t>
  </si>
  <si>
    <t>SANCIONES TRIBUTARIAS </t>
  </si>
  <si>
    <t>TI.A.2.2.6.4 </t>
  </si>
  <si>
    <t>Sanciones Tributarias Vehiculos Automotores </t>
  </si>
  <si>
    <t>TI.A.2.2.6.4.01 </t>
  </si>
  <si>
    <t>Multas y Sanciones por Impuestos Sobre Vehiculos Automotores - Libre Destinacion Administracion Central </t>
  </si>
  <si>
    <t>TI.A.2.2.6.4.02 </t>
  </si>
  <si>
    <t>Multas y Sanciones por Impuestos Sobre Vehiculos Automotores - Fondo de Paz </t>
  </si>
  <si>
    <t>TI.A.2.2.6.4.03 </t>
  </si>
  <si>
    <t>Multas y Sanciones por Impuestos Sobre Vehiculos Automotores - FONPET </t>
  </si>
  <si>
    <t>TI.A.2.2.6.4.04 </t>
  </si>
  <si>
    <t>TI.A.2.2.6.4.05 </t>
  </si>
  <si>
    <t>Multas y Sanciones por Impuestos Sobre Vehiculos Automotores - Patrimonio Autonomo </t>
  </si>
  <si>
    <t>TI.A.2.2.6.4.06 </t>
  </si>
  <si>
    <t>Multas y Sanciones por Impuestos Sobre Vehiculos Automotores - 1% I.C.L.D. (Areas de Interes Ambiental Ley 1450/2011 ART. 210) </t>
  </si>
  <si>
    <t>TI.A.2.2.6.8 </t>
  </si>
  <si>
    <t>Otras Sanciones Tributarias </t>
  </si>
  <si>
    <t>TI.A.2.2.6.8.01 </t>
  </si>
  <si>
    <t>Multas y Sanciones por Impuestos - Otras Sanciones tributarias - Libre Destinacion Administracion Central </t>
  </si>
  <si>
    <t>TI.A.2.2.6.8.02 </t>
  </si>
  <si>
    <t>Multas y Sanciones por Impuestos - Otras Sanciones tributarias - Fondo de Paz </t>
  </si>
  <si>
    <t>TI.A.2.2.6.8.03 </t>
  </si>
  <si>
    <t>Multas y Sanciones por Impuestos - Otras Sanciones tributarias - FONPET </t>
  </si>
  <si>
    <t>TI.A.2.2.6.8.04 </t>
  </si>
  <si>
    <t>TI.A.2.2.6.8.05 </t>
  </si>
  <si>
    <t>Multas y Sanciones por Impuestos - Otras Sanciones tributarias - Patrimonio Autonomo </t>
  </si>
  <si>
    <t>TI.A.2.2.6.8.06 </t>
  </si>
  <si>
    <t>Multas y Sanciones por Impuestos - Otras Sanciones tributarias - 1% I.C.L.D. (Areas de Interes Ambiental Ley 1450/2011 ART. 210) </t>
  </si>
  <si>
    <t>TI.A.2.3 </t>
  </si>
  <si>
    <t>CONTRIBUCIONES </t>
  </si>
  <si>
    <t>TI.A.2.3.1 </t>
  </si>
  <si>
    <t>Contribución de Valorización </t>
  </si>
  <si>
    <t>TI.A.2.3.1.1 </t>
  </si>
  <si>
    <t>Contribución de Valorización Vigencia Actual </t>
  </si>
  <si>
    <t>TI.A.2.5 </t>
  </si>
  <si>
    <t>RENTAS CONTRACTUALES </t>
  </si>
  <si>
    <t>TI.A.2.5.1 </t>
  </si>
  <si>
    <t>Arrendamientos </t>
  </si>
  <si>
    <t>TI.A.2.5.1.01 </t>
  </si>
  <si>
    <t>Concesiones - Libre Destinacion Administracion Central </t>
  </si>
  <si>
    <t>TI.A.2.5.1.02 </t>
  </si>
  <si>
    <t>Concesiones - Fondo de Paz </t>
  </si>
  <si>
    <t>TI.A.2.5.1.03 </t>
  </si>
  <si>
    <t>Concesiones - FONPET </t>
  </si>
  <si>
    <t>TI.A.2.5.1.04 </t>
  </si>
  <si>
    <t>TI.A.2.5.1.05 </t>
  </si>
  <si>
    <t>Concesiones - Patrimonio Autonomo </t>
  </si>
  <si>
    <t>TI.A.2.5.1.06 </t>
  </si>
  <si>
    <t>Concesiones - 1% I.C.L.D. (Areas de Interes Ambiental Ley 1450/2011 ART. 210) </t>
  </si>
  <si>
    <t>TI.A.2.6.1 </t>
  </si>
  <si>
    <t>Trasferencias de Libre Destinacion </t>
  </si>
  <si>
    <t>TI.A.2.6.1.3 </t>
  </si>
  <si>
    <t>Cuota de fiscalizacion </t>
  </si>
  <si>
    <t>TI.A.2.6.1.3.2 </t>
  </si>
  <si>
    <t>Provenientes de Establecimientos Publicos </t>
  </si>
  <si>
    <t>TI.A.2.6.1.3.2.01 </t>
  </si>
  <si>
    <t>Cuota de fiscalizacion y auditaje - Otras Entidades - Contraloria (Sin Situacion de Fondos) </t>
  </si>
  <si>
    <t>SGP EDUCACION CANCELACIONES </t>
  </si>
  <si>
    <t>Pensiones - FED </t>
  </si>
  <si>
    <t>Cesantias - FED </t>
  </si>
  <si>
    <t>TI.A.2.6.2.1.1.5 </t>
  </si>
  <si>
    <t>S.G.P Agua Potable y Saneamiento Básico </t>
  </si>
  <si>
    <t>TI.A.2.6.2.1.1.5.1 </t>
  </si>
  <si>
    <t>TI.A.2.6.2.1.1.5.1.01 </t>
  </si>
  <si>
    <t>Sistema General de Participación Agua Potable Saneamiento Basico </t>
  </si>
  <si>
    <t>TI.A.2.6.2.1.5 </t>
  </si>
  <si>
    <t>IVA Telefonía Movil </t>
  </si>
  <si>
    <t>TI.A.2.6.2.1.5.01 </t>
  </si>
  <si>
    <t>IVA Telefonía Movil -Cultura </t>
  </si>
  <si>
    <t>TI.A.2.6.2.1.6 </t>
  </si>
  <si>
    <t>Sobretasa al ACPM </t>
  </si>
  <si>
    <t>TI.A.2.6.2.1.6.01 </t>
  </si>
  <si>
    <t>Sobretasa A.C.P.M. - Inversión </t>
  </si>
  <si>
    <t>OTROS NO TRIBUTARIOS </t>
  </si>
  <si>
    <t>TI.A.2.7.10.1 </t>
  </si>
  <si>
    <t>Otros Ingresos </t>
  </si>
  <si>
    <t>TI.A.2.7.10.1.01 </t>
  </si>
  <si>
    <t>Otros Ingresos - Libre Destinacion </t>
  </si>
  <si>
    <t>TI.A.2.7.10.1.02 </t>
  </si>
  <si>
    <t>Otros Ingresos - Fondo de Paz </t>
  </si>
  <si>
    <t>TI.A.2.7.10.1.03 </t>
  </si>
  <si>
    <t>Otros Ingresos - FONPET </t>
  </si>
  <si>
    <t>TI.A.2.7.10.1.04 </t>
  </si>
  <si>
    <t>TI.A.2.7.10.1.05 </t>
  </si>
  <si>
    <t>Otros Ingresos - Patrimonio Autonomo </t>
  </si>
  <si>
    <t>TI.A.2.7.10.1.06 </t>
  </si>
  <si>
    <t>Otros Ingresos - 1% I.C.L.D. (Areas de Interes Ambiental Ley 1450/2011 ART. 210) </t>
  </si>
  <si>
    <t>TI.A.2.7.10.2 </t>
  </si>
  <si>
    <t>FONDO DE RENTAS </t>
  </si>
  <si>
    <t>TI.A.2.7.10.2.01 </t>
  </si>
  <si>
    <t>Fondo de Rentas </t>
  </si>
  <si>
    <t>TI.B.1 </t>
  </si>
  <si>
    <t>TI.B.1.1 </t>
  </si>
  <si>
    <t>Cofinanciacion Nacional - Nivel Central </t>
  </si>
  <si>
    <t>TI.B.1.1.4 </t>
  </si>
  <si>
    <t>TI.B.1.1.4.01 </t>
  </si>
  <si>
    <t>TI.B.1.1.4.02 </t>
  </si>
  <si>
    <t>TI.B.1.1.4.03 </t>
  </si>
  <si>
    <t>TI.B.10 </t>
  </si>
  <si>
    <t>RETIROS FONPET </t>
  </si>
  <si>
    <t>TI.B.10.4 </t>
  </si>
  <si>
    <t>Retiro para pago de bonos y cuotas partes de bono pensional </t>
  </si>
  <si>
    <t>TI.B.10.4.1 </t>
  </si>
  <si>
    <t>Retiro para pago de bonos y cuotas partes de bonos pensionales A y B. Sin situación de fondos. </t>
  </si>
  <si>
    <t>TI.B.10.4.2 </t>
  </si>
  <si>
    <t>Retiro para pago de bonos y cuotas partes de bonos pensionales C y E. Sin situación de fondos. </t>
  </si>
  <si>
    <t>UTILIDADES DE EXCEDENTES FINANCIEROS (EMPRESAS INDUSTRIALES, COMERCIALES Y ESTABLECIMIENTOS PUBLICOS </t>
  </si>
  <si>
    <t>TI.B.11.01 </t>
  </si>
  <si>
    <t>Utilidades de Empresas Industriales y Comerciales </t>
  </si>
  <si>
    <t>TI.B.11.01.01 </t>
  </si>
  <si>
    <t>Otras Utilidades de Empresas Industriales y Comerciales </t>
  </si>
  <si>
    <t>TI.B.11.01.01.01 </t>
  </si>
  <si>
    <t>TI.B.6 </t>
  </si>
  <si>
    <t>TI.B.6.2.1.1 </t>
  </si>
  <si>
    <t>Recursos de libre destinación </t>
  </si>
  <si>
    <t>TI.B.6.2.1.1.3 </t>
  </si>
  <si>
    <t>Ingresos corrientes de libre destinación diferentes a la participación de libre destinación Propósito General </t>
  </si>
  <si>
    <t>TI.B.6.2.1.1.3.1 </t>
  </si>
  <si>
    <t>I.C.L.D. REC.BCE </t>
  </si>
  <si>
    <t>TI.B.8.1 </t>
  </si>
  <si>
    <t>TI.B.8.1.3 </t>
  </si>
  <si>
    <t>Ingresos corrientes de libre destinación diferentes a la participación de libre destinación Propósito General: </t>
  </si>
  <si>
    <t>TI.B.8.1.3.01 </t>
  </si>
  <si>
    <t>Provenientes de Recursos con Destinacion Especifica </t>
  </si>
  <si>
    <t>TI.B.8.2.1 </t>
  </si>
  <si>
    <t>Provenientes de Recursos SGP con destinación especifica </t>
  </si>
  <si>
    <t>TI.B.8.2.1.5 </t>
  </si>
  <si>
    <t>Provenientes de Recursos SGP con destinación especifica - Agua Potable y Saneamiento Basico </t>
  </si>
  <si>
    <t>TI.B.8.2.1.5.01 </t>
  </si>
  <si>
    <t>Rendimientos SGP Agua Potable  </t>
  </si>
  <si>
    <t>TI.B.8.2.3.2.1 </t>
  </si>
  <si>
    <t>RENDIMIENTOS ESTAMPILLAS PROCULTURA </t>
  </si>
  <si>
    <t>TI.B.8.2.3.2.1.01 </t>
  </si>
  <si>
    <t>TI.B.8.2.3.2.1.02 </t>
  </si>
  <si>
    <t>TI.B.8.2.3.2.1.03 </t>
  </si>
  <si>
    <t>TI.B.8.2.3.2.1.04 </t>
  </si>
  <si>
    <t>Rendimientos Pro-Cultura - Lectura de Bibliotecas ley 1379/10 </t>
  </si>
  <si>
    <t>TI.B.8.2.3.2.2 </t>
  </si>
  <si>
    <t>Rendimientos Estampillas Prodesarrollo </t>
  </si>
  <si>
    <t>TI.B.8.2.3.2.2.01 </t>
  </si>
  <si>
    <t>TI.B.8.2.3.2.2.02 </t>
  </si>
  <si>
    <t>TI.B.8.2.3.2.2.03 </t>
  </si>
  <si>
    <t>TI.B.8.2.3.2.2.04 </t>
  </si>
  <si>
    <t>TI.B.8.2.3.2.3 </t>
  </si>
  <si>
    <t>Rendimientos Estampillas Proreforestacion </t>
  </si>
  <si>
    <t>TI.B.8.2.3.2.3.01 </t>
  </si>
  <si>
    <t>TI.B.8.2.3.2.3.02 </t>
  </si>
  <si>
    <t>TI.B.8.2.3.2.4 </t>
  </si>
  <si>
    <t>Rendimientos Estampillas Proelectrificacion </t>
  </si>
  <si>
    <t>TI.B.8.2.3.2.4.01 </t>
  </si>
  <si>
    <t>TI.B.8.2.3.2.4.02 </t>
  </si>
  <si>
    <t>TI.B.8.2.3.2.5 </t>
  </si>
  <si>
    <t>Rendimientos Estampillas Pro Hospitales </t>
  </si>
  <si>
    <t>TI.B.8.2.3.2.5.01 </t>
  </si>
  <si>
    <t>TI.B.8.2.3.2.6 </t>
  </si>
  <si>
    <t>Rendimientos Estampillas Pro U.I.S. </t>
  </si>
  <si>
    <t>TI.B.8.2.3.2.6.01 </t>
  </si>
  <si>
    <t>TI.B.8.2.3.2.6.02 </t>
  </si>
  <si>
    <t>TI.B.8.2.3.2.6.03 </t>
  </si>
  <si>
    <t>TI.B.8.2.3.2.6.04 </t>
  </si>
  <si>
    <t>TI.B.8.2.3.2.6.05 </t>
  </si>
  <si>
    <t>TI.B.8.2.3.2.7 </t>
  </si>
  <si>
    <t>Rendimientos Estampillas Para el Bienestar del Adulto Mayor </t>
  </si>
  <si>
    <t>TI.B.8.2.3.2.7.01 </t>
  </si>
  <si>
    <t>TI.B.8.2.3.2.8 </t>
  </si>
  <si>
    <t>Rendimientos Estampillas Proanciano </t>
  </si>
  <si>
    <t>TI.B.8.2.3.2.8.01 </t>
  </si>
  <si>
    <t>Rendimientos Proanciano - Inversion </t>
  </si>
  <si>
    <t>TI.B.8.2.3.2.8.02 </t>
  </si>
  <si>
    <t>Rendimientos Proanciano - PENSIONES 20% </t>
  </si>
  <si>
    <t>TI.B.8.2.3.3 </t>
  </si>
  <si>
    <t>TI.B.8.2.3.3.01 </t>
  </si>
  <si>
    <t>TI.B.8.2.3.4 </t>
  </si>
  <si>
    <t>Rendimientos Regalias Antiguas </t>
  </si>
  <si>
    <t>TI.B.8.2.3.4.01 </t>
  </si>
  <si>
    <t xml:space="preserve">ADICIONES </t>
  </si>
  <si>
    <t xml:space="preserve">REDUCCIONES </t>
  </si>
  <si>
    <t xml:space="preserve">PRESUPUESTO DEFINITIVO </t>
  </si>
  <si>
    <t xml:space="preserve">APROPIACION INICIAL </t>
  </si>
  <si>
    <t xml:space="preserve">     PRESUPUESTO DE INGRESOS FUENTES</t>
  </si>
  <si>
    <t>SUBTOTAL  1er  SEMESTRE</t>
  </si>
  <si>
    <t>TOTAL  RECAUDADO</t>
  </si>
  <si>
    <t>% EJEC.</t>
  </si>
  <si>
    <t>SUBTOTAL   2do  SEMESTRE</t>
  </si>
  <si>
    <t>TI.A.1.15 </t>
  </si>
  <si>
    <t>DESAGREGACION IVA LICORES, VINOS APERITIVOS Y SIMILARES </t>
  </si>
  <si>
    <t>IVA LICORES, VINOS, APERITIVOS y SIMILARES - SALUD </t>
  </si>
  <si>
    <t>AFN-ETV Gastos Generales </t>
  </si>
  <si>
    <t>SUB CUENTA OTROS GASTOS EN SALUD </t>
  </si>
  <si>
    <t>TI.B.8.2.3.2.02 </t>
  </si>
  <si>
    <t>TI.A.2.6.2.1.1.1 </t>
  </si>
  <si>
    <t>SISTEMA GENERAL DE PARTICIPACIONES EDUCACION  </t>
  </si>
  <si>
    <t>TI.A.2.6.2.1.1.1.1 </t>
  </si>
  <si>
    <t>S. G. P. EDUCACION - PRESTACION DE SERVICIOS </t>
  </si>
  <si>
    <t>TI.A.2.6.2.1.1.1.1.1 </t>
  </si>
  <si>
    <t>Personal Administrativo </t>
  </si>
  <si>
    <t>TI.A.2.6.2.1.1.1.1.2 </t>
  </si>
  <si>
    <t>Prestación de Servicios (CSF) </t>
  </si>
  <si>
    <t>TI.A.2.6.2.1.1.1.1.3 </t>
  </si>
  <si>
    <t>Aportes Docentes y Directivos Docentes (SSF) </t>
  </si>
  <si>
    <t>TI.A.2.6.2.1.1.1.1.4 </t>
  </si>
  <si>
    <t>Aportes Patronales (SSF) </t>
  </si>
  <si>
    <t>OTRAS TRANSFERENCIAS DEL NIVEL NACIONAL PARA INVERSION  </t>
  </si>
  <si>
    <t>TI.A.2.6.2.1.8.2 </t>
  </si>
  <si>
    <t>EN EDUCACION </t>
  </si>
  <si>
    <t>TI.A.2.6.2.1.8.2.3 </t>
  </si>
  <si>
    <t>ALIMENTACION ESCOLAR LEY 1450 de 2011 (ICBF o MEN) </t>
  </si>
  <si>
    <t>TI.B.13 </t>
  </si>
  <si>
    <t>TI.B.13.11 </t>
  </si>
  <si>
    <t>Reintegros Provenientes de Recursos SGP con destinación especifica - Educación </t>
  </si>
  <si>
    <t>TI.B.14 </t>
  </si>
  <si>
    <t>OTROS RECURSOS DE CAPITAL </t>
  </si>
  <si>
    <t>TI.B.14.1 </t>
  </si>
  <si>
    <t>Otros ingresos de Capital </t>
  </si>
  <si>
    <t>PROVENIENTES DE RECUESOS SGP CON DESTINACION ESPECIFICA </t>
  </si>
  <si>
    <t>TI.B.8.2.1.1 </t>
  </si>
  <si>
    <t>PROVENIENTES DE RECURSOS SGP CON DESTINACION ESPECIFICA - EDUCACION </t>
  </si>
  <si>
    <t>TI.B.8.2.1.1.1 </t>
  </si>
  <si>
    <t>SGP Educación Prestación del Servicio  </t>
  </si>
  <si>
    <t>Provenientes de recursos con destinacion especifica diferentes al SGP  </t>
  </si>
  <si>
    <t xml:space="preserve">Impuesto de Registro </t>
  </si>
  <si>
    <t xml:space="preserve">Impuesto de Deguello de Ganado Mayor </t>
  </si>
  <si>
    <t>SGP AGUA POTABLE SANEAMIENTO BASICO  VIG FUTURA PDA </t>
  </si>
  <si>
    <t>TELEFONIA MOVIL 4% RES 852/2015 REC BCE </t>
  </si>
  <si>
    <t>EXCEDENTES IDESAN REC BCE </t>
  </si>
  <si>
    <t>VENTA DE TERRENOS (VENTA DE ACTIVOS) REC BCE </t>
  </si>
  <si>
    <t>RENDIMIENTOS CREDITO INTERNO BANCA COMERCIAL REC BCE </t>
  </si>
  <si>
    <t>REINTEGROS RENDIMIENTOS CREDITO INTERNO BANCA COMERCIAL REC BCE </t>
  </si>
  <si>
    <t>RECURSOS SIN SITUACION DE FONDOS -FONPET </t>
  </si>
  <si>
    <t>AFN-ETV-GASTOS GENERALES </t>
  </si>
  <si>
    <t>AFN-RES.2909/2015 ETV-GASTOS OPERATIVOS REC.BCE. </t>
  </si>
  <si>
    <t>SGP-SALUD PUBLICA COLECTIVA </t>
  </si>
  <si>
    <t>SGP-APORTE PATRONAL </t>
  </si>
  <si>
    <t>RENTAS CEDIDAS- CERVEZA- INVERSION OFERTA </t>
  </si>
  <si>
    <t>RENTAS CEDIDAS 25% FUNCIONAMIENTO </t>
  </si>
  <si>
    <t>RENTAS CEDIDAS LICORES 25%-OFERTA </t>
  </si>
  <si>
    <t>REND. FCIEROS SUBCTA SALUD PUBLICA COLECTIVA </t>
  </si>
  <si>
    <t>REND. F/ROS SUBCTA PREST. SERV. SALUD EN LO NO CUBIERTO POR SUBSIDIOS A DEMANDA REC BCE </t>
  </si>
  <si>
    <t>RENDIMIENTOS FINANCIEROS SUBCUENTA OTROS GASTOS EN SALUD INVERSION - VARIOS REC.BCE. </t>
  </si>
  <si>
    <t>RECURSOS FONADE COF.CONTRATO PLAN </t>
  </si>
  <si>
    <t>MARGEN DE COMERCIALIZACION REC.BCE </t>
  </si>
  <si>
    <t>FONDOS COMUNES FUNCIONAMIENTO REC BCE </t>
  </si>
  <si>
    <t>RESERVA PRESUPUESTAL  FONDO SECCIONAL  EDUCACION  SGP CSF </t>
  </si>
  <si>
    <t>Rendimientos I.C.L.D. Rec.Bce </t>
  </si>
  <si>
    <t>TI.B.6.2.1.2 </t>
  </si>
  <si>
    <t>TI.B.6.2.1.2.1 </t>
  </si>
  <si>
    <t>TI.B.6.2.1.2.1.5 </t>
  </si>
  <si>
    <t>TI.B.6.2.1.2.9 </t>
  </si>
  <si>
    <t>Otros recursos de forzosa inversión diferentes al SGP (con destinación específica) </t>
  </si>
  <si>
    <t>TI.B.6.2.1.2.9.1 </t>
  </si>
  <si>
    <t>SOBRETASA AL A.C.P.M REC. BCE </t>
  </si>
  <si>
    <t>TI.B.6.2.1.2.9.1.01 </t>
  </si>
  <si>
    <t>Sobretasa al A.C.P.M Rec. Bce </t>
  </si>
  <si>
    <t>TI.B.6.2.1.2.9.10 </t>
  </si>
  <si>
    <t>TI.B.6.2.1.2.9.11 </t>
  </si>
  <si>
    <t>TI.B.6.2.1.2.9.11.01 </t>
  </si>
  <si>
    <t>TI.B.6.2.1.2.9.12 </t>
  </si>
  <si>
    <t>TI.B.6.2.1.2.9.12.01 </t>
  </si>
  <si>
    <t>TI.B.6.2.1.2.9.13 </t>
  </si>
  <si>
    <t>TI.B.6.2.1.2.9.13.01 </t>
  </si>
  <si>
    <t>TI.B.6.2.1.2.9.14 </t>
  </si>
  <si>
    <t>TI.B.6.2.1.2.9.14.01 </t>
  </si>
  <si>
    <t>TI.B.6.2.1.2.9.15 </t>
  </si>
  <si>
    <t>TI.B.6.2.1.2.9.15.01 </t>
  </si>
  <si>
    <t>TI.B.6.2.1.2.9.16 </t>
  </si>
  <si>
    <t>TI.B.6.2.1.2.9.17 </t>
  </si>
  <si>
    <t>TI.B.6.2.1.2.9.17.01 </t>
  </si>
  <si>
    <t>TI.B.6.2.1.2.9.18 </t>
  </si>
  <si>
    <t>TI.B.6.2.1.2.9.18.01 </t>
  </si>
  <si>
    <t>TI.B.6.2.1.2.9.2 </t>
  </si>
  <si>
    <t>ESTAMPILLAS  </t>
  </si>
  <si>
    <t>TI.B.6.2.1.2.9.2.1 </t>
  </si>
  <si>
    <t>TI.B.6.2.1.2.9.2.1.01 </t>
  </si>
  <si>
    <t>Pro-Desarrollo Inversión 25% Inf. Deportiva Rec. Bce </t>
  </si>
  <si>
    <t>TI.B.6.2.1.2.9.2.1.02 </t>
  </si>
  <si>
    <t>Pro-Desarrollo Inversión 50% Saneamiento Básico Rec. Bce </t>
  </si>
  <si>
    <t>TI.B.6.2.1.2.9.2.1.03 </t>
  </si>
  <si>
    <t>Pro-Desarrollo 25% Infraestructura Educativa Rec. Bce   </t>
  </si>
  <si>
    <t>TI.B.6.2.1.2.9.2.2 </t>
  </si>
  <si>
    <t>TI.B.6.2.1.2.9.2.2.01 </t>
  </si>
  <si>
    <t>TI.B.6.2.1.2.9.2.3 </t>
  </si>
  <si>
    <t>TI.B.6.2.1.2.9.2.3.01 </t>
  </si>
  <si>
    <t>TI.B.6.2.1.2.9.2.4 </t>
  </si>
  <si>
    <t>TI.B.6.2.1.2.9.2.4.01 </t>
  </si>
  <si>
    <t>TI.B.6.2.1.2.9.2.5 </t>
  </si>
  <si>
    <t>TI.B.6.2.1.2.9.2.6 </t>
  </si>
  <si>
    <t>TI.B.6.2.1.2.9.2.7 </t>
  </si>
  <si>
    <t>TI.B.6.2.1.2.9.3 </t>
  </si>
  <si>
    <t>CONTRIBUCION SOBRE CONTRATO DE OBRA PUBLICA  </t>
  </si>
  <si>
    <t>TI.B.6.2.1.2.9.4 </t>
  </si>
  <si>
    <t>TI.B.6.2.1.2.9.5 </t>
  </si>
  <si>
    <t>TI.B.6.2.1.2.9.5.01 </t>
  </si>
  <si>
    <t>TI.B.6.2.1.2.9.6 </t>
  </si>
  <si>
    <t>TI.B.6.2.1.2.9.6.01 </t>
  </si>
  <si>
    <t>TI.B.6.2.1.2.9.7 </t>
  </si>
  <si>
    <t>TI.B.6.2.1.2.9.7.01 </t>
  </si>
  <si>
    <t>TI.B.6.2.1.2.9.8 </t>
  </si>
  <si>
    <t>TI.B.6.2.1.2.9.8.01 </t>
  </si>
  <si>
    <t>TI.B.6.2.1.2.9.9 </t>
  </si>
  <si>
    <t>TI.B.6.2.1.2.9.9.01 </t>
  </si>
  <si>
    <t>TI.B.6.2.2 </t>
  </si>
  <si>
    <t>Superávit Fiscal de vigencias anteriores no incorporado </t>
  </si>
  <si>
    <t>TI.B.6.2.2.2 </t>
  </si>
  <si>
    <t>Recursos de forzosa inversión (con destinación especifica) </t>
  </si>
  <si>
    <t>TI.B.6.2.2.2.1 </t>
  </si>
  <si>
    <t>RECURSOS DE FORSOZA INVERSION CON DESTINACION ESPECIFICA - SALUD </t>
  </si>
  <si>
    <t>TI.B.6.2.2.2.1.2.2 </t>
  </si>
  <si>
    <t>Recursos de Forsoza Inversion - Salud: Salud Publica Colectiva </t>
  </si>
  <si>
    <t>TI.B.6.2.2.2.9 </t>
  </si>
  <si>
    <t>TI.B.6.2.2.2.9.02 </t>
  </si>
  <si>
    <t>Subcuenta Salud Publica Colectiva </t>
  </si>
  <si>
    <t>TI.B.6.2.2.2.9.04 </t>
  </si>
  <si>
    <t>Subcuenta Otros Gastos en Salud Inversion </t>
  </si>
  <si>
    <t>RECURSOS DE FORSOZA INVERSION CON DESTINACION ESPECIFICA </t>
  </si>
  <si>
    <t>OTROS RECURSOS DE FORSOZA INVERSION DIFERENTES AL SGP (CON DESTINACION ESPECIFICA) </t>
  </si>
  <si>
    <t>Otros Recursos </t>
  </si>
  <si>
    <t>OTROS INGRESOS DE CAPITAL </t>
  </si>
  <si>
    <t>TI.B.14.01 </t>
  </si>
  <si>
    <t>OTROS INGRESOS DE CAPITAL - SALUD </t>
  </si>
  <si>
    <t>TI.B.14.01.03 </t>
  </si>
  <si>
    <t>Otros Ingresos - Subcuenta Prestacion de Servicios Poblacion Pobre </t>
  </si>
  <si>
    <t>Recursos de Forsoza Inversion - Salud: Prestacion de Servicios a la Poblacion Pobre no Afiliada </t>
  </si>
  <si>
    <t>TI.B.6.2.2.2.9.01 </t>
  </si>
  <si>
    <t>Subcuenta Otros Gastos en Salud Funcionamiento </t>
  </si>
  <si>
    <t>TI.B.1.1.2 </t>
  </si>
  <si>
    <t>PROGRAMAS DE EDUCACION </t>
  </si>
  <si>
    <t>TI.B.1.1.2.1 </t>
  </si>
  <si>
    <t>PROGRAMA DE ALIMENTACION ESCOLAR PAE </t>
  </si>
  <si>
    <t>TI.B.1.1.2.1.01 </t>
  </si>
  <si>
    <t>BOLSA COMUN-MUNICIPIO DE AGUADA-NO CERTIFICADO EN EDUCACION </t>
  </si>
  <si>
    <t>TI.B.1.1.2.1.02 </t>
  </si>
  <si>
    <t>BOLSA COMUN-MUNICIPIO DE ALBANIA-NO CERTIFICADO EN EDUCACION </t>
  </si>
  <si>
    <t>TI.B.1.1.2.1.03 </t>
  </si>
  <si>
    <t>BOLSA COMUN-MUNICIPIO DE ARATOCA-NO CERTIFICADO EN EDUCACION </t>
  </si>
  <si>
    <t>TI.B.1.1.2.1.04 </t>
  </si>
  <si>
    <t>BOLSA COMUN-MUNICIPIO DE BARBOSA-NO CERTIFICADO EN EDUCACION </t>
  </si>
  <si>
    <t>TI.B.1.1.2.1.05 </t>
  </si>
  <si>
    <t>BOLSA COMUN-MUNICIPIO DE BARICHARA-NO CERTIFICADO EN EDUCACION </t>
  </si>
  <si>
    <t>TI.B.1.1.2.1.06 </t>
  </si>
  <si>
    <t>BOLSA COMUN-MUNICIPIO DE BETULIA-NO CERTIFICADO EN EDUCACION </t>
  </si>
  <si>
    <t>TI.B.1.1.2.1.07 </t>
  </si>
  <si>
    <t>BOLSA COMUN-MUNICIPIO DE BOLIVAR-NO CERTIFICADO EN EDUCACION </t>
  </si>
  <si>
    <t>TI.B.1.1.2.1.08 </t>
  </si>
  <si>
    <t>BOLSA COMUN-MUNICIPIO DE CABRERA-NO CERTIFICADO EN EDUCACION </t>
  </si>
  <si>
    <t>TI.B.1.1.2.1.09 </t>
  </si>
  <si>
    <t>BOLSA COMUN-MUNICIPIO DE CALIFORNIA-NO CERTIFICADO EN EDUCACION </t>
  </si>
  <si>
    <t>TI.B.1.1.2.1.10 </t>
  </si>
  <si>
    <t>BOLSA COMUN-MUNICIPIO DE CAPITANEJO-NO CERTIFICADO EN EDUCACION </t>
  </si>
  <si>
    <t>TI.B.1.1.2.1.11 </t>
  </si>
  <si>
    <t>BOLSA COMUN-MUNICIPIO DE CARCASI-NO CERTIFICADO EN EDUCACION </t>
  </si>
  <si>
    <t>TI.B.1.1.2.1.12 </t>
  </si>
  <si>
    <t>BOLSA COMUN-MUNICIPIO DE CEPITA-NO CERTIFICADO EN EDUCACION </t>
  </si>
  <si>
    <t>TI.B.1.1.2.1.13 </t>
  </si>
  <si>
    <t>BOLSA COMUN-MUNICIPIO DE CHARALA-NO CERTIFICADO EN EDUCACION </t>
  </si>
  <si>
    <t>TI.B.1.1.2.1.14 </t>
  </si>
  <si>
    <t>BOLSA COMUN-MUNICIPIO DE CHARTA-NO CERTIFICADO EN EDUCACION </t>
  </si>
  <si>
    <t>TI.B.1.1.2.1.15 </t>
  </si>
  <si>
    <t>BOLSA COMUN-MUNICIPIO DE CHIMA-NO CERTIFICADO EN EDUCACION </t>
  </si>
  <si>
    <t>TI.B.1.1.2.1.16 </t>
  </si>
  <si>
    <t>BOLSA COMUN-MUNICIPIO DE CHIPATA-NO CERTIFICADO EN EDUCACION </t>
  </si>
  <si>
    <t>TI.B.1.1.2.1.17 </t>
  </si>
  <si>
    <t>BOLSA COMUN-MUNICIPIO DE CIMITARRA-NO CERTIFICADO EN EDUCACION </t>
  </si>
  <si>
    <t>TI.B.1.1.2.1.18 </t>
  </si>
  <si>
    <t>BOLSA COMUN-MUNICIPIO DE CONCEPCION-NO CERTIFICADO EN EDUCACION </t>
  </si>
  <si>
    <t>TI.B.1.1.2.1.19 </t>
  </si>
  <si>
    <t>BOLSA COMUN-MUNICIPIO DE CONFINES-NO CERTIFICADO EN EDUCACION </t>
  </si>
  <si>
    <t>TI.B.1.1.2.1.20 </t>
  </si>
  <si>
    <t>BOLSA COMUN-MUNICIPIO DE CONTRATACION-NO CERTIFICADO EN EDUCACION </t>
  </si>
  <si>
    <t>TI.B.1.1.2.1.21 </t>
  </si>
  <si>
    <t>BOLSA COMUN-MUNICIPIO DE COROMORO-NO CERTIFICADO EN EDUCACION </t>
  </si>
  <si>
    <t>TI.B.1.1.2.1.22 </t>
  </si>
  <si>
    <t>BOLSA COMUN-MUNICIPIO DE CURITI-NO CERTIFICADO EN EDUCACION </t>
  </si>
  <si>
    <t>TI.B.1.1.2.1.23 </t>
  </si>
  <si>
    <t>BOLSA COMUN-MUNICIPIO DE EL CARMEN DE CHUCURI-NO CERTIFICADO EN EDUCACION </t>
  </si>
  <si>
    <t>TI.B.1.1.2.1.24 </t>
  </si>
  <si>
    <t>BOLSA COMUN-MUNICIPIO DE EL CERRITO-NO CERTIFICADO EN EDUCACION </t>
  </si>
  <si>
    <t>TI.B.1.1.2.1.25 </t>
  </si>
  <si>
    <t>BOLSA COMUN-MUNICIPIO DE GUACAMAYO-NO CERTIFICADO EN EDUCACION </t>
  </si>
  <si>
    <t>TI.B.1.1.2.1.26 </t>
  </si>
  <si>
    <t>BOLSA COMUN-MUNICIPIO DE EL PEÑON-NO CERTIFICADO EN EDUCACION </t>
  </si>
  <si>
    <t>TI.B.1.1.2.1.27 </t>
  </si>
  <si>
    <t>BOLSA COMUN-MUNICIPIO DE EL PLAYON-NO CERTIFICADO EN EDUCACION </t>
  </si>
  <si>
    <t>TI.B.1.1.2.1.28 </t>
  </si>
  <si>
    <t>BOLSA COMUN-MUNICIPIO DE ENCINO-NO CERTIFICADO EN EDUCACION </t>
  </si>
  <si>
    <t>TI.B.1.1.2.1.29 </t>
  </si>
  <si>
    <t>BOLSA COMUN-MUNICIPIO DE ENCISO-NO CERTIFICADO EN EDUCACION </t>
  </si>
  <si>
    <t>TI.B.1.1.2.1.30 </t>
  </si>
  <si>
    <t>BOLSA COMUN-MUNICIPIO DE FLORIAN-NO CERTIFICADO EN EDUCACION </t>
  </si>
  <si>
    <t>TI.B.1.1.2.1.31 </t>
  </si>
  <si>
    <t>BOLSA COMUN-MUNICIPIO DE GALAN-NO CERTIFICADO EN EDUCACION </t>
  </si>
  <si>
    <t>TI.B.1.1.2.1.32 </t>
  </si>
  <si>
    <t>BOLSA COMUN-MUNICIPIO DE GAMBITA-NO CERTIFICADO EN EDUCACION </t>
  </si>
  <si>
    <t>TI.B.1.1.2.1.33 </t>
  </si>
  <si>
    <t>BOLSA COMUN-MUNICIPIO DE GUACA-NO CERTIFICADO EN EDUCACION </t>
  </si>
  <si>
    <t>TI.B.1.1.2.1.34 </t>
  </si>
  <si>
    <t>BOLSA COMUN-MUNICIPIO DE GUADALUPE-NO CERTIFICADO EN EDUCACION </t>
  </si>
  <si>
    <t>TI.B.1.1.2.1.35 </t>
  </si>
  <si>
    <t>BOLSA COMUN-MUNICIPIO DE GUAPOTA-NO CERTIFICADO EN EDUCACION </t>
  </si>
  <si>
    <t>TI.B.1.1.2.1.36 </t>
  </si>
  <si>
    <t>BOLSA COMUN-MUNICIPIO DE GUAVATA-NO CERTIFICADO EN EDUCACION </t>
  </si>
  <si>
    <t>TI.B.1.1.2.1.37 </t>
  </si>
  <si>
    <t>BOLSA COMUN-MUNICIPIO DE GUEPSA-NO CERTIFICADO EN EDUCACION </t>
  </si>
  <si>
    <t>TI.B.1.1.2.1.38 </t>
  </si>
  <si>
    <t>BOLSA COMUN-MUNICIPIO DE HATO-NO CERTIFICADO EN EDUCACION </t>
  </si>
  <si>
    <t>TI.B.1.1.2.1.39 </t>
  </si>
  <si>
    <t>BOLSA COMUN-MUNICIPIO DE JESUS MARIA-NO CERTIFICADO EN EDUCACION </t>
  </si>
  <si>
    <t>TI.B.1.1.2.1.40 </t>
  </si>
  <si>
    <t>BOLSA COMUN-MUNICIPIO DE JORDAN-NO CERTIFICADO EN EDUCACION </t>
  </si>
  <si>
    <t>TI.B.1.1.2.1.41 </t>
  </si>
  <si>
    <t>BOLSA COMUN-MUNICIPIO DE LA BELLEZA-NO CERTIFICADO EN EDUCACION </t>
  </si>
  <si>
    <t>TI.B.1.1.2.1.42 </t>
  </si>
  <si>
    <t>BOLSA COMUN-MUNICIPIO DE LA PAZ-NO CERTIFICADO EN EDUCACION </t>
  </si>
  <si>
    <t>TI.B.1.1.2.1.43 </t>
  </si>
  <si>
    <t>BOLSA COMUN-MUNICIPIO DE LANDAZURI-NO CERTIFICADO EN EDUCACION </t>
  </si>
  <si>
    <t>TI.B.1.1.2.1.44 </t>
  </si>
  <si>
    <t>BOLSA COMUN-MUNICIPIO DE LEBRIJA-NO CERTIFICADO EN EDUCACION </t>
  </si>
  <si>
    <t>TI.B.1.1.2.1.45 </t>
  </si>
  <si>
    <t>BOLSA COMUN-MUNICIPIO DE LOS SANTOS-NO CERTIFICADO EN EDUCACION </t>
  </si>
  <si>
    <t>TI.B.1.1.2.1.46 </t>
  </si>
  <si>
    <t>BOLSA COMUN-MUNICIPIO DE MALAGA-NO CERTIFICADO EN EDUCACION </t>
  </si>
  <si>
    <t>TI.B.1.1.2.1.47 </t>
  </si>
  <si>
    <t>BOLSA COMUN-MUNICIPIO DE MATANZA-NO CERTIFICADO EN EDUCACION </t>
  </si>
  <si>
    <t>TI.B.1.1.2.1.48 </t>
  </si>
  <si>
    <t>BOLSA COMUN-MUNICIPIO DE MOGOTES-NO CERTIFICADO EN EDUCACION </t>
  </si>
  <si>
    <t>TI.B.1.1.2.1.49 </t>
  </si>
  <si>
    <t>BOLSA COMUN-MUNICIPIO DE MOLAGAVITA-NO CERTIFICADO EN EDUCACION </t>
  </si>
  <si>
    <t>TI.B.1.1.2.1.50 </t>
  </si>
  <si>
    <t>BOLSA COMUN-MUNICIPIO DE OCAMONTE-NO CERTIFICADO EN EDUCACION </t>
  </si>
  <si>
    <t>TI.B.1.1.2.1.51 </t>
  </si>
  <si>
    <t>BOLSA COMUN-MUNICIPIO DE OIBA-NO CERTIFICADO EN EDUCACION </t>
  </si>
  <si>
    <t>TI.B.1.1.2.1.52 </t>
  </si>
  <si>
    <t>BOLSA COMUN-MUNICIPIO DE ONZAGA-NO CERTIFICADO EN EDUCACION </t>
  </si>
  <si>
    <t>TI.B.1.1.2.1.53 </t>
  </si>
  <si>
    <t>BOLSA COMUN-MUNICIPIO DE EL PALMAR-NO CERTIFICADO EN EDUCACION </t>
  </si>
  <si>
    <t>TI.B.1.1.2.1.54 </t>
  </si>
  <si>
    <t>BOLSA COMUN-MUNICIPIO DE PALMAS DEL SOCORRO-NO CERTIFICADO EN EDUCACION </t>
  </si>
  <si>
    <t>TI.B.1.1.2.1.55 </t>
  </si>
  <si>
    <t>BOLSA COMUN-MUNICIPIO DE PARAMO-NO CERTIFICADO EN EDUCACION </t>
  </si>
  <si>
    <t>TI.B.1.1.2.1.56 </t>
  </si>
  <si>
    <t>BOLSA COMUN-MUNICIPIO DE PINCHOTE-NO CERTIFICADO EN EDUCACION </t>
  </si>
  <si>
    <t>TI.B.1.1.2.1.57 </t>
  </si>
  <si>
    <t>BOLSA COMUN-MUNICIPIO DE PUENTE NACIONAL-NO CERTIFICADO EN EDUCACION </t>
  </si>
  <si>
    <t>TI.B.1.1.2.1.58 </t>
  </si>
  <si>
    <t>BOLSA COMUN-MUNICIPIO DE PUERTO PARRA-NO CERTIFICADO EN EDUCACION </t>
  </si>
  <si>
    <t>TI.B.1.1.2.1.59 </t>
  </si>
  <si>
    <t>BOLSA COMUN-MUNICIPIO DE PUERTO WILCHES-NO CERTIFICADO EN EDUCACION </t>
  </si>
  <si>
    <t>TI.B.1.1.2.1.60 </t>
  </si>
  <si>
    <t>BOLSA COMUN-MUNICIPIO DE RIONEGRO-NO CERTIFICADO EN EDUCACION </t>
  </si>
  <si>
    <t>TI.B.1.1.2.1.61 </t>
  </si>
  <si>
    <t>BOLSA COMUN-MUNICIPIO DE SABANA DE TORRES-NO CERTIFICADO EN EDUCACION </t>
  </si>
  <si>
    <t>TI.B.1.1.2.1.62 </t>
  </si>
  <si>
    <t>BOLSA COMUN-MUNICIPIO DE SAN ANDRES-NO CERTIFICADO EN EDUCACION </t>
  </si>
  <si>
    <t>TI.B.1.1.2.1.63 </t>
  </si>
  <si>
    <t>BOLSA COMUN-MUNICIPIO DE SAN BENITO-NO CERTIFICADO EN EDUCACION </t>
  </si>
  <si>
    <t>TI.B.1.1.2.1.64 </t>
  </si>
  <si>
    <t>BOLSA COMUN-MUNICIPIO DE SAN GIL-NO CERTIFICADO EN EDUCACION </t>
  </si>
  <si>
    <t>TI.B.1.1.2.1.65 </t>
  </si>
  <si>
    <t>BOLSA COMUN-MUNICIPIO DE SAN JOAQUIN-NO CERTIFICADO EN EDUCACION </t>
  </si>
  <si>
    <t>TI.B.1.1.2.1.66 </t>
  </si>
  <si>
    <t>BOLSA COMUN-MUNICIPIO DE SAN JOSE DE MIRANDA-NO CERTIFICADO EN EDUCACION </t>
  </si>
  <si>
    <t>TI.B.1.1.2.1.67 </t>
  </si>
  <si>
    <t>BOLSA COMUN-MUNICIPIO DE SAN MIGUEL-NO CERTIFICADO EN EDUCACION </t>
  </si>
  <si>
    <t>TI.B.1.1.2.1.68 </t>
  </si>
  <si>
    <t>BOLSA COMUN-MUNICIPIO DE SAN VICENTE DE CHUCURI-NO CERTIFICADO EN EDUCACION </t>
  </si>
  <si>
    <t>TI.B.1.1.2.1.69 </t>
  </si>
  <si>
    <t>BOLSA COMUN-MUNICIPIO DE SANTA BARBARA-NO CERTIFICADO EN EDUCACION </t>
  </si>
  <si>
    <t>TI.B.1.1.2.1.70 </t>
  </si>
  <si>
    <t>BOLSA COMUN-MUNICIPIO DE SANTA HELENA DEL OPON-NO CERTIFICADO EN EDUCACION </t>
  </si>
  <si>
    <t>TI.B.1.1.2.1.71 </t>
  </si>
  <si>
    <t>BOLSA COMUN-MUNICIPIO DE SIMACOTA-NO CERTIFICADO EN EDUCACION </t>
  </si>
  <si>
    <t>TI.B.1.1.2.1.72 </t>
  </si>
  <si>
    <t>BOLSA COMUN-MUNICIPIO DE SUAITA-NO CERTIFICADO EN EDUCACION </t>
  </si>
  <si>
    <t>TI.B.1.1.2.1.73 </t>
  </si>
  <si>
    <t>BOLSA COMUN-MUNICIPIO DE SUCRE-NO CERTIFICADO EN EDUCACION </t>
  </si>
  <si>
    <t>TI.B.1.1.2.1.74 </t>
  </si>
  <si>
    <t>BOLSA COMUN-MUNICIPIO DE SURATA-NO CERTIFICADO EN EDUCACION </t>
  </si>
  <si>
    <t>TI.B.1.1.2.1.75 </t>
  </si>
  <si>
    <t>BOLSA COMUN-MUNICIPIO DE TONA-NO CERTIFICADO EN EDUCACION </t>
  </si>
  <si>
    <t>TI.B.1.1.2.1.76 </t>
  </si>
  <si>
    <t>BOLSA COMUN-MUNICIPIO DE VELEZ-NO CERTIFICADO EN EDUCACION </t>
  </si>
  <si>
    <t>TI.B.1.1.2.1.77 </t>
  </si>
  <si>
    <t>BOLSA COMUN-MUNICIPIO DE VETAS-NO CERTIFICADO EN EDUCACION </t>
  </si>
  <si>
    <t>TI.B.1.1.2.1.78 </t>
  </si>
  <si>
    <t>BOLSA COMUN-MUNICIPIO DE VILLANUEVA-NO CERTIFICADO EN EDUCACION </t>
  </si>
  <si>
    <t>TI.B.1.1.2.1.79 </t>
  </si>
  <si>
    <t>BOLSA COMUN-MUNICIPIO DE ZAPATOCA-NO CERTIFICADO EN EDUCACION </t>
  </si>
  <si>
    <t>TI.B.1.1.2.1.80 </t>
  </si>
  <si>
    <t>BOLSA COMUN-MUNICIPIO DE EL SOCORRO-NO CERTIFICADO EN EDUCACION </t>
  </si>
  <si>
    <t>TI.B.1.1.2.1.81 </t>
  </si>
  <si>
    <t>BOLSA COMUN-MUNICIPIO DE MACARAVITA-NO CERTIFICADO EN EDUCACION </t>
  </si>
  <si>
    <t>TI.B.1.1.2.1.82 </t>
  </si>
  <si>
    <t>BOLSA COMUN-MUNICIPIO DE VALLE DE SAN JOSE-NO CERTIFICADO EN EDUCACION </t>
  </si>
  <si>
    <t>TI.A.2.6.1.4 </t>
  </si>
  <si>
    <t>CUOTAS PARTES PENSIONALES </t>
  </si>
  <si>
    <t>TI.A.2.6.1.4.01 </t>
  </si>
  <si>
    <t>Cuotas partes pensiónales </t>
  </si>
  <si>
    <t>TI.B.7 </t>
  </si>
  <si>
    <t>VENTA DE ACTIVOS </t>
  </si>
  <si>
    <t>TI.B.7.1 </t>
  </si>
  <si>
    <t>AL SECTOR PUBLICO </t>
  </si>
  <si>
    <t>TI.B.7.1.1 </t>
  </si>
  <si>
    <t>VENTA DE ACCIONES </t>
  </si>
  <si>
    <t>TI.B.7.1.1.01 </t>
  </si>
  <si>
    <t>Venta de acciones Fondo Ganadero de Santander </t>
  </si>
  <si>
    <t>TI.B.8.2.3.5</t>
  </si>
  <si>
    <t>TI.B.8.2.3.5.01 </t>
  </si>
  <si>
    <t xml:space="preserve">Rendimientos Ventas de Acciones </t>
  </si>
  <si>
    <t xml:space="preserve">Rendimientos Ventas de Acciones  Fondo Ganadero de Santander </t>
  </si>
  <si>
    <t>Al Sector Publico </t>
  </si>
  <si>
    <t>TI.B.7.1.1.2 </t>
  </si>
  <si>
    <t>RECURSPS DE FORSOZA INVESION (CON DESTINACION ESPECIFICA) </t>
  </si>
  <si>
    <t>RECURSOS DE FORZOSA INVERSION SGP (CON DESTINACION ESPECIFICA) </t>
  </si>
  <si>
    <t>TI.B.6.2.1.2.1.1 </t>
  </si>
  <si>
    <t>RECURSOS FORSOZA INVERSION - EDUCACION </t>
  </si>
  <si>
    <t>TI.B.6.2.1.2.1.1.1 </t>
  </si>
  <si>
    <t>SGP Educacion Prestacion del Servicio </t>
  </si>
  <si>
    <t>Otros Recursos de Forsoza Inversión Diferentes al SGP (Con Destinación Especifica) </t>
  </si>
  <si>
    <t>TI.B.1.4 </t>
  </si>
  <si>
    <t>OTRAS COFINANCIACIONES </t>
  </si>
  <si>
    <t>TI.B.1.4.01 </t>
  </si>
  <si>
    <t>ESCISION ESSA </t>
  </si>
  <si>
    <t>TI.B.1.4.01.01 </t>
  </si>
  <si>
    <t>Escisión ESSA </t>
  </si>
  <si>
    <t>TI.B.8.2.3.10 </t>
  </si>
  <si>
    <t>RENDIMIENTOS CONTRIBUCION SOBRE CONTRATO DE OBRA PUBLICA-POLICIA NACIONAL </t>
  </si>
  <si>
    <t>TI.B.8.2.3.10.01 </t>
  </si>
  <si>
    <t>Rendimientos Contribución Sobre Contrato De Obra Publica-Policía Nacional </t>
  </si>
  <si>
    <t>TI.B.8.2.3.11 </t>
  </si>
  <si>
    <t>RENDIMIENTOS CONTRIBUCION SOBRE CONTRATO DE OBRA PUBLICA-EJERCITO NACIONAL </t>
  </si>
  <si>
    <t>TI.B.8.2.3.11.01 </t>
  </si>
  <si>
    <t>Rendimientos Contribución Sobre Contrato De Obra Publica-Ejercito Nacional </t>
  </si>
  <si>
    <t>TI.B.8.2.3.12 </t>
  </si>
  <si>
    <t>RENDIMIENTOS CONTRIBUCION SOBRE CONTRATO DE OBRA PUBLICA-FONDO ESPECIAL GOBERNADOR </t>
  </si>
  <si>
    <t>TI.B.8.2.3.12.01 </t>
  </si>
  <si>
    <t>Rendimientos Contribución Sobre Contrato De Obra Publica-Fondo Especial Gobernador </t>
  </si>
  <si>
    <t>TI.B.8.2.3.13 </t>
  </si>
  <si>
    <t>RENDIMIENTOS CONTRIBUCION SOBRE CONTRATO DE OBRA PUBLICA-CTI </t>
  </si>
  <si>
    <t>TI.B.8.2.3.13.01 </t>
  </si>
  <si>
    <t>Rendimientos Contribución Sobre Contrato De Obra Publica-CTI </t>
  </si>
  <si>
    <t>TI.B.8.2.3.14 </t>
  </si>
  <si>
    <t>RENDIMIENTOS CONTRIBUCION SOBRE CONTRATO DE OBRA PUBLICA - UNIDAD ADMISTRATIVA ESPECIAL MIGRACION COLOMBIA SECCIONAL SANTANDER </t>
  </si>
  <si>
    <t>TI.B.8.2.3.14.01 </t>
  </si>
  <si>
    <t>Rendimientos Contribución Sobre Contrato De Obra Publica - Unidad Admistrativa Especial Migración Colombia Seccional Santander </t>
  </si>
  <si>
    <t>TI.B.8.2.3.15 </t>
  </si>
  <si>
    <t>RENDIMIENTOS CONTRIBUCION SOBRE CONTRATO DE OBRA PUBLICA - UNIDAD NACIONAL DE PROTECCION </t>
  </si>
  <si>
    <t>TI.B.8.2.3.15.01 </t>
  </si>
  <si>
    <t>Rendimientos Contribución Sobre Contrato De Obra Publica - Unidad Nacional De Protección </t>
  </si>
  <si>
    <t>TI.B.8.2.3.18 </t>
  </si>
  <si>
    <t>RENDIMIENTOS HOSPITALES LIQUIDADOS </t>
  </si>
  <si>
    <t>TI.B.8.2.3.18.01 </t>
  </si>
  <si>
    <t>Rendimientos Hospitales Liquidados </t>
  </si>
  <si>
    <t>TI.B.8.2.3.19 </t>
  </si>
  <si>
    <t>RENDIMIENTOS FINANCIOROS EXCEDENTES IDESAN </t>
  </si>
  <si>
    <t>TI.B.8.2.3.19.01 </t>
  </si>
  <si>
    <t>Rendimientos Financieros Excedentes IDESAN </t>
  </si>
  <si>
    <t>TI.B.8.2.3.20 </t>
  </si>
  <si>
    <t>RENDIMIENTOS CREDIO INTERNO BANCA COMERCIAL </t>
  </si>
  <si>
    <t>TI.B.8.2.3.20.01 </t>
  </si>
  <si>
    <t>Rendimientos Crédito Interno Banca Comercial </t>
  </si>
  <si>
    <t>TI.B.8.2.3.21 </t>
  </si>
  <si>
    <t>RENDIMIENTOS MARGEN DE COMERCIALIZACION </t>
  </si>
  <si>
    <t>TI.B.8.2.3.21.01 </t>
  </si>
  <si>
    <t>Rendimientos Margen De Comercialización </t>
  </si>
  <si>
    <t>TI.B.8.2.3.22 </t>
  </si>
  <si>
    <t>RENDIMIENTOS FINANCIEROS AREA INTERES AMBIENTAL </t>
  </si>
  <si>
    <t>TI.B.8.2.3.22.01 </t>
  </si>
  <si>
    <t>Rendimientos Financieros Area Interés Ambiental </t>
  </si>
  <si>
    <t>TI.B.8.2.3.6 </t>
  </si>
  <si>
    <t>RENDIMIENTOS FONDO DE VIVIENDA </t>
  </si>
  <si>
    <t>TI.B.8.2.3.6.01 </t>
  </si>
  <si>
    <t>Rendimiento Fondo de Vivienda </t>
  </si>
  <si>
    <t>TI.B.8.2.3.23 </t>
  </si>
  <si>
    <t>RENDIMIENTOS CUOTAS PARTES PENSIONALES </t>
  </si>
  <si>
    <t>TI.B.8.2.3.23.01 </t>
  </si>
  <si>
    <t>Rendimientos Cuotas Partes Pensionales </t>
  </si>
  <si>
    <t>TI.B.8.2.3.8 </t>
  </si>
  <si>
    <t>RENDIMIENTOS PENSIONES FED </t>
  </si>
  <si>
    <t>TI.B.8.2.3.8.01 </t>
  </si>
  <si>
    <t>Rendimientos pensiones FED </t>
  </si>
  <si>
    <t>TI.B.8.2.3.9 </t>
  </si>
  <si>
    <t>RENDIMIENTOS FONDO DE RENTAS </t>
  </si>
  <si>
    <t>TI.B.8.2.3.9.01 </t>
  </si>
  <si>
    <t>Rendimientos Fondo de Rentas </t>
  </si>
  <si>
    <t>TI.B.8.2.3.16 </t>
  </si>
  <si>
    <t>RENDIMIENTOS FONDO DE REINSERCION Y PAZ </t>
  </si>
  <si>
    <t>TI.B.8.2.3.16.01 </t>
  </si>
  <si>
    <t>Rendimientos Fondo De Reinserción Y Paz </t>
  </si>
  <si>
    <t>TI.B.8.2.3.17 </t>
  </si>
  <si>
    <t>RENDIMIENTOS CESANTIAS FED </t>
  </si>
  <si>
    <t>TI.B.8.2.3.17.01 </t>
  </si>
  <si>
    <t>Rendimientos Cesantias FED </t>
  </si>
  <si>
    <t>TI.B.8.2.3.7 </t>
  </si>
  <si>
    <t>RENDIMIENTOS FONDO DE CONTINGENCIA </t>
  </si>
  <si>
    <t>TI.B.8.2.3.7.01 </t>
  </si>
  <si>
    <t>Rendimientos Fondo de Contingencia </t>
  </si>
  <si>
    <t>TI.B.11.01.01.02</t>
  </si>
  <si>
    <t xml:space="preserve">Excedentes   IDESAN </t>
  </si>
  <si>
    <t>TI.B.13.10.16</t>
  </si>
  <si>
    <t xml:space="preserve">Reintegros  Escision ESSA </t>
  </si>
  <si>
    <t>TI.B.13.10.17 </t>
  </si>
  <si>
    <t>Reintegros ICLD Fondo de Contingencia </t>
  </si>
  <si>
    <t>TI.B.13.10.18 </t>
  </si>
  <si>
    <t>REINTEGROS DE RENDIMIENTOS FINANCIEROS </t>
  </si>
  <si>
    <t>TI.B.13.10.18.02 </t>
  </si>
  <si>
    <t>Reintegros Rendimientos ICLD Fondo De Contingencia </t>
  </si>
  <si>
    <t>TI.B.13.10.18.05 </t>
  </si>
  <si>
    <t>Reintegros Rendimientos Pro Cultura </t>
  </si>
  <si>
    <t>TI.B.13.10.18.06 </t>
  </si>
  <si>
    <t>Reintegros Rendimientos Pro Electrificación </t>
  </si>
  <si>
    <t>TI.B.13.10.18.10 </t>
  </si>
  <si>
    <t>Reintegros Rendimientos Contribución Sobre Contrato De Obra Publica - Policía Nacional </t>
  </si>
  <si>
    <t>TI.B.13.10.18.11 </t>
  </si>
  <si>
    <t>Reintegros Rendimientos Contribución Sobre Contrato De Obra Publica - Ejercito Nacional 30% </t>
  </si>
  <si>
    <t>TI.B.13.10.18.12 </t>
  </si>
  <si>
    <t>Reintegros Rendimientos Contribución Sobre Contrato De Obra Publica - Fondo Especial Gobernador 15% </t>
  </si>
  <si>
    <t>TI.B.13.10.18.13 </t>
  </si>
  <si>
    <t>Reintegros Rendimientos Contribución Sobre Contrato De Obra Publica - Cti 7% </t>
  </si>
  <si>
    <t>TI.B.13.10.18.14 </t>
  </si>
  <si>
    <t>Reintegros Rendimientos Contribución Sobre Contrato De Obra Publica - Unidad Admistrativa Especial Migración Colombia Seccional Santander 4% </t>
  </si>
  <si>
    <t>TI.B.13.10.18.20 </t>
  </si>
  <si>
    <t>Reintegros Rendimientos Escisión ESSA </t>
  </si>
  <si>
    <t>TI.B.8.2.3.2.04 </t>
  </si>
  <si>
    <t>Rendimientos Regimen Subsidiado </t>
  </si>
  <si>
    <t>TI.B.1.1.2.2 </t>
  </si>
  <si>
    <t>CONTRATO DERIVADO DEL CONTRATO PLAN NACION-DEPARTAMENTO DE SANTANDER </t>
  </si>
  <si>
    <t>TI.B.1.1.2.2.01 </t>
  </si>
  <si>
    <t>Contrato Especifico Nro 33 Derivado del Cto Plan - Radicado Gob 1291 del 22 de Junio del 2017 </t>
  </si>
  <si>
    <t>Convenio Nro 3006765 Radicado Gob 1306 del 04 Julio 04-2017 Aporte Departamento de Antioquia </t>
  </si>
  <si>
    <t>Convenio Nro 3006765 Radicado Gob 1306 del 04 Julio 04-2017 Aporte Municipio de Barrancabermeja </t>
  </si>
  <si>
    <t>Convenio Nro 3006765 Radicado Gob 1306 del 04 Julio 04-2017 Aporte Ecopetrol </t>
  </si>
  <si>
    <t>Convenio Nro 3006765 Radicado Gob 1306 del 04 Julio 04-2017 Aporte Municipio de Yondo </t>
  </si>
  <si>
    <t>Convenio Nro 3006765 Radicado Gob 1306 del 04 Julio 04-2017 Aporte Instituto Nacional de Vias "INVIAS" </t>
  </si>
  <si>
    <t>Convenio Interadministrativo No 16 /2017. FND Rad Gobernacion 1359 de Julio 11/2017 </t>
  </si>
  <si>
    <t>Reintegros Rendimientos Financieros I.C.L.D </t>
  </si>
  <si>
    <t>Reintegros Rendimientos Pro-Desarrollo 50% Saneamiento Basico </t>
  </si>
  <si>
    <t>RESERVA PRESUPUESTAL  FONDO DE GESTION DEL RIESGO DE DESASTRES DEL DEPARTAMENTO DE SANTANDER </t>
  </si>
  <si>
    <t>TI.B.1.1.5.12 </t>
  </si>
  <si>
    <t>Convenio Interadministrativo No 1603 de Agosto 09/2017-Municipio de Guadalupe </t>
  </si>
  <si>
    <t>TI.B.1.1.5.13 </t>
  </si>
  <si>
    <t>Convenio Interadministrativo No 1603 de Agosto 09/2017-Municipio del Valle de San Jose </t>
  </si>
  <si>
    <t>TI.B.1.1.5.14 </t>
  </si>
  <si>
    <t>Convenio Interadministrativo No 1603 de Agosto 09/2017-Municipio de Ocamonte </t>
  </si>
  <si>
    <t>TI.B.1.1.5.15 </t>
  </si>
  <si>
    <t>Convenio Interadministrativo No 1603 de Agosto 09/2017-Municipio de Molagavita </t>
  </si>
  <si>
    <t>TI.B.1.1.5.16 </t>
  </si>
  <si>
    <t>Convenio Interadministrativo No 1603 de Agosto 09/2017-Municipio de Capitanejo </t>
  </si>
  <si>
    <t>TI.B.1.1.5.17 </t>
  </si>
  <si>
    <t>Convenio Interadministrativo No 1603 de Agosto 09/2017-Municipio de San Andres </t>
  </si>
  <si>
    <t>TI.B.1.1.5.18 </t>
  </si>
  <si>
    <t>Convenio Interadministrativo No 1603 de Agosto 09/2017-Municipio de Zapatoca </t>
  </si>
  <si>
    <t>TI.B.1.1.5.19 </t>
  </si>
  <si>
    <t>Convenio Interadministrativo No 1603 de Agosto 09/2017-Municipio de Bolivar </t>
  </si>
  <si>
    <t>TI.B.1.1.5.20 </t>
  </si>
  <si>
    <t>Convenio Interadministrativo No 1603 de Agosto 09/2017-Municipio de Puente Nacional </t>
  </si>
  <si>
    <t>TI.B.1.1.5.21 </t>
  </si>
  <si>
    <t>Convenio Interadministrativo No 1603 de Agosto 09/2017-Municipio de Velez </t>
  </si>
  <si>
    <t>TI.B.8.2.3.26 </t>
  </si>
  <si>
    <t>RENDIMIENTOS ESCISION ESSA </t>
  </si>
  <si>
    <t>TI.B.8.2.3.26.01 </t>
  </si>
  <si>
    <t>Rendimientos Escisión Essa </t>
  </si>
  <si>
    <t>TI.A.2.3.1.2 </t>
  </si>
  <si>
    <t>Contribución de Valorización Vigencias Anteriores </t>
  </si>
  <si>
    <t>TI.B.13.10.18.23 </t>
  </si>
  <si>
    <t>Reintegros Rendimientos Pro-Desarrollo 25% Infraestructura Educativa </t>
  </si>
  <si>
    <t>TI.B.13.10.18.24 </t>
  </si>
  <si>
    <t>Reintegros Rendimientos Pro-Desarrollo 25% Infraestructura Deportiva </t>
  </si>
  <si>
    <t>Registro y Anotación  - Ahorro   del  20%  del  FONPET  Registro  Y Anotacion  Ley  549-99   (Modelo Financiero)</t>
  </si>
  <si>
    <t>Impuesto al Consumo de Licores  Nacionales  -  Ahorro  del  10%  del  FONPET   LEY 549-99  (Modelo Financiero) I.C.L.D.</t>
  </si>
  <si>
    <t>Impuesto al Consumo de Licores  Extranjeros -  Ahorro  del  10%  del  FONPET   LEY 549-99  (Modelo Financiero) I.C.L.D.</t>
  </si>
  <si>
    <t>Impuesto al Consumo de vinos, aperitivos y similares Nacionales -  Ahorro  del  10%  del  FONPET   LEY 549-99  (Modelo Financiero) I.C.L.D.</t>
  </si>
  <si>
    <t>Impuesto al Consumo de  vinos, aperitivos y similares extranjeros -  Ahorro  del  10%  del  FONPET   LEY 549-99  (Modelo Financiero) I.C.L.D.</t>
  </si>
  <si>
    <t>Impuesto al Consumo de Cerveza Naciona -   Ahorro  del  10%  del  FONPET   LEY 549-99  (Modelo Financiero)  I.C.L.D.</t>
  </si>
  <si>
    <t>Impuesto al Consumo de Cerveza Extranjera -  Ahorro  del  10%  del  FONPET   LEY 549-99  (Modelo Financiero)  I.C.L.D.</t>
  </si>
  <si>
    <t>Impuesto al Consumo de Tabaco y Cigarrillos Nacionales -  Ahorro  del  10%  del  FONPET   LEY 549-99  (Modelo Financiero) I.C.L.D.</t>
  </si>
  <si>
    <t>Impuesto al Consumo de Tabaco y Cigarrillos Extranjeros - Ahorro  del  10%  del  FONPET   LEY 549-99  (Modelo Financiero)  I.C.L.D.</t>
  </si>
  <si>
    <t>Vehiculos Automotores - Vigencia Actua  - Ahorro  del  10%  del  FONPET   LEY 549-99  (Modelo Financiero)  I.C.L.D.</t>
  </si>
  <si>
    <t>Vehiculos Automotores - Vigencia Anterior - Ahorro  del  10%  del  FONPET   LEY 549-99  (Modelo Financiero) I.C.L.D.</t>
  </si>
  <si>
    <t>Degüello de Ganado Mayor - Ahorro  del  10%  del  FONPET   LEY 549-99   (Modelo Financiero) I.C.L.D.</t>
  </si>
  <si>
    <t>Sobretasa  Gasolina -  Ahorro  del  10%  del  FONPET   LEY 549-99   (Modelo Financiero) I.C.L.D.</t>
  </si>
  <si>
    <t>Intereses por Impuesto sobre Vehiculos Automotores - Ahorro  del  10%  del  FONPET   LEY 549-99   (Modelo Financiero) I.C.L.D.</t>
  </si>
  <si>
    <t>Intereses por Impuesto  - Otros Intereses de Origen Tributario - Ahorro  del  10%  del  FONPET   LEY 549-99  (Modelo Financiero) I.C.L.D.</t>
  </si>
  <si>
    <t>Multas y Sanciones por Impuestos Sobre Vehiculos Automotores - Ahorro  del  10%  del  FONPET   LEY 549-99   (Modelo Financiero) I.C.L.D.</t>
  </si>
  <si>
    <t>Multas y Sanciones por Impuestos -  Otras Sanciones tributarias  - Ahorro  del  10%  del  FONPET   LEY 549-99  (Modelo Financiero) I.C.L.D.</t>
  </si>
  <si>
    <t>Concesiones - Ahorro  del  10%  del  FONPET   LEY 549-99   (Modelo Financiero)  I.C.L.D.</t>
  </si>
  <si>
    <t>Otros Ingresos -  Ahorro  del  10%  del  FONPET   LEY 549-99   (Modelo Financiero)  I.C.L.D.</t>
  </si>
  <si>
    <t>TI.A.2.7.2.3</t>
  </si>
  <si>
    <t xml:space="preserve">Libre Destinacion </t>
  </si>
  <si>
    <t>TI.A.2.7.2.3.01</t>
  </si>
  <si>
    <t>Dererecho Explot.  Monopolio Licores - Libre Destinacion Administracion Central</t>
  </si>
  <si>
    <t>TI.A.2.7.2.3.02</t>
  </si>
  <si>
    <t>Derecho  Explot.  Monopolio Licores - Fondo de Paz</t>
  </si>
  <si>
    <t>TI.A.2.7.2.3.03</t>
  </si>
  <si>
    <t>Derecho Explot.  Monopolio Licores - FONPET</t>
  </si>
  <si>
    <t>TI.A.2.7.2.3.04</t>
  </si>
  <si>
    <t>Dererecho Explot.  Monopolio Licores - Ahorro  del  10%  del  FONPET   LEY 549-99  (Modelo Financiero)  I.C.L.D.</t>
  </si>
  <si>
    <t>TI.A.2.7.2.3.05</t>
  </si>
  <si>
    <t xml:space="preserve">Derecho Explot.  Monopolio Licores - Patrimonio Autonomo </t>
  </si>
  <si>
    <t>TI.A.2.7.2.3.06</t>
  </si>
  <si>
    <t xml:space="preserve">Dererecho Explot.  Monopolio Licores - 1%   I.C.L.D. (Areas   de  Interes Ambiental Ley  1450/2011  ART. 210) </t>
  </si>
  <si>
    <t>TI.A.2.7.2.3.07</t>
  </si>
  <si>
    <t>Derecho Explot.  Monopolio Licores - FONDO DE RENTAS</t>
  </si>
  <si>
    <t>TI.A.2.7.2</t>
  </si>
  <si>
    <t>Participación por el ejercicio del monopolio de licores y alcoholes potables  (LEY 1816/16)</t>
  </si>
  <si>
    <t>TI.A.2.7.2.1</t>
  </si>
  <si>
    <t>Salud</t>
  </si>
  <si>
    <t>TI.A.2.7.2.1.1</t>
  </si>
  <si>
    <t>Destinación preferente Artículo 336 C.P.</t>
  </si>
  <si>
    <t>TI.A.2.7.2.1.1.01</t>
  </si>
  <si>
    <t>Participación por el ejercicio del monopolio de licores y alcoholes potables -Salud  (14% LEY 1816/16)</t>
  </si>
  <si>
    <t>TI.A.2.7.2.2</t>
  </si>
  <si>
    <t xml:space="preserve">Educación </t>
  </si>
  <si>
    <t>TI.A.2.7.2.2.01</t>
  </si>
  <si>
    <t>Participación por el ejercicio del monopolio de licores y alcoholes potables -Educacion  (14% LEY 1816/16)</t>
  </si>
  <si>
    <t>Contrato especifico 33 Derivado del Contrato Plan Radicado Gobernacion 1291 de Junio 22 de 2017 (Ordenanza No 28/17) </t>
  </si>
  <si>
    <t>Contrato especifico 34 Derivado del Contrato Plan Radicado Gobernacion 1294 de Junio 29 de 2017 (Ordenanza No 28/17) </t>
  </si>
  <si>
    <t>TI.B.1.1.4.04 </t>
  </si>
  <si>
    <t>Adicional 2 Convenio Invias Contrato Plan No 2963/2013 Rad. Gobernación No 4859/2013 (Enajenación De ISAGEN) Via Contratación-Guadalupe Dpto Sder  </t>
  </si>
  <si>
    <t>TI.B.1.1.4.05 </t>
  </si>
  <si>
    <t>Adicional 2 Convenio Invias Contrato Plan No 2963/2013 Rad. Gobernación No 4859/2013 (Enajenación de ISAGEN) Via el Carmen-Yarima Dpto Sder  </t>
  </si>
  <si>
    <t>TI.B.1.1.4.06 </t>
  </si>
  <si>
    <t>Adicional 2 Convenio Invias Contrato Plan No 2963/2013 Rad. Gobernación No 4859/2013 (Enajenación de ISAGEN) Via Guacamayo-Contratación Dpto Sder  </t>
  </si>
  <si>
    <t>TI.B.1.1.4.07 </t>
  </si>
  <si>
    <t>Adicional 2 Convenio Invias Contrato Plan No 2963/2013 Rad. Gobernación No 4859/2013 (Enajenación de ISAGEN) Via Guavata Pte Nacional Dpto Sder  </t>
  </si>
  <si>
    <t>TI.B.1.1.4.08 </t>
  </si>
  <si>
    <t>Adicional 2 Convenio Invias Contrato Plan No 2963/2013 Rad. Gobernación No 4859/2013 (Enajenación De ISAGEN) Via La Paz-Gualilo Dpto Sder  </t>
  </si>
  <si>
    <t>TI.B.1.1.4.09 </t>
  </si>
  <si>
    <t>Adicional 2 Convenio Invias Contrato Plan No 2963/2013 Rad. Gobernación No 4859/2013 (Enajenación De ISAGEN) Via Paramo-Socorro Dpto Sder  </t>
  </si>
  <si>
    <t>TI.B.1.1.4.10 </t>
  </si>
  <si>
    <t>Adicional 2 Convenio Invias Contrato Plan No 2963/2013 Rad. Gobernación No 4859/2013 (Enajenación De ISAGEN) Via San Vicente-La Renta Dpto Sder  </t>
  </si>
  <si>
    <t>TI.B.1.1.4.11 </t>
  </si>
  <si>
    <t>Adicional 2 Convenio Invias Contrato Plan No 2963/2013 Rad. Gobernación No 4859/2013 (Enajenación De ISAGEN) Via Socorro-Paramo Dpto Sder  </t>
  </si>
  <si>
    <t>TI.B.1.1.4.12 </t>
  </si>
  <si>
    <t>Adicional 2 Convenio Invias Contrato Plan No 2963/2013 Rad. Gobernación No 4859/2013 (Enajenación De ISAGEN) Via Velez-Chipata-La Paz .Dpto Sder  </t>
  </si>
  <si>
    <t>TI.B.1.1.4.13 </t>
  </si>
  <si>
    <t>Adicional 2 Convenio Invias Contrato Plan No 2963/2013 Rad. Gobernación No 4859/2013 (Enajenación De ISAGEN ) Via Zapatoca Giron Dpto Sder  </t>
  </si>
  <si>
    <t>TI.B.1.1.4.14 </t>
  </si>
  <si>
    <t>Convenio Invias No 1245/17 Radicado Gobernación 2287/17 (Enajenación De ISAGEN) Municipio de Aguada  </t>
  </si>
  <si>
    <t>TI.B.1.1.4.15 </t>
  </si>
  <si>
    <t>Convenio Invias No 1245/17 Radicado Gobernación 2287/17 (Enajenación De ISAGEN) Municipio de Betulia  </t>
  </si>
  <si>
    <t>TI.B.1.1.4.16 </t>
  </si>
  <si>
    <t>Convenio Invias No 1245/17 Radicado Gobernación 2287/17 (Enajenación De ISAGEN) Municipio de Bolivar  </t>
  </si>
  <si>
    <t>TI.B.1.1.4.17 </t>
  </si>
  <si>
    <t>Convenio Invias No 1245/17 Radicado Gobernación 2287/17 (Enajenación de ISAGEN) Municipio De Cabrera  </t>
  </si>
  <si>
    <t>TI.B.1.1.4.18 </t>
  </si>
  <si>
    <t>Convenio Invias No 1245/17 Radicado Gobernación 2287/17 (Enajenación de ISAGEN) Municipio de Cimitarra </t>
  </si>
  <si>
    <t>TI.B.1.1.4.19 </t>
  </si>
  <si>
    <t>Convenio Invias No 1245/17 Radicado Gobernación 2287/17 (Enajenación De ISAGEN) Municipio de Curiti  </t>
  </si>
  <si>
    <t>TI.B.1.1.4.20 </t>
  </si>
  <si>
    <t>Convenio Invias No 1245/17 Radicado Gobernación 2287/17 (Enajenación De ISAGEN) Municipio de Guaca  </t>
  </si>
  <si>
    <t>TI.B.1.1.4.21 </t>
  </si>
  <si>
    <t>Convenio Invias No 1245/17 Radicado Gobernación 2287/17 (Enajenación de ISAGEN) Municipio De Guapota  </t>
  </si>
  <si>
    <t>TI.B.1.1.4.22 </t>
  </si>
  <si>
    <t>Convenio Invias No 1245/17 Radicado Gobernación 2287/17 (Enajenación De ISAGEN) Municipio De Ocamonte  </t>
  </si>
  <si>
    <t>TI.B.1.1.4.23 </t>
  </si>
  <si>
    <t>Convenio Invias No 1245/17 Radicado Gobernación 2287/17 (Enajenación De ISAGEN) Municipio De Paramo  </t>
  </si>
  <si>
    <t>TI.B.1.1.4.24 </t>
  </si>
  <si>
    <t>Convenio Invias No 1245/17 Radicado Gobernación 2287/17 (Enajenación De ISAGEN) Municipio de Puente Nacional  </t>
  </si>
  <si>
    <t>TI.B.1.1.4.25 </t>
  </si>
  <si>
    <t>Convenio Invias No 1245/17 Radicado Gobernación 2287/17 (Enajenación de ISAGEN) Municipio de Valle de San Jose  </t>
  </si>
  <si>
    <t>TI.B.1.1.4.26 </t>
  </si>
  <si>
    <t>Convenio Invias No 1245/17 Radicado Gobernación 2287/17 (Enajenación De ISAGEN) Municipio De Zapatoca  </t>
  </si>
  <si>
    <t>TI.B.1.1.4.27 </t>
  </si>
  <si>
    <t>Convenio Invias No 1245/17 Radicado Gobernación 2287/17 (Enajenación De ISAGEN) Municipio De Palmas Del Socorro  </t>
  </si>
  <si>
    <t>TI.B.1.1.4.28 </t>
  </si>
  <si>
    <t>Convenio Invias No 1245/17 Radicado Gobernación 2287/17 (Enajenación De ISAGEN) Municipio De Pinchote  </t>
  </si>
  <si>
    <t>TI.B.1.1.4.29 </t>
  </si>
  <si>
    <t>Convenio No 1250/17 Radicado Gob No 2288/17 (Enajenación de ISAGEN) Invias  </t>
  </si>
  <si>
    <t>TI.B.1.1.4.30 </t>
  </si>
  <si>
    <t>Convenio No 1374/2017 Coldeportes Radicado Gob 2289/17 (Enajenación De ISAGEN)  </t>
  </si>
  <si>
    <t>TI.B.6.2.1.1.3.02 </t>
  </si>
  <si>
    <t>TI.B.6.2.1.1.3.03 </t>
  </si>
  <si>
    <t>Reintegros I.C.L.D Rec Bce  </t>
  </si>
  <si>
    <t>RECURSOS DE FORZOSA INVERSIÓN (CON DESTINACIÓN ESPECIFICA) </t>
  </si>
  <si>
    <t>S.G.P Agua Potable y Saneamiento Basico Rec. Bce </t>
  </si>
  <si>
    <t>TI.B.6.2.1.2.1.5.01 </t>
  </si>
  <si>
    <t>S.G.P Agua Potable Y Saneamiento Basico Rec. Bce </t>
  </si>
  <si>
    <t>OTROS RECURSOS DE FORZOSA INVERSIÓN DIFERENTES AL SGP (CON DESTINACIÓN ESPECÍFICA) </t>
  </si>
  <si>
    <t>RECURSOS DE COFINANCIACION  </t>
  </si>
  <si>
    <t>TI.B.6.2.1.2.9.10.001 </t>
  </si>
  <si>
    <t>Contrato No 34 Especifico Derivado del Cto Plan-Radicado Gob 1294 del 29 De Junio/2017 Rec Bce </t>
  </si>
  <si>
    <t>TI.B.6.2.1.2.9.10.002 </t>
  </si>
  <si>
    <t>Convenio 1387/17 Unidad Atención Y Rep Int Victimas Radicado Gob No 2293/17 Rec Bce </t>
  </si>
  <si>
    <t>TI.B.6.2.1.2.9.10.003 </t>
  </si>
  <si>
    <t>Convenio 1641/16 Radicado Gob 2268 del 02 De Noviembre 2016 Rec Bce </t>
  </si>
  <si>
    <t>TI.B.6.2.1.2.9.10.004 </t>
  </si>
  <si>
    <t>Convenio Interadministrativo No 2212/17 Municipio de Bucaramanga Rec Bce </t>
  </si>
  <si>
    <t>TI.B.6.2.1.2.9.10.005 </t>
  </si>
  <si>
    <t>Convenio Interadministrativo No 2212/17 Municipio de Floridablanca Rec Bce </t>
  </si>
  <si>
    <t>TI.B.6.2.1.2.9.10.006 </t>
  </si>
  <si>
    <t>Convenio No 1112/2017 Municipio de Barrancabermeja Rec Bce </t>
  </si>
  <si>
    <t>TI.B.6.2.1.2.9.10.007 </t>
  </si>
  <si>
    <t>Convenio No 1112/2017 Municipio de Bucaramanga Rec Bce </t>
  </si>
  <si>
    <t>TI.B.6.2.1.2.9.10.008 </t>
  </si>
  <si>
    <t>Convenio No 1112/2017 Municipio de Floridablanca Rec Bce </t>
  </si>
  <si>
    <t>TI.B.6.2.1.2.9.10.009 </t>
  </si>
  <si>
    <t>Convenio No 1112/2017 Municipio de Girón Rec Bce </t>
  </si>
  <si>
    <t>TI.B.6.2.1.2.9.10.010 </t>
  </si>
  <si>
    <t>Convenio No 1112/2017 Municipio de Piedecuesta Rec Bce </t>
  </si>
  <si>
    <t>TI.B.6.2.1.2.9.10.011 </t>
  </si>
  <si>
    <t>Convenio No 1363/17 Min-Educación Gob No 2290/17 (Enajenación Isagen) Rec Bce </t>
  </si>
  <si>
    <t>TI.B.6.2.1.2.9.10.012 </t>
  </si>
  <si>
    <t>Convenio No 1365/17 Coldeportes Radicado Gob 2286/17 Municipio de Piedecuesta Rec Bce </t>
  </si>
  <si>
    <t>TI.B.6.2.1.2.9.10.013 </t>
  </si>
  <si>
    <t>Convenio No 1374/2017 Coldeportes Radicado Gob 2289/17 (Enajenación de (Isagen) Rec Bce </t>
  </si>
  <si>
    <t>TI.B.6.2.1.2.9.10.014 </t>
  </si>
  <si>
    <t>Convenio Nro 3006765 Radicado Gob 1306 del 04 Julio-2017 Aporte Departamento de Antioquia Rec Bce </t>
  </si>
  <si>
    <t>TI.B.6.2.1.2.9.10.015 </t>
  </si>
  <si>
    <t>Convenio Nro 3006765 Radicado Gob 1306 del 04 Julio-2017 Aporte Ecopetrol Rec Bce </t>
  </si>
  <si>
    <t>TI.B.6.2.1.2.9.10.016 </t>
  </si>
  <si>
    <t>Convenio Nro 3006765 Radicado Gob 1306 del 04 Julio-2017 Aporte Instituto Nacional de Vías "INVIAS" Rec Bce </t>
  </si>
  <si>
    <t>TI.B.6.2.1.2.9.10.017 </t>
  </si>
  <si>
    <t>Convenio Nro 3006765 Radicado Gob 1306 del 04 Julio-2017 Aporte Municipio de Barrancabermeja Rec Bce </t>
  </si>
  <si>
    <t>TI.B.6.2.1.2.9.10.018 </t>
  </si>
  <si>
    <t>Convenio Nro 3006765 Radicado Gob 1306 del 04 Julio-2017 Aporte Municipio de Yondo Rec Bce </t>
  </si>
  <si>
    <t>TI.B.6.2.1.2.9.10.019 </t>
  </si>
  <si>
    <t>Convenio 1513/16 Radicado Gob 2061 del 11 De Octubre 2016 Rec Bce </t>
  </si>
  <si>
    <t>TI.B.6.2.1.2.9.10.020 </t>
  </si>
  <si>
    <t>Convenio 1511/16 Radicado Gob 2262 del 11 De Octubre 2016 Rec Bce </t>
  </si>
  <si>
    <t>TI.B.6.2.1.2.9.10.021 </t>
  </si>
  <si>
    <t>Cont Espec No 002 Derivado del Cont Plan Nación Dpto de Sder 2013-2018 Rad Dpto 1506 Agost 18-2016 Rec Bce </t>
  </si>
  <si>
    <t>TI.B.6.2.1.2.9.10.022 </t>
  </si>
  <si>
    <t>Convenio Interadministrativo Derivado No 2133772 Rec Bce </t>
  </si>
  <si>
    <t>TI.B.6.2.1.2.9.10.023 </t>
  </si>
  <si>
    <t>Convenio Interadministrativo Derivado No 2133895 Rec Bce </t>
  </si>
  <si>
    <t>TI.B.6.2.1.2.9.10.024 </t>
  </si>
  <si>
    <t>Convenio Invías 2963/2013 Radicado Gobernación 4859-2013 (Contrato Plan)  Rec Bce </t>
  </si>
  <si>
    <t>TI.B.6.2.1.2.9.10.025 </t>
  </si>
  <si>
    <t>Convenio Invias N°4859 De 01 De Noviembre De 2013 (Contrato Plan) Rec Bce </t>
  </si>
  <si>
    <t>TI.B.6.2.1.2.9.10.026 </t>
  </si>
  <si>
    <t>Contrato Plan (Conv Invias Nº 4859 De 01 De Nov-2013) Rec Bce </t>
  </si>
  <si>
    <t>TI.B.6.2.1.2.9.10.027 </t>
  </si>
  <si>
    <t>Recursos De Cofinanciación Rec Bce </t>
  </si>
  <si>
    <t>TI.B.6.2.1.2.9.10.028 </t>
  </si>
  <si>
    <t>Recursos de Cofinanciación Convenio 1233 Del 9 De Marzo De 2015 Rec Bce </t>
  </si>
  <si>
    <t>TI.B.6.2.1.2.9.10.029 </t>
  </si>
  <si>
    <t>Adicional 2 Convenio Invias Contrato Plan No 2963/2013 Rad. Gobernación No 4859/2013 (Enajenación de ISAGEN) Vía Contratación-Guadalupe Dpto Sder Rec Bce </t>
  </si>
  <si>
    <t>TI.B.6.2.1.2.9.10.030 </t>
  </si>
  <si>
    <t>Adicional 2 Convenio Invias Contrato Plan No 2963/2013 Rad. Gobernación No 4859/2013 (Enajenación de ISAGEN) Via El Carmen-Yarima Dpto Sder Rec Bce </t>
  </si>
  <si>
    <t>TI.B.6.2.1.2.9.10.031 </t>
  </si>
  <si>
    <t>Adicional 2 Convenio Invias Contrato Plan No 2963/2013 Rad. Gobernación No 4859/2013 (Enajenación de ISAGEN) Via Guacamayo-Contratación Dpto Sder Rec Bce </t>
  </si>
  <si>
    <t>TI.B.6.2.1.2.9.10.032 </t>
  </si>
  <si>
    <t>Adicional 2 Convenio Invias Contrato Plan No 2963/2013 Rad. Gobernación No 4859/2013 (Enajenación de ISAGEN) Vía Paramo-Socorro Dpto Sder Rec Bce </t>
  </si>
  <si>
    <t>TI.B.6.2.1.2.9.10.033 </t>
  </si>
  <si>
    <t>Adicional 2 Convenio Invias Contrato Plan No 2963/2013 Rad. Gobernación No 4859/2013 (Enajenación de ISAGEN) Vía Socorro-Paramo Dpto Sder Rec Bce </t>
  </si>
  <si>
    <t>TI.B.6.2.1.2.9.10.034 </t>
  </si>
  <si>
    <t>Convenio Invias No 1245/17 Radicado Gobernación 2287/17 (Enajenación de ISAGEN ) Municipio de Aguada Rec Bce </t>
  </si>
  <si>
    <t>TI.B.6.2.1.2.9.10.035 </t>
  </si>
  <si>
    <t>Convenio Invias No 1245/17 Radicado Gobernación 2287/17 (Enajenación De de ISAGEN) Municipio de Betulia Rec Bce </t>
  </si>
  <si>
    <t>TI.B.6.2.1.2.9.10.036 </t>
  </si>
  <si>
    <t>Convenio Invias No 1245/17 Radicado Gobernacion 2287/17 (Enagenacion De de ISAGEN) Municipio de Bolivar Rec Bce </t>
  </si>
  <si>
    <t>TI.B.6.2.1.2.9.10.037 </t>
  </si>
  <si>
    <t>Convenio Invias No 1245/17 Radicado Gobernacion 2287/17 (Enajenación de ISAGEN) Municipio De Cabrera Rec Bce </t>
  </si>
  <si>
    <t>TI.B.6.2.1.2.9.10.038 </t>
  </si>
  <si>
    <t>Convenio Invias No 1245/17 Radicado Gobernación 2287/17 (Enajenación de ISAGEN) Municipio De Cimitarra Rec Bce </t>
  </si>
  <si>
    <t>TI.B.6.2.1.2.9.10.039 </t>
  </si>
  <si>
    <t>Convenio Invias No 1245/17 Radicado Gobernacion 2287/17 (Enajenación De de ISAGEN) Municipio De Curiti Rec Bce </t>
  </si>
  <si>
    <t>TI.B.6.2.1.2.9.10.040 </t>
  </si>
  <si>
    <t>Convenio Invias No 1245/17 Radicado Gobernación 2287/17 (Enajenación de ISAGEN) Municipio De Guaca Rec Bce </t>
  </si>
  <si>
    <t>TI.B.6.2.1.2.9.10.041 </t>
  </si>
  <si>
    <t>Convenio Invias No 1245/17 Radicado Gobernación 2287/17 (Enajenación De de ISAGEN) Municipio De Guapota Rec Bce </t>
  </si>
  <si>
    <t>TI.B.6.2.1.2.9.10.042 </t>
  </si>
  <si>
    <t>Convenio Invias No 1245/17 Radicado Gobernación 2287/17 (Enajenación De de ISAGEN) Municipio De Ocamonte Rec Bce </t>
  </si>
  <si>
    <t>TI.B.6.2.1.2.9.10.043 </t>
  </si>
  <si>
    <t>Convenio Invias No 1245/17 Radicado Gobernación 2287/17 (Enagenacion de ISAGEN) Municipio De Paramo Rec Bce </t>
  </si>
  <si>
    <t>TI.B.6.2.1.2.9.10.044 </t>
  </si>
  <si>
    <t>Convenio Invias No 1245/17 Radicado Gobernación 2287/17 (Enajenación de ISAGEN) Municipio De Puente Nacional Rec Bce </t>
  </si>
  <si>
    <t>TI.B.6.2.1.2.9.10.045 </t>
  </si>
  <si>
    <t>Convenio Invias No 1245/17 Radicado Gobernación 2287/17 (Enajenación De de ISAGEN) Municipio de Valle De San Jose Rec Bce </t>
  </si>
  <si>
    <t>TI.B.6.2.1.2.9.10.046 </t>
  </si>
  <si>
    <t>Convenio Invias No 1245/17 Radicado Gobernación 2287/17 (Enajenación De de ISAGEN) Municipio De Zapatoca Rec Bce </t>
  </si>
  <si>
    <t>TI.B.6.2.1.2.9.10.047 </t>
  </si>
  <si>
    <t>Convenio Invias No 1245/17 Radicado Gobernación 2287/17 (Enajenación De de ISAGEN) Municipio De Palmas Del Socorro Rec Bce </t>
  </si>
  <si>
    <t>TI.B.6.2.1.2.9.10.048 </t>
  </si>
  <si>
    <t>Convenio Invias No 1245/17 Radicado Gobernacion 2287/17 (Enajenación De de ISAGEN Municipio De Pinchote Rec Bce </t>
  </si>
  <si>
    <t>TI.B.6.2.1.2.9.10.049 </t>
  </si>
  <si>
    <t>Convenio No 1250/17 Radicado Gob No 2288/17 (Enajenación De de ISAGEN) Invias Rec Bce </t>
  </si>
  <si>
    <t>TI.B.6.2.1.2.9.10.050 </t>
  </si>
  <si>
    <t>Convenio No 1250/2017 Radicado Gob No 2288/17 (Enajenación De de ISAGEN) Municipio De Piedecuesta Rec Bce </t>
  </si>
  <si>
    <t>TI.B.6.2.1.2.9.10.051 </t>
  </si>
  <si>
    <t>Recursos De Cofinanciación Convenio No 47/759-2017 de ISAGEN S.A Rad Gob.1288-2017 Rec Bce </t>
  </si>
  <si>
    <t>CREDITO INTERNO BANCA COMERCIAL REC BCE  </t>
  </si>
  <si>
    <t>Crédito Interno - Banca Comercial Privada Rec Bce </t>
  </si>
  <si>
    <t>ESCISION ESSA REC.BCE   </t>
  </si>
  <si>
    <t>EXCEDENTES IDESAN REC. BCE  </t>
  </si>
  <si>
    <t>Excedentes IDESAN Rec Bce  </t>
  </si>
  <si>
    <t>FONDO DE PAZ REC BCE  </t>
  </si>
  <si>
    <t>Fondo de Paz Rec Bce  </t>
  </si>
  <si>
    <t>CONTRIBUCION A LA VALORIZACION REC BCE </t>
  </si>
  <si>
    <t>Contribución a la Valorización Rec Bce  </t>
  </si>
  <si>
    <t>DIVIDENDOS REC BCE  </t>
  </si>
  <si>
    <t>TI.B.6.2.1.2.9.16.001 </t>
  </si>
  <si>
    <t>Dividendos Fondo Regional De Garantías De Santander FGS S.A.Rec Bce   </t>
  </si>
  <si>
    <t>TI.B.6.2.1.2.9.16.002 </t>
  </si>
  <si>
    <t>Dividendos Inmobiliaria Cadenalco Rec Bce   </t>
  </si>
  <si>
    <t>MINCULTURA REC BCE  </t>
  </si>
  <si>
    <t>4% Impuesto Al Consumo Telefonía Móvil Rec Bce </t>
  </si>
  <si>
    <t>VALORIZACION DE ACTIVOS EMPRESA ESSA REC BCE  </t>
  </si>
  <si>
    <t>Valorización de Activos Empresa Essa Rec Bce  </t>
  </si>
  <si>
    <t>PRO -DESARROLLO REC. BCE </t>
  </si>
  <si>
    <t>PRO-ELECTRIFICACIÓN RURAL REC BCE </t>
  </si>
  <si>
    <t>Pro-Electrificación Rural Rec Bce  </t>
  </si>
  <si>
    <t>Pro-Cultura Rec Bce  </t>
  </si>
  <si>
    <t>Pro-Cultura - Rec Bce  </t>
  </si>
  <si>
    <t>Pro-Reforestación Rec Bce  </t>
  </si>
  <si>
    <t>Pro-reforestación - Rec Bce  </t>
  </si>
  <si>
    <t>TI.B.6.2.1.2.9.3.001 </t>
  </si>
  <si>
    <t>Contribución Sobre Contrato de Obra Pública - Ejercito Nacional Rec.Bce </t>
  </si>
  <si>
    <t>TI.B.6.2.1.2.9.3.002 </t>
  </si>
  <si>
    <t>Contribución Sobre Contrato de Obra Pública - Unidad Especial Migración Colombia Rec Bce </t>
  </si>
  <si>
    <t>TI.B.6.2.1.2.9.3.003 </t>
  </si>
  <si>
    <t>Contribución Sobre Cto de Obra Pública Fondo de Seguridad Ciudadana Dto 066/2012 Rec.Bce </t>
  </si>
  <si>
    <t>TI.B.6.2.1.2.9.3.004 </t>
  </si>
  <si>
    <t>Contribución Sobre Cto de Obra Pública Policia Naciona Dto 066/2012 Rec.Bce </t>
  </si>
  <si>
    <t>TI.B.6.2.1.2.9.3.005 </t>
  </si>
  <si>
    <t>Contribución Sobre Cto De Obra Pública Unidad Nacional De Protección Dto 066/2012 Re.Bce </t>
  </si>
  <si>
    <t>TI.B.6.2.1.2.9.3.006 </t>
  </si>
  <si>
    <t>Contribución Sobre Cto Obra Pub Cuerpo Técnico Invest Seccional Sder CTI Dto 066/2012 Rce Bce. </t>
  </si>
  <si>
    <t>RENDIMIENTOS  </t>
  </si>
  <si>
    <t>TI.B.6.2.1.2.9.4.1 </t>
  </si>
  <si>
    <t>RENDIMIENTOS ESTAMPILLAS  </t>
  </si>
  <si>
    <t>TI.B.6.2.1.2.9.4.1.01 </t>
  </si>
  <si>
    <t>Rendimientos Pro -Desarrollo Rec. Bce   </t>
  </si>
  <si>
    <t>TI.B.6.2.1.2.9.4.1.01.01 </t>
  </si>
  <si>
    <t>Rendimientos Pro-Desarrollo Inversión 25% Inf. Deportiva Rec. Bce  </t>
  </si>
  <si>
    <t>TI.B.6.2.1.2.9.4.1.01.02 </t>
  </si>
  <si>
    <t>Rendimientos Pro-Desarrollo Inversión 50% Saneamiento Básico Rec. Bce  </t>
  </si>
  <si>
    <t>TI.B.6.2.1.2.9.4.2 </t>
  </si>
  <si>
    <t>RENDIMIENTOS ESCISIÓN ESSA REC BCE </t>
  </si>
  <si>
    <t>TI.B.6.2.1.2.9.4.2.01 </t>
  </si>
  <si>
    <t>Rendimientos Escisión Essa Rec Bce </t>
  </si>
  <si>
    <t>REINTEGROS  </t>
  </si>
  <si>
    <t>TI.B.6.2.1.2.9.5.002 </t>
  </si>
  <si>
    <t>Reintegro Reserva De Jubilados (MHCP) Con Situación De Fondos Rec Bce </t>
  </si>
  <si>
    <t>Reintegros ICLD Equidad De Género Ord.28/10 Rec Bce </t>
  </si>
  <si>
    <t>UTILIDADES EMPRESA ESSA REC BCE  </t>
  </si>
  <si>
    <t>utilidades Empresa ESSA Rec Bce  </t>
  </si>
  <si>
    <t>FONDO DE CONTINGENCIA  REC.BCE   </t>
  </si>
  <si>
    <t>Fondo de Contingencia Rec.Bce  </t>
  </si>
  <si>
    <t>EQUIDAD DE GENERO ORD. 28/10 REC BCE  </t>
  </si>
  <si>
    <t>Equidad de Genero ORD. 28/10 Rec Bce  </t>
  </si>
  <si>
    <t>MARGEN DE COMERCIALIZACION REC BCE  </t>
  </si>
  <si>
    <t>Margen De Comercialización Rec Bce  </t>
  </si>
  <si>
    <t>TI.A.2.5.3 </t>
  </si>
  <si>
    <t>Otras Rentas Contractuales </t>
  </si>
  <si>
    <t>TI.A.2.5.3.01 </t>
  </si>
  <si>
    <t>SISTEMA GENERAL DE PARTICIPACIONES EDUCACION </t>
  </si>
  <si>
    <t>TI.A.2.6.2.1.1.1.2 </t>
  </si>
  <si>
    <t>TI.A.2.6.2.1.1.1.2.01 </t>
  </si>
  <si>
    <t>TI.A.2.6.2.1.1.1.2.02 </t>
  </si>
  <si>
    <t>TI.B.1.1.5 </t>
  </si>
  <si>
    <t>Programas Otros Sectores </t>
  </si>
  <si>
    <t>TI.B.1.1.5.01 </t>
  </si>
  <si>
    <t>Convenio No 1112/2017 Municipio de Bucaramanga </t>
  </si>
  <si>
    <t>TI.B.1.1.5.02 </t>
  </si>
  <si>
    <t>Convenio No 1112/2017 Municipio de Barrancabermeja </t>
  </si>
  <si>
    <t>TI.B.1.1.5.03 </t>
  </si>
  <si>
    <t>Convenio No 1112/2017 Municipio de Girón </t>
  </si>
  <si>
    <t>TI.B.1.1.5.04 </t>
  </si>
  <si>
    <t>Convenio No 1112/2017 Municipio de Piedecuesta </t>
  </si>
  <si>
    <t>TI.B.1.1.5.05 </t>
  </si>
  <si>
    <t>Convenio No 1112/2017 Municipio de Floridablanca </t>
  </si>
  <si>
    <t>TI.B.1.1.5.06 </t>
  </si>
  <si>
    <t>TI.B.1.1.5.07 </t>
  </si>
  <si>
    <t>TI.B.1.1.5.08 </t>
  </si>
  <si>
    <t>TI.B.1.1.5.09 </t>
  </si>
  <si>
    <t>TI.B.1.1.5.10 </t>
  </si>
  <si>
    <t>TI.B.1.1.5.11 </t>
  </si>
  <si>
    <t>TI.B.1.4.01.02 </t>
  </si>
  <si>
    <t>EXCEDENTES IDESAN </t>
  </si>
  <si>
    <t>TI.B.1.4.01.02.01 </t>
  </si>
  <si>
    <t>Excedentes IDESAN </t>
  </si>
  <si>
    <t>TI.B.13.10.09 </t>
  </si>
  <si>
    <t>Reintegros Margen de Comercialización </t>
  </si>
  <si>
    <t>TI.B.13.10.10 </t>
  </si>
  <si>
    <t>Reintegros Pro-Anciano </t>
  </si>
  <si>
    <t>TI.B.13.10.11 </t>
  </si>
  <si>
    <t>Reintegros Pro-Electrificación </t>
  </si>
  <si>
    <t>TI.B.13.10.12 </t>
  </si>
  <si>
    <t>Reintegros Pro-Hospitales </t>
  </si>
  <si>
    <t>TI.B.13.10.13 </t>
  </si>
  <si>
    <t>Reintegros Fondo Tabacalero </t>
  </si>
  <si>
    <t>TI.B.13.10.14 </t>
  </si>
  <si>
    <t>Reintegros A.C.P.M </t>
  </si>
  <si>
    <t>TI.B.13.10.15 </t>
  </si>
  <si>
    <t>Reintegros Sobretasa Gasolina </t>
  </si>
  <si>
    <t>TI.B.13.10.18.01 </t>
  </si>
  <si>
    <t>Reintegros Rendimientos Margen De Comercialización </t>
  </si>
  <si>
    <t>TI.B.13.10.18.03 </t>
  </si>
  <si>
    <t>Reintegros Rendimientos Pro Desarrollo </t>
  </si>
  <si>
    <t>TI.B.13.10.18.04 </t>
  </si>
  <si>
    <t>Reintegros Rendimientos Pro anciano </t>
  </si>
  <si>
    <t>TI.B.13.10.18.07 </t>
  </si>
  <si>
    <t>Reintegros Rendimientos Pro Hospitales </t>
  </si>
  <si>
    <t>TI.B.13.10.18.08 </t>
  </si>
  <si>
    <t>Reintegros Rendimientos Pro Reforestación </t>
  </si>
  <si>
    <t>TI.B.13.10.18.09 </t>
  </si>
  <si>
    <t>Reintegros Rendimientos Fondo Tabacalero </t>
  </si>
  <si>
    <t>TI.B.13.10.18.15 </t>
  </si>
  <si>
    <t>Reintegros Rendimientos Contribución Sobre Contrato De Obra Publica - Unidad Nacional De Protección </t>
  </si>
  <si>
    <t>TI.B.13.10.18.16 </t>
  </si>
  <si>
    <t>Reintegros Rendimientos A.C.P.M </t>
  </si>
  <si>
    <t>TI.B.13.10.18.17 </t>
  </si>
  <si>
    <t>Reintegros Rendimientos Sobretasa Gasolina </t>
  </si>
  <si>
    <t>TI.B.13.10.18.18 </t>
  </si>
  <si>
    <t>Reintegros Crédito Interno Findeter Vias </t>
  </si>
  <si>
    <t>TI.B.13.10.18.19 </t>
  </si>
  <si>
    <t>Reintegros Rendimientos Utilidades Empresa ESSA </t>
  </si>
  <si>
    <t>TI.B.13.10.18.21 </t>
  </si>
  <si>
    <t>TI.B.13.10.18.22 </t>
  </si>
  <si>
    <t>TI.B.13.10.18.25 </t>
  </si>
  <si>
    <t>Reintegros Rendimientos Participación, Introducción y Comercialización de Licores </t>
  </si>
  <si>
    <t>TI.B.13.10.18.26 </t>
  </si>
  <si>
    <t>Reintegros Rendimientos crédito Interno Findeter Vias </t>
  </si>
  <si>
    <t>TI.B.13.10.19 </t>
  </si>
  <si>
    <t>Reintegros Pro-Desarrollo 50% Saneamiento Basico </t>
  </si>
  <si>
    <t>TI.B.13.10.20 </t>
  </si>
  <si>
    <t>Reintegros Pro-Desarrollo 25% Infraestructura Educativa </t>
  </si>
  <si>
    <t>TI.B.13.10.21 </t>
  </si>
  <si>
    <t>Reintegros Pro-Desarrollo 25% Infraestructura Deportiva </t>
  </si>
  <si>
    <t>TI.B.13.10.22 </t>
  </si>
  <si>
    <t>Reintegros Participación, Introducción y Comercialización de Licores </t>
  </si>
  <si>
    <t>TI.B.13.10.23 </t>
  </si>
  <si>
    <t>Reintegros credito Interno Banca Comercial </t>
  </si>
  <si>
    <t>TI.B.13.10.24 </t>
  </si>
  <si>
    <t>Reintegros ICLD Equidad de Genero Ord.28/10 </t>
  </si>
  <si>
    <t>TI.B.13.13 </t>
  </si>
  <si>
    <t>Reintegros Provenientes de Recursos SGP con destinación especifica - Agua potable y saneamiento básico </t>
  </si>
  <si>
    <t>TI.B.13.13.01 </t>
  </si>
  <si>
    <t>Reintegros Agua Potable y Saneamiento Basico (PDA) </t>
  </si>
  <si>
    <t>TI.B.4 </t>
  </si>
  <si>
    <t>TI.B.4.1 </t>
  </si>
  <si>
    <t>INTERNO </t>
  </si>
  <si>
    <t>TI.B.4.1.5 </t>
  </si>
  <si>
    <t>BANCA COMERCIAL PRIVADA </t>
  </si>
  <si>
    <t>TI.B.4.1.5.01 </t>
  </si>
  <si>
    <t>Credito Banca Comercial Privada </t>
  </si>
  <si>
    <t>Subcuenta Otros Gastos en Salud Inversión </t>
  </si>
  <si>
    <t>TI.A.1.17.1.03.01 </t>
  </si>
  <si>
    <t>TI.A.2.2.9 </t>
  </si>
  <si>
    <t>MULTAS,INFRACCIONES Y SANCIONES POR VOLACION AL REGIMEN DE VENTA DE MEDICAMENTOS CONTROLADOS </t>
  </si>
  <si>
    <t>TI.A.2.2.9.01 </t>
  </si>
  <si>
    <t>Medicamentos Controlados </t>
  </si>
  <si>
    <t>TI.A.2.4.10.01.05 </t>
  </si>
  <si>
    <t>TRANSFERENCIAS DE LIBRE DESTINACION </t>
  </si>
  <si>
    <t>TI.A.2.6.1.2.5 </t>
  </si>
  <si>
    <t>OTRAS TRANSFERENCIAS DEL NIVEL DEPARTAMENTAL </t>
  </si>
  <si>
    <t>TI.A.2.6.1.2.5.01 </t>
  </si>
  <si>
    <t>Subcuenta Otros Gastos en Salud - Funcionamiento </t>
  </si>
  <si>
    <t>TI.A.2.6.2.1.8.1.10.01.01.04 </t>
  </si>
  <si>
    <t>Ayudas Financieras de la Nacion para Programas de Salud Publica </t>
  </si>
  <si>
    <t>TI.A.2.6.2.1.8.1.11 </t>
  </si>
  <si>
    <t>INGRESOS POR COMPENSACION MENOR RECAUDO DE DERECHOS DE EXPLOTACION DE APUESTAS PERMANENTES </t>
  </si>
  <si>
    <t>TI.A.2.6.2.1.8.1.11.01 </t>
  </si>
  <si>
    <t>TI.A.2.6.2.1.8.1.11.02 </t>
  </si>
  <si>
    <t>TI.A.2.6.2.2 </t>
  </si>
  <si>
    <t>DEL NIVEL DEPARTAMENTAL </t>
  </si>
  <si>
    <t>TI.A.2.6.2.2.10 </t>
  </si>
  <si>
    <t>OTRAS TRANSFERENCIAS DEL NIVEL DEPARTAMENTAL PARA INVERSION </t>
  </si>
  <si>
    <t>TI.A.2.6.2.2.10.01 </t>
  </si>
  <si>
    <t>Subcuenta de Prestacion de Servicios de Salud en lo no Cubierto por Subsidios a la Demanda  </t>
  </si>
  <si>
    <t>TI.A.2.6.2.2.10.02 </t>
  </si>
  <si>
    <t>Subcuenta Otros Gastos en Salud Inversion  </t>
  </si>
  <si>
    <t>TI.A.2.6.2.2.10.03 </t>
  </si>
  <si>
    <t>Subcuenta de Salud Publica Colectiva </t>
  </si>
  <si>
    <t>TI.A.2.6.2.4 </t>
  </si>
  <si>
    <t>DEL NIVEL MUNICIPAL </t>
  </si>
  <si>
    <t>TI.A.2.6.2.4.10 </t>
  </si>
  <si>
    <t>Otras transferencias de Origen Mpal. </t>
  </si>
  <si>
    <t>COFINANCIACION </t>
  </si>
  <si>
    <t>TI.B.1.2 </t>
  </si>
  <si>
    <t>Cofinanciacion Departamental - Nivel Central </t>
  </si>
  <si>
    <t>TI.B.1.2.1 </t>
  </si>
  <si>
    <t>Cofinanciacion Departamental en Programas de Salud </t>
  </si>
  <si>
    <t>TI.B.1.2.1.1 </t>
  </si>
  <si>
    <t>Subcuenta Otros Gastos en Salud - Inversion </t>
  </si>
  <si>
    <t>TI.B.1.3 </t>
  </si>
  <si>
    <t>Cofinanciacion Municipal - Nivel Central </t>
  </si>
  <si>
    <t>TI.B.1.3.1 </t>
  </si>
  <si>
    <t>Cofinanciacion Municipal Programas de Salud </t>
  </si>
  <si>
    <t>TI.B.1.3.1.4 </t>
  </si>
  <si>
    <t>Cofinanciacion Municipal en Programas de Salud Otros Diferentes a los Anteriores con Destino a Salud </t>
  </si>
  <si>
    <t>UTILIDADES Y EXCEDENTES FINANCIEROS (EMPRESAS INDUSTRIALES, COMERCIALES Y ESTABLECIMIENTOS PUBLICOS) </t>
  </si>
  <si>
    <t>TI.B.11.02 </t>
  </si>
  <si>
    <t>UTILIDADES DE EMPRESAS INDUSTRIALES Y COMERCIALES </t>
  </si>
  <si>
    <t>TI.B.11.02.01 </t>
  </si>
  <si>
    <t>TI.B.11.02.01.01 </t>
  </si>
  <si>
    <t>Aportes del Departamento </t>
  </si>
  <si>
    <t>TI.B.14.01.01 </t>
  </si>
  <si>
    <t>Reintegros Incapacidades - Funcionamiento </t>
  </si>
  <si>
    <t>TI.B.14.01.02 </t>
  </si>
  <si>
    <t>Reintegros Incapacidades - Salud Publica </t>
  </si>
  <si>
    <t>TI.B.14.01.04 </t>
  </si>
  <si>
    <t>Otros Ingresos - Subcuenta Otros Gastos en Salud -Inversion </t>
  </si>
  <si>
    <t>TI.B.14.01.05 </t>
  </si>
  <si>
    <t>Aportes del Dpto.-Subcuenta Prestacion de Servicios Poblacion Pobre </t>
  </si>
  <si>
    <t>TI.B.14.01.06 </t>
  </si>
  <si>
    <t>Reintegros Varios </t>
  </si>
  <si>
    <t>TI.B.6.1.2.2.3 </t>
  </si>
  <si>
    <t>Recursos de Forzosa Inversión - Salud Prestación del Servicio a la Población pobre no Afiliada </t>
  </si>
  <si>
    <t>TI.B.6.1.2.2.4 </t>
  </si>
  <si>
    <t>Recursos de forzosa inversión - Salud: Otros diferentes a los anteriores con destino a salud </t>
  </si>
  <si>
    <t>Recursos de Forzosa Inversión - Salud : Otros diferentes a los anteriores con destino a Salud </t>
  </si>
  <si>
    <t>TI.B.6.2.1.2.1.2 </t>
  </si>
  <si>
    <t>Recursos de Forsoza Inversion Salud </t>
  </si>
  <si>
    <t>TI.B.6.2.1.2.1.2.2 </t>
  </si>
  <si>
    <t>Recursos de Forsoza Inversion Salud Publica </t>
  </si>
  <si>
    <t>TI.B.6.2.1.2.1.2.3 </t>
  </si>
  <si>
    <t>Recursos de Forsoza Inversion Salud Prestacion de Servicios a la Poblacion Pobre no Afiliada </t>
  </si>
  <si>
    <t>TI.B.6.2.1.2.1.22 </t>
  </si>
  <si>
    <t>Subcuenta Prestacion de Servicios Poblacion Pobre </t>
  </si>
  <si>
    <t>Ayudas Financieras de la Nacion </t>
  </si>
  <si>
    <t>Recursos Ley 1393/2010 </t>
  </si>
  <si>
    <t>Rendimientos Financieros </t>
  </si>
  <si>
    <t>Rentas Cedidas y de Destinacion Especial </t>
  </si>
  <si>
    <t>TI.B.6.2.1.2.9.3.1 </t>
  </si>
  <si>
    <t>TI.B.6.2.1.2.9.3.2 </t>
  </si>
  <si>
    <t>TI.B.6.2.1.2.9.3.3 </t>
  </si>
  <si>
    <t>Rentas Cedidas y de Destinación Especial </t>
  </si>
  <si>
    <t>Subcuenta Prestacion de Servicios Poblacion Pobre no Asegurada </t>
  </si>
  <si>
    <t>TI.B.6.2.1.2.9.4.3 </t>
  </si>
  <si>
    <t>TI.B.6.2.1.2.9.4.4 </t>
  </si>
  <si>
    <t>OTROS RECURSOS </t>
  </si>
  <si>
    <t>TI.B.6.2.1.2.9.5.1 </t>
  </si>
  <si>
    <t>Fondo Rotatorio de Estupefacientes </t>
  </si>
  <si>
    <t>TI.B.6.2.2.10 </t>
  </si>
  <si>
    <t>PASIVOS EXIGIBLES - SALUD </t>
  </si>
  <si>
    <t>TI.B.6.2.2.10.1 </t>
  </si>
  <si>
    <t>TI.B.6.2.2.10.1.1 </t>
  </si>
  <si>
    <t>Subcuenta Otros Gastos en Salud Funcinamiento - Gastos Personales </t>
  </si>
  <si>
    <t>TI.B.6.2.2.10.1.2 </t>
  </si>
  <si>
    <t>Subcuenta Otros Gastos en Salud Funcinamiento - Gastos Generales </t>
  </si>
  <si>
    <t>TI.B.6.2.2.10.2 </t>
  </si>
  <si>
    <t>SUBCUENTA SALUD PUBLICA COLECTIVA </t>
  </si>
  <si>
    <t>TI.B.6.2.2.10.2.1 </t>
  </si>
  <si>
    <t>TI.B.6.2.2.10.2.2 </t>
  </si>
  <si>
    <t>Ayudas Financieras de la Nación </t>
  </si>
  <si>
    <t>TI.B.6.2.2.10.2.3 </t>
  </si>
  <si>
    <t>TI.B.6.2.2.10.2.4 </t>
  </si>
  <si>
    <t>TI.B.6.2.2.10.3 </t>
  </si>
  <si>
    <t>TI.B.6.2.2.10.3.1 </t>
  </si>
  <si>
    <t>TI.B.6.2.2.10.3.2 </t>
  </si>
  <si>
    <t>TI.B.6.2.2.10.3.3 </t>
  </si>
  <si>
    <t>TI.B.6.2.2.10.3.4 </t>
  </si>
  <si>
    <t>TI.B.6.2.2.10.3.5 </t>
  </si>
  <si>
    <t>Rentas Cedidas </t>
  </si>
  <si>
    <t>TI.B.6.2.2.2.1.10.02 </t>
  </si>
  <si>
    <t>Recursos de Forsoza Inversion - Salud Publica Colectiva </t>
  </si>
  <si>
    <t>TI.B.6.2.2.2.1.10.03 </t>
  </si>
  <si>
    <t>Recursos de Forsoza Inversion - Prestacion de Servicios Poblacion Pobre no Afiliada </t>
  </si>
  <si>
    <t>TI.B.6.2.2.2.1.2.3 </t>
  </si>
  <si>
    <t>TI.B.6.2.2.2.1.3 </t>
  </si>
  <si>
    <t>TI.B.6.2.2.2.9.03 </t>
  </si>
  <si>
    <t>Subcuenta Prestacion de Servicios Poblacion Pobre no Afiliada </t>
  </si>
  <si>
    <t>TI.B.6.2.2.2.9.1 </t>
  </si>
  <si>
    <t>TI.B.6.2.2.2.9.1.1 </t>
  </si>
  <si>
    <t>TI.B.6.2.2.2.9.10.1.1 </t>
  </si>
  <si>
    <t>Subcuenta Otros Gastos en Salud Funcionamiento - Gastos Personales </t>
  </si>
  <si>
    <t>TI.B.6.2.2.2.9.10.1.2 </t>
  </si>
  <si>
    <t>Subcuenta Otros Gastos en Salud Funcionamiento - Gastos Generales </t>
  </si>
  <si>
    <t>TI.B.6.2.2.2.9.10.1.3 </t>
  </si>
  <si>
    <t>Subcuenta Otros Gastos en Salud Funcionamiento - Otros Ingresos </t>
  </si>
  <si>
    <t>TI.B.6.2.2.2.9.10.2.1 </t>
  </si>
  <si>
    <t>TI.B.6.2.2.2.9.10.2.2 </t>
  </si>
  <si>
    <t>TI.B.6.2.2.2.9.10.2.3 </t>
  </si>
  <si>
    <t>TI.B.6.2.2.2.9.2 </t>
  </si>
  <si>
    <t>TI.B.6.2.2.2.9.2.1 </t>
  </si>
  <si>
    <t>TI.B.6.2.2.2.9.3 </t>
  </si>
  <si>
    <t>SUBCUENTA OTROS GASTOS EN SALUD FUNCIONAMIENTO </t>
  </si>
  <si>
    <t>TI.B.6.2.2.2.9.3.1 </t>
  </si>
  <si>
    <t>TI.B.6.2.2.2.9.3.2 </t>
  </si>
  <si>
    <t>Subcuenta Otros Gastos en Salud Funcionamiento - Otras Transferencias </t>
  </si>
  <si>
    <t>TI.B.6.2.2.2.9.4 </t>
  </si>
  <si>
    <t>TI.B.6.2.2.2.9.4.1 </t>
  </si>
  <si>
    <t>TI.B.6.2.2.2.9.5 </t>
  </si>
  <si>
    <t>TI.B.6.2.2.2.9.5.1 </t>
  </si>
  <si>
    <t>TI.B.7.1.3 </t>
  </si>
  <si>
    <t>Venta de Terrenos </t>
  </si>
  <si>
    <t>TI.B.7.1.3.1 </t>
  </si>
  <si>
    <t>Aporte del Dpto. - Subcuenta de Prestacion de Servicios de Salud en lo no Cubierto por Subsidios a la Demanda </t>
  </si>
  <si>
    <t>TI.B.8.2.1.2.3 </t>
  </si>
  <si>
    <t>Provenientes de Recursos de SGP con destinacion especifica-Salud Servicios a la Poblacion Pobre no afiliada </t>
  </si>
  <si>
    <t>TI.B.8.2.1.2.4.04 </t>
  </si>
  <si>
    <t>Rendimientos Financieros Hospitales Liquidados </t>
  </si>
  <si>
    <t>TI.B.8.2.3.2.05 </t>
  </si>
  <si>
    <t>Transferencias de libre destinación </t>
  </si>
  <si>
    <t>TI.A.2.6.1.1 </t>
  </si>
  <si>
    <t>Del Nivel Nacional </t>
  </si>
  <si>
    <t>TI.A.2.6.1.1.7 </t>
  </si>
  <si>
    <t>Otras transferencias del nivel central nacional para funcionamiento </t>
  </si>
  <si>
    <t>TI.A.2.6.1.1.7.10 </t>
  </si>
  <si>
    <t>Otros Ingresos no Tributarios </t>
  </si>
  <si>
    <t>TI.B.13.10 </t>
  </si>
  <si>
    <t>OTROS REINTEGROS </t>
  </si>
  <si>
    <t>TI.B.13.10.1 </t>
  </si>
  <si>
    <t>Reintegros SGP vigencias anteriores </t>
  </si>
  <si>
    <t>SUPERAVIT FISCAL VIGENCIAS ANTERIORES NO INCORPORADO </t>
  </si>
  <si>
    <t>RECURSOS DE FORZOSA INVERSION (CON DESTINACION ESPECIFICA) </t>
  </si>
  <si>
    <t>TI.B.6.2.2.2.1.1 </t>
  </si>
  <si>
    <t>RECURSOS DE FORZOSA INVERSION - EDUCACION </t>
  </si>
  <si>
    <t>TI.B.6.2.2.2.1.1.1 </t>
  </si>
  <si>
    <t>Otros Recursos de Forzosa Inversion diferentes al SGP (con destinacion Especifica) </t>
  </si>
  <si>
    <t>Rendimientos por operaciones financieras Educación para el trabajo </t>
  </si>
  <si>
    <t xml:space="preserve">   </t>
  </si>
  <si>
    <t>FONDO DE GESTION DEL RIESGO DE DESASTRES DPTO </t>
  </si>
  <si>
    <t>TOTAL  FONDO DE GESTION DEL RIESGO DE DESASTRES DPTO </t>
  </si>
  <si>
    <t>INGRESOS FONDO DE GESTION DE RIESGO DE DESASTRES DEL DEPARTAMENTO DE SANTANDER VIGENCIA 2018 </t>
  </si>
  <si>
    <t>NOTA: Del total del Presupuesto General de los Ingresos del Departamento se descuenta El valor que el Departamento transfiere a la Secretaria de Salud Departamental por valor de $5.436.500.000,oo.</t>
  </si>
  <si>
    <t>ICLD DERECHO DE EXPLOTACION DE MONOPOLIOS DE LICORES -  FONDO DE RENTAS </t>
  </si>
  <si>
    <t>RENDIMIENTOS PRO-REFORESTACION  REC BCE</t>
  </si>
  <si>
    <t>PARA EL BIENESTAR DEL ADULTO MAYOR INVERSION </t>
  </si>
  <si>
    <t>CONTRIBUCION SOBRE CTO DE OBRA PUBLICA UNIDAD NACIONAL DE PROTECCION DTO 066/2012 RE.BCE </t>
  </si>
  <si>
    <t>CONTRIBUCION SOBRE CONTRATO DE OBRA PUBLICA -CTI </t>
  </si>
  <si>
    <t>CREDITO INTERNO - BANCA COMERCIAL PRIVADA </t>
  </si>
  <si>
    <t>REINTEGROS ICLD </t>
  </si>
  <si>
    <t>REINTEGROS ICLD  REC. BCE</t>
  </si>
  <si>
    <t>ICLD EQUIDAD DE GENERO ORD. 28/10 </t>
  </si>
  <si>
    <t>REINTEGROS ESCISION ESSA </t>
  </si>
  <si>
    <t>REINTEGROS ESCISION ESSA  REC. BCE </t>
  </si>
  <si>
    <t>REINTEGROS UTILIDADES EMPRESA ESSA REC BCE </t>
  </si>
  <si>
    <t>RENDIMIENTOS UTILIDADES EMPRESA ESSA REC BCE </t>
  </si>
  <si>
    <t>UTILIDADES EMPRESAS ESSA REC.BCE </t>
  </si>
  <si>
    <t>ADICIONAL 2 CONVENIO INVIAS CONTRATO PLAN NO 2963/2013 RAD. GOBERNACIóN NO 4859/2013 (ENAJENACION DE ISAGEN) VIA GUAVATA PTE NACIONAL DPTO SDER </t>
  </si>
  <si>
    <t>ADICIONAL 2 CONVENIO INVIAS CONTRATO PLAN NO 2963/2013 RAD. GOBERNACIóN NO 4859/2013 (ENAJENACION DE ISAGEN) VIA LA PAZ-GUALILO DPTO SDER </t>
  </si>
  <si>
    <t>ADICIONAL 2 CONVENIO INVIAS CONTRATO PLAN NO 2963/2013 RAD. GOBERNACIóN NO 4859/2013 (ENAJENACION DE ISAGEN) VIA SAN VICENTE-LA RENTA DPTO SDER </t>
  </si>
  <si>
    <t>ADICIONAL 2 CONVENIO INVIAS CONTRATO PLAN NO 2963/2013 RAD. GOBERNACIóN NO 4859/2013 (ENAJENACION DE ISAGEN) VIA VELEZ-CHIPATA-LA PAZ .DPTO SDER </t>
  </si>
  <si>
    <t>ADICIONAL 2 CONVENIO INVIAS CONTRATO PLAN NO 2963/2013 RAD. GOBERNACIóN NO 4859/2013 (ENAJENACION DE ISAGEN) VIA ZAPATOCA GIRON DPTO SDER </t>
  </si>
  <si>
    <t>ADICIONAL CONVENIO 1233 DE MARZO 09 DEL 2015 </t>
  </si>
  <si>
    <t>CONTRATO ESPECIFICO NO 33 DERIVADO DEL CONT PLAN RAD GOB 1291 DEL 22 DE JUNIO DEL 2017 </t>
  </si>
  <si>
    <t>CONTRATO NO 34 ESPECIFICO DERIVADO DEL CTO PLAN-RADICADO GOB 1294 DEL 29 DE JUNIO/2017 </t>
  </si>
  <si>
    <t>CONVENIO 1510/16 RADICADO GOB 2060 DEL 11 DE OCTUBRE 2016 </t>
  </si>
  <si>
    <t>CONVENIO 1513/16 RADICADO GOB 2061 DEL 11 DE OCTUBRE 2016 </t>
  </si>
  <si>
    <t>CONVENIO 3044/15 PROSPERIDAD SOCIAL - FONDO DE INVERSION PARA LA PAZ DPS </t>
  </si>
  <si>
    <t>CONVENIO COLDEPORTES 772/2016 RAD GOBERNACION NO 002 ENERO 10/2017 </t>
  </si>
  <si>
    <t>CONVENIO COLDEPORTES 773/2016 RAD GOBERNACION NO 034-FEBRERO 01/2017 </t>
  </si>
  <si>
    <t>CONVENIO INTERADMINISTRATIVO NO 1384 DEL 13 DE JULIO/2017MUNICIPIO DE BETULIA </t>
  </si>
  <si>
    <t>CONVENIO INTERADMINISTRATIVO NO 1384 DEL 13 DE JULIO/2017-MUNICIPIO DE GUADALUPE </t>
  </si>
  <si>
    <t>CONVENIO INTERADMINISTRATIVO NO 1384 DEL 13 DE JULIO/2017-MUNICIPIO DE LANDAZURI </t>
  </si>
  <si>
    <t>CONVENIO INTERADMINISTRATIVO NO 1384 DEL 13 DE JULIO/2017-MUNICIPIO DE MATANZA </t>
  </si>
  <si>
    <t>CONVENIO INTERADMINISTRATIVO NO 1384 DEL 13 DE JULIO/2017-MUNICIPIO DE SAN MIGUEL </t>
  </si>
  <si>
    <t>CONVENIO INTERADMINISTRATIVO NO 1384 DEL 13 DE JULIO/2017-MUNICIPIO DE SANTA HELENA DEL OPóN </t>
  </si>
  <si>
    <t>CONVENIO INTERADMINISTRATIVO NO 16 /2017. FND RAD GOBERNACION 1359 DE JULIO 11/2017 </t>
  </si>
  <si>
    <t>CONVENIO NO 1112/2017 MUNICIPIO DE BARRANCABERMEJA </t>
  </si>
  <si>
    <t>CONVENIO NO 1112/2017 MUNICIPIO DE BUCARAMANGA </t>
  </si>
  <si>
    <t>CONVENIO NO 1112/2017 MUNICIPIO DE FLORIDABLANCA </t>
  </si>
  <si>
    <t>CONVENIO NO 1112/2017 MUNICIPIO DE GIRON </t>
  </si>
  <si>
    <t>CONVENIO NO 1112/2017 MUNICIPIO DE PIEDECUESTA </t>
  </si>
  <si>
    <t>CONVENIO Nº 3044/2015 REC BCE </t>
  </si>
  <si>
    <t>CONVENIO NO 478/2016 MIN-TRANSPORTE RADICADO DE LA GOBERNACION NO 1993-2016 </t>
  </si>
  <si>
    <t>CONVENIO NO 5264/2013 - INVIAS 3237/2013 REC.BCE </t>
  </si>
  <si>
    <t>PROGRAMA DE INFRAESTRUCTURA CONTRATO PLAN </t>
  </si>
  <si>
    <t>RECURSOS DE COFINANCIACION CONVENIO NO 3044/2015 </t>
  </si>
  <si>
    <t>RECURSOS DE COFNANCIACION CONVENIO NO 47/759-2017 ISAGEN S.A RAD GOB.1288-2017 </t>
  </si>
  <si>
    <t>ICLD  REC BCE </t>
  </si>
  <si>
    <t>AFN - RESOL. MINSOCIAL NO.738/17 CONTROL LEPRA </t>
  </si>
  <si>
    <t>AFN-RESOL. MINSOCIAL  NO.739/17 CONTROL TUBERCULOSIS </t>
  </si>
  <si>
    <t>AFN-RESOL. MINSOCIAL N.2310 /17 INIMPUTABLES  </t>
  </si>
  <si>
    <t>AFN -RES. 4874/13 APOYO PROGRAMAS DE SANEAMIENTO FISCAL Y FINANCIEROS ESES REC BCE </t>
  </si>
  <si>
    <t>VENTA SERV. LABOT. DEPTAL SALUD PUBLICA COLECTIVA </t>
  </si>
  <si>
    <t>VENTA DE ACCIONES FONDO GANADERO DE SANTANDER </t>
  </si>
  <si>
    <t>RENDIMIENTOS FINANCIEROS SUBCTA OTR. GTOS EN SALUD-FUNCIONAMIENTO-REC.BCE. </t>
  </si>
  <si>
    <t>RENDIMIENTOS FINANCIEROS MEDICAMENTOS DE CONTROL REC.BCE. </t>
  </si>
  <si>
    <t>EJECUCION PRESUPUESTAL  DE INGRESOS  A  MARZO 31 DE  2018</t>
  </si>
  <si>
    <t>SAPSB MUNICIPIOS DECERTIFICADOS </t>
  </si>
  <si>
    <t>TOTAL INGRESOS </t>
  </si>
  <si>
    <t>TRANSFERENCIAS DE INVERSION </t>
  </si>
  <si>
    <t>Sistema General de Participaciones </t>
  </si>
  <si>
    <t>TI.A.2.6.2.1.1.5.2 </t>
  </si>
  <si>
    <t>S.G.P Agua Potable y Saneamiento Básico - Municipios Descertificados </t>
  </si>
  <si>
    <t>TI.A.2.6.2.1.1.5.2.1 </t>
  </si>
  <si>
    <t>S.G.P Agua Potable y Saneamiento Básico - Municipios Descertificados MUNICIPIO DE EL CARMEN DE CHUCURI </t>
  </si>
  <si>
    <t>TI.A.2.6.2.1.1.5.2.2 </t>
  </si>
  <si>
    <t>S.G.P Agua Potable y Saneamiento Básico - Municipios Descertificados MUNICIPIO DE GUACA </t>
  </si>
  <si>
    <t>TI.A.2.6.2.1.1.5.2.3 </t>
  </si>
  <si>
    <t>S.G.P Agua Potable y Saneamiento Básico - Municipios Descertificados MUNICIPIO DE MOGOTES </t>
  </si>
  <si>
    <t>Recursos del balance </t>
  </si>
  <si>
    <t>Superávit Fiscal </t>
  </si>
  <si>
    <t>Superávit Fiscal de la Vigencia Anterior </t>
  </si>
  <si>
    <t>Recursos de forzosa inversión SGP (con destinación específica) </t>
  </si>
  <si>
    <t>Participación para Agua Potable y Saneamiento Básico - Municipios Descertificados </t>
  </si>
  <si>
    <t>TI.B.6.2.1.2.1.5.2 </t>
  </si>
  <si>
    <t>TI.B.6.2.1.2.1.5.2.1 </t>
  </si>
  <si>
    <t>TI.B.6.2.1.2.1.5.2.2 </t>
  </si>
  <si>
    <t>TI.B.6.2.1.2.1.5.2.3 </t>
  </si>
  <si>
    <t>Rendimientos por operaciones financieras </t>
  </si>
  <si>
    <t>Provenientes de Recursos con destinación especifica </t>
  </si>
  <si>
    <t>Provenientes de Recursos SGP con destinación especifica - Agua potable y saneamiento básico </t>
  </si>
  <si>
    <t>TI.B.8.2.1.5.2 </t>
  </si>
  <si>
    <t>TI.B.8.2.1.5.2.1 </t>
  </si>
  <si>
    <t>TI.B.8.2.1.5.2.2 </t>
  </si>
  <si>
    <t>TI.B.8.2.1.5.2.3 </t>
  </si>
  <si>
    <t>TOTAL   SAPSB MUNICIPIOS DECERTIFICADOS </t>
  </si>
  <si>
    <t>EJECUCION PRESUPUESTAL  DE INGRESOS  RESERVA PRESUPUESTAL   MARZO 31  DE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</si>
</sst>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_-;\-* #,##0_-;_-* &quot;-&quot;_-;_-@_-"/>
    <numFmt numFmtId="165" formatCode="_ * #,##0.00_ ;_ * \-#,##0.00_ ;_ * &quot;-&quot;??_ ;_ @_ "/>
    <numFmt numFmtId="166" formatCode="_-* #,##0.00_-;\-* #,##0.00_-;_-* &quot;-&quot;_-;_-@_-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3"/>
      <name val="Arial Black"/>
      <family val="2"/>
    </font>
    <font>
      <b/>
      <sz val="10"/>
      <name val="Arial"/>
      <family val="2"/>
    </font>
    <font>
      <b/>
      <i/>
      <sz val="13"/>
      <name val="Arial Black"/>
      <family val="2"/>
    </font>
    <font>
      <sz val="12"/>
      <name val="Arial Black"/>
      <family val="2"/>
    </font>
    <font>
      <sz val="10"/>
      <color theme="1"/>
      <name val="Tahoma"/>
      <family val="2"/>
    </font>
    <font>
      <b/>
      <sz val="13"/>
      <name val="Arial Black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2"/>
      <name val="Arial Black"/>
      <family val="2"/>
    </font>
    <font>
      <b/>
      <i/>
      <sz val="14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 Black"/>
      <family val="2"/>
    </font>
    <font>
      <b/>
      <sz val="8"/>
      <color theme="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3"/>
      <name val="Arial"/>
      <family val="2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4"/>
      <name val="Arial"/>
      <family val="2"/>
    </font>
    <font>
      <sz val="12"/>
      <color theme="1"/>
      <name val="Tahoma"/>
      <family val="2"/>
    </font>
    <font>
      <sz val="9"/>
      <color indexed="81"/>
      <name val="Tahoma"/>
      <family val="2"/>
    </font>
    <font>
      <sz val="9"/>
      <color theme="1"/>
      <name val="Tahoma"/>
      <family val="2"/>
    </font>
    <font>
      <sz val="11"/>
      <name val="Arial Black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16">
    <xf numFmtId="165" fontId="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9" fontId="3" fillId="0" borderId="0" applyFont="0" applyFill="0" applyBorder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3" fillId="0" borderId="0"/>
    <xf numFmtId="164" fontId="48" fillId="0" borderId="0" applyFont="0" applyFill="0" applyBorder="0" applyAlignment="0" applyProtection="0"/>
  </cellStyleXfs>
  <cellXfs count="478">
    <xf numFmtId="0" fontId="0" fillId="0" borderId="0" xfId="0" applyNumberFormat="1"/>
    <xf numFmtId="3" fontId="4" fillId="0" borderId="0" xfId="0" applyNumberFormat="1" applyFont="1" applyFill="1" applyAlignment="1">
      <alignment vertical="center" wrapText="1"/>
    </xf>
    <xf numFmtId="3" fontId="7" fillId="0" borderId="13" xfId="0" applyNumberFormat="1" applyFont="1" applyFill="1" applyBorder="1" applyAlignment="1">
      <alignment vertical="center" wrapText="1"/>
    </xf>
    <xf numFmtId="3" fontId="7" fillId="0" borderId="14" xfId="0" applyNumberFormat="1" applyFont="1" applyFill="1" applyBorder="1" applyAlignment="1">
      <alignment vertical="center" wrapText="1"/>
    </xf>
    <xf numFmtId="3" fontId="4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vertical="center" wrapText="1"/>
    </xf>
    <xf numFmtId="4" fontId="4" fillId="0" borderId="13" xfId="0" applyNumberFormat="1" applyFont="1" applyFill="1" applyBorder="1" applyAlignment="1">
      <alignment vertical="center" wrapText="1"/>
    </xf>
    <xf numFmtId="3" fontId="7" fillId="0" borderId="13" xfId="810" applyNumberFormat="1" applyFont="1" applyFill="1" applyBorder="1" applyAlignment="1">
      <alignment vertical="center" wrapText="1"/>
    </xf>
    <xf numFmtId="3" fontId="12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14" fillId="0" borderId="13" xfId="0" applyNumberFormat="1" applyFont="1" applyFill="1" applyBorder="1" applyAlignment="1">
      <alignment vertical="center" wrapText="1"/>
    </xf>
    <xf numFmtId="4" fontId="4" fillId="0" borderId="15" xfId="0" applyNumberFormat="1" applyFont="1" applyFill="1" applyBorder="1" applyAlignment="1">
      <alignment vertical="center" wrapText="1"/>
    </xf>
    <xf numFmtId="3" fontId="7" fillId="0" borderId="15" xfId="0" applyNumberFormat="1" applyFont="1" applyFill="1" applyBorder="1" applyAlignment="1">
      <alignment vertical="center" wrapText="1"/>
    </xf>
    <xf numFmtId="3" fontId="4" fillId="0" borderId="15" xfId="0" applyNumberFormat="1" applyFont="1" applyFill="1" applyBorder="1" applyAlignment="1">
      <alignment vertical="center" wrapText="1"/>
    </xf>
    <xf numFmtId="3" fontId="12" fillId="0" borderId="14" xfId="0" applyNumberFormat="1" applyFont="1" applyFill="1" applyBorder="1" applyAlignment="1">
      <alignment vertical="center" wrapText="1"/>
    </xf>
    <xf numFmtId="3" fontId="4" fillId="0" borderId="14" xfId="0" applyNumberFormat="1" applyFont="1" applyFill="1" applyBorder="1" applyAlignment="1">
      <alignment vertical="center" wrapText="1"/>
    </xf>
    <xf numFmtId="3" fontId="4" fillId="0" borderId="13" xfId="810" applyNumberFormat="1" applyFont="1" applyFill="1" applyBorder="1" applyAlignment="1">
      <alignment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14" xfId="685" applyNumberFormat="1" applyFont="1" applyFill="1" applyBorder="1" applyAlignment="1">
      <alignment vertical="center" wrapText="1"/>
    </xf>
    <xf numFmtId="3" fontId="4" fillId="0" borderId="13" xfId="685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vertical="center" wrapText="1"/>
    </xf>
    <xf numFmtId="3" fontId="4" fillId="0" borderId="20" xfId="0" applyNumberFormat="1" applyFont="1" applyFill="1" applyBorder="1" applyAlignment="1">
      <alignment horizontal="right" vertical="center" wrapText="1"/>
    </xf>
    <xf numFmtId="3" fontId="7" fillId="0" borderId="16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right" vertical="center" wrapText="1"/>
    </xf>
    <xf numFmtId="3" fontId="7" fillId="0" borderId="13" xfId="685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3" fontId="4" fillId="0" borderId="13" xfId="685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vertical="center" wrapText="1"/>
    </xf>
    <xf numFmtId="3" fontId="12" fillId="0" borderId="14" xfId="685" applyNumberFormat="1" applyFont="1" applyFill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vertical="center" wrapText="1"/>
    </xf>
    <xf numFmtId="3" fontId="12" fillId="0" borderId="13" xfId="685" applyNumberFormat="1" applyFont="1" applyFill="1" applyBorder="1" applyAlignment="1">
      <alignment horizontal="right" vertical="center" wrapText="1"/>
    </xf>
    <xf numFmtId="3" fontId="4" fillId="0" borderId="0" xfId="685" applyNumberFormat="1" applyFont="1" applyFill="1" applyAlignment="1">
      <alignment horizontal="right" vertical="center" wrapText="1"/>
    </xf>
    <xf numFmtId="9" fontId="7" fillId="0" borderId="11" xfId="835" applyNumberFormat="1" applyFont="1" applyFill="1" applyBorder="1" applyAlignment="1">
      <alignment horizontal="center" vertical="center" wrapText="1"/>
    </xf>
    <xf numFmtId="9" fontId="7" fillId="0" borderId="10" xfId="835" applyNumberFormat="1" applyFont="1" applyFill="1" applyBorder="1" applyAlignment="1">
      <alignment horizontal="center" vertical="center" wrapText="1"/>
    </xf>
    <xf numFmtId="9" fontId="7" fillId="0" borderId="17" xfId="835" applyNumberFormat="1" applyFont="1" applyFill="1" applyBorder="1" applyAlignment="1">
      <alignment horizontal="right" vertical="center" wrapText="1"/>
    </xf>
    <xf numFmtId="9" fontId="7" fillId="0" borderId="18" xfId="835" applyNumberFormat="1" applyFont="1" applyFill="1" applyBorder="1" applyAlignment="1">
      <alignment horizontal="right" vertical="center" wrapText="1"/>
    </xf>
    <xf numFmtId="9" fontId="4" fillId="0" borderId="18" xfId="835" applyNumberFormat="1" applyFont="1" applyFill="1" applyBorder="1" applyAlignment="1">
      <alignment horizontal="right" vertical="center" wrapText="1"/>
    </xf>
    <xf numFmtId="9" fontId="4" fillId="0" borderId="23" xfId="835" applyNumberFormat="1" applyFont="1" applyFill="1" applyBorder="1" applyAlignment="1">
      <alignment horizontal="right" vertical="center" wrapText="1"/>
    </xf>
    <xf numFmtId="9" fontId="4" fillId="0" borderId="29" xfId="835" applyNumberFormat="1" applyFont="1" applyFill="1" applyBorder="1" applyAlignment="1">
      <alignment horizontal="right" vertical="center" wrapText="1"/>
    </xf>
    <xf numFmtId="9" fontId="4" fillId="0" borderId="17" xfId="835" applyNumberFormat="1" applyFont="1" applyFill="1" applyBorder="1" applyAlignment="1">
      <alignment horizontal="right" vertical="center" wrapText="1"/>
    </xf>
    <xf numFmtId="9" fontId="4" fillId="0" borderId="0" xfId="835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left" vertical="center" wrapText="1"/>
    </xf>
    <xf numFmtId="3" fontId="4" fillId="0" borderId="15" xfId="685" applyNumberFormat="1" applyFont="1" applyFill="1" applyBorder="1" applyAlignment="1">
      <alignment horizontal="right" vertical="center" wrapText="1"/>
    </xf>
    <xf numFmtId="3" fontId="7" fillId="0" borderId="22" xfId="68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horizontal="right"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4" fontId="4" fillId="0" borderId="13" xfId="812" applyNumberFormat="1" applyFont="1" applyFill="1" applyBorder="1" applyAlignment="1">
      <alignment horizontal="left" vertical="center" wrapText="1"/>
    </xf>
    <xf numFmtId="4" fontId="4" fillId="0" borderId="13" xfId="0" applyNumberFormat="1" applyFont="1" applyFill="1" applyBorder="1" applyAlignment="1" applyProtection="1">
      <alignment vertical="center" wrapText="1"/>
    </xf>
    <xf numFmtId="4" fontId="3" fillId="0" borderId="0" xfId="0" applyNumberFormat="1" applyFont="1" applyFill="1" applyAlignment="1">
      <alignment vertical="center" wrapText="1"/>
    </xf>
    <xf numFmtId="3" fontId="35" fillId="0" borderId="31" xfId="0" applyNumberFormat="1" applyFont="1" applyFill="1" applyBorder="1" applyAlignment="1">
      <alignment vertical="center" wrapText="1"/>
    </xf>
    <xf numFmtId="3" fontId="7" fillId="0" borderId="44" xfId="0" applyNumberFormat="1" applyFont="1" applyFill="1" applyBorder="1" applyAlignment="1">
      <alignment vertical="center" wrapText="1"/>
    </xf>
    <xf numFmtId="3" fontId="12" fillId="0" borderId="44" xfId="0" applyNumberFormat="1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vertical="center" wrapText="1"/>
    </xf>
    <xf numFmtId="3" fontId="40" fillId="0" borderId="43" xfId="0" applyNumberFormat="1" applyFont="1" applyFill="1" applyBorder="1" applyAlignment="1">
      <alignment vertical="center" wrapText="1"/>
    </xf>
    <xf numFmtId="3" fontId="12" fillId="0" borderId="39" xfId="0" applyNumberFormat="1" applyFont="1" applyFill="1" applyBorder="1" applyAlignment="1">
      <alignment vertical="center" wrapText="1"/>
    </xf>
    <xf numFmtId="3" fontId="7" fillId="0" borderId="39" xfId="685" applyNumberFormat="1" applyFont="1" applyFill="1" applyBorder="1" applyAlignment="1">
      <alignment horizontal="right" vertical="center" wrapText="1"/>
    </xf>
    <xf numFmtId="9" fontId="4" fillId="0" borderId="45" xfId="835" applyNumberFormat="1" applyFont="1" applyFill="1" applyBorder="1" applyAlignment="1">
      <alignment horizontal="right" vertical="center" wrapText="1"/>
    </xf>
    <xf numFmtId="9" fontId="7" fillId="0" borderId="42" xfId="835" applyNumberFormat="1" applyFont="1" applyFill="1" applyBorder="1" applyAlignment="1">
      <alignment horizontal="right" vertical="center" wrapText="1"/>
    </xf>
    <xf numFmtId="9" fontId="4" fillId="0" borderId="19" xfId="835" applyNumberFormat="1" applyFont="1" applyFill="1" applyBorder="1" applyAlignment="1">
      <alignment horizontal="right" vertical="center" wrapText="1"/>
    </xf>
    <xf numFmtId="9" fontId="5" fillId="0" borderId="12" xfId="835" applyNumberFormat="1" applyFont="1" applyFill="1" applyBorder="1" applyAlignment="1">
      <alignment vertical="center" wrapText="1"/>
    </xf>
    <xf numFmtId="9" fontId="7" fillId="0" borderId="22" xfId="0" applyNumberFormat="1" applyFont="1" applyFill="1" applyBorder="1" applyAlignment="1">
      <alignment vertical="center" wrapText="1"/>
    </xf>
    <xf numFmtId="3" fontId="7" fillId="0" borderId="20" xfId="0" applyNumberFormat="1" applyFont="1" applyFill="1" applyBorder="1" applyAlignment="1">
      <alignment vertical="center" wrapText="1"/>
    </xf>
    <xf numFmtId="3" fontId="39" fillId="0" borderId="16" xfId="0" applyNumberFormat="1" applyFont="1" applyFill="1" applyBorder="1" applyAlignment="1">
      <alignment wrapText="1"/>
    </xf>
    <xf numFmtId="3" fontId="3" fillId="0" borderId="16" xfId="0" quotePrefix="1" applyNumberFormat="1" applyFont="1" applyFill="1" applyBorder="1" applyAlignment="1">
      <alignment vertical="center" wrapText="1"/>
    </xf>
    <xf numFmtId="3" fontId="35" fillId="0" borderId="25" xfId="0" applyNumberFormat="1" applyFont="1" applyFill="1" applyBorder="1" applyAlignment="1">
      <alignment vertical="center" wrapText="1"/>
    </xf>
    <xf numFmtId="3" fontId="36" fillId="0" borderId="16" xfId="0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vertical="center" wrapText="1"/>
    </xf>
    <xf numFmtId="3" fontId="36" fillId="0" borderId="16" xfId="0" quotePrefix="1" applyNumberFormat="1" applyFont="1" applyFill="1" applyBorder="1" applyAlignment="1">
      <alignment vertical="center" wrapText="1"/>
    </xf>
    <xf numFmtId="3" fontId="11" fillId="0" borderId="16" xfId="0" applyNumberFormat="1" applyFont="1" applyFill="1" applyBorder="1" applyAlignment="1">
      <alignment vertical="center" wrapText="1"/>
    </xf>
    <xf numFmtId="3" fontId="11" fillId="0" borderId="21" xfId="0" applyNumberFormat="1" applyFont="1" applyFill="1" applyBorder="1" applyAlignment="1">
      <alignment vertical="center" wrapText="1"/>
    </xf>
    <xf numFmtId="4" fontId="3" fillId="0" borderId="13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2" xfId="0" applyNumberFormat="1" applyFont="1" applyFill="1" applyBorder="1" applyAlignment="1">
      <alignment vertical="center" wrapText="1"/>
    </xf>
    <xf numFmtId="4" fontId="6" fillId="0" borderId="30" xfId="0" applyNumberFormat="1" applyFont="1" applyFill="1" applyBorder="1" applyAlignment="1" applyProtection="1">
      <alignment vertical="center" wrapText="1"/>
    </xf>
    <xf numFmtId="3" fontId="5" fillId="0" borderId="0" xfId="0" applyNumberFormat="1" applyFont="1" applyFill="1" applyAlignment="1">
      <alignment vertical="center" wrapText="1"/>
    </xf>
    <xf numFmtId="165" fontId="5" fillId="0" borderId="13" xfId="0" applyFont="1" applyFill="1" applyBorder="1" applyAlignment="1" applyProtection="1">
      <alignment horizontal="left" vertical="center" wrapText="1"/>
    </xf>
    <xf numFmtId="4" fontId="36" fillId="0" borderId="13" xfId="0" applyNumberFormat="1" applyFont="1" applyFill="1" applyBorder="1" applyAlignment="1">
      <alignment vertical="center" wrapText="1"/>
    </xf>
    <xf numFmtId="165" fontId="6" fillId="0" borderId="13" xfId="0" applyFont="1" applyFill="1" applyBorder="1" applyAlignment="1" applyProtection="1">
      <alignment horizontal="left" vertical="center" wrapText="1"/>
    </xf>
    <xf numFmtId="3" fontId="4" fillId="0" borderId="30" xfId="685" applyNumberFormat="1" applyFont="1" applyFill="1" applyBorder="1" applyAlignment="1">
      <alignment horizontal="right" vertical="center" wrapText="1"/>
    </xf>
    <xf numFmtId="3" fontId="7" fillId="0" borderId="12" xfId="685" applyNumberFormat="1" applyFont="1" applyFill="1" applyBorder="1" applyAlignment="1">
      <alignment horizontal="right" vertical="center" wrapText="1"/>
    </xf>
    <xf numFmtId="3" fontId="14" fillId="0" borderId="39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3" fontId="10" fillId="0" borderId="13" xfId="0" applyNumberFormat="1" applyFont="1" applyFill="1" applyBorder="1" applyAlignment="1">
      <alignment vertical="center" wrapText="1"/>
    </xf>
    <xf numFmtId="0" fontId="10" fillId="0" borderId="13" xfId="0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45" fillId="0" borderId="13" xfId="0" applyNumberFormat="1" applyFont="1" applyFill="1" applyBorder="1" applyAlignment="1">
      <alignment vertical="center" wrapText="1"/>
    </xf>
    <xf numFmtId="3" fontId="45" fillId="0" borderId="26" xfId="0" applyNumberFormat="1" applyFont="1" applyFill="1" applyBorder="1" applyAlignment="1">
      <alignment vertical="center" wrapText="1"/>
    </xf>
    <xf numFmtId="3" fontId="36" fillId="0" borderId="13" xfId="0" applyNumberFormat="1" applyFont="1" applyFill="1" applyBorder="1" applyAlignment="1">
      <alignment vertical="center" wrapText="1"/>
    </xf>
    <xf numFmtId="165" fontId="4" fillId="0" borderId="16" xfId="0" applyFont="1" applyFill="1" applyBorder="1" applyAlignment="1">
      <alignment horizontal="right" vertical="center" wrapText="1"/>
    </xf>
    <xf numFmtId="165" fontId="4" fillId="0" borderId="13" xfId="0" applyFont="1" applyFill="1" applyBorder="1" applyAlignment="1">
      <alignment vertical="center" wrapText="1"/>
    </xf>
    <xf numFmtId="165" fontId="7" fillId="0" borderId="16" xfId="0" applyFont="1" applyFill="1" applyBorder="1" applyAlignment="1">
      <alignment horizontal="right" vertical="center" wrapText="1"/>
    </xf>
    <xf numFmtId="165" fontId="7" fillId="0" borderId="13" xfId="0" applyFont="1" applyFill="1" applyBorder="1" applyAlignment="1">
      <alignment vertical="center" wrapText="1"/>
    </xf>
    <xf numFmtId="165" fontId="4" fillId="0" borderId="21" xfId="0" applyFont="1" applyFill="1" applyBorder="1" applyAlignment="1">
      <alignment horizontal="right" vertical="center" wrapText="1"/>
    </xf>
    <xf numFmtId="9" fontId="5" fillId="0" borderId="17" xfId="835" applyNumberFormat="1" applyFont="1" applyFill="1" applyBorder="1" applyAlignment="1">
      <alignment horizontal="right" vertical="center" wrapText="1"/>
    </xf>
    <xf numFmtId="4" fontId="5" fillId="0" borderId="13" xfId="685" applyNumberFormat="1" applyFont="1" applyFill="1" applyBorder="1" applyAlignment="1">
      <alignment horizontal="right" vertical="center" wrapText="1"/>
    </xf>
    <xf numFmtId="4" fontId="6" fillId="0" borderId="13" xfId="685" applyNumberFormat="1" applyFont="1" applyFill="1" applyBorder="1" applyAlignment="1">
      <alignment horizontal="right" vertical="center" wrapText="1"/>
    </xf>
    <xf numFmtId="9" fontId="5" fillId="0" borderId="18" xfId="835" applyNumberFormat="1" applyFont="1" applyFill="1" applyBorder="1" applyAlignment="1">
      <alignment horizontal="right" vertical="center" wrapText="1"/>
    </xf>
    <xf numFmtId="164" fontId="5" fillId="0" borderId="13" xfId="1015" applyFont="1" applyFill="1" applyBorder="1" applyAlignment="1">
      <alignment horizontal="right" vertical="center" wrapText="1"/>
    </xf>
    <xf numFmtId="165" fontId="5" fillId="0" borderId="13" xfId="0" applyFont="1" applyFill="1" applyBorder="1" applyAlignment="1">
      <alignment vertical="center" wrapText="1"/>
    </xf>
    <xf numFmtId="4" fontId="5" fillId="0" borderId="13" xfId="812" applyNumberFormat="1" applyFont="1" applyFill="1" applyBorder="1" applyAlignment="1">
      <alignment horizontal="left" vertical="center" wrapText="1"/>
    </xf>
    <xf numFmtId="165" fontId="5" fillId="0" borderId="20" xfId="0" applyFont="1" applyFill="1" applyBorder="1" applyAlignment="1">
      <alignment horizontal="right" vertical="center" wrapText="1"/>
    </xf>
    <xf numFmtId="165" fontId="5" fillId="0" borderId="14" xfId="0" applyFont="1" applyFill="1" applyBorder="1" applyAlignment="1">
      <alignment vertical="center" wrapText="1"/>
    </xf>
    <xf numFmtId="165" fontId="5" fillId="0" borderId="16" xfId="0" applyFont="1" applyFill="1" applyBorder="1" applyAlignment="1">
      <alignment horizontal="right" vertical="center" wrapText="1"/>
    </xf>
    <xf numFmtId="9" fontId="5" fillId="0" borderId="42" xfId="835" applyNumberFormat="1" applyFont="1" applyFill="1" applyBorder="1" applyAlignment="1">
      <alignment vertical="center" wrapText="1"/>
    </xf>
    <xf numFmtId="165" fontId="6" fillId="0" borderId="16" xfId="0" applyFont="1" applyFill="1" applyBorder="1" applyAlignment="1">
      <alignment horizontal="right" vertical="center" wrapText="1"/>
    </xf>
    <xf numFmtId="165" fontId="6" fillId="0" borderId="13" xfId="0" applyFont="1" applyFill="1" applyBorder="1" applyAlignment="1">
      <alignment vertical="center" wrapText="1"/>
    </xf>
    <xf numFmtId="9" fontId="6" fillId="0" borderId="18" xfId="835" applyNumberFormat="1" applyFont="1" applyFill="1" applyBorder="1" applyAlignment="1">
      <alignment horizontal="right" vertical="center" wrapText="1"/>
    </xf>
    <xf numFmtId="9" fontId="5" fillId="0" borderId="42" xfId="835" applyNumberFormat="1" applyFont="1" applyFill="1" applyBorder="1" applyAlignment="1">
      <alignment horizontal="right" vertical="center" wrapText="1"/>
    </xf>
    <xf numFmtId="3" fontId="46" fillId="0" borderId="16" xfId="0" applyNumberFormat="1" applyFont="1" applyFill="1" applyBorder="1" applyAlignment="1">
      <alignment vertical="center" wrapText="1"/>
    </xf>
    <xf numFmtId="3" fontId="50" fillId="0" borderId="20" xfId="0" applyNumberFormat="1" applyFont="1" applyFill="1" applyBorder="1" applyAlignment="1">
      <alignment vertical="center" wrapText="1"/>
    </xf>
    <xf numFmtId="4" fontId="36" fillId="0" borderId="13" xfId="0" applyNumberFormat="1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>
      <alignment horizontal="right" vertical="center" wrapText="1"/>
    </xf>
    <xf numFmtId="4" fontId="5" fillId="0" borderId="46" xfId="0" applyNumberFormat="1" applyFont="1" applyFill="1" applyBorder="1" applyAlignment="1">
      <alignment vertical="center" wrapText="1"/>
    </xf>
    <xf numFmtId="4" fontId="34" fillId="0" borderId="13" xfId="0" applyNumberFormat="1" applyFont="1" applyFill="1" applyBorder="1" applyAlignment="1">
      <alignment horizontal="right" vertical="center" wrapText="1"/>
    </xf>
    <xf numFmtId="4" fontId="43" fillId="0" borderId="13" xfId="0" applyNumberFormat="1" applyFont="1" applyFill="1" applyBorder="1" applyAlignment="1">
      <alignment horizontal="right" vertical="center" wrapText="1"/>
    </xf>
    <xf numFmtId="4" fontId="6" fillId="0" borderId="13" xfId="812" applyNumberFormat="1" applyFont="1" applyFill="1" applyBorder="1" applyAlignment="1">
      <alignment horizontal="left" vertical="center" wrapText="1"/>
    </xf>
    <xf numFmtId="165" fontId="36" fillId="0" borderId="13" xfId="0" applyFont="1" applyFill="1" applyBorder="1" applyAlignment="1">
      <alignment vertical="center" wrapText="1"/>
    </xf>
    <xf numFmtId="165" fontId="49" fillId="0" borderId="16" xfId="0" applyFont="1" applyFill="1" applyBorder="1" applyAlignment="1">
      <alignment horizontal="right" vertical="center" wrapText="1"/>
    </xf>
    <xf numFmtId="3" fontId="36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4" fontId="36" fillId="0" borderId="44" xfId="0" applyNumberFormat="1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left" vertical="center" wrapText="1"/>
    </xf>
    <xf numFmtId="165" fontId="49" fillId="0" borderId="13" xfId="0" applyFont="1" applyFill="1" applyBorder="1" applyAlignment="1">
      <alignment vertical="center" wrapText="1"/>
    </xf>
    <xf numFmtId="4" fontId="36" fillId="0" borderId="18" xfId="0" applyNumberFormat="1" applyFont="1" applyFill="1" applyBorder="1" applyAlignment="1">
      <alignment vertical="center" wrapText="1"/>
    </xf>
    <xf numFmtId="4" fontId="42" fillId="0" borderId="13" xfId="0" applyNumberFormat="1" applyFont="1" applyFill="1" applyBorder="1" applyAlignment="1">
      <alignment horizontal="right" vertical="center" wrapText="1"/>
    </xf>
    <xf numFmtId="165" fontId="42" fillId="0" borderId="16" xfId="0" applyFont="1" applyFill="1" applyBorder="1" applyAlignment="1">
      <alignment horizontal="right" vertical="center" wrapText="1"/>
    </xf>
    <xf numFmtId="165" fontId="34" fillId="0" borderId="16" xfId="0" applyFont="1" applyFill="1" applyBorder="1" applyAlignment="1">
      <alignment horizontal="right" vertical="center" wrapText="1"/>
    </xf>
    <xf numFmtId="165" fontId="34" fillId="0" borderId="21" xfId="0" applyFont="1" applyFill="1" applyBorder="1" applyAlignment="1">
      <alignment horizontal="right" vertical="center" wrapText="1"/>
    </xf>
    <xf numFmtId="4" fontId="5" fillId="0" borderId="22" xfId="0" applyNumberFormat="1" applyFont="1" applyFill="1" applyBorder="1" applyAlignment="1">
      <alignment vertical="center" wrapText="1"/>
    </xf>
    <xf numFmtId="165" fontId="34" fillId="0" borderId="13" xfId="0" applyFont="1" applyFill="1" applyBorder="1" applyAlignment="1">
      <alignment vertical="center" wrapText="1"/>
    </xf>
    <xf numFmtId="165" fontId="42" fillId="0" borderId="13" xfId="0" applyFont="1" applyFill="1" applyBorder="1" applyAlignment="1">
      <alignment vertical="center" wrapText="1"/>
    </xf>
    <xf numFmtId="165" fontId="55" fillId="0" borderId="13" xfId="0" applyFont="1" applyFill="1" applyBorder="1" applyAlignment="1">
      <alignment wrapText="1"/>
    </xf>
    <xf numFmtId="165" fontId="6" fillId="0" borderId="15" xfId="0" applyFont="1" applyFill="1" applyBorder="1" applyAlignment="1">
      <alignment vertical="center" wrapText="1"/>
    </xf>
    <xf numFmtId="165" fontId="43" fillId="0" borderId="16" xfId="0" applyFont="1" applyFill="1" applyBorder="1" applyAlignment="1">
      <alignment horizontal="right" vertical="center" wrapText="1"/>
    </xf>
    <xf numFmtId="165" fontId="43" fillId="0" borderId="13" xfId="0" applyFont="1" applyFill="1" applyBorder="1" applyAlignment="1">
      <alignment vertical="center" wrapText="1"/>
    </xf>
    <xf numFmtId="165" fontId="56" fillId="0" borderId="13" xfId="0" applyFont="1" applyFill="1" applyBorder="1" applyAlignment="1">
      <alignment wrapText="1"/>
    </xf>
    <xf numFmtId="4" fontId="7" fillId="0" borderId="18" xfId="0" applyNumberFormat="1" applyFont="1" applyFill="1" applyBorder="1" applyAlignment="1">
      <alignment vertical="center" wrapText="1"/>
    </xf>
    <xf numFmtId="165" fontId="3" fillId="0" borderId="16" xfId="0" applyFont="1" applyFill="1" applyBorder="1" applyAlignment="1">
      <alignment horizontal="right" vertical="center" wrapText="1"/>
    </xf>
    <xf numFmtId="165" fontId="42" fillId="0" borderId="13" xfId="0" applyFont="1" applyFill="1" applyBorder="1" applyAlignment="1">
      <alignment horizontal="right" vertical="center" wrapText="1"/>
    </xf>
    <xf numFmtId="166" fontId="4" fillId="0" borderId="0" xfId="1015" applyNumberFormat="1" applyFont="1" applyFill="1" applyAlignment="1">
      <alignment vertical="center" wrapText="1"/>
    </xf>
    <xf numFmtId="166" fontId="5" fillId="0" borderId="14" xfId="1015" applyNumberFormat="1" applyFont="1" applyFill="1" applyBorder="1" applyAlignment="1">
      <alignment horizontal="right" vertical="center" wrapText="1"/>
    </xf>
    <xf numFmtId="166" fontId="5" fillId="0" borderId="13" xfId="1015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vertical="center" wrapText="1"/>
    </xf>
    <xf numFmtId="166" fontId="4" fillId="0" borderId="14" xfId="1015" applyNumberFormat="1" applyFont="1" applyFill="1" applyBorder="1" applyAlignment="1">
      <alignment vertical="center" wrapText="1"/>
    </xf>
    <xf numFmtId="4" fontId="51" fillId="24" borderId="0" xfId="0" applyNumberFormat="1" applyFont="1" applyFill="1" applyBorder="1" applyAlignment="1">
      <alignment horizontal="right" wrapText="1"/>
    </xf>
    <xf numFmtId="4" fontId="51" fillId="24" borderId="56" xfId="0" applyNumberFormat="1" applyFont="1" applyFill="1" applyBorder="1" applyAlignment="1">
      <alignment horizontal="right" wrapText="1"/>
    </xf>
    <xf numFmtId="3" fontId="35" fillId="0" borderId="43" xfId="0" applyNumberFormat="1" applyFont="1" applyFill="1" applyBorder="1" applyAlignment="1">
      <alignment vertical="center" wrapText="1"/>
    </xf>
    <xf numFmtId="4" fontId="51" fillId="24" borderId="39" xfId="0" applyNumberFormat="1" applyFont="1" applyFill="1" applyBorder="1" applyAlignment="1">
      <alignment horizontal="right" wrapText="1"/>
    </xf>
    <xf numFmtId="3" fontId="3" fillId="0" borderId="41" xfId="0" applyNumberFormat="1" applyFont="1" applyFill="1" applyBorder="1" applyAlignment="1">
      <alignment vertical="center" wrapText="1"/>
    </xf>
    <xf numFmtId="3" fontId="4" fillId="0" borderId="30" xfId="810" applyNumberFormat="1" applyFont="1" applyFill="1" applyBorder="1" applyAlignment="1">
      <alignment vertical="center" wrapText="1"/>
    </xf>
    <xf numFmtId="3" fontId="38" fillId="0" borderId="31" xfId="0" applyNumberFormat="1" applyFont="1" applyFill="1" applyBorder="1" applyAlignment="1">
      <alignment vertical="center" wrapText="1"/>
    </xf>
    <xf numFmtId="9" fontId="7" fillId="0" borderId="12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4" fontId="4" fillId="0" borderId="0" xfId="811" applyNumberFormat="1" applyFont="1" applyFill="1" applyBorder="1" applyAlignment="1">
      <alignment horizontal="left" vertical="center" wrapText="1"/>
    </xf>
    <xf numFmtId="165" fontId="4" fillId="0" borderId="24" xfId="0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horizontal="left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6" fillId="0" borderId="13" xfId="811" applyNumberFormat="1" applyFont="1" applyFill="1" applyBorder="1" applyAlignment="1">
      <alignment horizontal="left" vertical="center" wrapText="1"/>
    </xf>
    <xf numFmtId="4" fontId="6" fillId="0" borderId="13" xfId="0" applyNumberFormat="1" applyFont="1" applyFill="1" applyBorder="1" applyAlignment="1">
      <alignment horizontal="left" vertical="center" wrapText="1"/>
    </xf>
    <xf numFmtId="4" fontId="6" fillId="0" borderId="13" xfId="734" applyNumberFormat="1" applyFont="1" applyFill="1" applyBorder="1" applyAlignment="1">
      <alignment horizontal="left" vertical="center" wrapText="1"/>
    </xf>
    <xf numFmtId="0" fontId="5" fillId="0" borderId="13" xfId="805" applyFont="1" applyFill="1" applyBorder="1" applyAlignment="1" applyProtection="1">
      <alignment horizontal="right" vertical="center" wrapText="1"/>
    </xf>
    <xf numFmtId="0" fontId="6" fillId="0" borderId="13" xfId="805" applyFont="1" applyFill="1" applyBorder="1" applyAlignment="1" applyProtection="1">
      <alignment horizontal="right" vertical="center" wrapText="1"/>
    </xf>
    <xf numFmtId="165" fontId="57" fillId="0" borderId="16" xfId="0" applyFont="1" applyFill="1" applyBorder="1" applyAlignment="1">
      <alignment horizontal="right" vertical="center" wrapText="1"/>
    </xf>
    <xf numFmtId="165" fontId="57" fillId="0" borderId="13" xfId="0" applyFont="1" applyFill="1" applyBorder="1" applyAlignment="1">
      <alignment vertical="center" wrapText="1"/>
    </xf>
    <xf numFmtId="4" fontId="36" fillId="0" borderId="17" xfId="0" applyNumberFormat="1" applyFont="1" applyFill="1" applyBorder="1" applyAlignment="1">
      <alignment vertical="center" wrapText="1"/>
    </xf>
    <xf numFmtId="4" fontId="36" fillId="0" borderId="14" xfId="0" applyNumberFormat="1" applyFont="1" applyFill="1" applyBorder="1" applyAlignment="1">
      <alignment horizontal="right" vertical="center" wrapText="1"/>
    </xf>
    <xf numFmtId="4" fontId="3" fillId="0" borderId="15" xfId="0" applyNumberFormat="1" applyFont="1" applyFill="1" applyBorder="1" applyAlignment="1">
      <alignment horizontal="right" vertical="center" wrapText="1"/>
    </xf>
    <xf numFmtId="0" fontId="36" fillId="0" borderId="13" xfId="805" applyFont="1" applyFill="1" applyBorder="1" applyAlignment="1" applyProtection="1">
      <alignment vertical="center" wrapText="1"/>
    </xf>
    <xf numFmtId="0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36" fillId="0" borderId="0" xfId="0" applyNumberFormat="1" applyFont="1" applyFill="1" applyAlignment="1">
      <alignment vertical="center" wrapText="1"/>
    </xf>
    <xf numFmtId="0" fontId="36" fillId="0" borderId="51" xfId="0" applyNumberFormat="1" applyFont="1" applyFill="1" applyBorder="1" applyAlignment="1">
      <alignment horizontal="left" vertical="center" wrapText="1"/>
    </xf>
    <xf numFmtId="0" fontId="36" fillId="0" borderId="51" xfId="0" applyNumberFormat="1" applyFont="1" applyFill="1" applyBorder="1" applyAlignment="1">
      <alignment horizontal="center" vertical="center" wrapText="1"/>
    </xf>
    <xf numFmtId="4" fontId="36" fillId="0" borderId="45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Alignment="1">
      <alignment horizontal="center" vertical="center" wrapText="1"/>
    </xf>
    <xf numFmtId="0" fontId="36" fillId="0" borderId="0" xfId="0" applyNumberFormat="1" applyFont="1" applyFill="1" applyAlignment="1">
      <alignment horizontal="center" vertical="center" wrapText="1"/>
    </xf>
    <xf numFmtId="49" fontId="36" fillId="0" borderId="20" xfId="0" applyNumberFormat="1" applyFont="1" applyFill="1" applyBorder="1" applyAlignment="1" applyProtection="1">
      <alignment horizontal="right" vertical="center" wrapText="1"/>
    </xf>
    <xf numFmtId="4" fontId="36" fillId="0" borderId="14" xfId="0" applyNumberFormat="1" applyFont="1" applyFill="1" applyBorder="1" applyAlignment="1">
      <alignment horizontal="left" vertical="center" wrapText="1"/>
    </xf>
    <xf numFmtId="3" fontId="36" fillId="0" borderId="0" xfId="0" applyNumberFormat="1" applyFont="1" applyFill="1" applyAlignment="1">
      <alignment vertical="center" wrapText="1"/>
    </xf>
    <xf numFmtId="49" fontId="36" fillId="0" borderId="16" xfId="0" applyNumberFormat="1" applyFont="1" applyFill="1" applyBorder="1" applyAlignment="1" applyProtection="1">
      <alignment horizontal="right" vertical="center" wrapText="1"/>
    </xf>
    <xf numFmtId="4" fontId="36" fillId="0" borderId="13" xfId="0" applyNumberFormat="1" applyFont="1" applyFill="1" applyBorder="1" applyAlignment="1">
      <alignment horizontal="left" vertical="center" wrapText="1"/>
    </xf>
    <xf numFmtId="4" fontId="36" fillId="0" borderId="13" xfId="812" applyNumberFormat="1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 applyProtection="1">
      <alignment horizontal="right"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4" fontId="36" fillId="0" borderId="13" xfId="811" applyNumberFormat="1" applyFont="1" applyFill="1" applyBorder="1" applyAlignment="1">
      <alignment horizontal="left" vertical="center" wrapText="1"/>
    </xf>
    <xf numFmtId="4" fontId="3" fillId="0" borderId="13" xfId="812" applyNumberFormat="1" applyFont="1" applyFill="1" applyBorder="1" applyAlignment="1">
      <alignment horizontal="left" vertical="center" wrapText="1"/>
    </xf>
    <xf numFmtId="4" fontId="3" fillId="0" borderId="13" xfId="811" applyNumberFormat="1" applyFont="1" applyFill="1" applyBorder="1" applyAlignment="1">
      <alignment horizontal="left" vertical="center" wrapText="1"/>
    </xf>
    <xf numFmtId="49" fontId="36" fillId="0" borderId="16" xfId="811" applyNumberFormat="1" applyFont="1" applyFill="1" applyBorder="1" applyAlignment="1">
      <alignment horizontal="right" vertical="center" wrapText="1"/>
    </xf>
    <xf numFmtId="49" fontId="3" fillId="0" borderId="16" xfId="811" applyNumberFormat="1" applyFont="1" applyFill="1" applyBorder="1" applyAlignment="1">
      <alignment horizontal="right" vertical="center" wrapText="1"/>
    </xf>
    <xf numFmtId="49" fontId="36" fillId="0" borderId="16" xfId="0" applyNumberFormat="1" applyFont="1" applyFill="1" applyBorder="1" applyAlignment="1">
      <alignment horizontal="right" vertical="center" wrapText="1"/>
    </xf>
    <xf numFmtId="49" fontId="36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applyNumberFormat="1" applyFont="1" applyFill="1" applyBorder="1" applyAlignment="1">
      <alignment horizontal="right" vertical="center" wrapText="1"/>
    </xf>
    <xf numFmtId="165" fontId="41" fillId="0" borderId="16" xfId="0" applyFont="1" applyFill="1" applyBorder="1" applyAlignment="1">
      <alignment horizontal="right" vertical="center" wrapText="1"/>
    </xf>
    <xf numFmtId="165" fontId="41" fillId="0" borderId="13" xfId="0" applyFont="1" applyFill="1" applyBorder="1" applyAlignment="1">
      <alignment vertical="center" wrapText="1"/>
    </xf>
    <xf numFmtId="165" fontId="3" fillId="0" borderId="13" xfId="0" applyFont="1" applyFill="1" applyBorder="1" applyAlignment="1">
      <alignment vertical="center" wrapText="1"/>
    </xf>
    <xf numFmtId="165" fontId="49" fillId="0" borderId="13" xfId="0" applyFont="1" applyFill="1" applyBorder="1" applyAlignment="1">
      <alignment wrapText="1"/>
    </xf>
    <xf numFmtId="165" fontId="58" fillId="0" borderId="13" xfId="0" applyFont="1" applyFill="1" applyBorder="1" applyAlignment="1">
      <alignment vertical="center" wrapText="1"/>
    </xf>
    <xf numFmtId="165" fontId="56" fillId="0" borderId="13" xfId="0" applyFont="1" applyFill="1" applyBorder="1" applyAlignment="1">
      <alignment vertical="center" wrapText="1"/>
    </xf>
    <xf numFmtId="165" fontId="41" fillId="0" borderId="16" xfId="0" applyFont="1" applyFill="1" applyBorder="1" applyAlignment="1">
      <alignment horizontal="right" wrapText="1"/>
    </xf>
    <xf numFmtId="165" fontId="41" fillId="0" borderId="13" xfId="0" applyFont="1" applyFill="1" applyBorder="1" applyAlignment="1">
      <alignment wrapText="1"/>
    </xf>
    <xf numFmtId="165" fontId="49" fillId="0" borderId="16" xfId="0" applyFont="1" applyFill="1" applyBorder="1" applyAlignment="1">
      <alignment horizontal="right" wrapText="1"/>
    </xf>
    <xf numFmtId="165" fontId="58" fillId="0" borderId="13" xfId="0" applyFont="1" applyFill="1" applyBorder="1" applyAlignment="1">
      <alignment wrapText="1"/>
    </xf>
    <xf numFmtId="3" fontId="3" fillId="0" borderId="28" xfId="0" applyNumberFormat="1" applyFont="1" applyFill="1" applyBorder="1" applyAlignment="1">
      <alignment horizontal="left" vertical="center" wrapText="1"/>
    </xf>
    <xf numFmtId="3" fontId="36" fillId="0" borderId="37" xfId="0" applyNumberFormat="1" applyFont="1" applyFill="1" applyBorder="1" applyAlignment="1">
      <alignment vertical="center" wrapText="1"/>
    </xf>
    <xf numFmtId="43" fontId="45" fillId="0" borderId="40" xfId="685" applyNumberFormat="1" applyFont="1" applyFill="1" applyBorder="1" applyAlignment="1">
      <alignment vertical="center" wrapText="1"/>
    </xf>
    <xf numFmtId="4" fontId="36" fillId="0" borderId="38" xfId="0" applyNumberFormat="1" applyFont="1" applyFill="1" applyBorder="1" applyAlignment="1">
      <alignment vertical="center" wrapText="1"/>
    </xf>
    <xf numFmtId="43" fontId="45" fillId="0" borderId="33" xfId="685" applyFont="1" applyFill="1" applyBorder="1" applyAlignment="1">
      <alignment vertical="center" wrapText="1"/>
    </xf>
    <xf numFmtId="49" fontId="3" fillId="0" borderId="16" xfId="812" applyNumberFormat="1" applyFont="1" applyFill="1" applyBorder="1" applyAlignment="1">
      <alignment horizontal="right" vertical="center" wrapText="1"/>
    </xf>
    <xf numFmtId="165" fontId="3" fillId="0" borderId="13" xfId="0" applyFont="1" applyFill="1" applyBorder="1" applyAlignment="1" applyProtection="1">
      <alignment horizontal="left" vertical="center" wrapText="1"/>
    </xf>
    <xf numFmtId="165" fontId="36" fillId="0" borderId="16" xfId="0" applyFont="1" applyFill="1" applyBorder="1" applyAlignment="1">
      <alignment horizontal="right" vertical="center" wrapText="1"/>
    </xf>
    <xf numFmtId="0" fontId="41" fillId="0" borderId="13" xfId="0" applyNumberFormat="1" applyFont="1" applyFill="1" applyBorder="1" applyAlignment="1">
      <alignment vertical="center" wrapText="1"/>
    </xf>
    <xf numFmtId="165" fontId="55" fillId="0" borderId="16" xfId="0" applyFont="1" applyFill="1" applyBorder="1" applyAlignment="1">
      <alignment horizontal="right" wrapText="1"/>
    </xf>
    <xf numFmtId="3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4" fontId="5" fillId="0" borderId="53" xfId="0" applyNumberFormat="1" applyFont="1" applyFill="1" applyBorder="1" applyAlignment="1">
      <alignment vertical="center" wrapText="1"/>
    </xf>
    <xf numFmtId="165" fontId="41" fillId="0" borderId="21" xfId="0" applyFont="1" applyFill="1" applyBorder="1" applyAlignment="1">
      <alignment horizontal="right" wrapText="1"/>
    </xf>
    <xf numFmtId="165" fontId="41" fillId="0" borderId="15" xfId="0" applyFont="1" applyFill="1" applyBorder="1" applyAlignment="1">
      <alignment wrapText="1"/>
    </xf>
    <xf numFmtId="4" fontId="6" fillId="0" borderId="47" xfId="0" applyNumberFormat="1" applyFont="1" applyFill="1" applyBorder="1" applyAlignment="1" applyProtection="1">
      <alignment vertical="center" wrapText="1"/>
    </xf>
    <xf numFmtId="4" fontId="5" fillId="25" borderId="44" xfId="0" applyNumberFormat="1" applyFont="1" applyFill="1" applyBorder="1" applyAlignment="1" applyProtection="1">
      <alignment horizontal="right" vertical="center" wrapText="1"/>
    </xf>
    <xf numFmtId="3" fontId="5" fillId="25" borderId="0" xfId="0" applyNumberFormat="1" applyFont="1" applyFill="1" applyBorder="1" applyAlignment="1">
      <alignment vertical="center" wrapText="1"/>
    </xf>
    <xf numFmtId="0" fontId="5" fillId="25" borderId="0" xfId="0" applyNumberFormat="1" applyFont="1" applyFill="1" applyBorder="1" applyAlignment="1">
      <alignment vertical="center" wrapText="1"/>
    </xf>
    <xf numFmtId="3" fontId="59" fillId="0" borderId="0" xfId="0" applyNumberFormat="1" applyFont="1" applyFill="1" applyAlignment="1">
      <alignment horizontal="center" vertical="center" wrapText="1"/>
    </xf>
    <xf numFmtId="165" fontId="59" fillId="0" borderId="16" xfId="0" applyFont="1" applyFill="1" applyBorder="1" applyAlignment="1">
      <alignment horizontal="right" vertical="center" wrapText="1"/>
    </xf>
    <xf numFmtId="165" fontId="59" fillId="0" borderId="13" xfId="0" applyFont="1" applyFill="1" applyBorder="1" applyAlignment="1">
      <alignment vertical="center" wrapText="1"/>
    </xf>
    <xf numFmtId="4" fontId="59" fillId="0" borderId="13" xfId="0" applyNumberFormat="1" applyFont="1" applyFill="1" applyBorder="1" applyAlignment="1" applyProtection="1">
      <alignment vertical="center" wrapText="1"/>
    </xf>
    <xf numFmtId="9" fontId="59" fillId="0" borderId="18" xfId="835" applyNumberFormat="1" applyFont="1" applyFill="1" applyBorder="1" applyAlignment="1">
      <alignment horizontal="right" vertical="center" wrapText="1"/>
    </xf>
    <xf numFmtId="3" fontId="59" fillId="0" borderId="0" xfId="0" applyNumberFormat="1" applyFont="1" applyFill="1" applyAlignment="1">
      <alignment vertical="center" wrapText="1"/>
    </xf>
    <xf numFmtId="4" fontId="5" fillId="0" borderId="47" xfId="0" applyNumberFormat="1" applyFont="1" applyFill="1" applyBorder="1" applyAlignment="1" applyProtection="1">
      <alignment vertical="center" wrapText="1"/>
    </xf>
    <xf numFmtId="165" fontId="44" fillId="0" borderId="13" xfId="0" applyFont="1" applyFill="1" applyBorder="1" applyAlignment="1" applyProtection="1">
      <alignment horizontal="left" vertical="center" wrapText="1"/>
    </xf>
    <xf numFmtId="165" fontId="44" fillId="0" borderId="16" xfId="0" applyFont="1" applyFill="1" applyBorder="1" applyAlignment="1">
      <alignment horizontal="right" vertical="center" wrapText="1"/>
    </xf>
    <xf numFmtId="165" fontId="44" fillId="0" borderId="13" xfId="0" applyFont="1" applyFill="1" applyBorder="1" applyAlignment="1">
      <alignment vertical="center" wrapText="1"/>
    </xf>
    <xf numFmtId="165" fontId="9" fillId="0" borderId="16" xfId="0" applyFont="1" applyFill="1" applyBorder="1" applyAlignment="1">
      <alignment horizontal="right" vertical="center" wrapText="1"/>
    </xf>
    <xf numFmtId="165" fontId="9" fillId="0" borderId="13" xfId="0" applyFont="1" applyFill="1" applyBorder="1" applyAlignment="1">
      <alignment vertical="center" wrapText="1"/>
    </xf>
    <xf numFmtId="165" fontId="51" fillId="0" borderId="16" xfId="0" applyFont="1" applyFill="1" applyBorder="1" applyAlignment="1">
      <alignment horizontal="right" wrapText="1"/>
    </xf>
    <xf numFmtId="165" fontId="51" fillId="0" borderId="13" xfId="0" applyFont="1" applyFill="1" applyBorder="1" applyAlignment="1">
      <alignment wrapText="1"/>
    </xf>
    <xf numFmtId="165" fontId="62" fillId="0" borderId="16" xfId="0" applyFont="1" applyFill="1" applyBorder="1" applyAlignment="1">
      <alignment horizontal="right" wrapText="1"/>
    </xf>
    <xf numFmtId="165" fontId="62" fillId="0" borderId="13" xfId="0" applyFont="1" applyFill="1" applyBorder="1" applyAlignment="1">
      <alignment wrapText="1"/>
    </xf>
    <xf numFmtId="165" fontId="9" fillId="0" borderId="41" xfId="0" applyFont="1" applyFill="1" applyBorder="1" applyAlignment="1">
      <alignment horizontal="right" vertical="center" wrapText="1"/>
    </xf>
    <xf numFmtId="165" fontId="9" fillId="0" borderId="30" xfId="0" applyFont="1" applyFill="1" applyBorder="1" applyAlignment="1">
      <alignment vertical="center" wrapText="1"/>
    </xf>
    <xf numFmtId="165" fontId="9" fillId="0" borderId="49" xfId="0" applyFont="1" applyFill="1" applyBorder="1" applyAlignment="1">
      <alignment horizontal="right" vertical="center" wrapText="1"/>
    </xf>
    <xf numFmtId="165" fontId="9" fillId="0" borderId="47" xfId="0" applyFont="1" applyFill="1" applyBorder="1" applyAlignment="1">
      <alignment vertical="center" wrapText="1"/>
    </xf>
    <xf numFmtId="165" fontId="44" fillId="0" borderId="49" xfId="0" applyFont="1" applyFill="1" applyBorder="1" applyAlignment="1">
      <alignment horizontal="right" vertical="center" wrapText="1"/>
    </xf>
    <xf numFmtId="165" fontId="44" fillId="0" borderId="47" xfId="0" applyFont="1" applyFill="1" applyBorder="1" applyAlignment="1">
      <alignment vertical="center" wrapText="1"/>
    </xf>
    <xf numFmtId="9" fontId="5" fillId="0" borderId="12" xfId="83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Alignment="1">
      <alignment vertical="center" wrapText="1"/>
    </xf>
    <xf numFmtId="9" fontId="5" fillId="0" borderId="48" xfId="835" applyNumberFormat="1" applyFont="1" applyFill="1" applyBorder="1" applyAlignment="1">
      <alignment horizontal="right" vertical="center" wrapText="1"/>
    </xf>
    <xf numFmtId="9" fontId="5" fillId="0" borderId="23" xfId="835" applyNumberFormat="1" applyFont="1" applyFill="1" applyBorder="1" applyAlignment="1">
      <alignment horizontal="right" vertical="center" wrapText="1"/>
    </xf>
    <xf numFmtId="165" fontId="61" fillId="24" borderId="13" xfId="0" applyFont="1" applyFill="1" applyBorder="1" applyAlignment="1">
      <alignment wrapText="1"/>
    </xf>
    <xf numFmtId="165" fontId="39" fillId="24" borderId="13" xfId="0" applyFont="1" applyFill="1" applyBorder="1" applyAlignment="1">
      <alignment wrapText="1"/>
    </xf>
    <xf numFmtId="165" fontId="61" fillId="24" borderId="16" xfId="0" applyFont="1" applyFill="1" applyBorder="1" applyAlignment="1">
      <alignment wrapText="1"/>
    </xf>
    <xf numFmtId="165" fontId="39" fillId="24" borderId="16" xfId="0" applyFont="1" applyFill="1" applyBorder="1" applyAlignment="1">
      <alignment wrapText="1"/>
    </xf>
    <xf numFmtId="165" fontId="39" fillId="24" borderId="21" xfId="0" applyFont="1" applyFill="1" applyBorder="1" applyAlignment="1">
      <alignment wrapText="1"/>
    </xf>
    <xf numFmtId="165" fontId="39" fillId="24" borderId="15" xfId="0" applyFont="1" applyFill="1" applyBorder="1" applyAlignment="1">
      <alignment wrapText="1"/>
    </xf>
    <xf numFmtId="4" fontId="5" fillId="25" borderId="54" xfId="0" applyNumberFormat="1" applyFont="1" applyFill="1" applyBorder="1" applyAlignment="1" applyProtection="1">
      <alignment horizontal="right" vertical="center" wrapText="1"/>
    </xf>
    <xf numFmtId="4" fontId="5" fillId="25" borderId="11" xfId="0" applyNumberFormat="1" applyFont="1" applyFill="1" applyBorder="1" applyAlignment="1">
      <alignment vertical="center" wrapText="1"/>
    </xf>
    <xf numFmtId="3" fontId="5" fillId="0" borderId="13" xfId="0" applyNumberFormat="1" applyFont="1" applyFill="1" applyBorder="1" applyAlignment="1">
      <alignment vertical="center" wrapText="1"/>
    </xf>
    <xf numFmtId="3" fontId="3" fillId="0" borderId="20" xfId="0" applyNumberFormat="1" applyFont="1" applyFill="1" applyBorder="1" applyAlignment="1">
      <alignment horizontal="left" vertical="center" wrapText="1"/>
    </xf>
    <xf numFmtId="3" fontId="36" fillId="0" borderId="14" xfId="0" applyNumberFormat="1" applyFont="1" applyFill="1" applyBorder="1" applyAlignment="1">
      <alignment vertical="center" wrapText="1"/>
    </xf>
    <xf numFmtId="3" fontId="45" fillId="0" borderId="14" xfId="0" applyNumberFormat="1" applyFont="1" applyFill="1" applyBorder="1" applyAlignment="1">
      <alignment vertical="center" wrapText="1"/>
    </xf>
    <xf numFmtId="164" fontId="45" fillId="0" borderId="14" xfId="1015" applyFont="1" applyFill="1" applyBorder="1" applyAlignment="1">
      <alignment vertical="center" wrapText="1"/>
    </xf>
    <xf numFmtId="165" fontId="53" fillId="24" borderId="16" xfId="0" applyFont="1" applyFill="1" applyBorder="1" applyAlignment="1">
      <alignment wrapText="1"/>
    </xf>
    <xf numFmtId="165" fontId="53" fillId="24" borderId="13" xfId="0" applyFont="1" applyFill="1" applyBorder="1" applyAlignment="1">
      <alignment wrapText="1"/>
    </xf>
    <xf numFmtId="165" fontId="55" fillId="0" borderId="13" xfId="0" applyFont="1" applyFill="1" applyBorder="1" applyAlignment="1">
      <alignment horizontal="right" vertical="center" wrapText="1"/>
    </xf>
    <xf numFmtId="165" fontId="53" fillId="0" borderId="16" xfId="0" applyFont="1" applyFill="1" applyBorder="1" applyAlignment="1">
      <alignment horizontal="right" vertical="center" wrapText="1"/>
    </xf>
    <xf numFmtId="165" fontId="53" fillId="0" borderId="13" xfId="0" applyFont="1" applyFill="1" applyBorder="1" applyAlignment="1">
      <alignment vertical="center" wrapText="1"/>
    </xf>
    <xf numFmtId="165" fontId="54" fillId="0" borderId="16" xfId="0" applyFont="1" applyFill="1" applyBorder="1" applyAlignment="1">
      <alignment horizontal="right" vertical="center" wrapText="1"/>
    </xf>
    <xf numFmtId="165" fontId="54" fillId="0" borderId="13" xfId="0" applyFont="1" applyFill="1" applyBorder="1" applyAlignment="1">
      <alignment vertical="center" wrapText="1"/>
    </xf>
    <xf numFmtId="165" fontId="60" fillId="0" borderId="16" xfId="0" applyFont="1" applyFill="1" applyBorder="1" applyAlignment="1">
      <alignment horizontal="right" vertical="center" wrapText="1"/>
    </xf>
    <xf numFmtId="165" fontId="60" fillId="0" borderId="13" xfId="0" applyFont="1" applyFill="1" applyBorder="1" applyAlignment="1">
      <alignment vertical="center" wrapText="1"/>
    </xf>
    <xf numFmtId="165" fontId="34" fillId="0" borderId="15" xfId="0" applyFont="1" applyFill="1" applyBorder="1" applyAlignment="1">
      <alignment vertical="center" wrapText="1"/>
    </xf>
    <xf numFmtId="3" fontId="63" fillId="0" borderId="0" xfId="0" applyNumberFormat="1" applyFont="1" applyFill="1" applyAlignment="1">
      <alignment horizontal="center" vertical="center" wrapText="1"/>
    </xf>
    <xf numFmtId="165" fontId="63" fillId="0" borderId="16" xfId="0" applyFont="1" applyFill="1" applyBorder="1" applyAlignment="1">
      <alignment horizontal="right" vertical="center" wrapText="1"/>
    </xf>
    <xf numFmtId="165" fontId="63" fillId="0" borderId="13" xfId="0" applyFont="1" applyFill="1" applyBorder="1" applyAlignment="1">
      <alignment vertical="center" wrapText="1"/>
    </xf>
    <xf numFmtId="9" fontId="63" fillId="0" borderId="18" xfId="835" applyNumberFormat="1" applyFont="1" applyFill="1" applyBorder="1" applyAlignment="1">
      <alignment horizontal="right" vertical="center" wrapText="1"/>
    </xf>
    <xf numFmtId="3" fontId="63" fillId="0" borderId="0" xfId="0" applyNumberFormat="1" applyFont="1" applyFill="1" applyAlignment="1">
      <alignment vertical="center" wrapText="1"/>
    </xf>
    <xf numFmtId="165" fontId="64" fillId="0" borderId="16" xfId="0" applyFont="1" applyFill="1" applyBorder="1" applyAlignment="1">
      <alignment horizontal="right" vertical="center" wrapText="1"/>
    </xf>
    <xf numFmtId="165" fontId="64" fillId="0" borderId="13" xfId="0" applyFont="1" applyFill="1" applyBorder="1" applyAlignment="1">
      <alignment vertical="center" wrapText="1"/>
    </xf>
    <xf numFmtId="164" fontId="6" fillId="0" borderId="0" xfId="1015" applyFont="1" applyFill="1" applyAlignment="1">
      <alignment vertical="center" wrapText="1"/>
    </xf>
    <xf numFmtId="164" fontId="4" fillId="0" borderId="0" xfId="1015" applyFont="1" applyFill="1" applyAlignment="1">
      <alignment vertical="center" wrapText="1"/>
    </xf>
    <xf numFmtId="164" fontId="4" fillId="0" borderId="0" xfId="1015" applyFont="1" applyFill="1" applyAlignment="1">
      <alignment horizontal="right" vertical="center" wrapText="1"/>
    </xf>
    <xf numFmtId="164" fontId="5" fillId="0" borderId="14" xfId="1015" applyFont="1" applyFill="1" applyBorder="1" applyAlignment="1">
      <alignment horizontal="right" vertical="center" wrapText="1"/>
    </xf>
    <xf numFmtId="164" fontId="5" fillId="0" borderId="14" xfId="1015" applyFont="1" applyFill="1" applyBorder="1" applyAlignment="1">
      <alignment vertical="center" wrapText="1"/>
    </xf>
    <xf numFmtId="164" fontId="5" fillId="0" borderId="13" xfId="1015" applyFont="1" applyFill="1" applyBorder="1" applyAlignment="1">
      <alignment vertical="center" wrapText="1"/>
    </xf>
    <xf numFmtId="164" fontId="6" fillId="0" borderId="13" xfId="1015" applyFont="1" applyFill="1" applyBorder="1" applyAlignment="1">
      <alignment horizontal="right" vertical="center" wrapText="1"/>
    </xf>
    <xf numFmtId="164" fontId="4" fillId="0" borderId="13" xfId="1015" applyFont="1" applyFill="1" applyBorder="1" applyAlignment="1">
      <alignment vertical="center" wrapText="1"/>
    </xf>
    <xf numFmtId="164" fontId="7" fillId="0" borderId="13" xfId="1015" applyFont="1" applyFill="1" applyBorder="1" applyAlignment="1">
      <alignment horizontal="right" vertical="center" wrapText="1"/>
    </xf>
    <xf numFmtId="164" fontId="6" fillId="0" borderId="13" xfId="1015" applyFont="1" applyFill="1" applyBorder="1" applyAlignment="1">
      <alignment vertical="center" wrapText="1"/>
    </xf>
    <xf numFmtId="164" fontId="4" fillId="0" borderId="13" xfId="1015" applyFont="1" applyFill="1" applyBorder="1" applyAlignment="1">
      <alignment horizontal="right" vertical="center" wrapText="1"/>
    </xf>
    <xf numFmtId="164" fontId="7" fillId="0" borderId="13" xfId="1015" applyFont="1" applyFill="1" applyBorder="1" applyAlignment="1">
      <alignment vertical="center" wrapText="1"/>
    </xf>
    <xf numFmtId="164" fontId="4" fillId="0" borderId="15" xfId="1015" applyFont="1" applyFill="1" applyBorder="1" applyAlignment="1">
      <alignment horizontal="right" vertical="center" wrapText="1"/>
    </xf>
    <xf numFmtId="164" fontId="6" fillId="0" borderId="15" xfId="1015" applyFont="1" applyFill="1" applyBorder="1" applyAlignment="1">
      <alignment vertical="center" wrapText="1"/>
    </xf>
    <xf numFmtId="164" fontId="4" fillId="0" borderId="15" xfId="1015" applyFont="1" applyFill="1" applyBorder="1" applyAlignment="1">
      <alignment vertical="center" wrapText="1"/>
    </xf>
    <xf numFmtId="164" fontId="5" fillId="0" borderId="36" xfId="1015" applyFont="1" applyFill="1" applyBorder="1" applyAlignment="1">
      <alignment vertical="center" wrapText="1"/>
    </xf>
    <xf numFmtId="164" fontId="5" fillId="0" borderId="50" xfId="1015" applyFont="1" applyFill="1" applyBorder="1" applyAlignment="1">
      <alignment vertical="center" wrapText="1"/>
    </xf>
    <xf numFmtId="164" fontId="5" fillId="0" borderId="47" xfId="1015" applyFont="1" applyFill="1" applyBorder="1" applyAlignment="1">
      <alignment vertical="center" wrapText="1"/>
    </xf>
    <xf numFmtId="164" fontId="10" fillId="0" borderId="14" xfId="1015" applyFont="1" applyFill="1" applyBorder="1" applyAlignment="1">
      <alignment vertical="center" wrapText="1"/>
    </xf>
    <xf numFmtId="164" fontId="7" fillId="0" borderId="14" xfId="1015" applyFont="1" applyFill="1" applyBorder="1" applyAlignment="1">
      <alignment vertical="center" wrapText="1"/>
    </xf>
    <xf numFmtId="164" fontId="4" fillId="0" borderId="14" xfId="1015" applyFont="1" applyFill="1" applyBorder="1" applyAlignment="1">
      <alignment vertical="center" wrapText="1"/>
    </xf>
    <xf numFmtId="164" fontId="5" fillId="0" borderId="13" xfId="1015" applyFont="1" applyFill="1" applyBorder="1" applyAlignment="1" applyProtection="1">
      <alignment horizontal="right" vertical="center" wrapText="1"/>
    </xf>
    <xf numFmtId="164" fontId="5" fillId="0" borderId="13" xfId="1015" applyFont="1" applyFill="1" applyBorder="1" applyAlignment="1" applyProtection="1">
      <alignment vertical="center" wrapText="1"/>
    </xf>
    <xf numFmtId="164" fontId="6" fillId="0" borderId="13" xfId="1015" applyFont="1" applyFill="1" applyBorder="1" applyAlignment="1" applyProtection="1">
      <alignment vertical="center" wrapText="1"/>
    </xf>
    <xf numFmtId="164" fontId="4" fillId="0" borderId="13" xfId="1015" applyFont="1" applyFill="1" applyBorder="1" applyAlignment="1" applyProtection="1">
      <alignment horizontal="right" vertical="center" wrapText="1"/>
    </xf>
    <xf numFmtId="164" fontId="6" fillId="0" borderId="13" xfId="1015" applyFont="1" applyFill="1" applyBorder="1" applyAlignment="1" applyProtection="1">
      <alignment horizontal="right" vertical="center" wrapText="1"/>
    </xf>
    <xf numFmtId="164" fontId="7" fillId="0" borderId="13" xfId="1015" applyFont="1" applyFill="1" applyBorder="1" applyAlignment="1" applyProtection="1">
      <alignment horizontal="right" vertical="center" wrapText="1"/>
    </xf>
    <xf numFmtId="164" fontId="4" fillId="0" borderId="13" xfId="1015" applyFont="1" applyFill="1" applyBorder="1" applyAlignment="1" applyProtection="1">
      <alignment vertical="center" wrapText="1"/>
    </xf>
    <xf numFmtId="164" fontId="59" fillId="0" borderId="13" xfId="1015" applyFont="1" applyFill="1" applyBorder="1" applyAlignment="1" applyProtection="1">
      <alignment vertical="center" wrapText="1"/>
    </xf>
    <xf numFmtId="164" fontId="59" fillId="0" borderId="13" xfId="1015" applyFont="1" applyFill="1" applyBorder="1" applyAlignment="1">
      <alignment vertical="center" wrapText="1"/>
    </xf>
    <xf numFmtId="164" fontId="59" fillId="0" borderId="13" xfId="1015" applyFont="1" applyFill="1" applyBorder="1" applyAlignment="1" applyProtection="1">
      <alignment horizontal="right" vertical="center" wrapText="1"/>
    </xf>
    <xf numFmtId="164" fontId="4" fillId="0" borderId="15" xfId="1015" applyFont="1" applyFill="1" applyBorder="1" applyAlignment="1" applyProtection="1">
      <alignment horizontal="right" vertical="center" wrapText="1"/>
    </xf>
    <xf numFmtId="164" fontId="6" fillId="0" borderId="14" xfId="1015" applyFont="1" applyFill="1" applyBorder="1" applyAlignment="1">
      <alignment vertical="center" wrapText="1"/>
    </xf>
    <xf numFmtId="164" fontId="42" fillId="0" borderId="13" xfId="1015" applyFont="1" applyFill="1" applyBorder="1" applyAlignment="1">
      <alignment horizontal="right" vertical="center" wrapText="1"/>
    </xf>
    <xf numFmtId="164" fontId="43" fillId="0" borderId="13" xfId="1015" applyFont="1" applyFill="1" applyBorder="1" applyAlignment="1">
      <alignment horizontal="right" vertical="center" wrapText="1"/>
    </xf>
    <xf numFmtId="164" fontId="34" fillId="0" borderId="13" xfId="1015" applyFont="1" applyFill="1" applyBorder="1" applyAlignment="1">
      <alignment horizontal="right" vertical="center" wrapText="1"/>
    </xf>
    <xf numFmtId="164" fontId="55" fillId="0" borderId="13" xfId="1015" applyFont="1" applyFill="1" applyBorder="1" applyAlignment="1">
      <alignment horizontal="right" vertical="center" wrapText="1"/>
    </xf>
    <xf numFmtId="164" fontId="34" fillId="0" borderId="15" xfId="1015" applyFont="1" applyFill="1" applyBorder="1" applyAlignment="1">
      <alignment horizontal="right" vertical="center" wrapText="1"/>
    </xf>
    <xf numFmtId="164" fontId="5" fillId="0" borderId="22" xfId="1015" applyFont="1" applyFill="1" applyBorder="1" applyAlignment="1">
      <alignment vertical="center" wrapText="1"/>
    </xf>
    <xf numFmtId="164" fontId="5" fillId="0" borderId="12" xfId="1015" applyFont="1" applyFill="1" applyBorder="1" applyAlignment="1">
      <alignment vertical="center" wrapText="1"/>
    </xf>
    <xf numFmtId="164" fontId="6" fillId="0" borderId="0" xfId="1015" applyFont="1" applyFill="1" applyAlignment="1">
      <alignment horizontal="left" vertical="center" wrapText="1"/>
    </xf>
    <xf numFmtId="164" fontId="4" fillId="0" borderId="0" xfId="1015" applyFont="1" applyFill="1" applyAlignment="1">
      <alignment horizontal="left" vertical="center" wrapText="1"/>
    </xf>
    <xf numFmtId="164" fontId="7" fillId="0" borderId="0" xfId="1015" applyFont="1" applyFill="1" applyAlignment="1">
      <alignment horizontal="right" vertical="center" wrapText="1"/>
    </xf>
    <xf numFmtId="164" fontId="7" fillId="0" borderId="0" xfId="1015" applyFont="1" applyFill="1" applyAlignment="1">
      <alignment vertical="center" wrapText="1"/>
    </xf>
    <xf numFmtId="3" fontId="4" fillId="0" borderId="28" xfId="0" applyNumberFormat="1" applyFont="1" applyFill="1" applyBorder="1" applyAlignment="1">
      <alignment horizontal="right" vertical="center" wrapText="1"/>
    </xf>
    <xf numFmtId="3" fontId="7" fillId="0" borderId="26" xfId="0" applyNumberFormat="1" applyFont="1" applyFill="1" applyBorder="1" applyAlignment="1">
      <alignment vertical="center" wrapText="1"/>
    </xf>
    <xf numFmtId="164" fontId="6" fillId="0" borderId="26" xfId="1015" applyFont="1" applyFill="1" applyBorder="1" applyAlignment="1">
      <alignment vertical="center" wrapText="1"/>
    </xf>
    <xf numFmtId="164" fontId="4" fillId="0" borderId="26" xfId="1015" applyFont="1" applyFill="1" applyBorder="1" applyAlignment="1">
      <alignment vertical="center" wrapText="1"/>
    </xf>
    <xf numFmtId="164" fontId="7" fillId="0" borderId="26" xfId="1015" applyFont="1" applyFill="1" applyBorder="1" applyAlignment="1">
      <alignment vertical="center" wrapText="1"/>
    </xf>
    <xf numFmtId="9" fontId="4" fillId="0" borderId="48" xfId="835" applyNumberFormat="1" applyFont="1" applyFill="1" applyBorder="1" applyAlignment="1">
      <alignment horizontal="right" vertical="center" wrapText="1"/>
    </xf>
    <xf numFmtId="164" fontId="5" fillId="0" borderId="46" xfId="1015" applyFont="1" applyFill="1" applyBorder="1" applyAlignment="1" applyProtection="1">
      <alignment horizontal="right" vertical="center" wrapText="1"/>
    </xf>
    <xf numFmtId="9" fontId="5" fillId="0" borderId="53" xfId="835" applyNumberFormat="1" applyFont="1" applyFill="1" applyBorder="1" applyAlignment="1">
      <alignment horizontal="right" vertical="center" wrapText="1"/>
    </xf>
    <xf numFmtId="3" fontId="4" fillId="0" borderId="21" xfId="0" applyNumberFormat="1" applyFont="1" applyFill="1" applyBorder="1" applyAlignment="1">
      <alignment horizontal="right" vertical="center" wrapText="1"/>
    </xf>
    <xf numFmtId="3" fontId="3" fillId="0" borderId="15" xfId="0" applyNumberFormat="1" applyFont="1" applyFill="1" applyBorder="1" applyAlignment="1">
      <alignment vertical="center" wrapText="1"/>
    </xf>
    <xf numFmtId="164" fontId="7" fillId="0" borderId="15" xfId="1015" applyFont="1" applyFill="1" applyBorder="1" applyAlignment="1">
      <alignment vertical="center" wrapText="1"/>
    </xf>
    <xf numFmtId="3" fontId="36" fillId="0" borderId="26" xfId="0" applyNumberFormat="1" applyFont="1" applyFill="1" applyBorder="1" applyAlignment="1">
      <alignment vertical="center" wrapText="1"/>
    </xf>
    <xf numFmtId="164" fontId="45" fillId="0" borderId="26" xfId="1015" applyFont="1" applyFill="1" applyBorder="1" applyAlignment="1">
      <alignment vertical="center" wrapText="1"/>
    </xf>
    <xf numFmtId="4" fontId="36" fillId="0" borderId="48" xfId="0" applyNumberFormat="1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vertical="center" wrapText="1"/>
    </xf>
    <xf numFmtId="4" fontId="7" fillId="0" borderId="13" xfId="0" applyNumberFormat="1" applyFont="1" applyFill="1" applyBorder="1" applyAlignment="1" applyProtection="1">
      <alignment vertical="center" wrapText="1"/>
    </xf>
    <xf numFmtId="164" fontId="7" fillId="0" borderId="13" xfId="1015" applyFont="1" applyFill="1" applyBorder="1" applyAlignment="1" applyProtection="1">
      <alignment vertical="center" wrapText="1"/>
    </xf>
    <xf numFmtId="165" fontId="8" fillId="0" borderId="16" xfId="0" applyFont="1" applyFill="1" applyBorder="1" applyAlignment="1">
      <alignment horizontal="right" vertical="center" wrapText="1"/>
    </xf>
    <xf numFmtId="165" fontId="8" fillId="0" borderId="13" xfId="0" applyFont="1" applyFill="1" applyBorder="1" applyAlignment="1">
      <alignment vertical="center" wrapText="1"/>
    </xf>
    <xf numFmtId="4" fontId="8" fillId="0" borderId="13" xfId="0" applyNumberFormat="1" applyFont="1" applyFill="1" applyBorder="1" applyAlignment="1" applyProtection="1">
      <alignment vertical="center" wrapText="1"/>
    </xf>
    <xf numFmtId="4" fontId="8" fillId="0" borderId="18" xfId="0" applyNumberFormat="1" applyFont="1" applyFill="1" applyBorder="1" applyAlignment="1">
      <alignment vertical="center" wrapText="1"/>
    </xf>
    <xf numFmtId="165" fontId="8" fillId="0" borderId="49" xfId="0" applyFont="1" applyFill="1" applyBorder="1" applyAlignment="1">
      <alignment horizontal="right" vertical="center" wrapText="1"/>
    </xf>
    <xf numFmtId="165" fontId="8" fillId="0" borderId="47" xfId="0" applyFont="1" applyFill="1" applyBorder="1" applyAlignment="1">
      <alignment vertical="center" wrapText="1"/>
    </xf>
    <xf numFmtId="4" fontId="8" fillId="0" borderId="47" xfId="0" applyNumberFormat="1" applyFont="1" applyFill="1" applyBorder="1" applyAlignment="1" applyProtection="1">
      <alignment vertical="center" wrapText="1"/>
    </xf>
    <xf numFmtId="165" fontId="4" fillId="0" borderId="41" xfId="0" applyFont="1" applyFill="1" applyBorder="1" applyAlignment="1">
      <alignment horizontal="right" vertical="center" wrapText="1"/>
    </xf>
    <xf numFmtId="165" fontId="4" fillId="0" borderId="30" xfId="0" applyFont="1" applyFill="1" applyBorder="1" applyAlignment="1">
      <alignment vertical="center" wrapText="1"/>
    </xf>
    <xf numFmtId="164" fontId="6" fillId="0" borderId="30" xfId="1015" applyFont="1" applyFill="1" applyBorder="1" applyAlignment="1" applyProtection="1">
      <alignment vertical="center" wrapText="1"/>
    </xf>
    <xf numFmtId="164" fontId="4" fillId="0" borderId="30" xfId="1015" applyFont="1" applyFill="1" applyBorder="1" applyAlignment="1">
      <alignment vertical="center" wrapText="1"/>
    </xf>
    <xf numFmtId="164" fontId="4" fillId="0" borderId="30" xfId="1015" applyFont="1" applyFill="1" applyBorder="1" applyAlignment="1" applyProtection="1">
      <alignment horizontal="right" vertical="center" wrapText="1"/>
    </xf>
    <xf numFmtId="164" fontId="5" fillId="0" borderId="59" xfId="1015" applyFont="1" applyFill="1" applyBorder="1" applyAlignment="1" applyProtection="1">
      <alignment horizontal="right" vertical="center" wrapText="1"/>
    </xf>
    <xf numFmtId="164" fontId="5" fillId="0" borderId="58" xfId="1015" applyFont="1" applyFill="1" applyBorder="1" applyAlignment="1" applyProtection="1">
      <alignment horizontal="right" vertical="center" wrapText="1"/>
    </xf>
    <xf numFmtId="164" fontId="5" fillId="0" borderId="39" xfId="1015" applyFont="1" applyFill="1" applyBorder="1" applyAlignment="1" applyProtection="1">
      <alignment horizontal="right" vertical="center" wrapText="1"/>
    </xf>
    <xf numFmtId="164" fontId="7" fillId="0" borderId="39" xfId="1015" applyFont="1" applyFill="1" applyBorder="1" applyAlignment="1" applyProtection="1">
      <alignment horizontal="right" vertical="center" wrapText="1"/>
    </xf>
    <xf numFmtId="164" fontId="5" fillId="0" borderId="0" xfId="1015" applyFont="1" applyFill="1" applyBorder="1" applyAlignment="1">
      <alignment vertical="center" wrapText="1"/>
    </xf>
    <xf numFmtId="164" fontId="5" fillId="0" borderId="43" xfId="1015" applyFont="1" applyFill="1" applyBorder="1" applyAlignment="1">
      <alignment vertical="center" wrapText="1"/>
    </xf>
    <xf numFmtId="164" fontId="5" fillId="0" borderId="39" xfId="1015" applyFont="1" applyFill="1" applyBorder="1" applyAlignment="1">
      <alignment vertical="center" wrapText="1"/>
    </xf>
    <xf numFmtId="164" fontId="5" fillId="0" borderId="42" xfId="1015" applyFont="1" applyFill="1" applyBorder="1" applyAlignment="1">
      <alignment vertical="center" wrapText="1"/>
    </xf>
    <xf numFmtId="164" fontId="5" fillId="0" borderId="31" xfId="1015" applyFont="1" applyFill="1" applyBorder="1" applyAlignment="1">
      <alignment vertical="center" wrapText="1"/>
    </xf>
    <xf numFmtId="164" fontId="63" fillId="0" borderId="13" xfId="1015" applyFont="1" applyFill="1" applyBorder="1" applyAlignment="1">
      <alignment vertical="center" wrapText="1"/>
    </xf>
    <xf numFmtId="164" fontId="63" fillId="0" borderId="13" xfId="1015" applyFont="1" applyFill="1" applyBorder="1" applyAlignment="1" applyProtection="1">
      <alignment vertical="center" wrapText="1"/>
    </xf>
    <xf numFmtId="164" fontId="63" fillId="0" borderId="13" xfId="1015" applyFont="1" applyFill="1" applyBorder="1" applyAlignment="1" applyProtection="1">
      <alignment horizontal="right" vertical="center" wrapText="1"/>
    </xf>
    <xf numFmtId="164" fontId="5" fillId="0" borderId="35" xfId="1015" applyFont="1" applyFill="1" applyBorder="1" applyAlignment="1" applyProtection="1">
      <alignment horizontal="right" vertical="center" wrapText="1"/>
    </xf>
    <xf numFmtId="164" fontId="5" fillId="0" borderId="43" xfId="1015" applyFont="1" applyFill="1" applyBorder="1" applyAlignment="1" applyProtection="1">
      <alignment horizontal="right" vertical="center" wrapText="1"/>
    </xf>
    <xf numFmtId="164" fontId="5" fillId="0" borderId="42" xfId="1015" applyFont="1" applyFill="1" applyBorder="1" applyAlignment="1" applyProtection="1">
      <alignment horizontal="right" vertical="center" wrapText="1"/>
    </xf>
    <xf numFmtId="3" fontId="66" fillId="0" borderId="16" xfId="0" applyNumberFormat="1" applyFont="1" applyFill="1" applyBorder="1" applyAlignment="1">
      <alignment wrapText="1"/>
    </xf>
    <xf numFmtId="166" fontId="6" fillId="0" borderId="13" xfId="1015" applyNumberFormat="1" applyFont="1" applyFill="1" applyBorder="1" applyAlignment="1">
      <alignment horizontal="right" vertical="center" wrapText="1"/>
    </xf>
    <xf numFmtId="166" fontId="5" fillId="0" borderId="11" xfId="1015" applyNumberFormat="1" applyFont="1" applyFill="1" applyBorder="1" applyAlignment="1">
      <alignment vertical="center" wrapText="1"/>
    </xf>
    <xf numFmtId="166" fontId="10" fillId="0" borderId="14" xfId="1015" applyNumberFormat="1" applyFont="1" applyFill="1" applyBorder="1" applyAlignment="1">
      <alignment vertical="center" wrapText="1"/>
    </xf>
    <xf numFmtId="166" fontId="6" fillId="0" borderId="30" xfId="1015" applyNumberFormat="1" applyFont="1" applyFill="1" applyBorder="1" applyAlignment="1">
      <alignment horizontal="right" vertical="center" wrapText="1"/>
    </xf>
    <xf numFmtId="166" fontId="5" fillId="0" borderId="12" xfId="1015" applyNumberFormat="1" applyFont="1" applyFill="1" applyBorder="1" applyAlignment="1" applyProtection="1">
      <alignment horizontal="right" vertical="center" wrapText="1"/>
    </xf>
    <xf numFmtId="166" fontId="5" fillId="0" borderId="46" xfId="1015" applyNumberFormat="1" applyFont="1" applyFill="1" applyBorder="1" applyAlignment="1" applyProtection="1">
      <alignment horizontal="right" vertical="center" wrapText="1"/>
    </xf>
    <xf numFmtId="166" fontId="4" fillId="0" borderId="26" xfId="1015" applyNumberFormat="1" applyFont="1" applyFill="1" applyBorder="1" applyAlignment="1">
      <alignment vertical="center" wrapText="1"/>
    </xf>
    <xf numFmtId="166" fontId="5" fillId="0" borderId="13" xfId="1015" applyNumberFormat="1" applyFont="1" applyFill="1" applyBorder="1" applyAlignment="1">
      <alignment vertical="center" wrapText="1"/>
    </xf>
    <xf numFmtId="166" fontId="5" fillId="0" borderId="12" xfId="1015" applyNumberFormat="1" applyFont="1" applyFill="1" applyBorder="1" applyAlignment="1">
      <alignment vertical="center" wrapText="1"/>
    </xf>
    <xf numFmtId="166" fontId="6" fillId="0" borderId="0" xfId="1015" applyNumberFormat="1" applyFont="1" applyFill="1" applyAlignment="1">
      <alignment horizontal="left" vertical="center" wrapText="1"/>
    </xf>
    <xf numFmtId="166" fontId="6" fillId="0" borderId="0" xfId="1015" applyNumberFormat="1" applyFont="1" applyFill="1" applyAlignment="1">
      <alignment vertical="center" wrapText="1"/>
    </xf>
    <xf numFmtId="4" fontId="6" fillId="25" borderId="13" xfId="0" applyNumberFormat="1" applyFont="1" applyFill="1" applyBorder="1" applyAlignment="1" applyProtection="1">
      <alignment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165" fontId="68" fillId="24" borderId="60" xfId="0" applyFont="1" applyFill="1" applyBorder="1" applyAlignment="1">
      <alignment horizontal="right" wrapText="1"/>
    </xf>
    <xf numFmtId="165" fontId="68" fillId="24" borderId="60" xfId="0" applyFont="1" applyFill="1" applyBorder="1" applyAlignment="1">
      <alignment wrapText="1"/>
    </xf>
    <xf numFmtId="165" fontId="69" fillId="24" borderId="60" xfId="0" applyFont="1" applyFill="1" applyBorder="1" applyAlignment="1">
      <alignment horizontal="right" wrapText="1"/>
    </xf>
    <xf numFmtId="165" fontId="69" fillId="24" borderId="60" xfId="0" applyFont="1" applyFill="1" applyBorder="1" applyAlignment="1">
      <alignment wrapText="1"/>
    </xf>
    <xf numFmtId="4" fontId="55" fillId="24" borderId="60" xfId="0" applyNumberFormat="1" applyFont="1" applyFill="1" applyBorder="1" applyAlignment="1">
      <alignment horizontal="right" wrapText="1"/>
    </xf>
    <xf numFmtId="4" fontId="34" fillId="24" borderId="60" xfId="0" applyNumberFormat="1" applyFont="1" applyFill="1" applyBorder="1" applyAlignment="1">
      <alignment horizontal="right" wrapText="1"/>
    </xf>
    <xf numFmtId="164" fontId="5" fillId="0" borderId="26" xfId="1015" applyFont="1" applyFill="1" applyBorder="1" applyAlignment="1">
      <alignment vertical="center" wrapText="1"/>
    </xf>
    <xf numFmtId="3" fontId="46" fillId="0" borderId="0" xfId="0" applyNumberFormat="1" applyFont="1" applyFill="1" applyAlignment="1">
      <alignment horizontal="center" vertical="center" wrapText="1"/>
    </xf>
    <xf numFmtId="3" fontId="46" fillId="0" borderId="0" xfId="0" applyNumberFormat="1" applyFont="1" applyFill="1" applyAlignment="1">
      <alignment vertical="center" wrapText="1"/>
    </xf>
    <xf numFmtId="164" fontId="6" fillId="0" borderId="47" xfId="1015" applyFont="1" applyFill="1" applyBorder="1" applyAlignment="1">
      <alignment vertical="center" wrapText="1"/>
    </xf>
    <xf numFmtId="164" fontId="4" fillId="0" borderId="47" xfId="1015" applyFont="1" applyFill="1" applyBorder="1" applyAlignment="1">
      <alignment vertical="center" wrapText="1"/>
    </xf>
    <xf numFmtId="166" fontId="46" fillId="0" borderId="39" xfId="1015" applyNumberFormat="1" applyFont="1" applyFill="1" applyBorder="1" applyAlignment="1">
      <alignment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165" fontId="55" fillId="0" borderId="60" xfId="0" applyFont="1" applyFill="1" applyBorder="1" applyAlignment="1">
      <alignment horizontal="right" wrapText="1"/>
    </xf>
    <xf numFmtId="165" fontId="55" fillId="0" borderId="60" xfId="0" applyFont="1" applyFill="1" applyBorder="1" applyAlignment="1">
      <alignment wrapText="1"/>
    </xf>
    <xf numFmtId="165" fontId="34" fillId="0" borderId="60" xfId="0" applyFont="1" applyFill="1" applyBorder="1" applyAlignment="1">
      <alignment horizontal="right" wrapText="1"/>
    </xf>
    <xf numFmtId="165" fontId="34" fillId="0" borderId="60" xfId="0" applyFont="1" applyFill="1" applyBorder="1" applyAlignment="1">
      <alignment wrapText="1"/>
    </xf>
    <xf numFmtId="165" fontId="34" fillId="0" borderId="56" xfId="0" applyFont="1" applyFill="1" applyBorder="1" applyAlignment="1">
      <alignment horizontal="right" wrapText="1"/>
    </xf>
    <xf numFmtId="165" fontId="34" fillId="0" borderId="56" xfId="0" applyFont="1" applyFill="1" applyBorder="1" applyAlignment="1">
      <alignment wrapText="1"/>
    </xf>
    <xf numFmtId="166" fontId="46" fillId="0" borderId="59" xfId="1015" applyNumberFormat="1" applyFont="1" applyFill="1" applyBorder="1" applyAlignment="1">
      <alignment vertical="center" wrapText="1"/>
    </xf>
    <xf numFmtId="166" fontId="46" fillId="0" borderId="58" xfId="1015" applyNumberFormat="1" applyFont="1" applyFill="1" applyBorder="1" applyAlignment="1">
      <alignment vertical="center" wrapText="1"/>
    </xf>
    <xf numFmtId="166" fontId="46" fillId="0" borderId="43" xfId="1015" applyNumberFormat="1" applyFont="1" applyFill="1" applyBorder="1" applyAlignment="1">
      <alignment vertical="center" wrapText="1"/>
    </xf>
    <xf numFmtId="166" fontId="46" fillId="0" borderId="42" xfId="1015" applyNumberFormat="1" applyFont="1" applyFill="1" applyBorder="1" applyAlignment="1">
      <alignment vertical="center" wrapText="1"/>
    </xf>
    <xf numFmtId="9" fontId="6" fillId="0" borderId="0" xfId="0" applyNumberFormat="1" applyFont="1" applyFill="1" applyAlignment="1">
      <alignment horizontal="left" vertical="center" wrapText="1"/>
    </xf>
    <xf numFmtId="9" fontId="47" fillId="0" borderId="31" xfId="0" applyNumberFormat="1" applyFont="1" applyFill="1" applyBorder="1" applyAlignment="1">
      <alignment horizontal="center" vertical="center" wrapText="1"/>
    </xf>
    <xf numFmtId="9" fontId="47" fillId="0" borderId="35" xfId="0" applyNumberFormat="1" applyFont="1" applyFill="1" applyBorder="1" applyAlignment="1">
      <alignment horizontal="center" vertical="center" wrapText="1"/>
    </xf>
    <xf numFmtId="9" fontId="47" fillId="0" borderId="32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164" fontId="5" fillId="0" borderId="11" xfId="1015" applyFont="1" applyFill="1" applyBorder="1" applyAlignment="1">
      <alignment horizontal="center" vertical="center" wrapText="1"/>
    </xf>
    <xf numFmtId="164" fontId="5" fillId="0" borderId="10" xfId="1015" applyFont="1" applyFill="1" applyBorder="1" applyAlignment="1">
      <alignment horizontal="center" vertical="center" wrapText="1"/>
    </xf>
    <xf numFmtId="166" fontId="5" fillId="0" borderId="11" xfId="1015" applyNumberFormat="1" applyFont="1" applyFill="1" applyBorder="1" applyAlignment="1">
      <alignment horizontal="center" vertical="center" wrapText="1"/>
    </xf>
    <xf numFmtId="166" fontId="5" fillId="0" borderId="10" xfId="1015" applyNumberFormat="1" applyFont="1" applyFill="1" applyBorder="1" applyAlignment="1">
      <alignment horizontal="center" vertical="center" wrapText="1"/>
    </xf>
    <xf numFmtId="3" fontId="46" fillId="0" borderId="31" xfId="0" applyNumberFormat="1" applyFont="1" applyFill="1" applyBorder="1" applyAlignment="1">
      <alignment horizontal="center" vertical="center" wrapText="1"/>
    </xf>
    <xf numFmtId="3" fontId="46" fillId="0" borderId="32" xfId="0" applyNumberFormat="1" applyFont="1" applyFill="1" applyBorder="1" applyAlignment="1">
      <alignment horizontal="center" vertical="center" wrapText="1"/>
    </xf>
    <xf numFmtId="3" fontId="9" fillId="0" borderId="27" xfId="0" applyNumberFormat="1" applyFont="1" applyFill="1" applyBorder="1" applyAlignment="1">
      <alignment horizontal="left" vertical="center" wrapText="1"/>
    </xf>
    <xf numFmtId="3" fontId="4" fillId="0" borderId="27" xfId="0" applyNumberFormat="1" applyFont="1" applyFill="1" applyBorder="1" applyAlignment="1">
      <alignment horizontal="left" vertical="center" wrapText="1"/>
    </xf>
    <xf numFmtId="3" fontId="46" fillId="0" borderId="16" xfId="0" applyNumberFormat="1" applyFont="1" applyFill="1" applyBorder="1" applyAlignment="1">
      <alignment horizontal="center" vertical="center" wrapText="1"/>
    </xf>
    <xf numFmtId="3" fontId="46" fillId="0" borderId="13" xfId="0" applyNumberFormat="1" applyFont="1" applyFill="1" applyBorder="1" applyAlignment="1">
      <alignment horizontal="center" vertical="center" wrapText="1"/>
    </xf>
    <xf numFmtId="3" fontId="46" fillId="0" borderId="52" xfId="0" applyNumberFormat="1" applyFont="1" applyFill="1" applyBorder="1" applyAlignment="1">
      <alignment horizontal="center" vertical="center" wrapText="1"/>
    </xf>
    <xf numFmtId="3" fontId="46" fillId="0" borderId="46" xfId="0" applyNumberFormat="1" applyFont="1" applyFill="1" applyBorder="1" applyAlignment="1">
      <alignment horizontal="center" vertical="center" wrapText="1"/>
    </xf>
    <xf numFmtId="3" fontId="38" fillId="0" borderId="16" xfId="0" applyNumberFormat="1" applyFont="1" applyFill="1" applyBorder="1" applyAlignment="1">
      <alignment horizontal="center" vertical="center" wrapText="1"/>
    </xf>
    <xf numFmtId="3" fontId="38" fillId="0" borderId="13" xfId="0" applyNumberFormat="1" applyFont="1" applyFill="1" applyBorder="1" applyAlignment="1">
      <alignment horizontal="center" vertical="center" wrapText="1"/>
    </xf>
    <xf numFmtId="3" fontId="46" fillId="0" borderId="43" xfId="0" applyNumberFormat="1" applyFont="1" applyFill="1" applyBorder="1" applyAlignment="1">
      <alignment horizontal="center" vertical="center" wrapText="1"/>
    </xf>
    <xf numFmtId="3" fontId="46" fillId="0" borderId="39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9" fontId="5" fillId="0" borderId="11" xfId="835" applyNumberFormat="1" applyFont="1" applyFill="1" applyBorder="1" applyAlignment="1">
      <alignment horizontal="center" vertical="center" wrapText="1"/>
    </xf>
    <xf numFmtId="9" fontId="5" fillId="0" borderId="10" xfId="835" applyNumberFormat="1" applyFont="1" applyFill="1" applyBorder="1" applyAlignment="1">
      <alignment horizontal="center" vertical="center" wrapText="1"/>
    </xf>
    <xf numFmtId="3" fontId="46" fillId="0" borderId="49" xfId="0" applyNumberFormat="1" applyFont="1" applyFill="1" applyBorder="1" applyAlignment="1">
      <alignment horizontal="center" vertical="center" wrapText="1"/>
    </xf>
    <xf numFmtId="3" fontId="46" fillId="0" borderId="47" xfId="0" applyNumberFormat="1" applyFont="1" applyFill="1" applyBorder="1" applyAlignment="1">
      <alignment horizontal="center" vertical="center" wrapText="1"/>
    </xf>
    <xf numFmtId="3" fontId="46" fillId="0" borderId="58" xfId="0" applyNumberFormat="1" applyFont="1" applyFill="1" applyBorder="1" applyAlignment="1">
      <alignment horizontal="center" vertical="center" wrapText="1"/>
    </xf>
    <xf numFmtId="3" fontId="46" fillId="0" borderId="25" xfId="0" applyNumberFormat="1" applyFont="1" applyFill="1" applyBorder="1" applyAlignment="1">
      <alignment horizontal="center" vertical="center" wrapText="1"/>
    </xf>
    <xf numFmtId="3" fontId="46" fillId="0" borderId="34" xfId="0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3" fontId="5" fillId="0" borderId="46" xfId="0" applyNumberFormat="1" applyFont="1" applyFill="1" applyBorder="1" applyAlignment="1">
      <alignment horizontal="center" vertical="center" wrapText="1"/>
    </xf>
    <xf numFmtId="3" fontId="5" fillId="0" borderId="25" xfId="0" applyNumberFormat="1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 wrapText="1"/>
    </xf>
    <xf numFmtId="3" fontId="5" fillId="0" borderId="32" xfId="0" applyNumberFormat="1" applyFont="1" applyFill="1" applyBorder="1" applyAlignment="1">
      <alignment horizontal="center" vertical="center" wrapText="1"/>
    </xf>
    <xf numFmtId="3" fontId="5" fillId="25" borderId="57" xfId="0" applyNumberFormat="1" applyFont="1" applyFill="1" applyBorder="1" applyAlignment="1">
      <alignment horizontal="center" vertical="center" wrapText="1"/>
    </xf>
    <xf numFmtId="3" fontId="5" fillId="25" borderId="55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3" fontId="5" fillId="25" borderId="16" xfId="0" applyNumberFormat="1" applyFont="1" applyFill="1" applyBorder="1" applyAlignment="1">
      <alignment horizontal="center" vertical="center" wrapText="1"/>
    </xf>
    <xf numFmtId="3" fontId="5" fillId="25" borderId="13" xfId="0" applyNumberFormat="1" applyFont="1" applyFill="1" applyBorder="1" applyAlignment="1">
      <alignment horizontal="center" vertical="center" wrapText="1"/>
    </xf>
    <xf numFmtId="3" fontId="46" fillId="25" borderId="52" xfId="0" applyNumberFormat="1" applyFont="1" applyFill="1" applyBorder="1" applyAlignment="1">
      <alignment horizontal="center" vertical="center" wrapText="1"/>
    </xf>
    <xf numFmtId="3" fontId="46" fillId="25" borderId="46" xfId="0" applyNumberFormat="1" applyFont="1" applyFill="1" applyBorder="1" applyAlignment="1">
      <alignment horizontal="center" vertical="center" wrapText="1"/>
    </xf>
    <xf numFmtId="3" fontId="67" fillId="0" borderId="16" xfId="0" applyNumberFormat="1" applyFont="1" applyFill="1" applyBorder="1" applyAlignment="1">
      <alignment horizontal="center" vertical="center" wrapText="1"/>
    </xf>
    <xf numFmtId="3" fontId="67" fillId="0" borderId="13" xfId="0" applyNumberFormat="1" applyFont="1" applyFill="1" applyBorder="1" applyAlignment="1">
      <alignment horizontal="center" vertical="center" wrapText="1"/>
    </xf>
    <xf numFmtId="3" fontId="46" fillId="0" borderId="42" xfId="0" applyNumberFormat="1" applyFont="1" applyFill="1" applyBorder="1" applyAlignment="1">
      <alignment horizontal="center" vertical="center" wrapText="1"/>
    </xf>
    <xf numFmtId="3" fontId="37" fillId="0" borderId="3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3" fontId="7" fillId="0" borderId="11" xfId="685" applyNumberFormat="1" applyFont="1" applyFill="1" applyBorder="1" applyAlignment="1">
      <alignment horizontal="center" vertical="center" wrapText="1"/>
    </xf>
    <xf numFmtId="3" fontId="7" fillId="0" borderId="10" xfId="685" applyNumberFormat="1" applyFont="1" applyFill="1" applyBorder="1" applyAlignment="1">
      <alignment horizontal="center" vertical="center" wrapText="1"/>
    </xf>
  </cellXfs>
  <cellStyles count="1016">
    <cellStyle name="20% - Énfasis1 10" xfId="1"/>
    <cellStyle name="20% - Énfasis1 11" xfId="2"/>
    <cellStyle name="20% - Énfasis1 12" xfId="3"/>
    <cellStyle name="20% - Énfasis1 13" xfId="4"/>
    <cellStyle name="20% - Énfasis1 14" xfId="5"/>
    <cellStyle name="20% - Énfasis1 15" xfId="6"/>
    <cellStyle name="20% - Énfasis1 16" xfId="7"/>
    <cellStyle name="20% - Énfasis1 17" xfId="8"/>
    <cellStyle name="20% - Énfasis1 18" xfId="9"/>
    <cellStyle name="20% - Énfasis1 19" xfId="10"/>
    <cellStyle name="20% - Énfasis1 2" xfId="11"/>
    <cellStyle name="20% - Énfasis1 20" xfId="12"/>
    <cellStyle name="20% - Énfasis1 21" xfId="13"/>
    <cellStyle name="20% - Énfasis1 22" xfId="14"/>
    <cellStyle name="20% - Énfasis1 23" xfId="15"/>
    <cellStyle name="20% - Énfasis1 3" xfId="16"/>
    <cellStyle name="20% - Énfasis1 4" xfId="17"/>
    <cellStyle name="20% - Énfasis1 5" xfId="18"/>
    <cellStyle name="20% - Énfasis1 6" xfId="19"/>
    <cellStyle name="20% - Énfasis1 7" xfId="20"/>
    <cellStyle name="20% - Énfasis1 8" xfId="21"/>
    <cellStyle name="20% - Énfasis1 9" xfId="22"/>
    <cellStyle name="20% - Énfasis2 10" xfId="23"/>
    <cellStyle name="20% - Énfasis2 11" xfId="24"/>
    <cellStyle name="20% - Énfasis2 12" xfId="25"/>
    <cellStyle name="20% - Énfasis2 13" xfId="26"/>
    <cellStyle name="20% - Énfasis2 14" xfId="27"/>
    <cellStyle name="20% - Énfasis2 15" xfId="28"/>
    <cellStyle name="20% - Énfasis2 16" xfId="29"/>
    <cellStyle name="20% - Énfasis2 17" xfId="30"/>
    <cellStyle name="20% - Énfasis2 18" xfId="31"/>
    <cellStyle name="20% - Énfasis2 19" xfId="32"/>
    <cellStyle name="20% - Énfasis2 2" xfId="33"/>
    <cellStyle name="20% - Énfasis2 20" xfId="34"/>
    <cellStyle name="20% - Énfasis2 21" xfId="35"/>
    <cellStyle name="20% - Énfasis2 22" xfId="36"/>
    <cellStyle name="20% - Énfasis2 23" xfId="37"/>
    <cellStyle name="20% - Énfasis2 3" xfId="38"/>
    <cellStyle name="20% - Énfasis2 4" xfId="39"/>
    <cellStyle name="20% - Énfasis2 5" xfId="40"/>
    <cellStyle name="20% - Énfasis2 6" xfId="41"/>
    <cellStyle name="20% - Énfasis2 7" xfId="42"/>
    <cellStyle name="20% - Énfasis2 8" xfId="43"/>
    <cellStyle name="20% - Énfasis2 9" xfId="44"/>
    <cellStyle name="20% - Énfasis3 10" xfId="45"/>
    <cellStyle name="20% - Énfasis3 11" xfId="46"/>
    <cellStyle name="20% - Énfasis3 12" xfId="47"/>
    <cellStyle name="20% - Énfasis3 13" xfId="48"/>
    <cellStyle name="20% - Énfasis3 14" xfId="49"/>
    <cellStyle name="20% - Énfasis3 15" xfId="50"/>
    <cellStyle name="20% - Énfasis3 16" xfId="51"/>
    <cellStyle name="20% - Énfasis3 17" xfId="52"/>
    <cellStyle name="20% - Énfasis3 18" xfId="53"/>
    <cellStyle name="20% - Énfasis3 19" xfId="54"/>
    <cellStyle name="20% - Énfasis3 2" xfId="55"/>
    <cellStyle name="20% - Énfasis3 20" xfId="56"/>
    <cellStyle name="20% - Énfasis3 21" xfId="57"/>
    <cellStyle name="20% - Énfasis3 22" xfId="58"/>
    <cellStyle name="20% - Énfasis3 23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19" xfId="76"/>
    <cellStyle name="20% - Énfasis4 2" xfId="77"/>
    <cellStyle name="20% - Énfasis4 20" xfId="78"/>
    <cellStyle name="20% - Énfasis4 21" xfId="79"/>
    <cellStyle name="20% - Énfasis4 22" xfId="80"/>
    <cellStyle name="20% - Énfasis4 23" xfId="81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91"/>
    <cellStyle name="20% - Énfasis5 13" xfId="92"/>
    <cellStyle name="20% - Énfasis5 14" xfId="93"/>
    <cellStyle name="20% - Énfasis5 15" xfId="94"/>
    <cellStyle name="20% - Énfasis5 16" xfId="95"/>
    <cellStyle name="20% - Énfasis5 17" xfId="96"/>
    <cellStyle name="20% - Énfasis5 18" xfId="97"/>
    <cellStyle name="20% - Énfasis5 19" xfId="98"/>
    <cellStyle name="20% - Énfasis5 2" xfId="99"/>
    <cellStyle name="20% - Énfasis5 20" xfId="100"/>
    <cellStyle name="20% - Énfasis5 21" xfId="101"/>
    <cellStyle name="20% - Énfasis5 22" xfId="102"/>
    <cellStyle name="20% - Énfasis5 23" xfId="103"/>
    <cellStyle name="20% - Énfasis5 3" xfId="104"/>
    <cellStyle name="20% - Énfasis5 4" xfId="105"/>
    <cellStyle name="20% - Énfasis5 5" xfId="106"/>
    <cellStyle name="20% - Énfasis5 6" xfId="107"/>
    <cellStyle name="20% - Énfasis5 7" xfId="108"/>
    <cellStyle name="20% - Énfasis5 8" xfId="109"/>
    <cellStyle name="20% - Énfasis5 9" xfId="110"/>
    <cellStyle name="20% - Énfasis6 10" xfId="111"/>
    <cellStyle name="20% - Énfasis6 11" xfId="112"/>
    <cellStyle name="20% - Énfasis6 12" xfId="113"/>
    <cellStyle name="20% - Énfasis6 13" xfId="114"/>
    <cellStyle name="20% - Énfasis6 14" xfId="115"/>
    <cellStyle name="20% - Énfasis6 15" xfId="116"/>
    <cellStyle name="20% - Énfasis6 16" xfId="117"/>
    <cellStyle name="20% - Énfasis6 17" xfId="118"/>
    <cellStyle name="20% - Énfasis6 18" xfId="119"/>
    <cellStyle name="20% - Énfasis6 19" xfId="120"/>
    <cellStyle name="20% - Énfasis6 2" xfId="121"/>
    <cellStyle name="20% - Énfasis6 20" xfId="122"/>
    <cellStyle name="20% - Énfasis6 21" xfId="123"/>
    <cellStyle name="20% - Énfasis6 22" xfId="124"/>
    <cellStyle name="20% - Énfasis6 23" xfId="125"/>
    <cellStyle name="20% - Énfasis6 3" xfId="126"/>
    <cellStyle name="20% - Énfasis6 4" xfId="127"/>
    <cellStyle name="20% - Énfasis6 5" xfId="128"/>
    <cellStyle name="20% - Énfasis6 6" xfId="129"/>
    <cellStyle name="20% - Énfasis6 7" xfId="130"/>
    <cellStyle name="20% - Énfasis6 8" xfId="131"/>
    <cellStyle name="20% - Énfasis6 9" xfId="132"/>
    <cellStyle name="40% - Énfasis1 10" xfId="133"/>
    <cellStyle name="40% - Énfasis1 11" xfId="134"/>
    <cellStyle name="40% - Énfasis1 12" xfId="135"/>
    <cellStyle name="40% - Énfasis1 13" xfId="136"/>
    <cellStyle name="40% - Énfasis1 14" xfId="137"/>
    <cellStyle name="40% - Énfasis1 15" xfId="138"/>
    <cellStyle name="40% - Énfasis1 16" xfId="139"/>
    <cellStyle name="40% - Énfasis1 17" xfId="140"/>
    <cellStyle name="40% - Énfasis1 18" xfId="141"/>
    <cellStyle name="40% - Énfasis1 19" xfId="142"/>
    <cellStyle name="40% - Énfasis1 2" xfId="143"/>
    <cellStyle name="40% - Énfasis1 20" xfId="144"/>
    <cellStyle name="40% - Énfasis1 21" xfId="145"/>
    <cellStyle name="40% - Énfasis1 22" xfId="146"/>
    <cellStyle name="40% - Énfasis1 23" xfId="147"/>
    <cellStyle name="40% - Énfasis1 3" xfId="148"/>
    <cellStyle name="40% - Énfasis1 4" xfId="149"/>
    <cellStyle name="40% - Énfasis1 5" xfId="150"/>
    <cellStyle name="40% - Énfasis1 6" xfId="151"/>
    <cellStyle name="40% - Énfasis1 7" xfId="152"/>
    <cellStyle name="40% - Énfasis1 8" xfId="153"/>
    <cellStyle name="40% - Énfasis1 9" xfId="154"/>
    <cellStyle name="40% - Énfasis2 10" xfId="155"/>
    <cellStyle name="40% - Énfasis2 11" xfId="156"/>
    <cellStyle name="40% - Énfasis2 12" xfId="157"/>
    <cellStyle name="40% - Énfasis2 13" xfId="158"/>
    <cellStyle name="40% - Énfasis2 14" xfId="159"/>
    <cellStyle name="40% - Énfasis2 15" xfId="160"/>
    <cellStyle name="40% - Énfasis2 16" xfId="161"/>
    <cellStyle name="40% - Énfasis2 17" xfId="162"/>
    <cellStyle name="40% - Énfasis2 18" xfId="163"/>
    <cellStyle name="40% - Énfasis2 19" xfId="164"/>
    <cellStyle name="40% - Énfasis2 2" xfId="165"/>
    <cellStyle name="40% - Énfasis2 20" xfId="166"/>
    <cellStyle name="40% - Énfasis2 21" xfId="167"/>
    <cellStyle name="40% - Énfasis2 22" xfId="168"/>
    <cellStyle name="40% - Énfasis2 23" xfId="169"/>
    <cellStyle name="40% - Énfasis2 3" xfId="170"/>
    <cellStyle name="40% - Énfasis2 4" xfId="171"/>
    <cellStyle name="40% - Énfasis2 5" xfId="172"/>
    <cellStyle name="40% - Énfasis2 6" xfId="173"/>
    <cellStyle name="40% - Énfasis2 7" xfId="174"/>
    <cellStyle name="40% - Énfasis2 8" xfId="175"/>
    <cellStyle name="40% - Énfasis2 9" xfId="176"/>
    <cellStyle name="40% - Énfasis3 10" xfId="177"/>
    <cellStyle name="40% - Énfasis3 11" xfId="178"/>
    <cellStyle name="40% - Énfasis3 12" xfId="179"/>
    <cellStyle name="40% - Énfasis3 13" xfId="180"/>
    <cellStyle name="40% - Énfasis3 14" xfId="181"/>
    <cellStyle name="40% - Énfasis3 15" xfId="182"/>
    <cellStyle name="40% - Énfasis3 16" xfId="183"/>
    <cellStyle name="40% - Énfasis3 17" xfId="184"/>
    <cellStyle name="40% - Énfasis3 18" xfId="185"/>
    <cellStyle name="40% - Énfasis3 19" xfId="186"/>
    <cellStyle name="40% - Énfasis3 2" xfId="187"/>
    <cellStyle name="40% - Énfasis3 20" xfId="188"/>
    <cellStyle name="40% - Énfasis3 21" xfId="189"/>
    <cellStyle name="40% - Énfasis3 22" xfId="190"/>
    <cellStyle name="40% - Énfasis3 23" xfId="191"/>
    <cellStyle name="40% - Énfasis3 3" xfId="192"/>
    <cellStyle name="40% - Énfasis3 4" xfId="193"/>
    <cellStyle name="40% - Énfasis3 5" xfId="194"/>
    <cellStyle name="40% - Énfasis3 6" xfId="195"/>
    <cellStyle name="40% - Énfasis3 7" xfId="196"/>
    <cellStyle name="40% - Énfasis3 8" xfId="197"/>
    <cellStyle name="40% - Énfasis3 9" xfId="198"/>
    <cellStyle name="40% - Énfasis4 10" xfId="199"/>
    <cellStyle name="40% - Énfasis4 11" xfId="200"/>
    <cellStyle name="40% - Énfasis4 12" xfId="201"/>
    <cellStyle name="40% - Énfasis4 13" xfId="202"/>
    <cellStyle name="40% - Énfasis4 14" xfId="203"/>
    <cellStyle name="40% - Énfasis4 15" xfId="204"/>
    <cellStyle name="40% - Énfasis4 16" xfId="205"/>
    <cellStyle name="40% - Énfasis4 17" xfId="206"/>
    <cellStyle name="40% - Énfasis4 18" xfId="207"/>
    <cellStyle name="40% - Énfasis4 19" xfId="208"/>
    <cellStyle name="40% - Énfasis4 2" xfId="209"/>
    <cellStyle name="40% - Énfasis4 20" xfId="210"/>
    <cellStyle name="40% - Énfasis4 21" xfId="211"/>
    <cellStyle name="40% - Énfasis4 22" xfId="212"/>
    <cellStyle name="40% - Énfasis4 23" xfId="213"/>
    <cellStyle name="40% - Énfasis4 3" xfId="214"/>
    <cellStyle name="40% - Énfasis4 4" xfId="215"/>
    <cellStyle name="40% - Énfasis4 5" xfId="216"/>
    <cellStyle name="40% - Énfasis4 6" xfId="217"/>
    <cellStyle name="40% - Énfasis4 7" xfId="218"/>
    <cellStyle name="40% - Énfasis4 8" xfId="219"/>
    <cellStyle name="40% - Énfasis4 9" xfId="220"/>
    <cellStyle name="40% - Énfasis5 10" xfId="221"/>
    <cellStyle name="40% - Énfasis5 11" xfId="222"/>
    <cellStyle name="40% - Énfasis5 12" xfId="223"/>
    <cellStyle name="40% - Énfasis5 13" xfId="224"/>
    <cellStyle name="40% - Énfasis5 14" xfId="225"/>
    <cellStyle name="40% - Énfasis5 15" xfId="226"/>
    <cellStyle name="40% - Énfasis5 16" xfId="227"/>
    <cellStyle name="40% - Énfasis5 17" xfId="228"/>
    <cellStyle name="40% - Énfasis5 18" xfId="229"/>
    <cellStyle name="40% - Énfasis5 19" xfId="230"/>
    <cellStyle name="40% - Énfasis5 2" xfId="231"/>
    <cellStyle name="40% - Énfasis5 20" xfId="232"/>
    <cellStyle name="40% - Énfasis5 21" xfId="233"/>
    <cellStyle name="40% - Énfasis5 22" xfId="234"/>
    <cellStyle name="40% - Énfasis5 23" xfId="235"/>
    <cellStyle name="40% - Énfasis5 3" xfId="236"/>
    <cellStyle name="40% - Énfasis5 4" xfId="237"/>
    <cellStyle name="40% - Énfasis5 5" xfId="238"/>
    <cellStyle name="40% - Énfasis5 6" xfId="239"/>
    <cellStyle name="40% - Énfasis5 7" xfId="240"/>
    <cellStyle name="40% - Énfasis5 8" xfId="241"/>
    <cellStyle name="40% - Énfasis5 9" xfId="242"/>
    <cellStyle name="40% - Énfasis6 10" xfId="243"/>
    <cellStyle name="40% - Énfasis6 11" xfId="244"/>
    <cellStyle name="40% - Énfasis6 12" xfId="245"/>
    <cellStyle name="40% - Énfasis6 13" xfId="246"/>
    <cellStyle name="40% - Énfasis6 14" xfId="247"/>
    <cellStyle name="40% - Énfasis6 15" xfId="248"/>
    <cellStyle name="40% - Énfasis6 16" xfId="249"/>
    <cellStyle name="40% - Énfasis6 17" xfId="250"/>
    <cellStyle name="40% - Énfasis6 18" xfId="251"/>
    <cellStyle name="40% - Énfasis6 19" xfId="252"/>
    <cellStyle name="40% - Énfasis6 2" xfId="253"/>
    <cellStyle name="40% - Énfasis6 20" xfId="254"/>
    <cellStyle name="40% - Énfasis6 21" xfId="255"/>
    <cellStyle name="40% - Énfasis6 22" xfId="256"/>
    <cellStyle name="40% - Énfasis6 23" xfId="257"/>
    <cellStyle name="40% - Énfasis6 3" xfId="258"/>
    <cellStyle name="40% - Énfasis6 4" xfId="259"/>
    <cellStyle name="40% - Énfasis6 5" xfId="260"/>
    <cellStyle name="40% - Énfasis6 6" xfId="261"/>
    <cellStyle name="40% - Énfasis6 7" xfId="262"/>
    <cellStyle name="40% - Énfasis6 8" xfId="263"/>
    <cellStyle name="40% - Énfasis6 9" xfId="264"/>
    <cellStyle name="60% - Énfasis1 10" xfId="265"/>
    <cellStyle name="60% - Énfasis1 11" xfId="266"/>
    <cellStyle name="60% - Énfasis1 12" xfId="267"/>
    <cellStyle name="60% - Énfasis1 13" xfId="268"/>
    <cellStyle name="60% - Énfasis1 14" xfId="269"/>
    <cellStyle name="60% - Énfasis1 15" xfId="270"/>
    <cellStyle name="60% - Énfasis1 16" xfId="271"/>
    <cellStyle name="60% - Énfasis1 17" xfId="272"/>
    <cellStyle name="60% - Énfasis1 18" xfId="273"/>
    <cellStyle name="60% - Énfasis1 19" xfId="274"/>
    <cellStyle name="60% - Énfasis1 2" xfId="275"/>
    <cellStyle name="60% - Énfasis1 20" xfId="276"/>
    <cellStyle name="60% - Énfasis1 21" xfId="277"/>
    <cellStyle name="60% - Énfasis1 22" xfId="278"/>
    <cellStyle name="60% - Énfasis1 23" xfId="279"/>
    <cellStyle name="60% - Énfasis1 3" xfId="280"/>
    <cellStyle name="60% - Énfasis1 4" xfId="281"/>
    <cellStyle name="60% - Énfasis1 5" xfId="282"/>
    <cellStyle name="60% - Énfasis1 6" xfId="283"/>
    <cellStyle name="60% - Énfasis1 7" xfId="284"/>
    <cellStyle name="60% - Énfasis1 8" xfId="285"/>
    <cellStyle name="60% - Énfasis1 9" xfId="286"/>
    <cellStyle name="60% - Énfasis2 10" xfId="287"/>
    <cellStyle name="60% - Énfasis2 11" xfId="288"/>
    <cellStyle name="60% - Énfasis2 12" xfId="289"/>
    <cellStyle name="60% - Énfasis2 13" xfId="290"/>
    <cellStyle name="60% - Énfasis2 14" xfId="291"/>
    <cellStyle name="60% - Énfasis2 15" xfId="292"/>
    <cellStyle name="60% - Énfasis2 16" xfId="293"/>
    <cellStyle name="60% - Énfasis2 17" xfId="294"/>
    <cellStyle name="60% - Énfasis2 18" xfId="295"/>
    <cellStyle name="60% - Énfasis2 19" xfId="296"/>
    <cellStyle name="60% - Énfasis2 2" xfId="297"/>
    <cellStyle name="60% - Énfasis2 20" xfId="298"/>
    <cellStyle name="60% - Énfasis2 21" xfId="299"/>
    <cellStyle name="60% - Énfasis2 22" xfId="300"/>
    <cellStyle name="60% - Énfasis2 23" xfId="301"/>
    <cellStyle name="60% - Énfasis2 3" xfId="302"/>
    <cellStyle name="60% - Énfasis2 4" xfId="303"/>
    <cellStyle name="60% - Énfasis2 5" xfId="304"/>
    <cellStyle name="60% - Énfasis2 6" xfId="305"/>
    <cellStyle name="60% - Énfasis2 7" xfId="306"/>
    <cellStyle name="60% - Énfasis2 8" xfId="307"/>
    <cellStyle name="60% - Énfasis2 9" xfId="308"/>
    <cellStyle name="60% - Énfasis3 10" xfId="309"/>
    <cellStyle name="60% - Énfasis3 11" xfId="310"/>
    <cellStyle name="60% - Énfasis3 12" xfId="311"/>
    <cellStyle name="60% - Énfasis3 13" xfId="312"/>
    <cellStyle name="60% - Énfasis3 14" xfId="313"/>
    <cellStyle name="60% - Énfasis3 15" xfId="314"/>
    <cellStyle name="60% - Énfasis3 16" xfId="315"/>
    <cellStyle name="60% - Énfasis3 17" xfId="316"/>
    <cellStyle name="60% - Énfasis3 18" xfId="317"/>
    <cellStyle name="60% - Énfasis3 19" xfId="318"/>
    <cellStyle name="60% - Énfasis3 2" xfId="319"/>
    <cellStyle name="60% - Énfasis3 20" xfId="320"/>
    <cellStyle name="60% - Énfasis3 21" xfId="321"/>
    <cellStyle name="60% - Énfasis3 22" xfId="322"/>
    <cellStyle name="60% - Énfasis3 23" xfId="323"/>
    <cellStyle name="60% - Énfasis3 3" xfId="324"/>
    <cellStyle name="60% - Énfasis3 4" xfId="325"/>
    <cellStyle name="60% - Énfasis3 5" xfId="326"/>
    <cellStyle name="60% - Énfasis3 6" xfId="327"/>
    <cellStyle name="60% - Énfasis3 7" xfId="328"/>
    <cellStyle name="60% - Énfasis3 8" xfId="329"/>
    <cellStyle name="60% - Énfasis3 9" xfId="330"/>
    <cellStyle name="60% - Énfasis4 10" xfId="331"/>
    <cellStyle name="60% - Énfasis4 11" xfId="332"/>
    <cellStyle name="60% - Énfasis4 12" xfId="333"/>
    <cellStyle name="60% - Énfasis4 13" xfId="334"/>
    <cellStyle name="60% - Énfasis4 14" xfId="335"/>
    <cellStyle name="60% - Énfasis4 15" xfId="336"/>
    <cellStyle name="60% - Énfasis4 16" xfId="337"/>
    <cellStyle name="60% - Énfasis4 17" xfId="338"/>
    <cellStyle name="60% - Énfasis4 18" xfId="339"/>
    <cellStyle name="60% - Énfasis4 19" xfId="340"/>
    <cellStyle name="60% - Énfasis4 2" xfId="341"/>
    <cellStyle name="60% - Énfasis4 20" xfId="342"/>
    <cellStyle name="60% - Énfasis4 21" xfId="343"/>
    <cellStyle name="60% - Énfasis4 22" xfId="344"/>
    <cellStyle name="60% - Énfasis4 23" xfId="345"/>
    <cellStyle name="60% - Énfasis4 3" xfId="346"/>
    <cellStyle name="60% - Énfasis4 4" xfId="347"/>
    <cellStyle name="60% - Énfasis4 5" xfId="348"/>
    <cellStyle name="60% - Énfasis4 6" xfId="349"/>
    <cellStyle name="60% - Énfasis4 7" xfId="350"/>
    <cellStyle name="60% - Énfasis4 8" xfId="351"/>
    <cellStyle name="60% - Énfasis4 9" xfId="352"/>
    <cellStyle name="60% - Énfasis5 10" xfId="353"/>
    <cellStyle name="60% - Énfasis5 11" xfId="354"/>
    <cellStyle name="60% - Énfasis5 12" xfId="355"/>
    <cellStyle name="60% - Énfasis5 13" xfId="356"/>
    <cellStyle name="60% - Énfasis5 14" xfId="357"/>
    <cellStyle name="60% - Énfasis5 15" xfId="358"/>
    <cellStyle name="60% - Énfasis5 16" xfId="359"/>
    <cellStyle name="60% - Énfasis5 17" xfId="360"/>
    <cellStyle name="60% - Énfasis5 18" xfId="361"/>
    <cellStyle name="60% - Énfasis5 19" xfId="362"/>
    <cellStyle name="60% - Énfasis5 2" xfId="363"/>
    <cellStyle name="60% - Énfasis5 20" xfId="364"/>
    <cellStyle name="60% - Énfasis5 21" xfId="365"/>
    <cellStyle name="60% - Énfasis5 22" xfId="366"/>
    <cellStyle name="60% - Énfasis5 23" xfId="367"/>
    <cellStyle name="60% - Énfasis5 3" xfId="368"/>
    <cellStyle name="60% - Énfasis5 4" xfId="369"/>
    <cellStyle name="60% - Énfasis5 5" xfId="370"/>
    <cellStyle name="60% - Énfasis5 6" xfId="371"/>
    <cellStyle name="60% - Énfasis5 7" xfId="372"/>
    <cellStyle name="60% - Énfasis5 8" xfId="373"/>
    <cellStyle name="60% - Énfasis5 9" xfId="374"/>
    <cellStyle name="60% - Énfasis6 10" xfId="375"/>
    <cellStyle name="60% - Énfasis6 11" xfId="376"/>
    <cellStyle name="60% - Énfasis6 12" xfId="377"/>
    <cellStyle name="60% - Énfasis6 13" xfId="378"/>
    <cellStyle name="60% - Énfasis6 14" xfId="379"/>
    <cellStyle name="60% - Énfasis6 15" xfId="380"/>
    <cellStyle name="60% - Énfasis6 16" xfId="381"/>
    <cellStyle name="60% - Énfasis6 17" xfId="382"/>
    <cellStyle name="60% - Énfasis6 18" xfId="383"/>
    <cellStyle name="60% - Énfasis6 19" xfId="384"/>
    <cellStyle name="60% - Énfasis6 2" xfId="385"/>
    <cellStyle name="60% - Énfasis6 20" xfId="386"/>
    <cellStyle name="60% - Énfasis6 21" xfId="387"/>
    <cellStyle name="60% - Énfasis6 22" xfId="388"/>
    <cellStyle name="60% - Énfasis6 23" xfId="389"/>
    <cellStyle name="60% - Énfasis6 3" xfId="390"/>
    <cellStyle name="60% - Énfasis6 4" xfId="391"/>
    <cellStyle name="60% - Énfasis6 5" xfId="392"/>
    <cellStyle name="60% - Énfasis6 6" xfId="393"/>
    <cellStyle name="60% - Énfasis6 7" xfId="394"/>
    <cellStyle name="60% - Énfasis6 8" xfId="395"/>
    <cellStyle name="60% - Énfasis6 9" xfId="396"/>
    <cellStyle name="Buena 10" xfId="397"/>
    <cellStyle name="Buena 11" xfId="398"/>
    <cellStyle name="Buena 12" xfId="399"/>
    <cellStyle name="Buena 13" xfId="400"/>
    <cellStyle name="Buena 14" xfId="401"/>
    <cellStyle name="Buena 15" xfId="402"/>
    <cellStyle name="Buena 16" xfId="403"/>
    <cellStyle name="Buena 17" xfId="404"/>
    <cellStyle name="Buena 18" xfId="405"/>
    <cellStyle name="Buena 19" xfId="406"/>
    <cellStyle name="Buena 2" xfId="407"/>
    <cellStyle name="Buena 20" xfId="408"/>
    <cellStyle name="Buena 21" xfId="409"/>
    <cellStyle name="Buena 22" xfId="410"/>
    <cellStyle name="Buena 23" xfId="411"/>
    <cellStyle name="Buena 3" xfId="412"/>
    <cellStyle name="Buena 4" xfId="413"/>
    <cellStyle name="Buena 5" xfId="414"/>
    <cellStyle name="Buena 6" xfId="415"/>
    <cellStyle name="Buena 7" xfId="416"/>
    <cellStyle name="Buena 8" xfId="417"/>
    <cellStyle name="Buena 9" xfId="418"/>
    <cellStyle name="Cálculo 10" xfId="419"/>
    <cellStyle name="Cálculo 11" xfId="420"/>
    <cellStyle name="Cálculo 12" xfId="421"/>
    <cellStyle name="Cálculo 13" xfId="422"/>
    <cellStyle name="Cálculo 14" xfId="423"/>
    <cellStyle name="Cálculo 15" xfId="424"/>
    <cellStyle name="Cálculo 16" xfId="425"/>
    <cellStyle name="Cálculo 17" xfId="426"/>
    <cellStyle name="Cálculo 18" xfId="427"/>
    <cellStyle name="Cálculo 19" xfId="428"/>
    <cellStyle name="Cálculo 2" xfId="429"/>
    <cellStyle name="Cálculo 20" xfId="430"/>
    <cellStyle name="Cálculo 21" xfId="431"/>
    <cellStyle name="Cálculo 22" xfId="432"/>
    <cellStyle name="Cálculo 23" xfId="433"/>
    <cellStyle name="Cálculo 3" xfId="434"/>
    <cellStyle name="Cálculo 4" xfId="435"/>
    <cellStyle name="Cálculo 5" xfId="436"/>
    <cellStyle name="Cálculo 6" xfId="437"/>
    <cellStyle name="Cálculo 7" xfId="438"/>
    <cellStyle name="Cálculo 8" xfId="439"/>
    <cellStyle name="Cálculo 9" xfId="440"/>
    <cellStyle name="Celda de comprobación 10" xfId="441"/>
    <cellStyle name="Celda de comprobación 11" xfId="442"/>
    <cellStyle name="Celda de comprobación 12" xfId="443"/>
    <cellStyle name="Celda de comprobación 13" xfId="444"/>
    <cellStyle name="Celda de comprobación 14" xfId="445"/>
    <cellStyle name="Celda de comprobación 15" xfId="446"/>
    <cellStyle name="Celda de comprobación 16" xfId="447"/>
    <cellStyle name="Celda de comprobación 17" xfId="448"/>
    <cellStyle name="Celda de comprobación 18" xfId="449"/>
    <cellStyle name="Celda de comprobación 19" xfId="450"/>
    <cellStyle name="Celda de comprobación 2" xfId="451"/>
    <cellStyle name="Celda de comprobación 20" xfId="452"/>
    <cellStyle name="Celda de comprobación 21" xfId="453"/>
    <cellStyle name="Celda de comprobación 22" xfId="454"/>
    <cellStyle name="Celda de comprobación 23" xfId="455"/>
    <cellStyle name="Celda de comprobación 3" xfId="456"/>
    <cellStyle name="Celda de comprobación 4" xfId="457"/>
    <cellStyle name="Celda de comprobación 5" xfId="458"/>
    <cellStyle name="Celda de comprobación 6" xfId="459"/>
    <cellStyle name="Celda de comprobación 7" xfId="460"/>
    <cellStyle name="Celda de comprobación 8" xfId="461"/>
    <cellStyle name="Celda de comprobación 9" xfId="462"/>
    <cellStyle name="Celda vinculada 10" xfId="463"/>
    <cellStyle name="Celda vinculada 11" xfId="464"/>
    <cellStyle name="Celda vinculada 12" xfId="465"/>
    <cellStyle name="Celda vinculada 13" xfId="466"/>
    <cellStyle name="Celda vinculada 14" xfId="467"/>
    <cellStyle name="Celda vinculada 15" xfId="468"/>
    <cellStyle name="Celda vinculada 16" xfId="469"/>
    <cellStyle name="Celda vinculada 17" xfId="470"/>
    <cellStyle name="Celda vinculada 18" xfId="471"/>
    <cellStyle name="Celda vinculada 19" xfId="472"/>
    <cellStyle name="Celda vinculada 2" xfId="473"/>
    <cellStyle name="Celda vinculada 20" xfId="474"/>
    <cellStyle name="Celda vinculada 21" xfId="475"/>
    <cellStyle name="Celda vinculada 22" xfId="476"/>
    <cellStyle name="Celda vinculada 23" xfId="477"/>
    <cellStyle name="Celda vinculada 3" xfId="478"/>
    <cellStyle name="Celda vinculada 4" xfId="479"/>
    <cellStyle name="Celda vinculada 5" xfId="480"/>
    <cellStyle name="Celda vinculada 6" xfId="481"/>
    <cellStyle name="Celda vinculada 7" xfId="482"/>
    <cellStyle name="Celda vinculada 8" xfId="483"/>
    <cellStyle name="Celda vinculada 9" xfId="484"/>
    <cellStyle name="Encabezado 4 10" xfId="485"/>
    <cellStyle name="Encabezado 4 11" xfId="486"/>
    <cellStyle name="Encabezado 4 12" xfId="487"/>
    <cellStyle name="Encabezado 4 13" xfId="488"/>
    <cellStyle name="Encabezado 4 14" xfId="489"/>
    <cellStyle name="Encabezado 4 15" xfId="490"/>
    <cellStyle name="Encabezado 4 16" xfId="491"/>
    <cellStyle name="Encabezado 4 17" xfId="492"/>
    <cellStyle name="Encabezado 4 18" xfId="493"/>
    <cellStyle name="Encabezado 4 19" xfId="494"/>
    <cellStyle name="Encabezado 4 2" xfId="495"/>
    <cellStyle name="Encabezado 4 20" xfId="496"/>
    <cellStyle name="Encabezado 4 21" xfId="497"/>
    <cellStyle name="Encabezado 4 22" xfId="498"/>
    <cellStyle name="Encabezado 4 23" xfId="499"/>
    <cellStyle name="Encabezado 4 3" xfId="500"/>
    <cellStyle name="Encabezado 4 4" xfId="501"/>
    <cellStyle name="Encabezado 4 5" xfId="502"/>
    <cellStyle name="Encabezado 4 6" xfId="503"/>
    <cellStyle name="Encabezado 4 7" xfId="504"/>
    <cellStyle name="Encabezado 4 8" xfId="505"/>
    <cellStyle name="Encabezado 4 9" xfId="506"/>
    <cellStyle name="Énfasis1 10" xfId="507"/>
    <cellStyle name="Énfasis1 11" xfId="508"/>
    <cellStyle name="Énfasis1 12" xfId="509"/>
    <cellStyle name="Énfasis1 13" xfId="510"/>
    <cellStyle name="Énfasis1 14" xfId="511"/>
    <cellStyle name="Énfasis1 15" xfId="512"/>
    <cellStyle name="Énfasis1 16" xfId="513"/>
    <cellStyle name="Énfasis1 17" xfId="514"/>
    <cellStyle name="Énfasis1 18" xfId="515"/>
    <cellStyle name="Énfasis1 19" xfId="516"/>
    <cellStyle name="Énfasis1 2" xfId="517"/>
    <cellStyle name="Énfasis1 20" xfId="518"/>
    <cellStyle name="Énfasis1 21" xfId="519"/>
    <cellStyle name="Énfasis1 22" xfId="520"/>
    <cellStyle name="Énfasis1 23" xfId="521"/>
    <cellStyle name="Énfasis1 3" xfId="522"/>
    <cellStyle name="Énfasis1 4" xfId="523"/>
    <cellStyle name="Énfasis1 5" xfId="524"/>
    <cellStyle name="Énfasis1 6" xfId="525"/>
    <cellStyle name="Énfasis1 7" xfId="526"/>
    <cellStyle name="Énfasis1 8" xfId="527"/>
    <cellStyle name="Énfasis1 9" xfId="528"/>
    <cellStyle name="Énfasis2 10" xfId="529"/>
    <cellStyle name="Énfasis2 11" xfId="530"/>
    <cellStyle name="Énfasis2 12" xfId="531"/>
    <cellStyle name="Énfasis2 13" xfId="532"/>
    <cellStyle name="Énfasis2 14" xfId="533"/>
    <cellStyle name="Énfasis2 15" xfId="534"/>
    <cellStyle name="Énfasis2 16" xfId="535"/>
    <cellStyle name="Énfasis2 17" xfId="536"/>
    <cellStyle name="Énfasis2 18" xfId="537"/>
    <cellStyle name="Énfasis2 19" xfId="538"/>
    <cellStyle name="Énfasis2 2" xfId="539"/>
    <cellStyle name="Énfasis2 20" xfId="540"/>
    <cellStyle name="Énfasis2 21" xfId="541"/>
    <cellStyle name="Énfasis2 22" xfId="542"/>
    <cellStyle name="Énfasis2 23" xfId="543"/>
    <cellStyle name="Énfasis2 3" xfId="544"/>
    <cellStyle name="Énfasis2 4" xfId="545"/>
    <cellStyle name="Énfasis2 5" xfId="546"/>
    <cellStyle name="Énfasis2 6" xfId="547"/>
    <cellStyle name="Énfasis2 7" xfId="548"/>
    <cellStyle name="Énfasis2 8" xfId="549"/>
    <cellStyle name="Énfasis2 9" xfId="550"/>
    <cellStyle name="Énfasis3 10" xfId="551"/>
    <cellStyle name="Énfasis3 11" xfId="552"/>
    <cellStyle name="Énfasis3 12" xfId="553"/>
    <cellStyle name="Énfasis3 13" xfId="554"/>
    <cellStyle name="Énfasis3 14" xfId="555"/>
    <cellStyle name="Énfasis3 15" xfId="556"/>
    <cellStyle name="Énfasis3 16" xfId="557"/>
    <cellStyle name="Énfasis3 17" xfId="558"/>
    <cellStyle name="Énfasis3 18" xfId="559"/>
    <cellStyle name="Énfasis3 19" xfId="560"/>
    <cellStyle name="Énfasis3 2" xfId="561"/>
    <cellStyle name="Énfasis3 20" xfId="562"/>
    <cellStyle name="Énfasis3 21" xfId="563"/>
    <cellStyle name="Énfasis3 22" xfId="564"/>
    <cellStyle name="Énfasis3 23" xfId="565"/>
    <cellStyle name="Énfasis3 3" xfId="566"/>
    <cellStyle name="Énfasis3 4" xfId="567"/>
    <cellStyle name="Énfasis3 5" xfId="568"/>
    <cellStyle name="Énfasis3 6" xfId="569"/>
    <cellStyle name="Énfasis3 7" xfId="570"/>
    <cellStyle name="Énfasis3 8" xfId="571"/>
    <cellStyle name="Énfasis3 9" xfId="572"/>
    <cellStyle name="Énfasis4 10" xfId="573"/>
    <cellStyle name="Énfasis4 11" xfId="574"/>
    <cellStyle name="Énfasis4 12" xfId="575"/>
    <cellStyle name="Énfasis4 13" xfId="576"/>
    <cellStyle name="Énfasis4 14" xfId="577"/>
    <cellStyle name="Énfasis4 15" xfId="578"/>
    <cellStyle name="Énfasis4 16" xfId="579"/>
    <cellStyle name="Énfasis4 17" xfId="580"/>
    <cellStyle name="Énfasis4 18" xfId="581"/>
    <cellStyle name="Énfasis4 19" xfId="582"/>
    <cellStyle name="Énfasis4 2" xfId="583"/>
    <cellStyle name="Énfasis4 20" xfId="584"/>
    <cellStyle name="Énfasis4 21" xfId="585"/>
    <cellStyle name="Énfasis4 22" xfId="586"/>
    <cellStyle name="Énfasis4 23" xfId="587"/>
    <cellStyle name="Énfasis4 3" xfId="588"/>
    <cellStyle name="Énfasis4 4" xfId="589"/>
    <cellStyle name="Énfasis4 5" xfId="590"/>
    <cellStyle name="Énfasis4 6" xfId="591"/>
    <cellStyle name="Énfasis4 7" xfId="592"/>
    <cellStyle name="Énfasis4 8" xfId="593"/>
    <cellStyle name="Énfasis4 9" xfId="594"/>
    <cellStyle name="Énfasis5 10" xfId="595"/>
    <cellStyle name="Énfasis5 11" xfId="596"/>
    <cellStyle name="Énfasis5 12" xfId="597"/>
    <cellStyle name="Énfasis5 13" xfId="598"/>
    <cellStyle name="Énfasis5 14" xfId="599"/>
    <cellStyle name="Énfasis5 15" xfId="600"/>
    <cellStyle name="Énfasis5 16" xfId="601"/>
    <cellStyle name="Énfasis5 17" xfId="602"/>
    <cellStyle name="Énfasis5 18" xfId="603"/>
    <cellStyle name="Énfasis5 19" xfId="604"/>
    <cellStyle name="Énfasis5 2" xfId="605"/>
    <cellStyle name="Énfasis5 20" xfId="606"/>
    <cellStyle name="Énfasis5 21" xfId="607"/>
    <cellStyle name="Énfasis5 22" xfId="608"/>
    <cellStyle name="Énfasis5 23" xfId="609"/>
    <cellStyle name="Énfasis5 3" xfId="610"/>
    <cellStyle name="Énfasis5 4" xfId="611"/>
    <cellStyle name="Énfasis5 5" xfId="612"/>
    <cellStyle name="Énfasis5 6" xfId="613"/>
    <cellStyle name="Énfasis5 7" xfId="614"/>
    <cellStyle name="Énfasis5 8" xfId="615"/>
    <cellStyle name="Énfasis5 9" xfId="616"/>
    <cellStyle name="Énfasis6 10" xfId="617"/>
    <cellStyle name="Énfasis6 11" xfId="618"/>
    <cellStyle name="Énfasis6 12" xfId="619"/>
    <cellStyle name="Énfasis6 13" xfId="620"/>
    <cellStyle name="Énfasis6 14" xfId="621"/>
    <cellStyle name="Énfasis6 15" xfId="622"/>
    <cellStyle name="Énfasis6 16" xfId="623"/>
    <cellStyle name="Énfasis6 17" xfId="624"/>
    <cellStyle name="Énfasis6 18" xfId="625"/>
    <cellStyle name="Énfasis6 19" xfId="626"/>
    <cellStyle name="Énfasis6 2" xfId="627"/>
    <cellStyle name="Énfasis6 20" xfId="628"/>
    <cellStyle name="Énfasis6 21" xfId="629"/>
    <cellStyle name="Énfasis6 22" xfId="630"/>
    <cellStyle name="Énfasis6 23" xfId="631"/>
    <cellStyle name="Énfasis6 3" xfId="632"/>
    <cellStyle name="Énfasis6 4" xfId="633"/>
    <cellStyle name="Énfasis6 5" xfId="634"/>
    <cellStyle name="Énfasis6 6" xfId="635"/>
    <cellStyle name="Énfasis6 7" xfId="636"/>
    <cellStyle name="Énfasis6 8" xfId="637"/>
    <cellStyle name="Énfasis6 9" xfId="638"/>
    <cellStyle name="Entrada 10" xfId="639"/>
    <cellStyle name="Entrada 11" xfId="640"/>
    <cellStyle name="Entrada 12" xfId="641"/>
    <cellStyle name="Entrada 13" xfId="642"/>
    <cellStyle name="Entrada 14" xfId="643"/>
    <cellStyle name="Entrada 15" xfId="644"/>
    <cellStyle name="Entrada 16" xfId="645"/>
    <cellStyle name="Entrada 17" xfId="646"/>
    <cellStyle name="Entrada 18" xfId="647"/>
    <cellStyle name="Entrada 19" xfId="648"/>
    <cellStyle name="Entrada 2" xfId="649"/>
    <cellStyle name="Entrada 20" xfId="650"/>
    <cellStyle name="Entrada 21" xfId="651"/>
    <cellStyle name="Entrada 22" xfId="652"/>
    <cellStyle name="Entrada 23" xfId="653"/>
    <cellStyle name="Entrada 3" xfId="654"/>
    <cellStyle name="Entrada 4" xfId="655"/>
    <cellStyle name="Entrada 5" xfId="656"/>
    <cellStyle name="Entrada 6" xfId="657"/>
    <cellStyle name="Entrada 7" xfId="658"/>
    <cellStyle name="Entrada 8" xfId="659"/>
    <cellStyle name="Entrada 9" xfId="660"/>
    <cellStyle name="Estilo 1" xfId="661"/>
    <cellStyle name="Estilo 1 2" xfId="662"/>
    <cellStyle name="Incorrecto 10" xfId="663"/>
    <cellStyle name="Incorrecto 11" xfId="664"/>
    <cellStyle name="Incorrecto 12" xfId="665"/>
    <cellStyle name="Incorrecto 13" xfId="666"/>
    <cellStyle name="Incorrecto 14" xfId="667"/>
    <cellStyle name="Incorrecto 15" xfId="668"/>
    <cellStyle name="Incorrecto 16" xfId="669"/>
    <cellStyle name="Incorrecto 17" xfId="670"/>
    <cellStyle name="Incorrecto 18" xfId="671"/>
    <cellStyle name="Incorrecto 19" xfId="672"/>
    <cellStyle name="Incorrecto 2" xfId="673"/>
    <cellStyle name="Incorrecto 20" xfId="674"/>
    <cellStyle name="Incorrecto 21" xfId="675"/>
    <cellStyle name="Incorrecto 22" xfId="676"/>
    <cellStyle name="Incorrecto 23" xfId="677"/>
    <cellStyle name="Incorrecto 3" xfId="678"/>
    <cellStyle name="Incorrecto 4" xfId="679"/>
    <cellStyle name="Incorrecto 5" xfId="680"/>
    <cellStyle name="Incorrecto 6" xfId="681"/>
    <cellStyle name="Incorrecto 7" xfId="682"/>
    <cellStyle name="Incorrecto 8" xfId="683"/>
    <cellStyle name="Incorrecto 9" xfId="684"/>
    <cellStyle name="Millares" xfId="685" builtinId="3"/>
    <cellStyle name="Millares [0]" xfId="1015" builtinId="6"/>
    <cellStyle name="Millares 2" xfId="1012"/>
    <cellStyle name="Millares 2 10" xfId="686"/>
    <cellStyle name="Millares 2 11" xfId="687"/>
    <cellStyle name="Millares 2 12" xfId="688"/>
    <cellStyle name="Millares 2 13" xfId="689"/>
    <cellStyle name="Millares 2 14" xfId="690"/>
    <cellStyle name="Millares 2 15" xfId="691"/>
    <cellStyle name="Millares 2 16" xfId="692"/>
    <cellStyle name="Millares 2 17" xfId="693"/>
    <cellStyle name="Millares 2 18" xfId="694"/>
    <cellStyle name="Millares 2 19" xfId="695"/>
    <cellStyle name="Millares 2 2" xfId="696"/>
    <cellStyle name="Millares 2 20" xfId="697"/>
    <cellStyle name="Millares 2 21" xfId="698"/>
    <cellStyle name="Millares 2 22" xfId="699"/>
    <cellStyle name="Millares 2 23" xfId="700"/>
    <cellStyle name="Millares 2 3" xfId="701"/>
    <cellStyle name="Millares 2 4" xfId="702"/>
    <cellStyle name="Millares 2 5" xfId="703"/>
    <cellStyle name="Millares 2 6" xfId="704"/>
    <cellStyle name="Millares 2 7" xfId="705"/>
    <cellStyle name="Millares 2 8" xfId="706"/>
    <cellStyle name="Millares 2 9" xfId="707"/>
    <cellStyle name="Millares 3" xfId="708"/>
    <cellStyle name="Millares 3 2" xfId="709"/>
    <cellStyle name="Millares 3 3" xfId="710"/>
    <cellStyle name="Millares 5" xfId="711"/>
    <cellStyle name="Millares 7" xfId="1013"/>
    <cellStyle name="Neutral 10" xfId="712"/>
    <cellStyle name="Neutral 11" xfId="713"/>
    <cellStyle name="Neutral 12" xfId="714"/>
    <cellStyle name="Neutral 13" xfId="715"/>
    <cellStyle name="Neutral 14" xfId="716"/>
    <cellStyle name="Neutral 15" xfId="717"/>
    <cellStyle name="Neutral 16" xfId="718"/>
    <cellStyle name="Neutral 17" xfId="719"/>
    <cellStyle name="Neutral 18" xfId="720"/>
    <cellStyle name="Neutral 19" xfId="721"/>
    <cellStyle name="Neutral 2" xfId="722"/>
    <cellStyle name="Neutral 20" xfId="723"/>
    <cellStyle name="Neutral 21" xfId="724"/>
    <cellStyle name="Neutral 22" xfId="725"/>
    <cellStyle name="Neutral 23" xfId="726"/>
    <cellStyle name="Neutral 3" xfId="727"/>
    <cellStyle name="Neutral 4" xfId="728"/>
    <cellStyle name="Neutral 5" xfId="729"/>
    <cellStyle name="Neutral 6" xfId="730"/>
    <cellStyle name="Neutral 7" xfId="731"/>
    <cellStyle name="Neutral 8" xfId="732"/>
    <cellStyle name="Neutral 9" xfId="733"/>
    <cellStyle name="Normal" xfId="0" builtinId="0"/>
    <cellStyle name="Normal 10" xfId="734"/>
    <cellStyle name="Normal 2 10" xfId="735"/>
    <cellStyle name="Normal 2 11" xfId="736"/>
    <cellStyle name="Normal 2 12" xfId="737"/>
    <cellStyle name="Normal 2 13" xfId="738"/>
    <cellStyle name="Normal 2 14" xfId="739"/>
    <cellStyle name="Normal 2 15" xfId="740"/>
    <cellStyle name="Normal 2 16" xfId="741"/>
    <cellStyle name="Normal 2 17" xfId="742"/>
    <cellStyle name="Normal 2 18" xfId="743"/>
    <cellStyle name="Normal 2 19" xfId="744"/>
    <cellStyle name="Normal 2 2" xfId="745"/>
    <cellStyle name="Normal 2 20" xfId="746"/>
    <cellStyle name="Normal 2 21" xfId="747"/>
    <cellStyle name="Normal 2 22" xfId="748"/>
    <cellStyle name="Normal 2 23" xfId="749"/>
    <cellStyle name="Normal 2 24" xfId="750"/>
    <cellStyle name="Normal 2 25" xfId="751"/>
    <cellStyle name="Normal 2 3" xfId="752"/>
    <cellStyle name="Normal 2 4" xfId="753"/>
    <cellStyle name="Normal 2 5" xfId="754"/>
    <cellStyle name="Normal 2 6" xfId="755"/>
    <cellStyle name="Normal 2 6 2" xfId="1014"/>
    <cellStyle name="Normal 2 7" xfId="756"/>
    <cellStyle name="Normal 2 8" xfId="757"/>
    <cellStyle name="Normal 2 9" xfId="758"/>
    <cellStyle name="Normal 3 10" xfId="759"/>
    <cellStyle name="Normal 3 11" xfId="760"/>
    <cellStyle name="Normal 3 12" xfId="761"/>
    <cellStyle name="Normal 3 13" xfId="762"/>
    <cellStyle name="Normal 3 14" xfId="763"/>
    <cellStyle name="Normal 3 15" xfId="764"/>
    <cellStyle name="Normal 3 16" xfId="765"/>
    <cellStyle name="Normal 3 17" xfId="766"/>
    <cellStyle name="Normal 3 18" xfId="767"/>
    <cellStyle name="Normal 3 19" xfId="768"/>
    <cellStyle name="Normal 3 2" xfId="769"/>
    <cellStyle name="Normal 3 20" xfId="770"/>
    <cellStyle name="Normal 3 21" xfId="771"/>
    <cellStyle name="Normal 3 22" xfId="772"/>
    <cellStyle name="Normal 3 23" xfId="773"/>
    <cellStyle name="Normal 3 24" xfId="774"/>
    <cellStyle name="Normal 3 3" xfId="775"/>
    <cellStyle name="Normal 3 4" xfId="776"/>
    <cellStyle name="Normal 3 5" xfId="777"/>
    <cellStyle name="Normal 3 6" xfId="778"/>
    <cellStyle name="Normal 3 7" xfId="779"/>
    <cellStyle name="Normal 3 8" xfId="780"/>
    <cellStyle name="Normal 3 9" xfId="781"/>
    <cellStyle name="Normal 4" xfId="782"/>
    <cellStyle name="Normal 4 10" xfId="783"/>
    <cellStyle name="Normal 4 11" xfId="784"/>
    <cellStyle name="Normal 4 12" xfId="785"/>
    <cellStyle name="Normal 4 13" xfId="786"/>
    <cellStyle name="Normal 4 14" xfId="787"/>
    <cellStyle name="Normal 4 15" xfId="788"/>
    <cellStyle name="Normal 4 16" xfId="789"/>
    <cellStyle name="Normal 4 17" xfId="790"/>
    <cellStyle name="Normal 4 18" xfId="791"/>
    <cellStyle name="Normal 4 19" xfId="792"/>
    <cellStyle name="Normal 4 2" xfId="793"/>
    <cellStyle name="Normal 4 20" xfId="794"/>
    <cellStyle name="Normal 4 21" xfId="795"/>
    <cellStyle name="Normal 4 22" xfId="796"/>
    <cellStyle name="Normal 4 23" xfId="797"/>
    <cellStyle name="Normal 4 3" xfId="798"/>
    <cellStyle name="Normal 4 4" xfId="799"/>
    <cellStyle name="Normal 4 5" xfId="800"/>
    <cellStyle name="Normal 4 6" xfId="801"/>
    <cellStyle name="Normal 4 7" xfId="802"/>
    <cellStyle name="Normal 4 8" xfId="803"/>
    <cellStyle name="Normal 4 9" xfId="804"/>
    <cellStyle name="Normal 5" xfId="805"/>
    <cellStyle name="Normal 6" xfId="806"/>
    <cellStyle name="Normal 7" xfId="807"/>
    <cellStyle name="Normal 8" xfId="808"/>
    <cellStyle name="Normal 9" xfId="809"/>
    <cellStyle name="Normal_Hoja2" xfId="810"/>
    <cellStyle name="Normal_Hoja5" xfId="811"/>
    <cellStyle name="Normal_Hoja7" xfId="812"/>
    <cellStyle name="Notas 10" xfId="813"/>
    <cellStyle name="Notas 11" xfId="814"/>
    <cellStyle name="Notas 12" xfId="815"/>
    <cellStyle name="Notas 13" xfId="816"/>
    <cellStyle name="Notas 14" xfId="817"/>
    <cellStyle name="Notas 15" xfId="818"/>
    <cellStyle name="Notas 16" xfId="819"/>
    <cellStyle name="Notas 17" xfId="820"/>
    <cellStyle name="Notas 18" xfId="821"/>
    <cellStyle name="Notas 19" xfId="822"/>
    <cellStyle name="Notas 2" xfId="823"/>
    <cellStyle name="Notas 20" xfId="824"/>
    <cellStyle name="Notas 21" xfId="825"/>
    <cellStyle name="Notas 22" xfId="826"/>
    <cellStyle name="Notas 23" xfId="827"/>
    <cellStyle name="Notas 3" xfId="828"/>
    <cellStyle name="Notas 4" xfId="829"/>
    <cellStyle name="Notas 5" xfId="830"/>
    <cellStyle name="Notas 6" xfId="831"/>
    <cellStyle name="Notas 7" xfId="832"/>
    <cellStyle name="Notas 8" xfId="833"/>
    <cellStyle name="Notas 9" xfId="834"/>
    <cellStyle name="Porcentaje" xfId="835" builtinId="5"/>
    <cellStyle name="Salida 10" xfId="836"/>
    <cellStyle name="Salida 11" xfId="837"/>
    <cellStyle name="Salida 12" xfId="838"/>
    <cellStyle name="Salida 13" xfId="839"/>
    <cellStyle name="Salida 14" xfId="840"/>
    <cellStyle name="Salida 15" xfId="841"/>
    <cellStyle name="Salida 16" xfId="842"/>
    <cellStyle name="Salida 17" xfId="843"/>
    <cellStyle name="Salida 18" xfId="844"/>
    <cellStyle name="Salida 19" xfId="845"/>
    <cellStyle name="Salida 2" xfId="846"/>
    <cellStyle name="Salida 20" xfId="847"/>
    <cellStyle name="Salida 21" xfId="848"/>
    <cellStyle name="Salida 22" xfId="849"/>
    <cellStyle name="Salida 23" xfId="850"/>
    <cellStyle name="Salida 3" xfId="851"/>
    <cellStyle name="Salida 4" xfId="852"/>
    <cellStyle name="Salida 5" xfId="853"/>
    <cellStyle name="Salida 6" xfId="854"/>
    <cellStyle name="Salida 7" xfId="855"/>
    <cellStyle name="Salida 8" xfId="856"/>
    <cellStyle name="Salida 9" xfId="857"/>
    <cellStyle name="Texto de advertencia 10" xfId="858"/>
    <cellStyle name="Texto de advertencia 11" xfId="859"/>
    <cellStyle name="Texto de advertencia 12" xfId="860"/>
    <cellStyle name="Texto de advertencia 13" xfId="861"/>
    <cellStyle name="Texto de advertencia 14" xfId="862"/>
    <cellStyle name="Texto de advertencia 15" xfId="863"/>
    <cellStyle name="Texto de advertencia 16" xfId="864"/>
    <cellStyle name="Texto de advertencia 17" xfId="865"/>
    <cellStyle name="Texto de advertencia 18" xfId="866"/>
    <cellStyle name="Texto de advertencia 19" xfId="867"/>
    <cellStyle name="Texto de advertencia 2" xfId="868"/>
    <cellStyle name="Texto de advertencia 20" xfId="869"/>
    <cellStyle name="Texto de advertencia 21" xfId="870"/>
    <cellStyle name="Texto de advertencia 22" xfId="871"/>
    <cellStyle name="Texto de advertencia 23" xfId="872"/>
    <cellStyle name="Texto de advertencia 3" xfId="873"/>
    <cellStyle name="Texto de advertencia 4" xfId="874"/>
    <cellStyle name="Texto de advertencia 5" xfId="875"/>
    <cellStyle name="Texto de advertencia 6" xfId="876"/>
    <cellStyle name="Texto de advertencia 7" xfId="877"/>
    <cellStyle name="Texto de advertencia 8" xfId="878"/>
    <cellStyle name="Texto de advertencia 9" xfId="879"/>
    <cellStyle name="Texto explicativo 10" xfId="880"/>
    <cellStyle name="Texto explicativo 11" xfId="881"/>
    <cellStyle name="Texto explicativo 12" xfId="882"/>
    <cellStyle name="Texto explicativo 13" xfId="883"/>
    <cellStyle name="Texto explicativo 14" xfId="884"/>
    <cellStyle name="Texto explicativo 15" xfId="885"/>
    <cellStyle name="Texto explicativo 16" xfId="886"/>
    <cellStyle name="Texto explicativo 17" xfId="887"/>
    <cellStyle name="Texto explicativo 18" xfId="888"/>
    <cellStyle name="Texto explicativo 19" xfId="889"/>
    <cellStyle name="Texto explicativo 2" xfId="890"/>
    <cellStyle name="Texto explicativo 20" xfId="891"/>
    <cellStyle name="Texto explicativo 21" xfId="892"/>
    <cellStyle name="Texto explicativo 22" xfId="893"/>
    <cellStyle name="Texto explicativo 23" xfId="894"/>
    <cellStyle name="Texto explicativo 3" xfId="895"/>
    <cellStyle name="Texto explicativo 4" xfId="896"/>
    <cellStyle name="Texto explicativo 5" xfId="897"/>
    <cellStyle name="Texto explicativo 6" xfId="898"/>
    <cellStyle name="Texto explicativo 7" xfId="899"/>
    <cellStyle name="Texto explicativo 8" xfId="900"/>
    <cellStyle name="Texto explicativo 9" xfId="901"/>
    <cellStyle name="Título 1 10" xfId="902"/>
    <cellStyle name="Título 1 11" xfId="903"/>
    <cellStyle name="Título 1 12" xfId="904"/>
    <cellStyle name="Título 1 13" xfId="905"/>
    <cellStyle name="Título 1 14" xfId="906"/>
    <cellStyle name="Título 1 15" xfId="907"/>
    <cellStyle name="Título 1 16" xfId="908"/>
    <cellStyle name="Título 1 17" xfId="909"/>
    <cellStyle name="Título 1 18" xfId="910"/>
    <cellStyle name="Título 1 19" xfId="911"/>
    <cellStyle name="Título 1 2" xfId="912"/>
    <cellStyle name="Título 1 20" xfId="913"/>
    <cellStyle name="Título 1 21" xfId="914"/>
    <cellStyle name="Título 1 22" xfId="915"/>
    <cellStyle name="Título 1 23" xfId="916"/>
    <cellStyle name="Título 1 3" xfId="917"/>
    <cellStyle name="Título 1 4" xfId="918"/>
    <cellStyle name="Título 1 5" xfId="919"/>
    <cellStyle name="Título 1 6" xfId="920"/>
    <cellStyle name="Título 1 7" xfId="921"/>
    <cellStyle name="Título 1 8" xfId="922"/>
    <cellStyle name="Título 1 9" xfId="923"/>
    <cellStyle name="Título 10" xfId="924"/>
    <cellStyle name="Título 11" xfId="925"/>
    <cellStyle name="Título 12" xfId="926"/>
    <cellStyle name="Título 13" xfId="927"/>
    <cellStyle name="Título 14" xfId="928"/>
    <cellStyle name="Título 15" xfId="929"/>
    <cellStyle name="Título 16" xfId="930"/>
    <cellStyle name="Título 17" xfId="931"/>
    <cellStyle name="Título 18" xfId="932"/>
    <cellStyle name="Título 19" xfId="933"/>
    <cellStyle name="Título 2 10" xfId="934"/>
    <cellStyle name="Título 2 11" xfId="935"/>
    <cellStyle name="Título 2 12" xfId="936"/>
    <cellStyle name="Título 2 13" xfId="937"/>
    <cellStyle name="Título 2 14" xfId="938"/>
    <cellStyle name="Título 2 15" xfId="939"/>
    <cellStyle name="Título 2 16" xfId="940"/>
    <cellStyle name="Título 2 17" xfId="941"/>
    <cellStyle name="Título 2 18" xfId="942"/>
    <cellStyle name="Título 2 19" xfId="943"/>
    <cellStyle name="Título 2 2" xfId="944"/>
    <cellStyle name="Título 2 20" xfId="945"/>
    <cellStyle name="Título 2 21" xfId="946"/>
    <cellStyle name="Título 2 22" xfId="947"/>
    <cellStyle name="Título 2 23" xfId="948"/>
    <cellStyle name="Título 2 3" xfId="949"/>
    <cellStyle name="Título 2 4" xfId="950"/>
    <cellStyle name="Título 2 5" xfId="951"/>
    <cellStyle name="Título 2 6" xfId="952"/>
    <cellStyle name="Título 2 7" xfId="953"/>
    <cellStyle name="Título 2 8" xfId="954"/>
    <cellStyle name="Título 2 9" xfId="955"/>
    <cellStyle name="Título 20" xfId="956"/>
    <cellStyle name="Título 21" xfId="957"/>
    <cellStyle name="Título 22" xfId="958"/>
    <cellStyle name="Título 23" xfId="959"/>
    <cellStyle name="Título 24" xfId="960"/>
    <cellStyle name="Título 25" xfId="961"/>
    <cellStyle name="Título 3 10" xfId="962"/>
    <cellStyle name="Título 3 11" xfId="963"/>
    <cellStyle name="Título 3 12" xfId="964"/>
    <cellStyle name="Título 3 13" xfId="965"/>
    <cellStyle name="Título 3 14" xfId="966"/>
    <cellStyle name="Título 3 15" xfId="967"/>
    <cellStyle name="Título 3 16" xfId="968"/>
    <cellStyle name="Título 3 17" xfId="969"/>
    <cellStyle name="Título 3 18" xfId="970"/>
    <cellStyle name="Título 3 19" xfId="971"/>
    <cellStyle name="Título 3 2" xfId="972"/>
    <cellStyle name="Título 3 20" xfId="973"/>
    <cellStyle name="Título 3 21" xfId="974"/>
    <cellStyle name="Título 3 22" xfId="975"/>
    <cellStyle name="Título 3 23" xfId="976"/>
    <cellStyle name="Título 3 3" xfId="977"/>
    <cellStyle name="Título 3 4" xfId="978"/>
    <cellStyle name="Título 3 5" xfId="979"/>
    <cellStyle name="Título 3 6" xfId="980"/>
    <cellStyle name="Título 3 7" xfId="981"/>
    <cellStyle name="Título 3 8" xfId="982"/>
    <cellStyle name="Título 3 9" xfId="983"/>
    <cellStyle name="Título 4" xfId="984"/>
    <cellStyle name="Título 5" xfId="985"/>
    <cellStyle name="Título 6" xfId="986"/>
    <cellStyle name="Título 7" xfId="987"/>
    <cellStyle name="Título 8" xfId="988"/>
    <cellStyle name="Título 9" xfId="989"/>
    <cellStyle name="Total 10" xfId="990"/>
    <cellStyle name="Total 11" xfId="991"/>
    <cellStyle name="Total 12" xfId="992"/>
    <cellStyle name="Total 13" xfId="993"/>
    <cellStyle name="Total 14" xfId="994"/>
    <cellStyle name="Total 15" xfId="995"/>
    <cellStyle name="Total 16" xfId="996"/>
    <cellStyle name="Total 17" xfId="997"/>
    <cellStyle name="Total 18" xfId="998"/>
    <cellStyle name="Total 19" xfId="999"/>
    <cellStyle name="Total 2" xfId="1000"/>
    <cellStyle name="Total 20" xfId="1001"/>
    <cellStyle name="Total 21" xfId="1002"/>
    <cellStyle name="Total 22" xfId="1003"/>
    <cellStyle name="Total 23" xfId="1004"/>
    <cellStyle name="Total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11208</xdr:colOff>
      <xdr:row>0</xdr:row>
      <xdr:rowOff>54633</xdr:rowOff>
    </xdr:from>
    <xdr:to>
      <xdr:col>12</xdr:col>
      <xdr:colOff>570638</xdr:colOff>
      <xdr:row>7</xdr:row>
      <xdr:rowOff>11207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8" y="54633"/>
          <a:ext cx="13294355" cy="129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11208</xdr:colOff>
      <xdr:row>0</xdr:row>
      <xdr:rowOff>54633</xdr:rowOff>
    </xdr:from>
    <xdr:to>
      <xdr:col>28</xdr:col>
      <xdr:colOff>381001</xdr:colOff>
      <xdr:row>6</xdr:row>
      <xdr:rowOff>81436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9" y="54633"/>
          <a:ext cx="11956675" cy="1169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C1308"/>
  <sheetViews>
    <sheetView tabSelected="1" zoomScale="85" zoomScaleNormal="85" workbookViewId="0">
      <pane xSplit="3" ySplit="10" topLeftCell="D11" activePane="bottomRight" state="frozen"/>
      <selection pane="topRight" activeCell="D1" sqref="D1"/>
      <selection pane="bottomLeft" activeCell="A4" sqref="A4"/>
      <selection pane="bottomRight" activeCell="K1293" sqref="K1293"/>
    </sheetView>
  </sheetViews>
  <sheetFormatPr baseColWidth="10" defaultColWidth="11.42578125" defaultRowHeight="15" x14ac:dyDescent="0.2"/>
  <cols>
    <col min="1" max="1" width="3.42578125" style="400" hidden="1" customWidth="1"/>
    <col min="2" max="2" width="28" style="24" bestFit="1" customWidth="1"/>
    <col min="3" max="3" width="41" style="1" customWidth="1"/>
    <col min="4" max="4" width="22.85546875" style="298" customWidth="1"/>
    <col min="5" max="5" width="25" style="152" bestFit="1" customWidth="1"/>
    <col min="6" max="6" width="18.7109375" style="299" hidden="1" customWidth="1"/>
    <col min="7" max="7" width="13.85546875" style="300" customWidth="1"/>
    <col min="8" max="8" width="16.140625" style="299" customWidth="1"/>
    <col min="9" max="9" width="19.85546875" style="299" hidden="1" customWidth="1"/>
    <col min="10" max="10" width="17.28515625" style="299" hidden="1" customWidth="1"/>
    <col min="11" max="11" width="24.7109375" style="299" customWidth="1"/>
    <col min="12" max="14" width="19.42578125" style="299" bestFit="1" customWidth="1"/>
    <col min="15" max="15" width="8.85546875" style="299" hidden="1" customWidth="1"/>
    <col min="16" max="16" width="9" style="299" hidden="1" customWidth="1"/>
    <col min="17" max="17" width="21.7109375" style="299" hidden="1" customWidth="1"/>
    <col min="18" max="18" width="21.5703125" style="299" hidden="1" customWidth="1"/>
    <col min="19" max="19" width="21.7109375" style="299" hidden="1" customWidth="1"/>
    <col min="20" max="22" width="21.5703125" style="299" hidden="1" customWidth="1"/>
    <col min="23" max="23" width="21.7109375" style="299" hidden="1" customWidth="1"/>
    <col min="24" max="25" width="21.5703125" style="299" hidden="1" customWidth="1"/>
    <col min="26" max="26" width="0.140625" style="299" hidden="1" customWidth="1"/>
    <col min="27" max="27" width="21.85546875" style="299" hidden="1" customWidth="1"/>
    <col min="28" max="28" width="21.42578125" style="299" customWidth="1"/>
    <col min="29" max="29" width="7.5703125" style="41" customWidth="1"/>
    <col min="30" max="16384" width="11.42578125" style="1"/>
  </cols>
  <sheetData>
    <row r="7" spans="1:29" ht="15.75" thickBot="1" x14ac:dyDescent="0.25"/>
    <row r="8" spans="1:29" ht="90.75" thickBot="1" x14ac:dyDescent="0.25">
      <c r="A8" s="17" t="s">
        <v>36</v>
      </c>
      <c r="B8" s="426" t="s">
        <v>1948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8"/>
    </row>
    <row r="9" spans="1:29" s="96" customFormat="1" ht="15.75" customHeight="1" x14ac:dyDescent="0.2">
      <c r="A9" s="95">
        <v>1</v>
      </c>
      <c r="B9" s="429" t="s">
        <v>41</v>
      </c>
      <c r="C9" s="429" t="s">
        <v>866</v>
      </c>
      <c r="D9" s="431" t="s">
        <v>865</v>
      </c>
      <c r="E9" s="433" t="s">
        <v>862</v>
      </c>
      <c r="F9" s="431" t="s">
        <v>863</v>
      </c>
      <c r="G9" s="431" t="s">
        <v>28</v>
      </c>
      <c r="H9" s="431" t="s">
        <v>29</v>
      </c>
      <c r="I9" s="431" t="s">
        <v>39</v>
      </c>
      <c r="J9" s="431" t="s">
        <v>53</v>
      </c>
      <c r="K9" s="431" t="s">
        <v>864</v>
      </c>
      <c r="L9" s="431" t="s">
        <v>5</v>
      </c>
      <c r="M9" s="431" t="s">
        <v>6</v>
      </c>
      <c r="N9" s="431" t="s">
        <v>7</v>
      </c>
      <c r="O9" s="431" t="s">
        <v>8</v>
      </c>
      <c r="P9" s="431" t="s">
        <v>9</v>
      </c>
      <c r="Q9" s="431" t="s">
        <v>40</v>
      </c>
      <c r="R9" s="431" t="s">
        <v>867</v>
      </c>
      <c r="S9" s="431" t="s">
        <v>12</v>
      </c>
      <c r="T9" s="431" t="s">
        <v>13</v>
      </c>
      <c r="U9" s="431" t="s">
        <v>14</v>
      </c>
      <c r="V9" s="431" t="s">
        <v>15</v>
      </c>
      <c r="W9" s="431" t="s">
        <v>16</v>
      </c>
      <c r="X9" s="431" t="s">
        <v>17</v>
      </c>
      <c r="Y9" s="431" t="s">
        <v>51</v>
      </c>
      <c r="Z9" s="431" t="s">
        <v>52</v>
      </c>
      <c r="AA9" s="431" t="s">
        <v>870</v>
      </c>
      <c r="AB9" s="431" t="s">
        <v>868</v>
      </c>
      <c r="AC9" s="449" t="s">
        <v>869</v>
      </c>
    </row>
    <row r="10" spans="1:29" s="96" customFormat="1" ht="32.25" customHeight="1" thickBot="1" x14ac:dyDescent="0.25">
      <c r="A10" s="95">
        <v>1</v>
      </c>
      <c r="B10" s="430"/>
      <c r="C10" s="430"/>
      <c r="D10" s="432"/>
      <c r="E10" s="434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50"/>
    </row>
    <row r="11" spans="1:29" s="82" customFormat="1" ht="15.75" x14ac:dyDescent="0.2">
      <c r="A11" s="399">
        <v>1</v>
      </c>
      <c r="B11" s="112" t="s">
        <v>186</v>
      </c>
      <c r="C11" s="113" t="s">
        <v>187</v>
      </c>
      <c r="D11" s="301">
        <f>+D12+D256</f>
        <v>622043070351.30005</v>
      </c>
      <c r="E11" s="153">
        <f>SUM('ADICIONES  2018'!C11:E11)</f>
        <v>184933317490.52005</v>
      </c>
      <c r="F11" s="301">
        <f>+F12+F256</f>
        <v>0</v>
      </c>
      <c r="G11" s="301">
        <f>+G12+G256</f>
        <v>0</v>
      </c>
      <c r="H11" s="301">
        <f>+H12+H256</f>
        <v>0</v>
      </c>
      <c r="I11" s="301">
        <f>+I12+I256</f>
        <v>0</v>
      </c>
      <c r="J11" s="301">
        <f>+J12+J256</f>
        <v>0</v>
      </c>
      <c r="K11" s="302">
        <f>+D11+E11-F11+G11-H11</f>
        <v>806976387841.82007</v>
      </c>
      <c r="L11" s="301">
        <f t="shared" ref="L11:Q11" si="0">+L12+L256</f>
        <v>59809168873.079994</v>
      </c>
      <c r="M11" s="301">
        <f t="shared" si="0"/>
        <v>39551785157.07</v>
      </c>
      <c r="N11" s="301">
        <f t="shared" si="0"/>
        <v>48541044461.259995</v>
      </c>
      <c r="O11" s="301">
        <f t="shared" si="0"/>
        <v>0</v>
      </c>
      <c r="P11" s="301">
        <f t="shared" si="0"/>
        <v>0</v>
      </c>
      <c r="Q11" s="301">
        <f t="shared" si="0"/>
        <v>0</v>
      </c>
      <c r="R11" s="302">
        <f t="shared" ref="R11:R16" si="1">SUM(L11:Q11)</f>
        <v>147901998491.40997</v>
      </c>
      <c r="S11" s="301">
        <f t="shared" ref="S11:Z11" si="2">+S12+S256</f>
        <v>0</v>
      </c>
      <c r="T11" s="301">
        <f t="shared" si="2"/>
        <v>0</v>
      </c>
      <c r="U11" s="301">
        <f t="shared" si="2"/>
        <v>0</v>
      </c>
      <c r="V11" s="301">
        <f t="shared" si="2"/>
        <v>0</v>
      </c>
      <c r="W11" s="301">
        <f t="shared" si="2"/>
        <v>0</v>
      </c>
      <c r="X11" s="301">
        <f t="shared" si="2"/>
        <v>0</v>
      </c>
      <c r="Y11" s="301">
        <f t="shared" si="2"/>
        <v>0</v>
      </c>
      <c r="Z11" s="301">
        <f t="shared" si="2"/>
        <v>0</v>
      </c>
      <c r="AA11" s="302">
        <f t="shared" ref="AA11:AA16" si="3">SUM(S11:Z11)</f>
        <v>0</v>
      </c>
      <c r="AB11" s="302">
        <f t="shared" ref="AB11:AB74" si="4">+R11+AA11</f>
        <v>147901998491.40997</v>
      </c>
      <c r="AC11" s="105">
        <f t="shared" ref="AC11:AC74" si="5">+AB11/K11</f>
        <v>0.18327921450955895</v>
      </c>
    </row>
    <row r="12" spans="1:29" s="82" customFormat="1" ht="15.75" x14ac:dyDescent="0.2">
      <c r="A12" s="399">
        <v>1</v>
      </c>
      <c r="B12" s="114" t="s">
        <v>188</v>
      </c>
      <c r="C12" s="110" t="s">
        <v>91</v>
      </c>
      <c r="D12" s="109">
        <f>+D13+D163</f>
        <v>528065562700</v>
      </c>
      <c r="E12" s="154">
        <f>SUM('ADICIONES  2018'!C12:E12)</f>
        <v>0</v>
      </c>
      <c r="F12" s="109">
        <f>+F13+F163</f>
        <v>0</v>
      </c>
      <c r="G12" s="109">
        <f>+G13+G163</f>
        <v>0</v>
      </c>
      <c r="H12" s="109">
        <f>+H13+H163</f>
        <v>0</v>
      </c>
      <c r="I12" s="109">
        <f>+I13+I163</f>
        <v>0</v>
      </c>
      <c r="J12" s="109">
        <f>+J13+J163</f>
        <v>0</v>
      </c>
      <c r="K12" s="303">
        <f>+D12+E12-F12+G12-H12</f>
        <v>528065562700</v>
      </c>
      <c r="L12" s="109">
        <f t="shared" ref="L12:Q12" si="6">+L13+L163</f>
        <v>59122564591.199997</v>
      </c>
      <c r="M12" s="109">
        <f t="shared" si="6"/>
        <v>38946299365.739998</v>
      </c>
      <c r="N12" s="109">
        <f t="shared" si="6"/>
        <v>47799408104.989998</v>
      </c>
      <c r="O12" s="109">
        <f t="shared" si="6"/>
        <v>0</v>
      </c>
      <c r="P12" s="109">
        <f t="shared" si="6"/>
        <v>0</v>
      </c>
      <c r="Q12" s="109">
        <f t="shared" si="6"/>
        <v>0</v>
      </c>
      <c r="R12" s="303">
        <f t="shared" si="1"/>
        <v>145868272061.92999</v>
      </c>
      <c r="S12" s="109">
        <f t="shared" ref="S12:Z12" si="7">+S13+S163</f>
        <v>0</v>
      </c>
      <c r="T12" s="109">
        <f t="shared" si="7"/>
        <v>0</v>
      </c>
      <c r="U12" s="109">
        <f t="shared" si="7"/>
        <v>0</v>
      </c>
      <c r="V12" s="109">
        <f t="shared" si="7"/>
        <v>0</v>
      </c>
      <c r="W12" s="109">
        <f t="shared" si="7"/>
        <v>0</v>
      </c>
      <c r="X12" s="109">
        <f t="shared" si="7"/>
        <v>0</v>
      </c>
      <c r="Y12" s="109">
        <f t="shared" si="7"/>
        <v>0</v>
      </c>
      <c r="Z12" s="109">
        <f t="shared" si="7"/>
        <v>0</v>
      </c>
      <c r="AA12" s="303">
        <f t="shared" si="3"/>
        <v>0</v>
      </c>
      <c r="AB12" s="303">
        <f t="shared" si="4"/>
        <v>145868272061.92999</v>
      </c>
      <c r="AC12" s="108">
        <f t="shared" si="5"/>
        <v>0.27623136664338666</v>
      </c>
    </row>
    <row r="13" spans="1:29" s="82" customFormat="1" ht="15.75" x14ac:dyDescent="0.2">
      <c r="A13" s="399">
        <v>1</v>
      </c>
      <c r="B13" s="114" t="s">
        <v>189</v>
      </c>
      <c r="C13" s="110" t="s">
        <v>386</v>
      </c>
      <c r="D13" s="109">
        <f>+D14+D26+D59+D74+D92+D107+D114+D121+D156</f>
        <v>468324000000</v>
      </c>
      <c r="E13" s="154">
        <f>SUM('ADICIONES  2018'!C13:E13)</f>
        <v>0</v>
      </c>
      <c r="F13" s="109">
        <f>+F14+F26+F59+F74+F92+F107+F114+F121+F156</f>
        <v>0</v>
      </c>
      <c r="G13" s="109">
        <f>+G14+G26+G59+G74+G92+G107+G114+G121+G156</f>
        <v>0</v>
      </c>
      <c r="H13" s="109">
        <f>+H14+H26+H59+H74+H92+H107+H114+H121+H156</f>
        <v>0</v>
      </c>
      <c r="I13" s="109">
        <f>+I14+I26+I59+I74+I92+I107+I114+I121+I156</f>
        <v>0</v>
      </c>
      <c r="J13" s="109">
        <f>+J14+J26+J59+J74+J92+J107+J114+J121+J156</f>
        <v>0</v>
      </c>
      <c r="K13" s="303">
        <f>+D13+E13-F13+G13-H13</f>
        <v>468324000000</v>
      </c>
      <c r="L13" s="109">
        <f t="shared" ref="L13:Q13" si="8">+L14+L26+L59+L74+L92+L107+L114+L121+L156</f>
        <v>50988577671</v>
      </c>
      <c r="M13" s="109">
        <f t="shared" si="8"/>
        <v>34335150843.34</v>
      </c>
      <c r="N13" s="109">
        <f t="shared" si="8"/>
        <v>41817887189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303">
        <f t="shared" si="1"/>
        <v>127141615703.34</v>
      </c>
      <c r="S13" s="109">
        <f t="shared" ref="S13:Z13" si="9">+S14+S26+S59+S74+S92+S107+S114+S121+S156</f>
        <v>0</v>
      </c>
      <c r="T13" s="109">
        <f t="shared" si="9"/>
        <v>0</v>
      </c>
      <c r="U13" s="109">
        <f t="shared" si="9"/>
        <v>0</v>
      </c>
      <c r="V13" s="109">
        <f t="shared" si="9"/>
        <v>0</v>
      </c>
      <c r="W13" s="109">
        <f t="shared" si="9"/>
        <v>0</v>
      </c>
      <c r="X13" s="109">
        <f t="shared" si="9"/>
        <v>0</v>
      </c>
      <c r="Y13" s="109">
        <f t="shared" si="9"/>
        <v>0</v>
      </c>
      <c r="Z13" s="109">
        <f t="shared" si="9"/>
        <v>0</v>
      </c>
      <c r="AA13" s="303">
        <f t="shared" si="3"/>
        <v>0</v>
      </c>
      <c r="AB13" s="303">
        <f t="shared" si="4"/>
        <v>127141615703.34</v>
      </c>
      <c r="AC13" s="108">
        <f t="shared" si="5"/>
        <v>0.27148216982973328</v>
      </c>
    </row>
    <row r="14" spans="1:29" s="82" customFormat="1" ht="15.75" x14ac:dyDescent="0.2">
      <c r="A14" s="399">
        <v>1</v>
      </c>
      <c r="B14" s="114" t="s">
        <v>387</v>
      </c>
      <c r="C14" s="110" t="s">
        <v>907</v>
      </c>
      <c r="D14" s="109">
        <v>52500000000</v>
      </c>
      <c r="E14" s="154">
        <f>SUM('ADICIONES  2018'!C14:E14)</f>
        <v>0</v>
      </c>
      <c r="F14" s="109"/>
      <c r="G14" s="109"/>
      <c r="H14" s="109"/>
      <c r="I14" s="109"/>
      <c r="J14" s="109"/>
      <c r="K14" s="303">
        <f>+D14+E14-F14+G14-H14</f>
        <v>52500000000</v>
      </c>
      <c r="L14" s="109">
        <v>4099025700</v>
      </c>
      <c r="M14" s="109">
        <v>4161364100</v>
      </c>
      <c r="N14" s="109">
        <v>4628813200</v>
      </c>
      <c r="O14" s="109"/>
      <c r="P14" s="109"/>
      <c r="Q14" s="109"/>
      <c r="R14" s="303">
        <f t="shared" si="1"/>
        <v>12889203000</v>
      </c>
      <c r="S14" s="109"/>
      <c r="T14" s="109"/>
      <c r="U14" s="109"/>
      <c r="V14" s="109"/>
      <c r="W14" s="109"/>
      <c r="X14" s="109"/>
      <c r="Y14" s="109"/>
      <c r="Z14" s="109"/>
      <c r="AA14" s="303">
        <f t="shared" si="3"/>
        <v>0</v>
      </c>
      <c r="AB14" s="303">
        <f>+R14+AA14</f>
        <v>12889203000</v>
      </c>
      <c r="AC14" s="108">
        <f t="shared" si="5"/>
        <v>0.24550862857142858</v>
      </c>
    </row>
    <row r="15" spans="1:29" s="82" customFormat="1" ht="31.5" x14ac:dyDescent="0.2">
      <c r="A15" s="399"/>
      <c r="B15" s="114" t="s">
        <v>388</v>
      </c>
      <c r="C15" s="110" t="s">
        <v>389</v>
      </c>
      <c r="D15" s="109">
        <f>+D16</f>
        <v>36636886440</v>
      </c>
      <c r="E15" s="154">
        <f>SUM('ADICIONES  2018'!C15:E15)</f>
        <v>0</v>
      </c>
      <c r="F15" s="109">
        <f t="shared" ref="F15:Z15" si="10">+F16</f>
        <v>0</v>
      </c>
      <c r="G15" s="109">
        <f t="shared" si="10"/>
        <v>0</v>
      </c>
      <c r="H15" s="109">
        <f t="shared" si="10"/>
        <v>0</v>
      </c>
      <c r="I15" s="109">
        <f t="shared" si="10"/>
        <v>0</v>
      </c>
      <c r="J15" s="109">
        <f t="shared" si="10"/>
        <v>0</v>
      </c>
      <c r="K15" s="303">
        <f>+D15+E15-F15+G15-H15</f>
        <v>36636886440</v>
      </c>
      <c r="L15" s="109">
        <f t="shared" si="10"/>
        <v>2860486458.7722192</v>
      </c>
      <c r="M15" s="109">
        <f t="shared" si="10"/>
        <v>2903989027.9465299</v>
      </c>
      <c r="N15" s="109">
        <f t="shared" si="10"/>
        <v>3230196258.2928195</v>
      </c>
      <c r="O15" s="109">
        <f t="shared" si="10"/>
        <v>0</v>
      </c>
      <c r="P15" s="109">
        <f t="shared" si="10"/>
        <v>0</v>
      </c>
      <c r="Q15" s="109">
        <f t="shared" si="10"/>
        <v>0</v>
      </c>
      <c r="R15" s="303">
        <f t="shared" si="1"/>
        <v>8994671745.0115681</v>
      </c>
      <c r="S15" s="109">
        <f t="shared" si="10"/>
        <v>0</v>
      </c>
      <c r="T15" s="109">
        <f t="shared" si="10"/>
        <v>0</v>
      </c>
      <c r="U15" s="109">
        <f t="shared" si="10"/>
        <v>0</v>
      </c>
      <c r="V15" s="109">
        <f t="shared" si="10"/>
        <v>0</v>
      </c>
      <c r="W15" s="109">
        <f t="shared" si="10"/>
        <v>0</v>
      </c>
      <c r="X15" s="109">
        <f t="shared" si="10"/>
        <v>0</v>
      </c>
      <c r="Y15" s="109">
        <f t="shared" si="10"/>
        <v>0</v>
      </c>
      <c r="Z15" s="109">
        <f t="shared" si="10"/>
        <v>0</v>
      </c>
      <c r="AA15" s="303">
        <f t="shared" si="3"/>
        <v>0</v>
      </c>
      <c r="AB15" s="303">
        <f t="shared" si="4"/>
        <v>8994671745.0115681</v>
      </c>
      <c r="AC15" s="108">
        <f t="shared" si="5"/>
        <v>0.24550862857142858</v>
      </c>
    </row>
    <row r="16" spans="1:29" ht="28.5" x14ac:dyDescent="0.2">
      <c r="B16" s="100" t="s">
        <v>390</v>
      </c>
      <c r="C16" s="101" t="s">
        <v>391</v>
      </c>
      <c r="D16" s="304">
        <f>+D14*69.7845456%</f>
        <v>36636886440</v>
      </c>
      <c r="E16" s="387">
        <f>SUM('ADICIONES  2018'!C16:E16)</f>
        <v>0</v>
      </c>
      <c r="F16" s="304">
        <f>+F14*69.7845456%</f>
        <v>0</v>
      </c>
      <c r="G16" s="304">
        <f>+G14*69.7845456%</f>
        <v>0</v>
      </c>
      <c r="H16" s="304">
        <f>+H14*69.7845456%</f>
        <v>0</v>
      </c>
      <c r="I16" s="304">
        <f>+I14*69.7845456%</f>
        <v>0</v>
      </c>
      <c r="J16" s="304">
        <f>+J14*69.7845456%</f>
        <v>0</v>
      </c>
      <c r="K16" s="305">
        <f>+D16+E16-F16+G16+H16</f>
        <v>36636886440</v>
      </c>
      <c r="L16" s="304">
        <f t="shared" ref="L16:Q16" si="11">+L14*69.7845456%</f>
        <v>2860486458.7722192</v>
      </c>
      <c r="M16" s="304">
        <f t="shared" si="11"/>
        <v>2903989027.9465299</v>
      </c>
      <c r="N16" s="304">
        <f t="shared" si="11"/>
        <v>3230196258.2928195</v>
      </c>
      <c r="O16" s="304">
        <f t="shared" si="11"/>
        <v>0</v>
      </c>
      <c r="P16" s="304">
        <f t="shared" si="11"/>
        <v>0</v>
      </c>
      <c r="Q16" s="304">
        <f t="shared" si="11"/>
        <v>0</v>
      </c>
      <c r="R16" s="305">
        <f t="shared" si="1"/>
        <v>8994671745.0115681</v>
      </c>
      <c r="S16" s="304">
        <f t="shared" ref="S16:Z16" si="12">+S14*69.7845456%</f>
        <v>0</v>
      </c>
      <c r="T16" s="304">
        <f t="shared" si="12"/>
        <v>0</v>
      </c>
      <c r="U16" s="304">
        <f t="shared" si="12"/>
        <v>0</v>
      </c>
      <c r="V16" s="304">
        <f t="shared" si="12"/>
        <v>0</v>
      </c>
      <c r="W16" s="304">
        <f t="shared" si="12"/>
        <v>0</v>
      </c>
      <c r="X16" s="304">
        <f t="shared" si="12"/>
        <v>0</v>
      </c>
      <c r="Y16" s="304">
        <f t="shared" si="12"/>
        <v>0</v>
      </c>
      <c r="Z16" s="304">
        <f t="shared" si="12"/>
        <v>0</v>
      </c>
      <c r="AA16" s="305">
        <f t="shared" si="3"/>
        <v>0</v>
      </c>
      <c r="AB16" s="305">
        <f t="shared" si="4"/>
        <v>8994671745.0115681</v>
      </c>
      <c r="AC16" s="37">
        <f t="shared" si="5"/>
        <v>0.24550862857142858</v>
      </c>
    </row>
    <row r="17" spans="1:29" s="82" customFormat="1" ht="31.5" x14ac:dyDescent="0.2">
      <c r="A17" s="399"/>
      <c r="B17" s="114" t="s">
        <v>392</v>
      </c>
      <c r="C17" s="110" t="s">
        <v>393</v>
      </c>
      <c r="D17" s="109">
        <f>+D18</f>
        <v>14695800000</v>
      </c>
      <c r="E17" s="154">
        <f>SUM('ADICIONES  2018'!C17:E17)</f>
        <v>0</v>
      </c>
      <c r="F17" s="109">
        <f t="shared" ref="F17:Z17" si="13">+F18</f>
        <v>0</v>
      </c>
      <c r="G17" s="109">
        <f t="shared" si="13"/>
        <v>0</v>
      </c>
      <c r="H17" s="109">
        <f t="shared" si="13"/>
        <v>0</v>
      </c>
      <c r="I17" s="109">
        <f t="shared" si="13"/>
        <v>0</v>
      </c>
      <c r="J17" s="109">
        <f t="shared" si="13"/>
        <v>0</v>
      </c>
      <c r="K17" s="303">
        <f t="shared" ref="K17:K80" si="14">+D17+E17-F17+G17-H17</f>
        <v>14695800000</v>
      </c>
      <c r="L17" s="109">
        <f t="shared" si="13"/>
        <v>1147399273.944</v>
      </c>
      <c r="M17" s="109">
        <f t="shared" si="13"/>
        <v>1164849038.872</v>
      </c>
      <c r="N17" s="109">
        <f t="shared" si="13"/>
        <v>1295697390.944</v>
      </c>
      <c r="O17" s="109">
        <f t="shared" si="13"/>
        <v>0</v>
      </c>
      <c r="P17" s="109">
        <f t="shared" si="13"/>
        <v>0</v>
      </c>
      <c r="Q17" s="109">
        <f t="shared" si="13"/>
        <v>0</v>
      </c>
      <c r="R17" s="303">
        <f t="shared" ref="R17:R80" si="15">SUM(L17:Q17)</f>
        <v>3607945703.7600002</v>
      </c>
      <c r="S17" s="109">
        <f t="shared" si="13"/>
        <v>0</v>
      </c>
      <c r="T17" s="109">
        <f t="shared" si="13"/>
        <v>0</v>
      </c>
      <c r="U17" s="109">
        <f t="shared" si="13"/>
        <v>0</v>
      </c>
      <c r="V17" s="109">
        <f t="shared" si="13"/>
        <v>0</v>
      </c>
      <c r="W17" s="109">
        <f t="shared" si="13"/>
        <v>0</v>
      </c>
      <c r="X17" s="109">
        <f t="shared" si="13"/>
        <v>0</v>
      </c>
      <c r="Y17" s="109">
        <f t="shared" si="13"/>
        <v>0</v>
      </c>
      <c r="Z17" s="109">
        <f t="shared" si="13"/>
        <v>0</v>
      </c>
      <c r="AA17" s="303">
        <f t="shared" ref="AA17:AA80" si="16">SUM(S17:Z17)</f>
        <v>0</v>
      </c>
      <c r="AB17" s="303">
        <f t="shared" si="4"/>
        <v>3607945703.7600002</v>
      </c>
      <c r="AC17" s="108">
        <f t="shared" si="5"/>
        <v>0.24550862857142858</v>
      </c>
    </row>
    <row r="18" spans="1:29" ht="21.75" customHeight="1" x14ac:dyDescent="0.2">
      <c r="B18" s="102" t="s">
        <v>394</v>
      </c>
      <c r="C18" s="103" t="s">
        <v>92</v>
      </c>
      <c r="D18" s="109">
        <f>SUM(D19:D21)</f>
        <v>14695800000</v>
      </c>
      <c r="E18" s="154">
        <f>SUM('ADICIONES  2018'!C18:E18)</f>
        <v>0</v>
      </c>
      <c r="F18" s="306">
        <f>SUM(F19:F21)</f>
        <v>0</v>
      </c>
      <c r="G18" s="306">
        <f>SUM(G19:G21)</f>
        <v>0</v>
      </c>
      <c r="H18" s="306">
        <f>SUM(H19:H21)</f>
        <v>0</v>
      </c>
      <c r="I18" s="306">
        <f>SUM(I19:I21)</f>
        <v>0</v>
      </c>
      <c r="J18" s="306">
        <f>SUM(J19:J21)</f>
        <v>0</v>
      </c>
      <c r="K18" s="305">
        <f t="shared" si="14"/>
        <v>14695800000</v>
      </c>
      <c r="L18" s="306">
        <f t="shared" ref="L18:Q18" si="17">SUM(L19:L21)</f>
        <v>1147399273.944</v>
      </c>
      <c r="M18" s="306">
        <f t="shared" si="17"/>
        <v>1164849038.872</v>
      </c>
      <c r="N18" s="306">
        <f t="shared" si="17"/>
        <v>1295697390.944</v>
      </c>
      <c r="O18" s="306">
        <f t="shared" si="17"/>
        <v>0</v>
      </c>
      <c r="P18" s="306">
        <f t="shared" si="17"/>
        <v>0</v>
      </c>
      <c r="Q18" s="306">
        <f t="shared" si="17"/>
        <v>0</v>
      </c>
      <c r="R18" s="305">
        <f t="shared" si="15"/>
        <v>3607945703.7600002</v>
      </c>
      <c r="S18" s="306">
        <f t="shared" ref="S18:Z18" si="18">SUM(S19:S21)</f>
        <v>0</v>
      </c>
      <c r="T18" s="306">
        <f t="shared" si="18"/>
        <v>0</v>
      </c>
      <c r="U18" s="306">
        <f t="shared" si="18"/>
        <v>0</v>
      </c>
      <c r="V18" s="306">
        <f t="shared" si="18"/>
        <v>0</v>
      </c>
      <c r="W18" s="306">
        <f t="shared" si="18"/>
        <v>0</v>
      </c>
      <c r="X18" s="306">
        <f t="shared" si="18"/>
        <v>0</v>
      </c>
      <c r="Y18" s="306">
        <f t="shared" si="18"/>
        <v>0</v>
      </c>
      <c r="Z18" s="306">
        <f t="shared" si="18"/>
        <v>0</v>
      </c>
      <c r="AA18" s="305">
        <f t="shared" si="16"/>
        <v>0</v>
      </c>
      <c r="AB18" s="305">
        <f t="shared" si="4"/>
        <v>3607945703.7600002</v>
      </c>
      <c r="AC18" s="37">
        <f t="shared" si="5"/>
        <v>0.24550862857142858</v>
      </c>
    </row>
    <row r="19" spans="1:29" s="5" customFormat="1" x14ac:dyDescent="0.2">
      <c r="A19" s="400"/>
      <c r="B19" s="100" t="s">
        <v>395</v>
      </c>
      <c r="C19" s="170" t="s">
        <v>396</v>
      </c>
      <c r="D19" s="304">
        <f>+D14*7.992%</f>
        <v>4195800000.0000005</v>
      </c>
      <c r="E19" s="387">
        <f>SUM('ADICIONES  2018'!C19:E19)</f>
        <v>0</v>
      </c>
      <c r="F19" s="304">
        <f>+F14*7.992%</f>
        <v>0</v>
      </c>
      <c r="G19" s="304">
        <f>+G14*7.992%</f>
        <v>0</v>
      </c>
      <c r="H19" s="304">
        <f>+H14*7.992%</f>
        <v>0</v>
      </c>
      <c r="I19" s="304">
        <f>+I14*7.992%</f>
        <v>0</v>
      </c>
      <c r="J19" s="304">
        <f>+J14*7.992%</f>
        <v>0</v>
      </c>
      <c r="K19" s="305">
        <f t="shared" si="14"/>
        <v>4195800000.0000005</v>
      </c>
      <c r="L19" s="304">
        <f t="shared" ref="L19:Q19" si="19">+L14*7.992%</f>
        <v>327594133.94400001</v>
      </c>
      <c r="M19" s="304">
        <f t="shared" si="19"/>
        <v>332576218.87200004</v>
      </c>
      <c r="N19" s="304">
        <f t="shared" si="19"/>
        <v>369934750.94400001</v>
      </c>
      <c r="O19" s="304">
        <f t="shared" si="19"/>
        <v>0</v>
      </c>
      <c r="P19" s="304">
        <f t="shared" si="19"/>
        <v>0</v>
      </c>
      <c r="Q19" s="304">
        <f t="shared" si="19"/>
        <v>0</v>
      </c>
      <c r="R19" s="305">
        <f t="shared" si="15"/>
        <v>1030105103.76</v>
      </c>
      <c r="S19" s="304">
        <f t="shared" ref="S19:Z19" si="20">+S14*7.992%</f>
        <v>0</v>
      </c>
      <c r="T19" s="304">
        <f t="shared" si="20"/>
        <v>0</v>
      </c>
      <c r="U19" s="304">
        <f t="shared" si="20"/>
        <v>0</v>
      </c>
      <c r="V19" s="304">
        <f t="shared" si="20"/>
        <v>0</v>
      </c>
      <c r="W19" s="304">
        <f t="shared" si="20"/>
        <v>0</v>
      </c>
      <c r="X19" s="304">
        <f t="shared" si="20"/>
        <v>0</v>
      </c>
      <c r="Y19" s="304">
        <f t="shared" si="20"/>
        <v>0</v>
      </c>
      <c r="Z19" s="304">
        <f t="shared" si="20"/>
        <v>0</v>
      </c>
      <c r="AA19" s="305">
        <f t="shared" si="16"/>
        <v>0</v>
      </c>
      <c r="AB19" s="305">
        <f t="shared" si="4"/>
        <v>1030105103.76</v>
      </c>
      <c r="AC19" s="37">
        <f t="shared" si="5"/>
        <v>0.24550862857142855</v>
      </c>
    </row>
    <row r="20" spans="1:29" s="5" customFormat="1" x14ac:dyDescent="0.2">
      <c r="A20" s="166"/>
      <c r="B20" s="100" t="s">
        <v>397</v>
      </c>
      <c r="C20" s="170" t="s">
        <v>398</v>
      </c>
      <c r="D20" s="304">
        <f>+D14*20%</f>
        <v>10500000000</v>
      </c>
      <c r="E20" s="387">
        <f>SUM('ADICIONES  2018'!C20:E20)</f>
        <v>0</v>
      </c>
      <c r="F20" s="304">
        <f>+F14*20%</f>
        <v>0</v>
      </c>
      <c r="G20" s="304">
        <f>+G14*20%</f>
        <v>0</v>
      </c>
      <c r="H20" s="304">
        <f>+H14*20%</f>
        <v>0</v>
      </c>
      <c r="I20" s="304">
        <f>+I14*20%</f>
        <v>0</v>
      </c>
      <c r="J20" s="304">
        <f>+J14*20%</f>
        <v>0</v>
      </c>
      <c r="K20" s="305">
        <f t="shared" si="14"/>
        <v>10500000000</v>
      </c>
      <c r="L20" s="304">
        <f t="shared" ref="L20:Q20" si="21">+L14*20%</f>
        <v>819805140</v>
      </c>
      <c r="M20" s="304">
        <f t="shared" si="21"/>
        <v>832272820</v>
      </c>
      <c r="N20" s="304">
        <f t="shared" si="21"/>
        <v>925762640</v>
      </c>
      <c r="O20" s="304">
        <f t="shared" si="21"/>
        <v>0</v>
      </c>
      <c r="P20" s="304">
        <f t="shared" si="21"/>
        <v>0</v>
      </c>
      <c r="Q20" s="304">
        <f t="shared" si="21"/>
        <v>0</v>
      </c>
      <c r="R20" s="305">
        <f t="shared" si="15"/>
        <v>2577840600</v>
      </c>
      <c r="S20" s="304">
        <f t="shared" ref="S20:Z20" si="22">+S14*20%</f>
        <v>0</v>
      </c>
      <c r="T20" s="304">
        <f t="shared" si="22"/>
        <v>0</v>
      </c>
      <c r="U20" s="304">
        <f t="shared" si="22"/>
        <v>0</v>
      </c>
      <c r="V20" s="304">
        <f t="shared" si="22"/>
        <v>0</v>
      </c>
      <c r="W20" s="304">
        <f t="shared" si="22"/>
        <v>0</v>
      </c>
      <c r="X20" s="304">
        <f t="shared" si="22"/>
        <v>0</v>
      </c>
      <c r="Y20" s="304">
        <f t="shared" si="22"/>
        <v>0</v>
      </c>
      <c r="Z20" s="304">
        <f t="shared" si="22"/>
        <v>0</v>
      </c>
      <c r="AA20" s="305">
        <f t="shared" si="16"/>
        <v>0</v>
      </c>
      <c r="AB20" s="305">
        <f t="shared" si="4"/>
        <v>2577840600</v>
      </c>
      <c r="AC20" s="37">
        <f t="shared" si="5"/>
        <v>0.24550862857142858</v>
      </c>
    </row>
    <row r="21" spans="1:29" ht="42.75" hidden="1" x14ac:dyDescent="0.2">
      <c r="B21" s="100" t="s">
        <v>399</v>
      </c>
      <c r="C21" s="169" t="s">
        <v>1353</v>
      </c>
      <c r="D21" s="304">
        <f>+D14*0%</f>
        <v>0</v>
      </c>
      <c r="E21" s="387">
        <f>SUM('ADICIONES  2018'!C21:E21)</f>
        <v>0</v>
      </c>
      <c r="F21" s="304">
        <f>+F14*0%</f>
        <v>0</v>
      </c>
      <c r="G21" s="304">
        <f>+G14*0%</f>
        <v>0</v>
      </c>
      <c r="H21" s="304">
        <f>+H14*0%</f>
        <v>0</v>
      </c>
      <c r="I21" s="304">
        <f>+I14*0%</f>
        <v>0</v>
      </c>
      <c r="J21" s="304">
        <f>+J14*0%</f>
        <v>0</v>
      </c>
      <c r="K21" s="305">
        <f t="shared" si="14"/>
        <v>0</v>
      </c>
      <c r="L21" s="304">
        <f t="shared" ref="L21:Q21" si="23">+L14*0%</f>
        <v>0</v>
      </c>
      <c r="M21" s="304">
        <f t="shared" si="23"/>
        <v>0</v>
      </c>
      <c r="N21" s="304">
        <f t="shared" si="23"/>
        <v>0</v>
      </c>
      <c r="O21" s="304">
        <f t="shared" si="23"/>
        <v>0</v>
      </c>
      <c r="P21" s="304">
        <f t="shared" si="23"/>
        <v>0</v>
      </c>
      <c r="Q21" s="304">
        <f t="shared" si="23"/>
        <v>0</v>
      </c>
      <c r="R21" s="305">
        <f t="shared" si="15"/>
        <v>0</v>
      </c>
      <c r="S21" s="304">
        <f t="shared" ref="S21:Z21" si="24">+S14*0%</f>
        <v>0</v>
      </c>
      <c r="T21" s="304">
        <f t="shared" si="24"/>
        <v>0</v>
      </c>
      <c r="U21" s="304">
        <f t="shared" si="24"/>
        <v>0</v>
      </c>
      <c r="V21" s="304">
        <f t="shared" si="24"/>
        <v>0</v>
      </c>
      <c r="W21" s="304">
        <f t="shared" si="24"/>
        <v>0</v>
      </c>
      <c r="X21" s="304">
        <f t="shared" si="24"/>
        <v>0</v>
      </c>
      <c r="Y21" s="304">
        <f t="shared" si="24"/>
        <v>0</v>
      </c>
      <c r="Z21" s="304">
        <f t="shared" si="24"/>
        <v>0</v>
      </c>
      <c r="AA21" s="305">
        <f t="shared" si="16"/>
        <v>0</v>
      </c>
      <c r="AB21" s="305">
        <f t="shared" si="4"/>
        <v>0</v>
      </c>
      <c r="AC21" s="37" t="e">
        <f t="shared" si="5"/>
        <v>#DIV/0!</v>
      </c>
    </row>
    <row r="22" spans="1:29" s="82" customFormat="1" ht="31.5" x14ac:dyDescent="0.2">
      <c r="A22" s="399"/>
      <c r="B22" s="114" t="s">
        <v>400</v>
      </c>
      <c r="C22" s="110" t="s">
        <v>401</v>
      </c>
      <c r="D22" s="109">
        <f>SUM(D23:D25)</f>
        <v>1167313560</v>
      </c>
      <c r="E22" s="154">
        <f>SUM('ADICIONES  2018'!C22:E22)</f>
        <v>0</v>
      </c>
      <c r="F22" s="109">
        <f>SUM(F23:F25)</f>
        <v>0</v>
      </c>
      <c r="G22" s="109">
        <f>SUM(G23:G25)</f>
        <v>0</v>
      </c>
      <c r="H22" s="109">
        <f>SUM(H23:H25)</f>
        <v>0</v>
      </c>
      <c r="I22" s="109">
        <f>SUM(I23:I25)</f>
        <v>0</v>
      </c>
      <c r="J22" s="109">
        <f>SUM(J23:J25)</f>
        <v>0</v>
      </c>
      <c r="K22" s="303">
        <f t="shared" si="14"/>
        <v>1167313560</v>
      </c>
      <c r="L22" s="109">
        <f t="shared" ref="L22:Q22" si="25">SUM(L23:L25)</f>
        <v>91139967.283780813</v>
      </c>
      <c r="M22" s="109">
        <f t="shared" si="25"/>
        <v>92526033.181470394</v>
      </c>
      <c r="N22" s="109">
        <f t="shared" si="25"/>
        <v>102919550.76318081</v>
      </c>
      <c r="O22" s="109">
        <f t="shared" si="25"/>
        <v>0</v>
      </c>
      <c r="P22" s="109">
        <f t="shared" si="25"/>
        <v>0</v>
      </c>
      <c r="Q22" s="109">
        <f t="shared" si="25"/>
        <v>0</v>
      </c>
      <c r="R22" s="303">
        <f t="shared" si="15"/>
        <v>286585551.228432</v>
      </c>
      <c r="S22" s="109">
        <f t="shared" ref="S22:Z22" si="26">SUM(S23:S25)</f>
        <v>0</v>
      </c>
      <c r="T22" s="109">
        <f t="shared" si="26"/>
        <v>0</v>
      </c>
      <c r="U22" s="109">
        <f t="shared" si="26"/>
        <v>0</v>
      </c>
      <c r="V22" s="109">
        <f t="shared" si="26"/>
        <v>0</v>
      </c>
      <c r="W22" s="109">
        <f t="shared" si="26"/>
        <v>0</v>
      </c>
      <c r="X22" s="109">
        <f t="shared" si="26"/>
        <v>0</v>
      </c>
      <c r="Y22" s="109">
        <f t="shared" si="26"/>
        <v>0</v>
      </c>
      <c r="Z22" s="109">
        <f t="shared" si="26"/>
        <v>0</v>
      </c>
      <c r="AA22" s="303">
        <f t="shared" si="16"/>
        <v>0</v>
      </c>
      <c r="AB22" s="303">
        <f t="shared" si="4"/>
        <v>286585551.228432</v>
      </c>
      <c r="AC22" s="108">
        <f t="shared" si="5"/>
        <v>0.24550862857142858</v>
      </c>
    </row>
    <row r="23" spans="1:29" x14ac:dyDescent="0.2">
      <c r="B23" s="100" t="s">
        <v>402</v>
      </c>
      <c r="C23" s="101" t="s">
        <v>403</v>
      </c>
      <c r="D23" s="304">
        <f>+D14*0.08%</f>
        <v>42000000</v>
      </c>
      <c r="E23" s="387">
        <f>SUM('ADICIONES  2018'!C23:E23)</f>
        <v>0</v>
      </c>
      <c r="F23" s="304">
        <f>+F14*0.08%</f>
        <v>0</v>
      </c>
      <c r="G23" s="304">
        <f>+G14*0.08%</f>
        <v>0</v>
      </c>
      <c r="H23" s="304">
        <f>+H14*0.08%</f>
        <v>0</v>
      </c>
      <c r="I23" s="304">
        <f>+I14*0.08%</f>
        <v>0</v>
      </c>
      <c r="J23" s="304">
        <f>+J14*0.08%</f>
        <v>0</v>
      </c>
      <c r="K23" s="305">
        <f t="shared" si="14"/>
        <v>42000000</v>
      </c>
      <c r="L23" s="304">
        <f t="shared" ref="L23:Q23" si="27">+L14*0.08%</f>
        <v>3279220.56</v>
      </c>
      <c r="M23" s="304">
        <f t="shared" si="27"/>
        <v>3329091.2800000003</v>
      </c>
      <c r="N23" s="304">
        <f t="shared" si="27"/>
        <v>3703050.56</v>
      </c>
      <c r="O23" s="304">
        <f t="shared" si="27"/>
        <v>0</v>
      </c>
      <c r="P23" s="304">
        <f t="shared" si="27"/>
        <v>0</v>
      </c>
      <c r="Q23" s="304">
        <f t="shared" si="27"/>
        <v>0</v>
      </c>
      <c r="R23" s="305">
        <f t="shared" si="15"/>
        <v>10311362.4</v>
      </c>
      <c r="S23" s="304">
        <f t="shared" ref="S23:Z23" si="28">+S14*0.08%</f>
        <v>0</v>
      </c>
      <c r="T23" s="304">
        <f t="shared" si="28"/>
        <v>0</v>
      </c>
      <c r="U23" s="304">
        <f t="shared" si="28"/>
        <v>0</v>
      </c>
      <c r="V23" s="304">
        <f t="shared" si="28"/>
        <v>0</v>
      </c>
      <c r="W23" s="304">
        <f t="shared" si="28"/>
        <v>0</v>
      </c>
      <c r="X23" s="304">
        <f t="shared" si="28"/>
        <v>0</v>
      </c>
      <c r="Y23" s="304">
        <f t="shared" si="28"/>
        <v>0</v>
      </c>
      <c r="Z23" s="304">
        <f t="shared" si="28"/>
        <v>0</v>
      </c>
      <c r="AA23" s="305">
        <f t="shared" si="16"/>
        <v>0</v>
      </c>
      <c r="AB23" s="305">
        <f t="shared" si="4"/>
        <v>10311362.4</v>
      </c>
      <c r="AC23" s="37">
        <f t="shared" si="5"/>
        <v>0.24550862857142858</v>
      </c>
    </row>
    <row r="24" spans="1:29" ht="28.5" x14ac:dyDescent="0.2">
      <c r="B24" s="100" t="s">
        <v>404</v>
      </c>
      <c r="C24" s="101" t="s">
        <v>405</v>
      </c>
      <c r="D24" s="304">
        <f>+D14*1.43856%</f>
        <v>755244000</v>
      </c>
      <c r="E24" s="387">
        <f>SUM('ADICIONES  2018'!C24:E24)</f>
        <v>0</v>
      </c>
      <c r="F24" s="304">
        <f>+F14*1.43856%</f>
        <v>0</v>
      </c>
      <c r="G24" s="304">
        <f>+G14*1.43856%</f>
        <v>0</v>
      </c>
      <c r="H24" s="304">
        <f>+H14*1.43856%</f>
        <v>0</v>
      </c>
      <c r="I24" s="304">
        <f>+I14*1.43856%</f>
        <v>0</v>
      </c>
      <c r="J24" s="304">
        <f>+J14*1.43856%</f>
        <v>0</v>
      </c>
      <c r="K24" s="305">
        <f t="shared" si="14"/>
        <v>755244000</v>
      </c>
      <c r="L24" s="304">
        <f t="shared" ref="L24:Q24" si="29">+L14*1.43856%</f>
        <v>58966944.109920003</v>
      </c>
      <c r="M24" s="304">
        <f t="shared" si="29"/>
        <v>59863719.396959998</v>
      </c>
      <c r="N24" s="304">
        <f t="shared" si="29"/>
        <v>66588255.169919997</v>
      </c>
      <c r="O24" s="304">
        <f t="shared" si="29"/>
        <v>0</v>
      </c>
      <c r="P24" s="304">
        <f t="shared" si="29"/>
        <v>0</v>
      </c>
      <c r="Q24" s="304">
        <f t="shared" si="29"/>
        <v>0</v>
      </c>
      <c r="R24" s="305">
        <f t="shared" si="15"/>
        <v>185418918.67680001</v>
      </c>
      <c r="S24" s="304">
        <f t="shared" ref="S24:Z24" si="30">+S14*1.43856%</f>
        <v>0</v>
      </c>
      <c r="T24" s="304">
        <f t="shared" si="30"/>
        <v>0</v>
      </c>
      <c r="U24" s="304">
        <f t="shared" si="30"/>
        <v>0</v>
      </c>
      <c r="V24" s="304">
        <f t="shared" si="30"/>
        <v>0</v>
      </c>
      <c r="W24" s="304">
        <f t="shared" si="30"/>
        <v>0</v>
      </c>
      <c r="X24" s="304">
        <f t="shared" si="30"/>
        <v>0</v>
      </c>
      <c r="Y24" s="304">
        <f t="shared" si="30"/>
        <v>0</v>
      </c>
      <c r="Z24" s="304">
        <f t="shared" si="30"/>
        <v>0</v>
      </c>
      <c r="AA24" s="305">
        <f t="shared" si="16"/>
        <v>0</v>
      </c>
      <c r="AB24" s="305">
        <f t="shared" si="4"/>
        <v>185418918.67680001</v>
      </c>
      <c r="AC24" s="37">
        <f t="shared" si="5"/>
        <v>0.24550862857142858</v>
      </c>
    </row>
    <row r="25" spans="1:29" s="5" customFormat="1" ht="42.75" x14ac:dyDescent="0.2">
      <c r="A25" s="166"/>
      <c r="B25" s="100" t="s">
        <v>406</v>
      </c>
      <c r="C25" s="101" t="s">
        <v>407</v>
      </c>
      <c r="D25" s="304">
        <f>+D14*0.7048944%</f>
        <v>370069560</v>
      </c>
      <c r="E25" s="387">
        <f>SUM('ADICIONES  2018'!C25:E25)</f>
        <v>0</v>
      </c>
      <c r="F25" s="304">
        <f>+F14*0.7048944%</f>
        <v>0</v>
      </c>
      <c r="G25" s="304">
        <f>+G14*0.7048944%</f>
        <v>0</v>
      </c>
      <c r="H25" s="304">
        <f>+H14*0.7048944%</f>
        <v>0</v>
      </c>
      <c r="I25" s="304">
        <f>+I14*0.7048944%</f>
        <v>0</v>
      </c>
      <c r="J25" s="304">
        <f>+J14*0.7048944%</f>
        <v>0</v>
      </c>
      <c r="K25" s="305">
        <f t="shared" si="14"/>
        <v>370069560</v>
      </c>
      <c r="L25" s="304">
        <f t="shared" ref="L25:Q25" si="31">+L14*0.7048944%</f>
        <v>28893802.613860801</v>
      </c>
      <c r="M25" s="304">
        <f t="shared" si="31"/>
        <v>29333222.504510403</v>
      </c>
      <c r="N25" s="304">
        <f t="shared" si="31"/>
        <v>32628245.033260804</v>
      </c>
      <c r="O25" s="304">
        <f t="shared" si="31"/>
        <v>0</v>
      </c>
      <c r="P25" s="304">
        <f t="shared" si="31"/>
        <v>0</v>
      </c>
      <c r="Q25" s="304">
        <f t="shared" si="31"/>
        <v>0</v>
      </c>
      <c r="R25" s="305">
        <f t="shared" si="15"/>
        <v>90855270.151632011</v>
      </c>
      <c r="S25" s="304">
        <f t="shared" ref="S25:Z25" si="32">+S14*0.7048944%</f>
        <v>0</v>
      </c>
      <c r="T25" s="304">
        <f t="shared" si="32"/>
        <v>0</v>
      </c>
      <c r="U25" s="304">
        <f t="shared" si="32"/>
        <v>0</v>
      </c>
      <c r="V25" s="304">
        <f t="shared" si="32"/>
        <v>0</v>
      </c>
      <c r="W25" s="304">
        <f t="shared" si="32"/>
        <v>0</v>
      </c>
      <c r="X25" s="304">
        <f t="shared" si="32"/>
        <v>0</v>
      </c>
      <c r="Y25" s="304">
        <f t="shared" si="32"/>
        <v>0</v>
      </c>
      <c r="Z25" s="304">
        <f t="shared" si="32"/>
        <v>0</v>
      </c>
      <c r="AA25" s="305">
        <f t="shared" si="16"/>
        <v>0</v>
      </c>
      <c r="AB25" s="305">
        <f t="shared" si="4"/>
        <v>90855270.151632011</v>
      </c>
      <c r="AC25" s="37">
        <f t="shared" si="5"/>
        <v>0.24550862857142861</v>
      </c>
    </row>
    <row r="26" spans="1:29" s="82" customFormat="1" ht="45" x14ac:dyDescent="0.2">
      <c r="A26" s="399"/>
      <c r="B26" s="114" t="s">
        <v>201</v>
      </c>
      <c r="C26" s="103" t="s">
        <v>408</v>
      </c>
      <c r="D26" s="109">
        <f>+D27+D43</f>
        <v>10300000000</v>
      </c>
      <c r="E26" s="154">
        <f>SUM('ADICIONES  2018'!C26:E26)</f>
        <v>0</v>
      </c>
      <c r="F26" s="109">
        <f>+F27+F43</f>
        <v>0</v>
      </c>
      <c r="G26" s="109">
        <f>+G27+G43</f>
        <v>0</v>
      </c>
      <c r="H26" s="109">
        <f>+H27+H43</f>
        <v>0</v>
      </c>
      <c r="I26" s="109">
        <f>+I27+I43</f>
        <v>0</v>
      </c>
      <c r="J26" s="109">
        <f>+J27+J43</f>
        <v>0</v>
      </c>
      <c r="K26" s="303">
        <f t="shared" si="14"/>
        <v>10300000000</v>
      </c>
      <c r="L26" s="109">
        <f t="shared" ref="L26:Q26" si="33">+L27+L43</f>
        <v>1432121837</v>
      </c>
      <c r="M26" s="109">
        <f t="shared" si="33"/>
        <v>255222733</v>
      </c>
      <c r="N26" s="109">
        <f t="shared" si="33"/>
        <v>249569804</v>
      </c>
      <c r="O26" s="109">
        <f t="shared" si="33"/>
        <v>0</v>
      </c>
      <c r="P26" s="109">
        <f t="shared" si="33"/>
        <v>0</v>
      </c>
      <c r="Q26" s="109">
        <f t="shared" si="33"/>
        <v>0</v>
      </c>
      <c r="R26" s="303">
        <f t="shared" si="15"/>
        <v>1936914374</v>
      </c>
      <c r="S26" s="109">
        <f t="shared" ref="S26:Z26" si="34">+S27+S43</f>
        <v>0</v>
      </c>
      <c r="T26" s="109">
        <f t="shared" si="34"/>
        <v>0</v>
      </c>
      <c r="U26" s="109">
        <f t="shared" si="34"/>
        <v>0</v>
      </c>
      <c r="V26" s="109">
        <f t="shared" si="34"/>
        <v>0</v>
      </c>
      <c r="W26" s="109">
        <f t="shared" si="34"/>
        <v>0</v>
      </c>
      <c r="X26" s="109">
        <f t="shared" si="34"/>
        <v>0</v>
      </c>
      <c r="Y26" s="109">
        <f t="shared" si="34"/>
        <v>0</v>
      </c>
      <c r="Z26" s="109">
        <f t="shared" si="34"/>
        <v>0</v>
      </c>
      <c r="AA26" s="303">
        <f t="shared" si="16"/>
        <v>0</v>
      </c>
      <c r="AB26" s="303">
        <f t="shared" si="4"/>
        <v>1936914374</v>
      </c>
      <c r="AC26" s="108">
        <f t="shared" si="5"/>
        <v>0.18804993922330096</v>
      </c>
    </row>
    <row r="27" spans="1:29" s="82" customFormat="1" ht="30" x14ac:dyDescent="0.2">
      <c r="A27" s="399"/>
      <c r="B27" s="114" t="s">
        <v>203</v>
      </c>
      <c r="C27" s="103" t="s">
        <v>93</v>
      </c>
      <c r="D27" s="109">
        <f>+D28</f>
        <v>6000000000</v>
      </c>
      <c r="E27" s="154">
        <f>SUM('ADICIONES  2018'!C27:E27)</f>
        <v>0</v>
      </c>
      <c r="F27" s="109">
        <f t="shared" ref="F27:Z27" si="35">+F28</f>
        <v>0</v>
      </c>
      <c r="G27" s="109">
        <f t="shared" si="35"/>
        <v>0</v>
      </c>
      <c r="H27" s="109">
        <f t="shared" si="35"/>
        <v>0</v>
      </c>
      <c r="I27" s="109">
        <f t="shared" si="35"/>
        <v>0</v>
      </c>
      <c r="J27" s="109">
        <f t="shared" si="35"/>
        <v>0</v>
      </c>
      <c r="K27" s="303">
        <f t="shared" si="14"/>
        <v>6000000000</v>
      </c>
      <c r="L27" s="109">
        <f t="shared" si="35"/>
        <v>915322610</v>
      </c>
      <c r="M27" s="109">
        <f t="shared" si="35"/>
        <v>138554031</v>
      </c>
      <c r="N27" s="109">
        <f t="shared" si="35"/>
        <v>152057332</v>
      </c>
      <c r="O27" s="109">
        <f t="shared" si="35"/>
        <v>0</v>
      </c>
      <c r="P27" s="109">
        <f t="shared" si="35"/>
        <v>0</v>
      </c>
      <c r="Q27" s="109">
        <f t="shared" si="35"/>
        <v>0</v>
      </c>
      <c r="R27" s="303">
        <f t="shared" si="15"/>
        <v>1205933973</v>
      </c>
      <c r="S27" s="109">
        <f t="shared" si="35"/>
        <v>0</v>
      </c>
      <c r="T27" s="109">
        <f t="shared" si="35"/>
        <v>0</v>
      </c>
      <c r="U27" s="109">
        <f t="shared" si="35"/>
        <v>0</v>
      </c>
      <c r="V27" s="109">
        <f t="shared" si="35"/>
        <v>0</v>
      </c>
      <c r="W27" s="109">
        <f t="shared" si="35"/>
        <v>0</v>
      </c>
      <c r="X27" s="109">
        <f t="shared" si="35"/>
        <v>0</v>
      </c>
      <c r="Y27" s="109">
        <f t="shared" si="35"/>
        <v>0</v>
      </c>
      <c r="Z27" s="109">
        <f t="shared" si="35"/>
        <v>0</v>
      </c>
      <c r="AA27" s="303">
        <f t="shared" si="16"/>
        <v>0</v>
      </c>
      <c r="AB27" s="303">
        <f t="shared" si="4"/>
        <v>1205933973</v>
      </c>
      <c r="AC27" s="108">
        <f t="shared" si="5"/>
        <v>0.20098899549999999</v>
      </c>
    </row>
    <row r="28" spans="1:29" s="82" customFormat="1" ht="31.5" x14ac:dyDescent="0.2">
      <c r="A28" s="399"/>
      <c r="B28" s="114" t="s">
        <v>409</v>
      </c>
      <c r="C28" s="110" t="s">
        <v>410</v>
      </c>
      <c r="D28" s="109">
        <f>+D29+D36</f>
        <v>6000000000</v>
      </c>
      <c r="E28" s="154">
        <f>SUM('ADICIONES  2018'!C28:E28)</f>
        <v>0</v>
      </c>
      <c r="F28" s="109">
        <f>+F29+F36</f>
        <v>0</v>
      </c>
      <c r="G28" s="109">
        <f>+G29+G36</f>
        <v>0</v>
      </c>
      <c r="H28" s="109">
        <f>+H29+H36</f>
        <v>0</v>
      </c>
      <c r="I28" s="109">
        <f>+I29+I36</f>
        <v>0</v>
      </c>
      <c r="J28" s="109">
        <f>+J29+J36</f>
        <v>0</v>
      </c>
      <c r="K28" s="303">
        <f t="shared" si="14"/>
        <v>6000000000</v>
      </c>
      <c r="L28" s="109">
        <f t="shared" ref="L28:Q28" si="36">+L29+L36</f>
        <v>915322610</v>
      </c>
      <c r="M28" s="109">
        <f t="shared" si="36"/>
        <v>138554031</v>
      </c>
      <c r="N28" s="109">
        <f t="shared" si="36"/>
        <v>152057332</v>
      </c>
      <c r="O28" s="109">
        <f t="shared" si="36"/>
        <v>0</v>
      </c>
      <c r="P28" s="109">
        <f t="shared" si="36"/>
        <v>0</v>
      </c>
      <c r="Q28" s="109">
        <f t="shared" si="36"/>
        <v>0</v>
      </c>
      <c r="R28" s="303">
        <f t="shared" si="15"/>
        <v>1205933973</v>
      </c>
      <c r="S28" s="109">
        <f t="shared" ref="S28:Z28" si="37">+S29+S36</f>
        <v>0</v>
      </c>
      <c r="T28" s="109">
        <f t="shared" si="37"/>
        <v>0</v>
      </c>
      <c r="U28" s="109">
        <f t="shared" si="37"/>
        <v>0</v>
      </c>
      <c r="V28" s="109">
        <f t="shared" si="37"/>
        <v>0</v>
      </c>
      <c r="W28" s="109">
        <f t="shared" si="37"/>
        <v>0</v>
      </c>
      <c r="X28" s="109">
        <f t="shared" si="37"/>
        <v>0</v>
      </c>
      <c r="Y28" s="109">
        <f t="shared" si="37"/>
        <v>0</v>
      </c>
      <c r="Z28" s="109">
        <f t="shared" si="37"/>
        <v>0</v>
      </c>
      <c r="AA28" s="303">
        <f t="shared" si="16"/>
        <v>0</v>
      </c>
      <c r="AB28" s="303">
        <f t="shared" si="4"/>
        <v>1205933973</v>
      </c>
      <c r="AC28" s="108">
        <f t="shared" si="5"/>
        <v>0.20098899549999999</v>
      </c>
    </row>
    <row r="29" spans="1:29" s="82" customFormat="1" ht="47.25" x14ac:dyDescent="0.2">
      <c r="A29" s="399">
        <v>1</v>
      </c>
      <c r="B29" s="114" t="s">
        <v>411</v>
      </c>
      <c r="C29" s="110" t="s">
        <v>412</v>
      </c>
      <c r="D29" s="109">
        <v>500000000</v>
      </c>
      <c r="E29" s="154">
        <f>SUM('ADICIONES  2018'!C29:E29)</f>
        <v>0</v>
      </c>
      <c r="F29" s="109"/>
      <c r="G29" s="109"/>
      <c r="H29" s="109"/>
      <c r="I29" s="109"/>
      <c r="J29" s="109"/>
      <c r="K29" s="303">
        <f t="shared" si="14"/>
        <v>500000000</v>
      </c>
      <c r="L29" s="109">
        <v>0</v>
      </c>
      <c r="M29" s="109">
        <v>0</v>
      </c>
      <c r="N29" s="109"/>
      <c r="O29" s="109"/>
      <c r="P29" s="109"/>
      <c r="Q29" s="109"/>
      <c r="R29" s="303">
        <f t="shared" si="15"/>
        <v>0</v>
      </c>
      <c r="S29" s="109"/>
      <c r="T29" s="109"/>
      <c r="U29" s="109"/>
      <c r="V29" s="109"/>
      <c r="W29" s="109"/>
      <c r="X29" s="109"/>
      <c r="Y29" s="109"/>
      <c r="Z29" s="109"/>
      <c r="AA29" s="303">
        <f t="shared" si="16"/>
        <v>0</v>
      </c>
      <c r="AB29" s="303">
        <f t="shared" si="4"/>
        <v>0</v>
      </c>
      <c r="AC29" s="108">
        <f t="shared" si="5"/>
        <v>0</v>
      </c>
    </row>
    <row r="30" spans="1:29" ht="42.75" x14ac:dyDescent="0.2">
      <c r="B30" s="100" t="s">
        <v>413</v>
      </c>
      <c r="C30" s="101" t="s">
        <v>414</v>
      </c>
      <c r="D30" s="304">
        <f>+D29*87.230682%</f>
        <v>436153410</v>
      </c>
      <c r="E30" s="387">
        <f>SUM('ADICIONES  2018'!C30:E30)</f>
        <v>0</v>
      </c>
      <c r="F30" s="304">
        <f>+F29*87.230682%</f>
        <v>0</v>
      </c>
      <c r="G30" s="304">
        <f>+G29*87.230682%</f>
        <v>0</v>
      </c>
      <c r="H30" s="304">
        <f>+H29*87.230682%</f>
        <v>0</v>
      </c>
      <c r="I30" s="304">
        <f>+I29*87.230682%</f>
        <v>0</v>
      </c>
      <c r="J30" s="304">
        <f>+J29*87.230682%</f>
        <v>0</v>
      </c>
      <c r="K30" s="305">
        <f t="shared" si="14"/>
        <v>436153410</v>
      </c>
      <c r="L30" s="304">
        <f t="shared" ref="L30:Q30" si="38">+L29*87.230682%</f>
        <v>0</v>
      </c>
      <c r="M30" s="304">
        <f t="shared" si="38"/>
        <v>0</v>
      </c>
      <c r="N30" s="304">
        <f t="shared" si="38"/>
        <v>0</v>
      </c>
      <c r="O30" s="304">
        <f t="shared" si="38"/>
        <v>0</v>
      </c>
      <c r="P30" s="304">
        <f t="shared" si="38"/>
        <v>0</v>
      </c>
      <c r="Q30" s="304">
        <f t="shared" si="38"/>
        <v>0</v>
      </c>
      <c r="R30" s="305">
        <f t="shared" si="15"/>
        <v>0</v>
      </c>
      <c r="S30" s="304">
        <f t="shared" ref="S30:Z30" si="39">+S29*87.230682%</f>
        <v>0</v>
      </c>
      <c r="T30" s="304">
        <f t="shared" si="39"/>
        <v>0</v>
      </c>
      <c r="U30" s="304">
        <f t="shared" si="39"/>
        <v>0</v>
      </c>
      <c r="V30" s="304">
        <f t="shared" si="39"/>
        <v>0</v>
      </c>
      <c r="W30" s="304">
        <f t="shared" si="39"/>
        <v>0</v>
      </c>
      <c r="X30" s="304">
        <f t="shared" si="39"/>
        <v>0</v>
      </c>
      <c r="Y30" s="304">
        <f t="shared" si="39"/>
        <v>0</v>
      </c>
      <c r="Z30" s="304">
        <f t="shared" si="39"/>
        <v>0</v>
      </c>
      <c r="AA30" s="305">
        <f t="shared" si="16"/>
        <v>0</v>
      </c>
      <c r="AB30" s="305">
        <f t="shared" si="4"/>
        <v>0</v>
      </c>
      <c r="AC30" s="37">
        <f t="shared" si="5"/>
        <v>0</v>
      </c>
    </row>
    <row r="31" spans="1:29" s="5" customFormat="1" ht="28.5" x14ac:dyDescent="0.2">
      <c r="A31" s="400"/>
      <c r="B31" s="100" t="s">
        <v>415</v>
      </c>
      <c r="C31" s="101" t="s">
        <v>416</v>
      </c>
      <c r="D31" s="304">
        <f>+D29*0.1%</f>
        <v>500000</v>
      </c>
      <c r="E31" s="387">
        <f>SUM('ADICIONES  2018'!C31:E31)</f>
        <v>0</v>
      </c>
      <c r="F31" s="304">
        <f>+F29*0.1%</f>
        <v>0</v>
      </c>
      <c r="G31" s="304">
        <f>+G29*0.1%</f>
        <v>0</v>
      </c>
      <c r="H31" s="304">
        <f>+H29*0.1%</f>
        <v>0</v>
      </c>
      <c r="I31" s="304">
        <f>+I29*0.1%</f>
        <v>0</v>
      </c>
      <c r="J31" s="304">
        <f>+J29*0.1%</f>
        <v>0</v>
      </c>
      <c r="K31" s="305">
        <f t="shared" si="14"/>
        <v>500000</v>
      </c>
      <c r="L31" s="304">
        <f t="shared" ref="L31:Q31" si="40">+L29*0.1%</f>
        <v>0</v>
      </c>
      <c r="M31" s="304">
        <f t="shared" si="40"/>
        <v>0</v>
      </c>
      <c r="N31" s="304">
        <f t="shared" si="40"/>
        <v>0</v>
      </c>
      <c r="O31" s="304">
        <f t="shared" si="40"/>
        <v>0</v>
      </c>
      <c r="P31" s="304">
        <f t="shared" si="40"/>
        <v>0</v>
      </c>
      <c r="Q31" s="304">
        <f t="shared" si="40"/>
        <v>0</v>
      </c>
      <c r="R31" s="305">
        <f t="shared" si="15"/>
        <v>0</v>
      </c>
      <c r="S31" s="304">
        <f t="shared" ref="S31:Z31" si="41">+S29*0.1%</f>
        <v>0</v>
      </c>
      <c r="T31" s="304">
        <f t="shared" si="41"/>
        <v>0</v>
      </c>
      <c r="U31" s="304">
        <f t="shared" si="41"/>
        <v>0</v>
      </c>
      <c r="V31" s="304">
        <f t="shared" si="41"/>
        <v>0</v>
      </c>
      <c r="W31" s="304">
        <f t="shared" si="41"/>
        <v>0</v>
      </c>
      <c r="X31" s="304">
        <f t="shared" si="41"/>
        <v>0</v>
      </c>
      <c r="Y31" s="304">
        <f t="shared" si="41"/>
        <v>0</v>
      </c>
      <c r="Z31" s="304">
        <f t="shared" si="41"/>
        <v>0</v>
      </c>
      <c r="AA31" s="305">
        <f t="shared" si="16"/>
        <v>0</v>
      </c>
      <c r="AB31" s="305">
        <f t="shared" si="4"/>
        <v>0</v>
      </c>
      <c r="AC31" s="37">
        <f t="shared" si="5"/>
        <v>0</v>
      </c>
    </row>
    <row r="32" spans="1:29" s="5" customFormat="1" ht="28.5" x14ac:dyDescent="0.2">
      <c r="A32" s="166"/>
      <c r="B32" s="100" t="s">
        <v>417</v>
      </c>
      <c r="C32" s="101" t="s">
        <v>418</v>
      </c>
      <c r="D32" s="304">
        <f>+D29*9.99%</f>
        <v>49950000</v>
      </c>
      <c r="E32" s="387">
        <f>SUM('ADICIONES  2018'!C32:E32)</f>
        <v>0</v>
      </c>
      <c r="F32" s="304">
        <f>+F29*9.99%</f>
        <v>0</v>
      </c>
      <c r="G32" s="304">
        <f>+G29*9.99%</f>
        <v>0</v>
      </c>
      <c r="H32" s="304">
        <f>+H29*9.99%</f>
        <v>0</v>
      </c>
      <c r="I32" s="304">
        <f>+I29*9.99%</f>
        <v>0</v>
      </c>
      <c r="J32" s="304">
        <f>+J29*9.99%</f>
        <v>0</v>
      </c>
      <c r="K32" s="305">
        <f t="shared" si="14"/>
        <v>49950000</v>
      </c>
      <c r="L32" s="304">
        <f t="shared" ref="L32:Q32" si="42">+L29*9.99%</f>
        <v>0</v>
      </c>
      <c r="M32" s="304">
        <f t="shared" si="42"/>
        <v>0</v>
      </c>
      <c r="N32" s="304">
        <f t="shared" si="42"/>
        <v>0</v>
      </c>
      <c r="O32" s="304">
        <f t="shared" si="42"/>
        <v>0</v>
      </c>
      <c r="P32" s="304">
        <f t="shared" si="42"/>
        <v>0</v>
      </c>
      <c r="Q32" s="304">
        <f t="shared" si="42"/>
        <v>0</v>
      </c>
      <c r="R32" s="305">
        <f t="shared" si="15"/>
        <v>0</v>
      </c>
      <c r="S32" s="304">
        <f t="shared" ref="S32:Z32" si="43">+S29*9.99%</f>
        <v>0</v>
      </c>
      <c r="T32" s="304">
        <f t="shared" si="43"/>
        <v>0</v>
      </c>
      <c r="U32" s="304">
        <f t="shared" si="43"/>
        <v>0</v>
      </c>
      <c r="V32" s="304">
        <f t="shared" si="43"/>
        <v>0</v>
      </c>
      <c r="W32" s="304">
        <f t="shared" si="43"/>
        <v>0</v>
      </c>
      <c r="X32" s="304">
        <f t="shared" si="43"/>
        <v>0</v>
      </c>
      <c r="Y32" s="304">
        <f t="shared" si="43"/>
        <v>0</v>
      </c>
      <c r="Z32" s="304">
        <f t="shared" si="43"/>
        <v>0</v>
      </c>
      <c r="AA32" s="305">
        <f t="shared" si="16"/>
        <v>0</v>
      </c>
      <c r="AB32" s="305">
        <f t="shared" si="4"/>
        <v>0</v>
      </c>
      <c r="AC32" s="37">
        <f t="shared" si="5"/>
        <v>0</v>
      </c>
    </row>
    <row r="33" spans="1:29" ht="57" hidden="1" x14ac:dyDescent="0.2">
      <c r="B33" s="100" t="s">
        <v>419</v>
      </c>
      <c r="C33" s="171" t="s">
        <v>1354</v>
      </c>
      <c r="D33" s="304">
        <f>+D29*0%</f>
        <v>0</v>
      </c>
      <c r="E33" s="387">
        <f>SUM('ADICIONES  2018'!C33:E33)</f>
        <v>0</v>
      </c>
      <c r="F33" s="304">
        <f>+F29*0%</f>
        <v>0</v>
      </c>
      <c r="G33" s="304">
        <f>+G29*0%</f>
        <v>0</v>
      </c>
      <c r="H33" s="304">
        <f>+H29*0%</f>
        <v>0</v>
      </c>
      <c r="I33" s="304">
        <f>+I29*0%</f>
        <v>0</v>
      </c>
      <c r="J33" s="304">
        <f>+J29*0%</f>
        <v>0</v>
      </c>
      <c r="K33" s="305">
        <f t="shared" si="14"/>
        <v>0</v>
      </c>
      <c r="L33" s="304">
        <f t="shared" ref="L33:Q33" si="44">+L29*0%</f>
        <v>0</v>
      </c>
      <c r="M33" s="304">
        <f t="shared" si="44"/>
        <v>0</v>
      </c>
      <c r="N33" s="304">
        <f t="shared" si="44"/>
        <v>0</v>
      </c>
      <c r="O33" s="304">
        <f t="shared" si="44"/>
        <v>0</v>
      </c>
      <c r="P33" s="304">
        <f t="shared" si="44"/>
        <v>0</v>
      </c>
      <c r="Q33" s="304">
        <f t="shared" si="44"/>
        <v>0</v>
      </c>
      <c r="R33" s="305">
        <f t="shared" si="15"/>
        <v>0</v>
      </c>
      <c r="S33" s="304">
        <f t="shared" ref="S33:Z33" si="45">+S29*0%</f>
        <v>0</v>
      </c>
      <c r="T33" s="304">
        <f t="shared" si="45"/>
        <v>0</v>
      </c>
      <c r="U33" s="304">
        <f t="shared" si="45"/>
        <v>0</v>
      </c>
      <c r="V33" s="304">
        <f t="shared" si="45"/>
        <v>0</v>
      </c>
      <c r="W33" s="304">
        <f t="shared" si="45"/>
        <v>0</v>
      </c>
      <c r="X33" s="304">
        <f t="shared" si="45"/>
        <v>0</v>
      </c>
      <c r="Y33" s="304">
        <f t="shared" si="45"/>
        <v>0</v>
      </c>
      <c r="Z33" s="304">
        <f t="shared" si="45"/>
        <v>0</v>
      </c>
      <c r="AA33" s="305">
        <f t="shared" si="16"/>
        <v>0</v>
      </c>
      <c r="AB33" s="305">
        <f t="shared" si="4"/>
        <v>0</v>
      </c>
      <c r="AC33" s="37" t="e">
        <f t="shared" si="5"/>
        <v>#DIV/0!</v>
      </c>
    </row>
    <row r="34" spans="1:29" ht="28.5" x14ac:dyDescent="0.2">
      <c r="B34" s="100" t="s">
        <v>420</v>
      </c>
      <c r="C34" s="101" t="s">
        <v>421</v>
      </c>
      <c r="D34" s="304">
        <f>+D29*1.7982%</f>
        <v>8991000</v>
      </c>
      <c r="E34" s="387">
        <f>SUM('ADICIONES  2018'!C34:E34)</f>
        <v>0</v>
      </c>
      <c r="F34" s="304">
        <f>+F29*1.7982%</f>
        <v>0</v>
      </c>
      <c r="G34" s="304">
        <f>+G29*1.7982%</f>
        <v>0</v>
      </c>
      <c r="H34" s="304">
        <f>+H29*1.7982%</f>
        <v>0</v>
      </c>
      <c r="I34" s="304">
        <f>+I29*1.7982%</f>
        <v>0</v>
      </c>
      <c r="J34" s="304">
        <f>+J29*1.7982%</f>
        <v>0</v>
      </c>
      <c r="K34" s="305">
        <f t="shared" si="14"/>
        <v>8991000</v>
      </c>
      <c r="L34" s="304">
        <f t="shared" ref="L34:Q34" si="46">+L29*1.7982%</f>
        <v>0</v>
      </c>
      <c r="M34" s="304">
        <f t="shared" si="46"/>
        <v>0</v>
      </c>
      <c r="N34" s="304">
        <f t="shared" si="46"/>
        <v>0</v>
      </c>
      <c r="O34" s="304">
        <f t="shared" si="46"/>
        <v>0</v>
      </c>
      <c r="P34" s="304">
        <f t="shared" si="46"/>
        <v>0</v>
      </c>
      <c r="Q34" s="304">
        <f t="shared" si="46"/>
        <v>0</v>
      </c>
      <c r="R34" s="305">
        <f t="shared" si="15"/>
        <v>0</v>
      </c>
      <c r="S34" s="304">
        <f t="shared" ref="S34:Z34" si="47">+S29*1.7982%</f>
        <v>0</v>
      </c>
      <c r="T34" s="304">
        <f t="shared" si="47"/>
        <v>0</v>
      </c>
      <c r="U34" s="304">
        <f t="shared" si="47"/>
        <v>0</v>
      </c>
      <c r="V34" s="304">
        <f t="shared" si="47"/>
        <v>0</v>
      </c>
      <c r="W34" s="304">
        <f t="shared" si="47"/>
        <v>0</v>
      </c>
      <c r="X34" s="304">
        <f t="shared" si="47"/>
        <v>0</v>
      </c>
      <c r="Y34" s="304">
        <f t="shared" si="47"/>
        <v>0</v>
      </c>
      <c r="Z34" s="304">
        <f t="shared" si="47"/>
        <v>0</v>
      </c>
      <c r="AA34" s="305">
        <f t="shared" si="16"/>
        <v>0</v>
      </c>
      <c r="AB34" s="305">
        <f t="shared" si="4"/>
        <v>0</v>
      </c>
      <c r="AC34" s="37">
        <f t="shared" si="5"/>
        <v>0</v>
      </c>
    </row>
    <row r="35" spans="1:29" s="5" customFormat="1" ht="42.75" x14ac:dyDescent="0.2">
      <c r="A35" s="166"/>
      <c r="B35" s="100" t="s">
        <v>422</v>
      </c>
      <c r="C35" s="101" t="s">
        <v>423</v>
      </c>
      <c r="D35" s="304">
        <f>+D29*0.881118%</f>
        <v>4405590</v>
      </c>
      <c r="E35" s="387">
        <f>SUM('ADICIONES  2018'!C35:E35)</f>
        <v>0</v>
      </c>
      <c r="F35" s="304">
        <f>+F29*0.881118%</f>
        <v>0</v>
      </c>
      <c r="G35" s="304">
        <f>+G29*0.881118%</f>
        <v>0</v>
      </c>
      <c r="H35" s="304">
        <f>+H29*0.881118%</f>
        <v>0</v>
      </c>
      <c r="I35" s="304">
        <f>+I29*0.881118%</f>
        <v>0</v>
      </c>
      <c r="J35" s="304">
        <f>+J29*0.881118%</f>
        <v>0</v>
      </c>
      <c r="K35" s="305">
        <f t="shared" si="14"/>
        <v>4405590</v>
      </c>
      <c r="L35" s="304">
        <f t="shared" ref="L35:Q35" si="48">+L29*0.881118%</f>
        <v>0</v>
      </c>
      <c r="M35" s="304">
        <f t="shared" si="48"/>
        <v>0</v>
      </c>
      <c r="N35" s="304">
        <f t="shared" si="48"/>
        <v>0</v>
      </c>
      <c r="O35" s="304">
        <f t="shared" si="48"/>
        <v>0</v>
      </c>
      <c r="P35" s="304">
        <f t="shared" si="48"/>
        <v>0</v>
      </c>
      <c r="Q35" s="304">
        <f t="shared" si="48"/>
        <v>0</v>
      </c>
      <c r="R35" s="305">
        <f t="shared" si="15"/>
        <v>0</v>
      </c>
      <c r="S35" s="304">
        <f t="shared" ref="S35:Z35" si="49">+S29*0.881118%</f>
        <v>0</v>
      </c>
      <c r="T35" s="304">
        <f t="shared" si="49"/>
        <v>0</v>
      </c>
      <c r="U35" s="304">
        <f t="shared" si="49"/>
        <v>0</v>
      </c>
      <c r="V35" s="304">
        <f t="shared" si="49"/>
        <v>0</v>
      </c>
      <c r="W35" s="304">
        <f t="shared" si="49"/>
        <v>0</v>
      </c>
      <c r="X35" s="304">
        <f t="shared" si="49"/>
        <v>0</v>
      </c>
      <c r="Y35" s="304">
        <f t="shared" si="49"/>
        <v>0</v>
      </c>
      <c r="Z35" s="304">
        <f t="shared" si="49"/>
        <v>0</v>
      </c>
      <c r="AA35" s="305">
        <f t="shared" si="16"/>
        <v>0</v>
      </c>
      <c r="AB35" s="305">
        <f t="shared" si="4"/>
        <v>0</v>
      </c>
      <c r="AC35" s="37">
        <f t="shared" si="5"/>
        <v>0</v>
      </c>
    </row>
    <row r="36" spans="1:29" s="82" customFormat="1" ht="47.25" x14ac:dyDescent="0.2">
      <c r="A36" s="399">
        <v>1</v>
      </c>
      <c r="B36" s="114" t="s">
        <v>424</v>
      </c>
      <c r="C36" s="110" t="s">
        <v>425</v>
      </c>
      <c r="D36" s="109">
        <v>5500000000</v>
      </c>
      <c r="E36" s="154">
        <f>SUM('ADICIONES  2018'!C36:E36)</f>
        <v>0</v>
      </c>
      <c r="F36" s="109"/>
      <c r="G36" s="109"/>
      <c r="H36" s="109"/>
      <c r="I36" s="109"/>
      <c r="J36" s="109"/>
      <c r="K36" s="303">
        <f t="shared" si="14"/>
        <v>5500000000</v>
      </c>
      <c r="L36" s="109">
        <v>915322610</v>
      </c>
      <c r="M36" s="109">
        <v>138554031</v>
      </c>
      <c r="N36" s="109">
        <v>152057332</v>
      </c>
      <c r="O36" s="109"/>
      <c r="P36" s="109"/>
      <c r="Q36" s="109"/>
      <c r="R36" s="303">
        <f t="shared" si="15"/>
        <v>1205933973</v>
      </c>
      <c r="S36" s="109"/>
      <c r="T36" s="109"/>
      <c r="U36" s="109"/>
      <c r="V36" s="109"/>
      <c r="W36" s="109"/>
      <c r="X36" s="109"/>
      <c r="Y36" s="109"/>
      <c r="Z36" s="109"/>
      <c r="AA36" s="303">
        <f t="shared" si="16"/>
        <v>0</v>
      </c>
      <c r="AB36" s="303">
        <f t="shared" si="4"/>
        <v>1205933973</v>
      </c>
      <c r="AC36" s="108">
        <f t="shared" si="5"/>
        <v>0.21926072236363636</v>
      </c>
    </row>
    <row r="37" spans="1:29" s="5" customFormat="1" ht="42.75" x14ac:dyDescent="0.2">
      <c r="A37" s="166"/>
      <c r="B37" s="100" t="s">
        <v>426</v>
      </c>
      <c r="C37" s="101" t="s">
        <v>427</v>
      </c>
      <c r="D37" s="304">
        <f>+D36*87.230682%</f>
        <v>4797687510</v>
      </c>
      <c r="E37" s="387">
        <f>SUM('ADICIONES  2018'!C37:E37)</f>
        <v>0</v>
      </c>
      <c r="F37" s="304">
        <f>+F36*87.230682%</f>
        <v>0</v>
      </c>
      <c r="G37" s="304">
        <f>+G36*87.230682%</f>
        <v>0</v>
      </c>
      <c r="H37" s="304">
        <f>+H36*87.230682%</f>
        <v>0</v>
      </c>
      <c r="I37" s="304">
        <f>+I36*87.230682%</f>
        <v>0</v>
      </c>
      <c r="J37" s="304">
        <f>+J36*87.230682%</f>
        <v>0</v>
      </c>
      <c r="K37" s="305">
        <f t="shared" si="14"/>
        <v>4797687510</v>
      </c>
      <c r="L37" s="304">
        <f t="shared" ref="L37:Q37" si="50">+L36*87.230682%</f>
        <v>798442155.20320022</v>
      </c>
      <c r="M37" s="304">
        <f t="shared" si="50"/>
        <v>120861626.17979142</v>
      </c>
      <c r="N37" s="304">
        <f t="shared" si="50"/>
        <v>132640647.73460424</v>
      </c>
      <c r="O37" s="304">
        <f t="shared" si="50"/>
        <v>0</v>
      </c>
      <c r="P37" s="304">
        <f t="shared" si="50"/>
        <v>0</v>
      </c>
      <c r="Q37" s="304">
        <f t="shared" si="50"/>
        <v>0</v>
      </c>
      <c r="R37" s="305">
        <f t="shared" si="15"/>
        <v>1051944429.1175959</v>
      </c>
      <c r="S37" s="304">
        <f t="shared" ref="S37:Z37" si="51">+S36*87.230682%</f>
        <v>0</v>
      </c>
      <c r="T37" s="304">
        <f t="shared" si="51"/>
        <v>0</v>
      </c>
      <c r="U37" s="304">
        <f t="shared" si="51"/>
        <v>0</v>
      </c>
      <c r="V37" s="304">
        <f t="shared" si="51"/>
        <v>0</v>
      </c>
      <c r="W37" s="304">
        <f t="shared" si="51"/>
        <v>0</v>
      </c>
      <c r="X37" s="304">
        <f t="shared" si="51"/>
        <v>0</v>
      </c>
      <c r="Y37" s="304">
        <f t="shared" si="51"/>
        <v>0</v>
      </c>
      <c r="Z37" s="304">
        <f t="shared" si="51"/>
        <v>0</v>
      </c>
      <c r="AA37" s="305">
        <f t="shared" si="16"/>
        <v>0</v>
      </c>
      <c r="AB37" s="305">
        <f t="shared" si="4"/>
        <v>1051944429.1175959</v>
      </c>
      <c r="AC37" s="37">
        <f t="shared" si="5"/>
        <v>0.21926072236363636</v>
      </c>
    </row>
    <row r="38" spans="1:29" s="5" customFormat="1" ht="28.5" x14ac:dyDescent="0.2">
      <c r="A38" s="166"/>
      <c r="B38" s="100" t="s">
        <v>428</v>
      </c>
      <c r="C38" s="101" t="s">
        <v>429</v>
      </c>
      <c r="D38" s="304">
        <f>+D36*0.1%</f>
        <v>5500000</v>
      </c>
      <c r="E38" s="387">
        <f>SUM('ADICIONES  2018'!C38:E38)</f>
        <v>0</v>
      </c>
      <c r="F38" s="304">
        <f>+F36*0.1%</f>
        <v>0</v>
      </c>
      <c r="G38" s="304">
        <f>+G36*0.1%</f>
        <v>0</v>
      </c>
      <c r="H38" s="304">
        <f>+H36*0.1%</f>
        <v>0</v>
      </c>
      <c r="I38" s="304">
        <f>+I36*0.1%</f>
        <v>0</v>
      </c>
      <c r="J38" s="304">
        <f>+J36*0.1%</f>
        <v>0</v>
      </c>
      <c r="K38" s="305">
        <f t="shared" si="14"/>
        <v>5500000</v>
      </c>
      <c r="L38" s="304">
        <f t="shared" ref="L38:Q38" si="52">+L36*0.1%</f>
        <v>915322.61</v>
      </c>
      <c r="M38" s="304">
        <f t="shared" si="52"/>
        <v>138554.03100000002</v>
      </c>
      <c r="N38" s="304">
        <f t="shared" si="52"/>
        <v>152057.33199999999</v>
      </c>
      <c r="O38" s="304">
        <f t="shared" si="52"/>
        <v>0</v>
      </c>
      <c r="P38" s="304">
        <f t="shared" si="52"/>
        <v>0</v>
      </c>
      <c r="Q38" s="304">
        <f t="shared" si="52"/>
        <v>0</v>
      </c>
      <c r="R38" s="305">
        <f t="shared" si="15"/>
        <v>1205933.973</v>
      </c>
      <c r="S38" s="304">
        <f t="shared" ref="S38:Z38" si="53">+S36*0.1%</f>
        <v>0</v>
      </c>
      <c r="T38" s="304">
        <f t="shared" si="53"/>
        <v>0</v>
      </c>
      <c r="U38" s="304">
        <f t="shared" si="53"/>
        <v>0</v>
      </c>
      <c r="V38" s="304">
        <f t="shared" si="53"/>
        <v>0</v>
      </c>
      <c r="W38" s="304">
        <f t="shared" si="53"/>
        <v>0</v>
      </c>
      <c r="X38" s="304">
        <f t="shared" si="53"/>
        <v>0</v>
      </c>
      <c r="Y38" s="304">
        <f t="shared" si="53"/>
        <v>0</v>
      </c>
      <c r="Z38" s="304">
        <f t="shared" si="53"/>
        <v>0</v>
      </c>
      <c r="AA38" s="305">
        <f t="shared" si="16"/>
        <v>0</v>
      </c>
      <c r="AB38" s="305">
        <f t="shared" si="4"/>
        <v>1205933.973</v>
      </c>
      <c r="AC38" s="37">
        <f t="shared" si="5"/>
        <v>0.21926072236363636</v>
      </c>
    </row>
    <row r="39" spans="1:29" ht="28.5" x14ac:dyDescent="0.2">
      <c r="B39" s="100" t="s">
        <v>430</v>
      </c>
      <c r="C39" s="101" t="s">
        <v>431</v>
      </c>
      <c r="D39" s="304">
        <f>+D36*9.99%</f>
        <v>549450000</v>
      </c>
      <c r="E39" s="387">
        <f>SUM('ADICIONES  2018'!C39:E39)</f>
        <v>0</v>
      </c>
      <c r="F39" s="304">
        <f>+F36*9.99%</f>
        <v>0</v>
      </c>
      <c r="G39" s="304">
        <f>+G36*9.99%</f>
        <v>0</v>
      </c>
      <c r="H39" s="304">
        <f>+H36*9.99%</f>
        <v>0</v>
      </c>
      <c r="I39" s="304">
        <f>+I36*9.99%</f>
        <v>0</v>
      </c>
      <c r="J39" s="304">
        <f>+J36*9.99%</f>
        <v>0</v>
      </c>
      <c r="K39" s="305">
        <f t="shared" si="14"/>
        <v>549450000</v>
      </c>
      <c r="L39" s="304">
        <f t="shared" ref="L39:Q39" si="54">+L36*9.99%</f>
        <v>91440728.739000008</v>
      </c>
      <c r="M39" s="304">
        <f t="shared" si="54"/>
        <v>13841547.696900001</v>
      </c>
      <c r="N39" s="304">
        <f t="shared" si="54"/>
        <v>15190527.466800001</v>
      </c>
      <c r="O39" s="304">
        <f t="shared" si="54"/>
        <v>0</v>
      </c>
      <c r="P39" s="304">
        <f t="shared" si="54"/>
        <v>0</v>
      </c>
      <c r="Q39" s="304">
        <f t="shared" si="54"/>
        <v>0</v>
      </c>
      <c r="R39" s="305">
        <f t="shared" si="15"/>
        <v>120472803.90270001</v>
      </c>
      <c r="S39" s="304">
        <f t="shared" ref="S39:Z39" si="55">+S36*9.99%</f>
        <v>0</v>
      </c>
      <c r="T39" s="304">
        <f t="shared" si="55"/>
        <v>0</v>
      </c>
      <c r="U39" s="304">
        <f t="shared" si="55"/>
        <v>0</v>
      </c>
      <c r="V39" s="304">
        <f t="shared" si="55"/>
        <v>0</v>
      </c>
      <c r="W39" s="304">
        <f t="shared" si="55"/>
        <v>0</v>
      </c>
      <c r="X39" s="304">
        <f t="shared" si="55"/>
        <v>0</v>
      </c>
      <c r="Y39" s="304">
        <f t="shared" si="55"/>
        <v>0</v>
      </c>
      <c r="Z39" s="304">
        <f t="shared" si="55"/>
        <v>0</v>
      </c>
      <c r="AA39" s="305">
        <f t="shared" si="16"/>
        <v>0</v>
      </c>
      <c r="AB39" s="305">
        <f t="shared" si="4"/>
        <v>120472803.90270001</v>
      </c>
      <c r="AC39" s="37">
        <f t="shared" si="5"/>
        <v>0.21926072236363639</v>
      </c>
    </row>
    <row r="40" spans="1:29" ht="57" hidden="1" x14ac:dyDescent="0.2">
      <c r="B40" s="100" t="s">
        <v>432</v>
      </c>
      <c r="C40" s="171" t="s">
        <v>1355</v>
      </c>
      <c r="D40" s="304">
        <f>+D36*0%</f>
        <v>0</v>
      </c>
      <c r="E40" s="387">
        <f>SUM('ADICIONES  2018'!C40:E40)</f>
        <v>0</v>
      </c>
      <c r="F40" s="304">
        <f>+F36*0%</f>
        <v>0</v>
      </c>
      <c r="G40" s="304">
        <f>+G36*0%</f>
        <v>0</v>
      </c>
      <c r="H40" s="304">
        <f>+H36*0%</f>
        <v>0</v>
      </c>
      <c r="I40" s="304">
        <f>+I36*0%</f>
        <v>0</v>
      </c>
      <c r="J40" s="304">
        <f>+J36*0%</f>
        <v>0</v>
      </c>
      <c r="K40" s="305">
        <f t="shared" si="14"/>
        <v>0</v>
      </c>
      <c r="L40" s="304">
        <f t="shared" ref="L40:Q40" si="56">+L36*0%</f>
        <v>0</v>
      </c>
      <c r="M40" s="304">
        <f t="shared" si="56"/>
        <v>0</v>
      </c>
      <c r="N40" s="304">
        <f t="shared" si="56"/>
        <v>0</v>
      </c>
      <c r="O40" s="304">
        <f t="shared" si="56"/>
        <v>0</v>
      </c>
      <c r="P40" s="304">
        <f t="shared" si="56"/>
        <v>0</v>
      </c>
      <c r="Q40" s="304">
        <f t="shared" si="56"/>
        <v>0</v>
      </c>
      <c r="R40" s="305">
        <f t="shared" si="15"/>
        <v>0</v>
      </c>
      <c r="S40" s="304">
        <f t="shared" ref="S40:Z40" si="57">+S36*0%</f>
        <v>0</v>
      </c>
      <c r="T40" s="304">
        <f t="shared" si="57"/>
        <v>0</v>
      </c>
      <c r="U40" s="304">
        <f t="shared" si="57"/>
        <v>0</v>
      </c>
      <c r="V40" s="304">
        <f t="shared" si="57"/>
        <v>0</v>
      </c>
      <c r="W40" s="304">
        <f t="shared" si="57"/>
        <v>0</v>
      </c>
      <c r="X40" s="304">
        <f t="shared" si="57"/>
        <v>0</v>
      </c>
      <c r="Y40" s="304">
        <f t="shared" si="57"/>
        <v>0</v>
      </c>
      <c r="Z40" s="304">
        <f t="shared" si="57"/>
        <v>0</v>
      </c>
      <c r="AA40" s="305">
        <f t="shared" si="16"/>
        <v>0</v>
      </c>
      <c r="AB40" s="305">
        <f t="shared" si="4"/>
        <v>0</v>
      </c>
      <c r="AC40" s="37" t="e">
        <f t="shared" si="5"/>
        <v>#DIV/0!</v>
      </c>
    </row>
    <row r="41" spans="1:29" ht="28.5" x14ac:dyDescent="0.2">
      <c r="B41" s="100" t="s">
        <v>433</v>
      </c>
      <c r="C41" s="101" t="s">
        <v>434</v>
      </c>
      <c r="D41" s="304">
        <f>+D36*1.7982%</f>
        <v>98901000.000000015</v>
      </c>
      <c r="E41" s="387">
        <f>SUM('ADICIONES  2018'!C41:E41)</f>
        <v>0</v>
      </c>
      <c r="F41" s="304">
        <f>+F36*1.7982%</f>
        <v>0</v>
      </c>
      <c r="G41" s="304">
        <f>+G36*1.7982%</f>
        <v>0</v>
      </c>
      <c r="H41" s="304">
        <f>+H36*1.7982%</f>
        <v>0</v>
      </c>
      <c r="I41" s="304">
        <f>+I36*1.7982%</f>
        <v>0</v>
      </c>
      <c r="J41" s="304">
        <f>+J36*1.7982%</f>
        <v>0</v>
      </c>
      <c r="K41" s="305">
        <f t="shared" si="14"/>
        <v>98901000.000000015</v>
      </c>
      <c r="L41" s="304">
        <f t="shared" ref="L41:Q41" si="58">+L36*1.7982%</f>
        <v>16459331.173020002</v>
      </c>
      <c r="M41" s="304">
        <f t="shared" si="58"/>
        <v>2491478.5854420001</v>
      </c>
      <c r="N41" s="304">
        <f t="shared" si="58"/>
        <v>2734294.9440240003</v>
      </c>
      <c r="O41" s="304">
        <f t="shared" si="58"/>
        <v>0</v>
      </c>
      <c r="P41" s="304">
        <f t="shared" si="58"/>
        <v>0</v>
      </c>
      <c r="Q41" s="304">
        <f t="shared" si="58"/>
        <v>0</v>
      </c>
      <c r="R41" s="305">
        <f t="shared" si="15"/>
        <v>21685104.702486001</v>
      </c>
      <c r="S41" s="304">
        <f t="shared" ref="S41:Z41" si="59">+S36*1.7982%</f>
        <v>0</v>
      </c>
      <c r="T41" s="304">
        <f t="shared" si="59"/>
        <v>0</v>
      </c>
      <c r="U41" s="304">
        <f t="shared" si="59"/>
        <v>0</v>
      </c>
      <c r="V41" s="304">
        <f t="shared" si="59"/>
        <v>0</v>
      </c>
      <c r="W41" s="304">
        <f t="shared" si="59"/>
        <v>0</v>
      </c>
      <c r="X41" s="304">
        <f t="shared" si="59"/>
        <v>0</v>
      </c>
      <c r="Y41" s="304">
        <f t="shared" si="59"/>
        <v>0</v>
      </c>
      <c r="Z41" s="304">
        <f t="shared" si="59"/>
        <v>0</v>
      </c>
      <c r="AA41" s="305">
        <f t="shared" si="16"/>
        <v>0</v>
      </c>
      <c r="AB41" s="305">
        <f t="shared" si="4"/>
        <v>21685104.702486001</v>
      </c>
      <c r="AC41" s="37">
        <f t="shared" si="5"/>
        <v>0.21926072236363633</v>
      </c>
    </row>
    <row r="42" spans="1:29" ht="57" x14ac:dyDescent="0.2">
      <c r="B42" s="100" t="s">
        <v>435</v>
      </c>
      <c r="C42" s="101" t="s">
        <v>436</v>
      </c>
      <c r="D42" s="304">
        <f>+D36*0.881118%</f>
        <v>48461490</v>
      </c>
      <c r="E42" s="387">
        <f>SUM('ADICIONES  2018'!C42:E42)</f>
        <v>0</v>
      </c>
      <c r="F42" s="304">
        <f>+F36*0.881118%</f>
        <v>0</v>
      </c>
      <c r="G42" s="304">
        <f>+G36*0.881118%</f>
        <v>0</v>
      </c>
      <c r="H42" s="304">
        <f>+H36*0.881118%</f>
        <v>0</v>
      </c>
      <c r="I42" s="304">
        <f>+I36*0.881118%</f>
        <v>0</v>
      </c>
      <c r="J42" s="304">
        <f>+J36*0.881118%</f>
        <v>0</v>
      </c>
      <c r="K42" s="305">
        <f t="shared" si="14"/>
        <v>48461490</v>
      </c>
      <c r="L42" s="304">
        <f t="shared" ref="L42:Q42" si="60">+L36*0.881118%</f>
        <v>8065072.2747798003</v>
      </c>
      <c r="M42" s="304">
        <f t="shared" si="60"/>
        <v>1220824.5068665801</v>
      </c>
      <c r="N42" s="304">
        <f t="shared" si="60"/>
        <v>1339804.52257176</v>
      </c>
      <c r="O42" s="304">
        <f t="shared" si="60"/>
        <v>0</v>
      </c>
      <c r="P42" s="304">
        <f t="shared" si="60"/>
        <v>0</v>
      </c>
      <c r="Q42" s="304">
        <f t="shared" si="60"/>
        <v>0</v>
      </c>
      <c r="R42" s="305">
        <f t="shared" si="15"/>
        <v>10625701.304218139</v>
      </c>
      <c r="S42" s="304">
        <f t="shared" ref="S42:Z42" si="61">+S36*0.881118%</f>
        <v>0</v>
      </c>
      <c r="T42" s="304">
        <f t="shared" si="61"/>
        <v>0</v>
      </c>
      <c r="U42" s="304">
        <f t="shared" si="61"/>
        <v>0</v>
      </c>
      <c r="V42" s="304">
        <f t="shared" si="61"/>
        <v>0</v>
      </c>
      <c r="W42" s="304">
        <f t="shared" si="61"/>
        <v>0</v>
      </c>
      <c r="X42" s="304">
        <f t="shared" si="61"/>
        <v>0</v>
      </c>
      <c r="Y42" s="304">
        <f t="shared" si="61"/>
        <v>0</v>
      </c>
      <c r="Z42" s="304">
        <f t="shared" si="61"/>
        <v>0</v>
      </c>
      <c r="AA42" s="305">
        <f t="shared" si="16"/>
        <v>0</v>
      </c>
      <c r="AB42" s="305">
        <f t="shared" si="4"/>
        <v>10625701.304218139</v>
      </c>
      <c r="AC42" s="37">
        <f t="shared" si="5"/>
        <v>0.21926072236363636</v>
      </c>
    </row>
    <row r="43" spans="1:29" s="82" customFormat="1" ht="30" x14ac:dyDescent="0.2">
      <c r="A43" s="399"/>
      <c r="B43" s="114" t="s">
        <v>437</v>
      </c>
      <c r="C43" s="103" t="s">
        <v>438</v>
      </c>
      <c r="D43" s="109">
        <f>+D44</f>
        <v>4300000000</v>
      </c>
      <c r="E43" s="154">
        <f>SUM('ADICIONES  2018'!C43:E43)</f>
        <v>0</v>
      </c>
      <c r="F43" s="109">
        <f t="shared" ref="F43:Z43" si="62">+F44</f>
        <v>0</v>
      </c>
      <c r="G43" s="109">
        <f t="shared" si="62"/>
        <v>0</v>
      </c>
      <c r="H43" s="109">
        <f t="shared" si="62"/>
        <v>0</v>
      </c>
      <c r="I43" s="109">
        <f t="shared" si="62"/>
        <v>0</v>
      </c>
      <c r="J43" s="109">
        <f t="shared" si="62"/>
        <v>0</v>
      </c>
      <c r="K43" s="303">
        <f t="shared" si="14"/>
        <v>4300000000</v>
      </c>
      <c r="L43" s="109">
        <f t="shared" si="62"/>
        <v>516799227</v>
      </c>
      <c r="M43" s="109">
        <f t="shared" si="62"/>
        <v>116668702</v>
      </c>
      <c r="N43" s="109">
        <f t="shared" si="62"/>
        <v>97512472</v>
      </c>
      <c r="O43" s="109">
        <f t="shared" si="62"/>
        <v>0</v>
      </c>
      <c r="P43" s="109">
        <f t="shared" si="62"/>
        <v>0</v>
      </c>
      <c r="Q43" s="109">
        <f t="shared" si="62"/>
        <v>0</v>
      </c>
      <c r="R43" s="303">
        <f t="shared" si="15"/>
        <v>730980401</v>
      </c>
      <c r="S43" s="109">
        <f t="shared" si="62"/>
        <v>0</v>
      </c>
      <c r="T43" s="109">
        <f t="shared" si="62"/>
        <v>0</v>
      </c>
      <c r="U43" s="109">
        <f t="shared" si="62"/>
        <v>0</v>
      </c>
      <c r="V43" s="109">
        <f t="shared" si="62"/>
        <v>0</v>
      </c>
      <c r="W43" s="109">
        <f t="shared" si="62"/>
        <v>0</v>
      </c>
      <c r="X43" s="109">
        <f t="shared" si="62"/>
        <v>0</v>
      </c>
      <c r="Y43" s="109">
        <f t="shared" si="62"/>
        <v>0</v>
      </c>
      <c r="Z43" s="109">
        <f t="shared" si="62"/>
        <v>0</v>
      </c>
      <c r="AA43" s="303">
        <f t="shared" si="16"/>
        <v>0</v>
      </c>
      <c r="AB43" s="303">
        <f t="shared" si="4"/>
        <v>730980401</v>
      </c>
      <c r="AC43" s="108">
        <f t="shared" si="5"/>
        <v>0.16999544209302325</v>
      </c>
    </row>
    <row r="44" spans="1:29" s="82" customFormat="1" ht="47.25" x14ac:dyDescent="0.2">
      <c r="A44" s="399"/>
      <c r="B44" s="114" t="s">
        <v>439</v>
      </c>
      <c r="C44" s="110" t="s">
        <v>440</v>
      </c>
      <c r="D44" s="109">
        <f>+D45+D52</f>
        <v>4300000000</v>
      </c>
      <c r="E44" s="154">
        <f>SUM('ADICIONES  2018'!C44:E44)</f>
        <v>0</v>
      </c>
      <c r="F44" s="109">
        <f>+F45+F52</f>
        <v>0</v>
      </c>
      <c r="G44" s="109">
        <f>+G45+G52</f>
        <v>0</v>
      </c>
      <c r="H44" s="109">
        <f>+H45+H52</f>
        <v>0</v>
      </c>
      <c r="I44" s="109">
        <f>+I45+I52</f>
        <v>0</v>
      </c>
      <c r="J44" s="109">
        <f>+J45+J52</f>
        <v>0</v>
      </c>
      <c r="K44" s="303">
        <f t="shared" si="14"/>
        <v>4300000000</v>
      </c>
      <c r="L44" s="109">
        <f t="shared" ref="L44:Q44" si="63">+L45+L52</f>
        <v>516799227</v>
      </c>
      <c r="M44" s="109">
        <f t="shared" si="63"/>
        <v>116668702</v>
      </c>
      <c r="N44" s="109">
        <f t="shared" si="63"/>
        <v>97512472</v>
      </c>
      <c r="O44" s="109">
        <f t="shared" si="63"/>
        <v>0</v>
      </c>
      <c r="P44" s="109">
        <f t="shared" si="63"/>
        <v>0</v>
      </c>
      <c r="Q44" s="109">
        <f t="shared" si="63"/>
        <v>0</v>
      </c>
      <c r="R44" s="303">
        <f t="shared" si="15"/>
        <v>730980401</v>
      </c>
      <c r="S44" s="109">
        <f t="shared" ref="S44:Z44" si="64">+S45+S52</f>
        <v>0</v>
      </c>
      <c r="T44" s="109">
        <f t="shared" si="64"/>
        <v>0</v>
      </c>
      <c r="U44" s="109">
        <f t="shared" si="64"/>
        <v>0</v>
      </c>
      <c r="V44" s="109">
        <f t="shared" si="64"/>
        <v>0</v>
      </c>
      <c r="W44" s="109">
        <f t="shared" si="64"/>
        <v>0</v>
      </c>
      <c r="X44" s="109">
        <f t="shared" si="64"/>
        <v>0</v>
      </c>
      <c r="Y44" s="109">
        <f t="shared" si="64"/>
        <v>0</v>
      </c>
      <c r="Z44" s="109">
        <f t="shared" si="64"/>
        <v>0</v>
      </c>
      <c r="AA44" s="303">
        <f t="shared" si="16"/>
        <v>0</v>
      </c>
      <c r="AB44" s="303">
        <f t="shared" si="4"/>
        <v>730980401</v>
      </c>
      <c r="AC44" s="108">
        <f t="shared" si="5"/>
        <v>0.16999544209302325</v>
      </c>
    </row>
    <row r="45" spans="1:29" s="82" customFormat="1" ht="63" x14ac:dyDescent="0.2">
      <c r="A45" s="399">
        <v>1</v>
      </c>
      <c r="B45" s="114" t="s">
        <v>441</v>
      </c>
      <c r="C45" s="110" t="s">
        <v>442</v>
      </c>
      <c r="D45" s="109">
        <v>1300000000</v>
      </c>
      <c r="E45" s="154">
        <f>SUM('ADICIONES  2018'!C45:E45)</f>
        <v>0</v>
      </c>
      <c r="F45" s="109"/>
      <c r="G45" s="109"/>
      <c r="H45" s="109"/>
      <c r="I45" s="109"/>
      <c r="J45" s="109"/>
      <c r="K45" s="303">
        <f t="shared" si="14"/>
        <v>1300000000</v>
      </c>
      <c r="L45" s="109">
        <v>133725600</v>
      </c>
      <c r="M45" s="109">
        <v>30410556</v>
      </c>
      <c r="N45" s="109">
        <v>17033083</v>
      </c>
      <c r="O45" s="109"/>
      <c r="P45" s="109"/>
      <c r="Q45" s="109"/>
      <c r="R45" s="303">
        <f t="shared" si="15"/>
        <v>181169239</v>
      </c>
      <c r="S45" s="109"/>
      <c r="T45" s="109"/>
      <c r="U45" s="109"/>
      <c r="V45" s="109"/>
      <c r="W45" s="109"/>
      <c r="X45" s="109"/>
      <c r="Y45" s="109"/>
      <c r="Z45" s="109"/>
      <c r="AA45" s="303">
        <f t="shared" si="16"/>
        <v>0</v>
      </c>
      <c r="AB45" s="303">
        <f t="shared" si="4"/>
        <v>181169239</v>
      </c>
      <c r="AC45" s="108">
        <f t="shared" si="5"/>
        <v>0.13936095307692309</v>
      </c>
    </row>
    <row r="46" spans="1:29" ht="42.75" x14ac:dyDescent="0.2">
      <c r="B46" s="100" t="s">
        <v>443</v>
      </c>
      <c r="C46" s="101" t="s">
        <v>444</v>
      </c>
      <c r="D46" s="304">
        <f>+D45*87.230682%</f>
        <v>1133998866</v>
      </c>
      <c r="E46" s="387">
        <f>SUM('ADICIONES  2018'!C46:E46)</f>
        <v>0</v>
      </c>
      <c r="F46" s="304">
        <f>+F45*87.230682%</f>
        <v>0</v>
      </c>
      <c r="G46" s="304">
        <f>+G45*87.230682%</f>
        <v>0</v>
      </c>
      <c r="H46" s="304">
        <f>+H45*87.230682%</f>
        <v>0</v>
      </c>
      <c r="I46" s="304">
        <f>+I45*87.230682%</f>
        <v>0</v>
      </c>
      <c r="J46" s="304">
        <f>+J45*87.230682%</f>
        <v>0</v>
      </c>
      <c r="K46" s="305">
        <f t="shared" si="14"/>
        <v>1133998866</v>
      </c>
      <c r="L46" s="304">
        <f t="shared" ref="L46:Q46" si="65">+L45*87.230682%</f>
        <v>116649752.888592</v>
      </c>
      <c r="M46" s="304">
        <f t="shared" si="65"/>
        <v>26527335.39879192</v>
      </c>
      <c r="N46" s="304">
        <f t="shared" si="65"/>
        <v>14858074.466526061</v>
      </c>
      <c r="O46" s="304">
        <f t="shared" si="65"/>
        <v>0</v>
      </c>
      <c r="P46" s="304">
        <f t="shared" si="65"/>
        <v>0</v>
      </c>
      <c r="Q46" s="304">
        <f t="shared" si="65"/>
        <v>0</v>
      </c>
      <c r="R46" s="305">
        <f t="shared" si="15"/>
        <v>158035162.75390998</v>
      </c>
      <c r="S46" s="304">
        <f t="shared" ref="S46:Z46" si="66">+S45*87.230682%</f>
        <v>0</v>
      </c>
      <c r="T46" s="304">
        <f t="shared" si="66"/>
        <v>0</v>
      </c>
      <c r="U46" s="304">
        <f t="shared" si="66"/>
        <v>0</v>
      </c>
      <c r="V46" s="304">
        <f t="shared" si="66"/>
        <v>0</v>
      </c>
      <c r="W46" s="304">
        <f t="shared" si="66"/>
        <v>0</v>
      </c>
      <c r="X46" s="304">
        <f t="shared" si="66"/>
        <v>0</v>
      </c>
      <c r="Y46" s="304">
        <f t="shared" si="66"/>
        <v>0</v>
      </c>
      <c r="Z46" s="304">
        <f t="shared" si="66"/>
        <v>0</v>
      </c>
      <c r="AA46" s="305">
        <f t="shared" si="16"/>
        <v>0</v>
      </c>
      <c r="AB46" s="305">
        <f t="shared" si="4"/>
        <v>158035162.75390998</v>
      </c>
      <c r="AC46" s="37">
        <f t="shared" si="5"/>
        <v>0.13936095307692306</v>
      </c>
    </row>
    <row r="47" spans="1:29" ht="28.5" x14ac:dyDescent="0.2">
      <c r="B47" s="100" t="s">
        <v>445</v>
      </c>
      <c r="C47" s="101" t="s">
        <v>446</v>
      </c>
      <c r="D47" s="304">
        <f>+D45*0.1%</f>
        <v>1300000</v>
      </c>
      <c r="E47" s="387">
        <f>SUM('ADICIONES  2018'!C47:E47)</f>
        <v>0</v>
      </c>
      <c r="F47" s="304">
        <f>+F45*0.1%</f>
        <v>0</v>
      </c>
      <c r="G47" s="304">
        <f>+G45*0.1%</f>
        <v>0</v>
      </c>
      <c r="H47" s="304">
        <f>+H45*0.1%</f>
        <v>0</v>
      </c>
      <c r="I47" s="304">
        <f>+I45*0.1%</f>
        <v>0</v>
      </c>
      <c r="J47" s="304">
        <f>+J45*0.1%</f>
        <v>0</v>
      </c>
      <c r="K47" s="305">
        <f t="shared" si="14"/>
        <v>1300000</v>
      </c>
      <c r="L47" s="304">
        <f t="shared" ref="L47:Q47" si="67">+L45*0.1%</f>
        <v>133725.6</v>
      </c>
      <c r="M47" s="304">
        <f t="shared" si="67"/>
        <v>30410.556</v>
      </c>
      <c r="N47" s="304">
        <f t="shared" si="67"/>
        <v>17033.082999999999</v>
      </c>
      <c r="O47" s="304">
        <f t="shared" si="67"/>
        <v>0</v>
      </c>
      <c r="P47" s="304">
        <f t="shared" si="67"/>
        <v>0</v>
      </c>
      <c r="Q47" s="304">
        <f t="shared" si="67"/>
        <v>0</v>
      </c>
      <c r="R47" s="305">
        <f t="shared" si="15"/>
        <v>181169.239</v>
      </c>
      <c r="S47" s="304">
        <f t="shared" ref="S47:Z47" si="68">+S45*0.1%</f>
        <v>0</v>
      </c>
      <c r="T47" s="304">
        <f t="shared" si="68"/>
        <v>0</v>
      </c>
      <c r="U47" s="304">
        <f t="shared" si="68"/>
        <v>0</v>
      </c>
      <c r="V47" s="304">
        <f t="shared" si="68"/>
        <v>0</v>
      </c>
      <c r="W47" s="304">
        <f t="shared" si="68"/>
        <v>0</v>
      </c>
      <c r="X47" s="304">
        <f t="shared" si="68"/>
        <v>0</v>
      </c>
      <c r="Y47" s="304">
        <f t="shared" si="68"/>
        <v>0</v>
      </c>
      <c r="Z47" s="304">
        <f t="shared" si="68"/>
        <v>0</v>
      </c>
      <c r="AA47" s="305">
        <f t="shared" si="16"/>
        <v>0</v>
      </c>
      <c r="AB47" s="305">
        <f t="shared" si="4"/>
        <v>181169.239</v>
      </c>
      <c r="AC47" s="37">
        <f t="shared" si="5"/>
        <v>0.13936095307692309</v>
      </c>
    </row>
    <row r="48" spans="1:29" s="5" customFormat="1" ht="28.5" x14ac:dyDescent="0.2">
      <c r="A48" s="166"/>
      <c r="B48" s="100" t="s">
        <v>447</v>
      </c>
      <c r="C48" s="101" t="s">
        <v>448</v>
      </c>
      <c r="D48" s="304">
        <f>+D45*9.99%</f>
        <v>129870000</v>
      </c>
      <c r="E48" s="387">
        <f>SUM('ADICIONES  2018'!C48:E48)</f>
        <v>0</v>
      </c>
      <c r="F48" s="304">
        <f>+F45*9.99%</f>
        <v>0</v>
      </c>
      <c r="G48" s="304">
        <f>+G45*9.99%</f>
        <v>0</v>
      </c>
      <c r="H48" s="304">
        <f>+H45*9.99%</f>
        <v>0</v>
      </c>
      <c r="I48" s="304">
        <f>+I45*9.99%</f>
        <v>0</v>
      </c>
      <c r="J48" s="304">
        <f>+J45*9.99%</f>
        <v>0</v>
      </c>
      <c r="K48" s="305">
        <f t="shared" si="14"/>
        <v>129870000</v>
      </c>
      <c r="L48" s="304">
        <f t="shared" ref="L48:Q48" si="69">+L45*9.99%</f>
        <v>13359187.439999999</v>
      </c>
      <c r="M48" s="304">
        <f t="shared" si="69"/>
        <v>3038014.5444</v>
      </c>
      <c r="N48" s="304">
        <f t="shared" si="69"/>
        <v>1701604.9917000001</v>
      </c>
      <c r="O48" s="304">
        <f t="shared" si="69"/>
        <v>0</v>
      </c>
      <c r="P48" s="304">
        <f t="shared" si="69"/>
        <v>0</v>
      </c>
      <c r="Q48" s="304">
        <f t="shared" si="69"/>
        <v>0</v>
      </c>
      <c r="R48" s="305">
        <f t="shared" si="15"/>
        <v>18098806.976100001</v>
      </c>
      <c r="S48" s="304">
        <f t="shared" ref="S48:Z48" si="70">+S45*9.99%</f>
        <v>0</v>
      </c>
      <c r="T48" s="304">
        <f t="shared" si="70"/>
        <v>0</v>
      </c>
      <c r="U48" s="304">
        <f t="shared" si="70"/>
        <v>0</v>
      </c>
      <c r="V48" s="304">
        <f t="shared" si="70"/>
        <v>0</v>
      </c>
      <c r="W48" s="304">
        <f t="shared" si="70"/>
        <v>0</v>
      </c>
      <c r="X48" s="304">
        <f t="shared" si="70"/>
        <v>0</v>
      </c>
      <c r="Y48" s="304">
        <f t="shared" si="70"/>
        <v>0</v>
      </c>
      <c r="Z48" s="304">
        <f t="shared" si="70"/>
        <v>0</v>
      </c>
      <c r="AA48" s="305">
        <f t="shared" si="16"/>
        <v>0</v>
      </c>
      <c r="AB48" s="305">
        <f t="shared" si="4"/>
        <v>18098806.976100001</v>
      </c>
      <c r="AC48" s="37">
        <f t="shared" si="5"/>
        <v>0.13936095307692309</v>
      </c>
    </row>
    <row r="49" spans="1:29" s="5" customFormat="1" ht="57" hidden="1" x14ac:dyDescent="0.2">
      <c r="A49" s="166"/>
      <c r="B49" s="100" t="s">
        <v>449</v>
      </c>
      <c r="C49" s="171" t="s">
        <v>1356</v>
      </c>
      <c r="D49" s="304">
        <f>+D45*0%</f>
        <v>0</v>
      </c>
      <c r="E49" s="387">
        <f>SUM('ADICIONES  2018'!C49:E49)</f>
        <v>0</v>
      </c>
      <c r="F49" s="304">
        <f>+F45*0%</f>
        <v>0</v>
      </c>
      <c r="G49" s="304">
        <f>+G45*0%</f>
        <v>0</v>
      </c>
      <c r="H49" s="304">
        <f>+H45*0%</f>
        <v>0</v>
      </c>
      <c r="I49" s="304">
        <f>+I45*0%</f>
        <v>0</v>
      </c>
      <c r="J49" s="304">
        <f>+J45*0%</f>
        <v>0</v>
      </c>
      <c r="K49" s="305">
        <f t="shared" si="14"/>
        <v>0</v>
      </c>
      <c r="L49" s="304">
        <f t="shared" ref="L49:Q49" si="71">+L45*0%</f>
        <v>0</v>
      </c>
      <c r="M49" s="304">
        <f t="shared" si="71"/>
        <v>0</v>
      </c>
      <c r="N49" s="304">
        <f t="shared" si="71"/>
        <v>0</v>
      </c>
      <c r="O49" s="304">
        <f t="shared" si="71"/>
        <v>0</v>
      </c>
      <c r="P49" s="304">
        <f t="shared" si="71"/>
        <v>0</v>
      </c>
      <c r="Q49" s="304">
        <f t="shared" si="71"/>
        <v>0</v>
      </c>
      <c r="R49" s="305">
        <f t="shared" si="15"/>
        <v>0</v>
      </c>
      <c r="S49" s="304">
        <f t="shared" ref="S49:Z49" si="72">+S45*0%</f>
        <v>0</v>
      </c>
      <c r="T49" s="304">
        <f t="shared" si="72"/>
        <v>0</v>
      </c>
      <c r="U49" s="304">
        <f t="shared" si="72"/>
        <v>0</v>
      </c>
      <c r="V49" s="304">
        <f t="shared" si="72"/>
        <v>0</v>
      </c>
      <c r="W49" s="304">
        <f t="shared" si="72"/>
        <v>0</v>
      </c>
      <c r="X49" s="304">
        <f t="shared" si="72"/>
        <v>0</v>
      </c>
      <c r="Y49" s="304">
        <f t="shared" si="72"/>
        <v>0</v>
      </c>
      <c r="Z49" s="304">
        <f t="shared" si="72"/>
        <v>0</v>
      </c>
      <c r="AA49" s="305">
        <f t="shared" si="16"/>
        <v>0</v>
      </c>
      <c r="AB49" s="305">
        <f t="shared" si="4"/>
        <v>0</v>
      </c>
      <c r="AC49" s="37" t="e">
        <f t="shared" si="5"/>
        <v>#DIV/0!</v>
      </c>
    </row>
    <row r="50" spans="1:29" s="5" customFormat="1" ht="42.75" x14ac:dyDescent="0.2">
      <c r="A50" s="166"/>
      <c r="B50" s="100" t="s">
        <v>450</v>
      </c>
      <c r="C50" s="101" t="s">
        <v>451</v>
      </c>
      <c r="D50" s="304">
        <f>+D45*1.7982%</f>
        <v>23376600.000000004</v>
      </c>
      <c r="E50" s="387">
        <f>SUM('ADICIONES  2018'!C50:E50)</f>
        <v>0</v>
      </c>
      <c r="F50" s="304">
        <f>+F45*1.7982%</f>
        <v>0</v>
      </c>
      <c r="G50" s="304">
        <f>+G45*1.7982%</f>
        <v>0</v>
      </c>
      <c r="H50" s="304">
        <f>+H45*1.7982%</f>
        <v>0</v>
      </c>
      <c r="I50" s="304">
        <f>+I45*1.7982%</f>
        <v>0</v>
      </c>
      <c r="J50" s="304">
        <f>+J45*1.7982%</f>
        <v>0</v>
      </c>
      <c r="K50" s="305">
        <f t="shared" si="14"/>
        <v>23376600.000000004</v>
      </c>
      <c r="L50" s="304">
        <f t="shared" ref="L50:Q50" si="73">+L45*1.7982%</f>
        <v>2404653.7392000002</v>
      </c>
      <c r="M50" s="304">
        <f t="shared" si="73"/>
        <v>546842.61799200007</v>
      </c>
      <c r="N50" s="304">
        <f t="shared" si="73"/>
        <v>306288.898506</v>
      </c>
      <c r="O50" s="304">
        <f t="shared" si="73"/>
        <v>0</v>
      </c>
      <c r="P50" s="304">
        <f t="shared" si="73"/>
        <v>0</v>
      </c>
      <c r="Q50" s="304">
        <f t="shared" si="73"/>
        <v>0</v>
      </c>
      <c r="R50" s="305">
        <f t="shared" si="15"/>
        <v>3257785.2556980005</v>
      </c>
      <c r="S50" s="304">
        <f t="shared" ref="S50:Z50" si="74">+S45*1.7982%</f>
        <v>0</v>
      </c>
      <c r="T50" s="304">
        <f t="shared" si="74"/>
        <v>0</v>
      </c>
      <c r="U50" s="304">
        <f t="shared" si="74"/>
        <v>0</v>
      </c>
      <c r="V50" s="304">
        <f t="shared" si="74"/>
        <v>0</v>
      </c>
      <c r="W50" s="304">
        <f t="shared" si="74"/>
        <v>0</v>
      </c>
      <c r="X50" s="304">
        <f t="shared" si="74"/>
        <v>0</v>
      </c>
      <c r="Y50" s="304">
        <f t="shared" si="74"/>
        <v>0</v>
      </c>
      <c r="Z50" s="304">
        <f t="shared" si="74"/>
        <v>0</v>
      </c>
      <c r="AA50" s="305">
        <f t="shared" si="16"/>
        <v>0</v>
      </c>
      <c r="AB50" s="305">
        <f t="shared" si="4"/>
        <v>3257785.2556980005</v>
      </c>
      <c r="AC50" s="37">
        <f t="shared" si="5"/>
        <v>0.13936095307692309</v>
      </c>
    </row>
    <row r="51" spans="1:29" s="5" customFormat="1" ht="57" x14ac:dyDescent="0.2">
      <c r="A51" s="400"/>
      <c r="B51" s="100" t="s">
        <v>452</v>
      </c>
      <c r="C51" s="101" t="s">
        <v>453</v>
      </c>
      <c r="D51" s="304">
        <f>+D45*0.881118%</f>
        <v>11454534</v>
      </c>
      <c r="E51" s="387">
        <f>SUM('ADICIONES  2018'!C51:E51)</f>
        <v>0</v>
      </c>
      <c r="F51" s="304">
        <f>+F45*0.881118%</f>
        <v>0</v>
      </c>
      <c r="G51" s="304">
        <f>+G45*0.881118%</f>
        <v>0</v>
      </c>
      <c r="H51" s="304">
        <f>+H45*0.881118%</f>
        <v>0</v>
      </c>
      <c r="I51" s="304">
        <f>+I45*0.881118%</f>
        <v>0</v>
      </c>
      <c r="J51" s="304">
        <f>+J45*0.881118%</f>
        <v>0</v>
      </c>
      <c r="K51" s="305">
        <f t="shared" si="14"/>
        <v>11454534</v>
      </c>
      <c r="L51" s="304">
        <f t="shared" ref="L51:Q51" si="75">+L45*0.881118%</f>
        <v>1178280.3322080001</v>
      </c>
      <c r="M51" s="304">
        <f t="shared" si="75"/>
        <v>267952.88281608</v>
      </c>
      <c r="N51" s="304">
        <f t="shared" si="75"/>
        <v>150081.56026793999</v>
      </c>
      <c r="O51" s="304">
        <f t="shared" si="75"/>
        <v>0</v>
      </c>
      <c r="P51" s="304">
        <f t="shared" si="75"/>
        <v>0</v>
      </c>
      <c r="Q51" s="304">
        <f t="shared" si="75"/>
        <v>0</v>
      </c>
      <c r="R51" s="305">
        <f t="shared" si="15"/>
        <v>1596314.7752920201</v>
      </c>
      <c r="S51" s="304">
        <f t="shared" ref="S51:Z51" si="76">+S45*0.881118%</f>
        <v>0</v>
      </c>
      <c r="T51" s="304">
        <f t="shared" si="76"/>
        <v>0</v>
      </c>
      <c r="U51" s="304">
        <f t="shared" si="76"/>
        <v>0</v>
      </c>
      <c r="V51" s="304">
        <f t="shared" si="76"/>
        <v>0</v>
      </c>
      <c r="W51" s="304">
        <f t="shared" si="76"/>
        <v>0</v>
      </c>
      <c r="X51" s="304">
        <f t="shared" si="76"/>
        <v>0</v>
      </c>
      <c r="Y51" s="304">
        <f t="shared" si="76"/>
        <v>0</v>
      </c>
      <c r="Z51" s="304">
        <f t="shared" si="76"/>
        <v>0</v>
      </c>
      <c r="AA51" s="305">
        <f t="shared" si="16"/>
        <v>0</v>
      </c>
      <c r="AB51" s="305">
        <f t="shared" si="4"/>
        <v>1596314.7752920201</v>
      </c>
      <c r="AC51" s="37">
        <f t="shared" si="5"/>
        <v>0.13936095307692309</v>
      </c>
    </row>
    <row r="52" spans="1:29" s="82" customFormat="1" ht="63" x14ac:dyDescent="0.2">
      <c r="A52" s="399">
        <v>1</v>
      </c>
      <c r="B52" s="114" t="s">
        <v>454</v>
      </c>
      <c r="C52" s="110" t="s">
        <v>455</v>
      </c>
      <c r="D52" s="109">
        <v>3000000000</v>
      </c>
      <c r="E52" s="154">
        <f>SUM('ADICIONES  2018'!C52:E52)</f>
        <v>0</v>
      </c>
      <c r="F52" s="109"/>
      <c r="G52" s="109"/>
      <c r="H52" s="109"/>
      <c r="I52" s="109"/>
      <c r="J52" s="109"/>
      <c r="K52" s="303">
        <f t="shared" si="14"/>
        <v>3000000000</v>
      </c>
      <c r="L52" s="109">
        <v>383073627</v>
      </c>
      <c r="M52" s="109">
        <v>86258146</v>
      </c>
      <c r="N52" s="109">
        <v>80479389</v>
      </c>
      <c r="O52" s="109"/>
      <c r="P52" s="109"/>
      <c r="Q52" s="109"/>
      <c r="R52" s="303">
        <f t="shared" si="15"/>
        <v>549811162</v>
      </c>
      <c r="S52" s="109"/>
      <c r="T52" s="109"/>
      <c r="U52" s="109"/>
      <c r="V52" s="109"/>
      <c r="W52" s="109"/>
      <c r="X52" s="109"/>
      <c r="Y52" s="109"/>
      <c r="Z52" s="109"/>
      <c r="AA52" s="303">
        <f t="shared" si="16"/>
        <v>0</v>
      </c>
      <c r="AB52" s="303">
        <f t="shared" si="4"/>
        <v>549811162</v>
      </c>
      <c r="AC52" s="108">
        <f t="shared" si="5"/>
        <v>0.18327038733333334</v>
      </c>
    </row>
    <row r="53" spans="1:29" ht="42.75" x14ac:dyDescent="0.2">
      <c r="B53" s="100" t="s">
        <v>456</v>
      </c>
      <c r="C53" s="101" t="s">
        <v>457</v>
      </c>
      <c r="D53" s="304">
        <f>+D52*87.230682%</f>
        <v>2616920460</v>
      </c>
      <c r="E53" s="387">
        <f>SUM('ADICIONES  2018'!C53:E53)</f>
        <v>0</v>
      </c>
      <c r="F53" s="304">
        <f>+F52*87.230682%</f>
        <v>0</v>
      </c>
      <c r="G53" s="304">
        <f>+G52*87.230682%</f>
        <v>0</v>
      </c>
      <c r="H53" s="304">
        <f>+H52*87.230682%</f>
        <v>0</v>
      </c>
      <c r="I53" s="304">
        <f>+I52*87.230682%</f>
        <v>0</v>
      </c>
      <c r="J53" s="304">
        <f>+J52*87.230682%</f>
        <v>0</v>
      </c>
      <c r="K53" s="305">
        <f t="shared" si="14"/>
        <v>2616920460</v>
      </c>
      <c r="L53" s="304">
        <f t="shared" ref="L53:Q53" si="77">+L52*87.230682%</f>
        <v>334157737.39423615</v>
      </c>
      <c r="M53" s="304">
        <f t="shared" si="77"/>
        <v>75243569.036355719</v>
      </c>
      <c r="N53" s="304">
        <f t="shared" si="77"/>
        <v>70202719.894132987</v>
      </c>
      <c r="O53" s="304">
        <f t="shared" si="77"/>
        <v>0</v>
      </c>
      <c r="P53" s="304">
        <f t="shared" si="77"/>
        <v>0</v>
      </c>
      <c r="Q53" s="304">
        <f t="shared" si="77"/>
        <v>0</v>
      </c>
      <c r="R53" s="305">
        <f t="shared" si="15"/>
        <v>479604026.32472485</v>
      </c>
      <c r="S53" s="304">
        <f t="shared" ref="S53:Z53" si="78">+S52*87.230682%</f>
        <v>0</v>
      </c>
      <c r="T53" s="304">
        <f t="shared" si="78"/>
        <v>0</v>
      </c>
      <c r="U53" s="304">
        <f t="shared" si="78"/>
        <v>0</v>
      </c>
      <c r="V53" s="304">
        <f t="shared" si="78"/>
        <v>0</v>
      </c>
      <c r="W53" s="304">
        <f t="shared" si="78"/>
        <v>0</v>
      </c>
      <c r="X53" s="304">
        <f t="shared" si="78"/>
        <v>0</v>
      </c>
      <c r="Y53" s="304">
        <f t="shared" si="78"/>
        <v>0</v>
      </c>
      <c r="Z53" s="304">
        <f t="shared" si="78"/>
        <v>0</v>
      </c>
      <c r="AA53" s="305">
        <f t="shared" si="16"/>
        <v>0</v>
      </c>
      <c r="AB53" s="305">
        <f t="shared" si="4"/>
        <v>479604026.32472485</v>
      </c>
      <c r="AC53" s="37">
        <f t="shared" si="5"/>
        <v>0.18327038733333334</v>
      </c>
    </row>
    <row r="54" spans="1:29" ht="28.5" x14ac:dyDescent="0.2">
      <c r="B54" s="100" t="s">
        <v>458</v>
      </c>
      <c r="C54" s="101" t="s">
        <v>459</v>
      </c>
      <c r="D54" s="304">
        <f>+D52*0.1%</f>
        <v>3000000</v>
      </c>
      <c r="E54" s="387">
        <f>SUM('ADICIONES  2018'!C54:E54)</f>
        <v>0</v>
      </c>
      <c r="F54" s="304">
        <f>+F52*0.1%</f>
        <v>0</v>
      </c>
      <c r="G54" s="304">
        <f>+G52*0.1%</f>
        <v>0</v>
      </c>
      <c r="H54" s="304">
        <f>+H52*0.1%</f>
        <v>0</v>
      </c>
      <c r="I54" s="304">
        <f>+I52*0.1%</f>
        <v>0</v>
      </c>
      <c r="J54" s="304">
        <f>+J52*0.1%</f>
        <v>0</v>
      </c>
      <c r="K54" s="305">
        <f t="shared" si="14"/>
        <v>3000000</v>
      </c>
      <c r="L54" s="304">
        <f t="shared" ref="L54:Q54" si="79">+L52*0.1%</f>
        <v>383073.62700000004</v>
      </c>
      <c r="M54" s="304">
        <f t="shared" si="79"/>
        <v>86258.146000000008</v>
      </c>
      <c r="N54" s="304">
        <f t="shared" si="79"/>
        <v>80479.388999999996</v>
      </c>
      <c r="O54" s="304">
        <f t="shared" si="79"/>
        <v>0</v>
      </c>
      <c r="P54" s="304">
        <f t="shared" si="79"/>
        <v>0</v>
      </c>
      <c r="Q54" s="304">
        <f t="shared" si="79"/>
        <v>0</v>
      </c>
      <c r="R54" s="305">
        <f t="shared" si="15"/>
        <v>549811.16200000001</v>
      </c>
      <c r="S54" s="304">
        <f t="shared" ref="S54:Z54" si="80">+S52*0.1%</f>
        <v>0</v>
      </c>
      <c r="T54" s="304">
        <f t="shared" si="80"/>
        <v>0</v>
      </c>
      <c r="U54" s="304">
        <f t="shared" si="80"/>
        <v>0</v>
      </c>
      <c r="V54" s="304">
        <f t="shared" si="80"/>
        <v>0</v>
      </c>
      <c r="W54" s="304">
        <f t="shared" si="80"/>
        <v>0</v>
      </c>
      <c r="X54" s="304">
        <f t="shared" si="80"/>
        <v>0</v>
      </c>
      <c r="Y54" s="304">
        <f t="shared" si="80"/>
        <v>0</v>
      </c>
      <c r="Z54" s="304">
        <f t="shared" si="80"/>
        <v>0</v>
      </c>
      <c r="AA54" s="305">
        <f t="shared" si="16"/>
        <v>0</v>
      </c>
      <c r="AB54" s="305">
        <f t="shared" si="4"/>
        <v>549811.16200000001</v>
      </c>
      <c r="AC54" s="37">
        <f t="shared" si="5"/>
        <v>0.18327038733333334</v>
      </c>
    </row>
    <row r="55" spans="1:29" s="5" customFormat="1" ht="28.5" x14ac:dyDescent="0.2">
      <c r="A55" s="166"/>
      <c r="B55" s="100" t="s">
        <v>460</v>
      </c>
      <c r="C55" s="101" t="s">
        <v>461</v>
      </c>
      <c r="D55" s="304">
        <f>+D52*9.99%</f>
        <v>299700000</v>
      </c>
      <c r="E55" s="387">
        <f>SUM('ADICIONES  2018'!C55:E55)</f>
        <v>0</v>
      </c>
      <c r="F55" s="304">
        <f>+F52*9.99%</f>
        <v>0</v>
      </c>
      <c r="G55" s="304">
        <f>+G52*9.99%</f>
        <v>0</v>
      </c>
      <c r="H55" s="304">
        <f>+H52*9.99%</f>
        <v>0</v>
      </c>
      <c r="I55" s="304">
        <f>+I52*9.99%</f>
        <v>0</v>
      </c>
      <c r="J55" s="304">
        <f>+J52*9.99%</f>
        <v>0</v>
      </c>
      <c r="K55" s="305">
        <f t="shared" si="14"/>
        <v>299700000</v>
      </c>
      <c r="L55" s="304">
        <f t="shared" ref="L55:Q55" si="81">+L52*9.99%</f>
        <v>38269055.337300003</v>
      </c>
      <c r="M55" s="304">
        <f t="shared" si="81"/>
        <v>8617188.7853999995</v>
      </c>
      <c r="N55" s="304">
        <f t="shared" si="81"/>
        <v>8039890.9611</v>
      </c>
      <c r="O55" s="304">
        <f t="shared" si="81"/>
        <v>0</v>
      </c>
      <c r="P55" s="304">
        <f t="shared" si="81"/>
        <v>0</v>
      </c>
      <c r="Q55" s="304">
        <f t="shared" si="81"/>
        <v>0</v>
      </c>
      <c r="R55" s="305">
        <f t="shared" si="15"/>
        <v>54926135.083800003</v>
      </c>
      <c r="S55" s="304">
        <f t="shared" ref="S55:Z55" si="82">+S52*9.99%</f>
        <v>0</v>
      </c>
      <c r="T55" s="304">
        <f t="shared" si="82"/>
        <v>0</v>
      </c>
      <c r="U55" s="304">
        <f t="shared" si="82"/>
        <v>0</v>
      </c>
      <c r="V55" s="304">
        <f t="shared" si="82"/>
        <v>0</v>
      </c>
      <c r="W55" s="304">
        <f t="shared" si="82"/>
        <v>0</v>
      </c>
      <c r="X55" s="304">
        <f t="shared" si="82"/>
        <v>0</v>
      </c>
      <c r="Y55" s="304">
        <f t="shared" si="82"/>
        <v>0</v>
      </c>
      <c r="Z55" s="304">
        <f t="shared" si="82"/>
        <v>0</v>
      </c>
      <c r="AA55" s="305">
        <f t="shared" si="16"/>
        <v>0</v>
      </c>
      <c r="AB55" s="305">
        <f t="shared" si="4"/>
        <v>54926135.083800003</v>
      </c>
      <c r="AC55" s="37">
        <f t="shared" si="5"/>
        <v>0.18327038733333334</v>
      </c>
    </row>
    <row r="56" spans="1:29" s="5" customFormat="1" ht="57" hidden="1" x14ac:dyDescent="0.2">
      <c r="A56" s="400"/>
      <c r="B56" s="100" t="s">
        <v>462</v>
      </c>
      <c r="C56" s="171" t="s">
        <v>1357</v>
      </c>
      <c r="D56" s="304">
        <f>+D52*0%</f>
        <v>0</v>
      </c>
      <c r="E56" s="387">
        <f>SUM('ADICIONES  2018'!C56:E56)</f>
        <v>0</v>
      </c>
      <c r="F56" s="304">
        <f>+F52*0%</f>
        <v>0</v>
      </c>
      <c r="G56" s="304">
        <f>+G52*0%</f>
        <v>0</v>
      </c>
      <c r="H56" s="304">
        <f>+H52*0%</f>
        <v>0</v>
      </c>
      <c r="I56" s="304">
        <f>+I52*0%</f>
        <v>0</v>
      </c>
      <c r="J56" s="304">
        <f>+J52*0%</f>
        <v>0</v>
      </c>
      <c r="K56" s="305">
        <f t="shared" si="14"/>
        <v>0</v>
      </c>
      <c r="L56" s="304">
        <f t="shared" ref="L56:Q56" si="83">+L52*0%</f>
        <v>0</v>
      </c>
      <c r="M56" s="304">
        <f t="shared" si="83"/>
        <v>0</v>
      </c>
      <c r="N56" s="304">
        <f t="shared" si="83"/>
        <v>0</v>
      </c>
      <c r="O56" s="304">
        <f t="shared" si="83"/>
        <v>0</v>
      </c>
      <c r="P56" s="304">
        <f t="shared" si="83"/>
        <v>0</v>
      </c>
      <c r="Q56" s="304">
        <f t="shared" si="83"/>
        <v>0</v>
      </c>
      <c r="R56" s="305">
        <f t="shared" si="15"/>
        <v>0</v>
      </c>
      <c r="S56" s="304">
        <f t="shared" ref="S56:Z56" si="84">+S52*0%</f>
        <v>0</v>
      </c>
      <c r="T56" s="304">
        <f t="shared" si="84"/>
        <v>0</v>
      </c>
      <c r="U56" s="304">
        <f t="shared" si="84"/>
        <v>0</v>
      </c>
      <c r="V56" s="304">
        <f t="shared" si="84"/>
        <v>0</v>
      </c>
      <c r="W56" s="304">
        <f t="shared" si="84"/>
        <v>0</v>
      </c>
      <c r="X56" s="304">
        <f t="shared" si="84"/>
        <v>0</v>
      </c>
      <c r="Y56" s="304">
        <f t="shared" si="84"/>
        <v>0</v>
      </c>
      <c r="Z56" s="304">
        <f t="shared" si="84"/>
        <v>0</v>
      </c>
      <c r="AA56" s="305">
        <f t="shared" si="16"/>
        <v>0</v>
      </c>
      <c r="AB56" s="305">
        <f t="shared" si="4"/>
        <v>0</v>
      </c>
      <c r="AC56" s="37" t="e">
        <f t="shared" si="5"/>
        <v>#DIV/0!</v>
      </c>
    </row>
    <row r="57" spans="1:29" s="5" customFormat="1" ht="42.75" x14ac:dyDescent="0.2">
      <c r="A57" s="400"/>
      <c r="B57" s="100" t="s">
        <v>463</v>
      </c>
      <c r="C57" s="101" t="s">
        <v>464</v>
      </c>
      <c r="D57" s="304">
        <f>+D52*1.7982%</f>
        <v>53946000.000000007</v>
      </c>
      <c r="E57" s="387">
        <f>SUM('ADICIONES  2018'!C57:E57)</f>
        <v>0</v>
      </c>
      <c r="F57" s="304">
        <f>+F52*1.7982%</f>
        <v>0</v>
      </c>
      <c r="G57" s="304">
        <f>+G52*1.7982%</f>
        <v>0</v>
      </c>
      <c r="H57" s="304">
        <f>+H52*1.7982%</f>
        <v>0</v>
      </c>
      <c r="I57" s="304">
        <f>+I52*1.7982%</f>
        <v>0</v>
      </c>
      <c r="J57" s="304">
        <f>+J52*1.7982%</f>
        <v>0</v>
      </c>
      <c r="K57" s="305">
        <f t="shared" si="14"/>
        <v>53946000.000000007</v>
      </c>
      <c r="L57" s="304">
        <f t="shared" ref="L57:Q57" si="85">+L52*1.7982%</f>
        <v>6888429.9607140003</v>
      </c>
      <c r="M57" s="304">
        <f t="shared" si="85"/>
        <v>1551093.9813720002</v>
      </c>
      <c r="N57" s="304">
        <f t="shared" si="85"/>
        <v>1447180.3729980001</v>
      </c>
      <c r="O57" s="304">
        <f t="shared" si="85"/>
        <v>0</v>
      </c>
      <c r="P57" s="304">
        <f t="shared" si="85"/>
        <v>0</v>
      </c>
      <c r="Q57" s="304">
        <f t="shared" si="85"/>
        <v>0</v>
      </c>
      <c r="R57" s="305">
        <f t="shared" si="15"/>
        <v>9886704.3150839992</v>
      </c>
      <c r="S57" s="304">
        <f t="shared" ref="S57:Z57" si="86">+S52*1.7982%</f>
        <v>0</v>
      </c>
      <c r="T57" s="304">
        <f t="shared" si="86"/>
        <v>0</v>
      </c>
      <c r="U57" s="304">
        <f t="shared" si="86"/>
        <v>0</v>
      </c>
      <c r="V57" s="304">
        <f t="shared" si="86"/>
        <v>0</v>
      </c>
      <c r="W57" s="304">
        <f t="shared" si="86"/>
        <v>0</v>
      </c>
      <c r="X57" s="304">
        <f t="shared" si="86"/>
        <v>0</v>
      </c>
      <c r="Y57" s="304">
        <f t="shared" si="86"/>
        <v>0</v>
      </c>
      <c r="Z57" s="304">
        <f t="shared" si="86"/>
        <v>0</v>
      </c>
      <c r="AA57" s="305">
        <f t="shared" si="16"/>
        <v>0</v>
      </c>
      <c r="AB57" s="305">
        <f t="shared" si="4"/>
        <v>9886704.3150839992</v>
      </c>
      <c r="AC57" s="37">
        <f t="shared" si="5"/>
        <v>0.18327038733333328</v>
      </c>
    </row>
    <row r="58" spans="1:29" ht="57" x14ac:dyDescent="0.2">
      <c r="B58" s="100" t="s">
        <v>465</v>
      </c>
      <c r="C58" s="101" t="s">
        <v>466</v>
      </c>
      <c r="D58" s="304">
        <f>+D52*0.881118%</f>
        <v>26433540</v>
      </c>
      <c r="E58" s="387">
        <f>SUM('ADICIONES  2018'!C58:E58)</f>
        <v>0</v>
      </c>
      <c r="F58" s="304">
        <f>+F52*0.881118%</f>
        <v>0</v>
      </c>
      <c r="G58" s="304">
        <f>+G52*0.881118%</f>
        <v>0</v>
      </c>
      <c r="H58" s="304">
        <f>+H52*0.881118%</f>
        <v>0</v>
      </c>
      <c r="I58" s="304">
        <f>+I52*0.881118%</f>
        <v>0</v>
      </c>
      <c r="J58" s="304">
        <f>+J52*0.881118%</f>
        <v>0</v>
      </c>
      <c r="K58" s="305">
        <f t="shared" si="14"/>
        <v>26433540</v>
      </c>
      <c r="L58" s="304">
        <f t="shared" ref="L58:Q58" si="87">+L52*0.881118%</f>
        <v>3375330.6807498601</v>
      </c>
      <c r="M58" s="304">
        <f t="shared" si="87"/>
        <v>760036.05087228003</v>
      </c>
      <c r="N58" s="304">
        <f t="shared" si="87"/>
        <v>709118.38276902004</v>
      </c>
      <c r="O58" s="304">
        <f t="shared" si="87"/>
        <v>0</v>
      </c>
      <c r="P58" s="304">
        <f t="shared" si="87"/>
        <v>0</v>
      </c>
      <c r="Q58" s="304">
        <f t="shared" si="87"/>
        <v>0</v>
      </c>
      <c r="R58" s="305">
        <f t="shared" si="15"/>
        <v>4844485.1143911602</v>
      </c>
      <c r="S58" s="304">
        <f t="shared" ref="S58:Z58" si="88">+S52*0.881118%</f>
        <v>0</v>
      </c>
      <c r="T58" s="304">
        <f t="shared" si="88"/>
        <v>0</v>
      </c>
      <c r="U58" s="304">
        <f t="shared" si="88"/>
        <v>0</v>
      </c>
      <c r="V58" s="304">
        <f t="shared" si="88"/>
        <v>0</v>
      </c>
      <c r="W58" s="304">
        <f t="shared" si="88"/>
        <v>0</v>
      </c>
      <c r="X58" s="304">
        <f t="shared" si="88"/>
        <v>0</v>
      </c>
      <c r="Y58" s="304">
        <f t="shared" si="88"/>
        <v>0</v>
      </c>
      <c r="Z58" s="304">
        <f t="shared" si="88"/>
        <v>0</v>
      </c>
      <c r="AA58" s="305">
        <f t="shared" si="16"/>
        <v>0</v>
      </c>
      <c r="AB58" s="305">
        <f t="shared" si="4"/>
        <v>4844485.1143911602</v>
      </c>
      <c r="AC58" s="37">
        <f t="shared" si="5"/>
        <v>0.18327038733333334</v>
      </c>
    </row>
    <row r="59" spans="1:29" s="82" customFormat="1" ht="31.5" x14ac:dyDescent="0.2">
      <c r="A59" s="399">
        <v>1</v>
      </c>
      <c r="B59" s="114" t="s">
        <v>215</v>
      </c>
      <c r="C59" s="110" t="s">
        <v>467</v>
      </c>
      <c r="D59" s="109">
        <f>+D60+D67</f>
        <v>124100000000</v>
      </c>
      <c r="E59" s="154">
        <f>SUM('ADICIONES  2018'!C59:E59)</f>
        <v>0</v>
      </c>
      <c r="F59" s="109">
        <f>+F60+F67</f>
        <v>0</v>
      </c>
      <c r="G59" s="109">
        <f>+G60+G67</f>
        <v>0</v>
      </c>
      <c r="H59" s="109">
        <f>+H60+H67</f>
        <v>0</v>
      </c>
      <c r="I59" s="109">
        <f>+I60+I67</f>
        <v>0</v>
      </c>
      <c r="J59" s="109">
        <f>+J60+J67</f>
        <v>0</v>
      </c>
      <c r="K59" s="303">
        <f t="shared" si="14"/>
        <v>124100000000</v>
      </c>
      <c r="L59" s="109">
        <f t="shared" ref="L59:Q59" si="89">+L60+L67</f>
        <v>14359760000</v>
      </c>
      <c r="M59" s="109">
        <f t="shared" si="89"/>
        <v>11938915000</v>
      </c>
      <c r="N59" s="109">
        <f t="shared" si="89"/>
        <v>8349404000</v>
      </c>
      <c r="O59" s="109">
        <f t="shared" si="89"/>
        <v>0</v>
      </c>
      <c r="P59" s="109">
        <f t="shared" si="89"/>
        <v>0</v>
      </c>
      <c r="Q59" s="109">
        <f t="shared" si="89"/>
        <v>0</v>
      </c>
      <c r="R59" s="303">
        <f t="shared" si="15"/>
        <v>34648079000</v>
      </c>
      <c r="S59" s="109">
        <f t="shared" ref="S59:Z59" si="90">+S60+S67</f>
        <v>0</v>
      </c>
      <c r="T59" s="109">
        <f t="shared" si="90"/>
        <v>0</v>
      </c>
      <c r="U59" s="109">
        <f t="shared" si="90"/>
        <v>0</v>
      </c>
      <c r="V59" s="109">
        <f t="shared" si="90"/>
        <v>0</v>
      </c>
      <c r="W59" s="109">
        <f t="shared" si="90"/>
        <v>0</v>
      </c>
      <c r="X59" s="109">
        <f t="shared" si="90"/>
        <v>0</v>
      </c>
      <c r="Y59" s="109">
        <f t="shared" si="90"/>
        <v>0</v>
      </c>
      <c r="Z59" s="109">
        <f t="shared" si="90"/>
        <v>0</v>
      </c>
      <c r="AA59" s="303">
        <f>SUM(S59:Z59)</f>
        <v>0</v>
      </c>
      <c r="AB59" s="303">
        <f t="shared" si="4"/>
        <v>34648079000</v>
      </c>
      <c r="AC59" s="108">
        <f t="shared" si="5"/>
        <v>0.27919483481063656</v>
      </c>
    </row>
    <row r="60" spans="1:29" s="82" customFormat="1" ht="54" customHeight="1" x14ac:dyDescent="0.2">
      <c r="A60" s="399">
        <v>1</v>
      </c>
      <c r="B60" s="114" t="s">
        <v>216</v>
      </c>
      <c r="C60" s="110" t="s">
        <v>468</v>
      </c>
      <c r="D60" s="109">
        <v>122000000000</v>
      </c>
      <c r="E60" s="154">
        <f>SUM('ADICIONES  2018'!C60:E60)</f>
        <v>0</v>
      </c>
      <c r="F60" s="109"/>
      <c r="G60" s="109"/>
      <c r="H60" s="109"/>
      <c r="I60" s="109"/>
      <c r="J60" s="109"/>
      <c r="K60" s="303">
        <f t="shared" si="14"/>
        <v>122000000000</v>
      </c>
      <c r="L60" s="109">
        <v>13888581000</v>
      </c>
      <c r="M60" s="109">
        <v>11683107000</v>
      </c>
      <c r="N60" s="109">
        <v>8024632000</v>
      </c>
      <c r="O60" s="109"/>
      <c r="P60" s="109"/>
      <c r="Q60" s="109"/>
      <c r="R60" s="303">
        <f t="shared" si="15"/>
        <v>33596320000</v>
      </c>
      <c r="S60" s="109"/>
      <c r="T60" s="109"/>
      <c r="U60" s="109"/>
      <c r="V60" s="109"/>
      <c r="W60" s="109"/>
      <c r="X60" s="109"/>
      <c r="Y60" s="109"/>
      <c r="Z60" s="109"/>
      <c r="AA60" s="303">
        <f>SUM(S60:Z60)</f>
        <v>0</v>
      </c>
      <c r="AB60" s="303">
        <f t="shared" si="4"/>
        <v>33596320000</v>
      </c>
      <c r="AC60" s="108">
        <f t="shared" si="5"/>
        <v>0.27537967213114756</v>
      </c>
    </row>
    <row r="61" spans="1:29" s="5" customFormat="1" ht="42.75" x14ac:dyDescent="0.2">
      <c r="A61" s="166"/>
      <c r="B61" s="100" t="s">
        <v>217</v>
      </c>
      <c r="C61" s="101" t="s">
        <v>469</v>
      </c>
      <c r="D61" s="304">
        <f>+D60*87.230682%</f>
        <v>106421432040</v>
      </c>
      <c r="E61" s="387">
        <f>SUM('ADICIONES  2018'!C61:E61)</f>
        <v>0</v>
      </c>
      <c r="F61" s="304">
        <f>+F60*87.230682%</f>
        <v>0</v>
      </c>
      <c r="G61" s="304">
        <f>+G60*87.230682%</f>
        <v>0</v>
      </c>
      <c r="H61" s="304">
        <f>+H60*87.230682%</f>
        <v>0</v>
      </c>
      <c r="I61" s="304">
        <f>+I60*87.230682%</f>
        <v>0</v>
      </c>
      <c r="J61" s="304">
        <f>+J60*87.230682%</f>
        <v>0</v>
      </c>
      <c r="K61" s="305">
        <f t="shared" si="14"/>
        <v>106421432040</v>
      </c>
      <c r="L61" s="304">
        <f t="shared" ref="L61:Q61" si="91">+L60*87.230682%</f>
        <v>12115103926.422421</v>
      </c>
      <c r="M61" s="304">
        <f t="shared" si="91"/>
        <v>10191253914.88974</v>
      </c>
      <c r="N61" s="304">
        <f t="shared" si="91"/>
        <v>6999941221.5902405</v>
      </c>
      <c r="O61" s="304">
        <f t="shared" si="91"/>
        <v>0</v>
      </c>
      <c r="P61" s="304">
        <f t="shared" si="91"/>
        <v>0</v>
      </c>
      <c r="Q61" s="304">
        <f t="shared" si="91"/>
        <v>0</v>
      </c>
      <c r="R61" s="305">
        <f t="shared" si="15"/>
        <v>29306299062.902401</v>
      </c>
      <c r="S61" s="304">
        <f t="shared" ref="S61:Z61" si="92">+S60*87.230682%</f>
        <v>0</v>
      </c>
      <c r="T61" s="304">
        <f t="shared" si="92"/>
        <v>0</v>
      </c>
      <c r="U61" s="304">
        <f t="shared" si="92"/>
        <v>0</v>
      </c>
      <c r="V61" s="304">
        <f t="shared" si="92"/>
        <v>0</v>
      </c>
      <c r="W61" s="304">
        <f t="shared" si="92"/>
        <v>0</v>
      </c>
      <c r="X61" s="304">
        <f t="shared" si="92"/>
        <v>0</v>
      </c>
      <c r="Y61" s="304">
        <f t="shared" si="92"/>
        <v>0</v>
      </c>
      <c r="Z61" s="304">
        <f t="shared" si="92"/>
        <v>0</v>
      </c>
      <c r="AA61" s="305">
        <f t="shared" si="16"/>
        <v>0</v>
      </c>
      <c r="AB61" s="305">
        <f t="shared" si="4"/>
        <v>29306299062.902401</v>
      </c>
      <c r="AC61" s="37">
        <f t="shared" si="5"/>
        <v>0.27537967213114756</v>
      </c>
    </row>
    <row r="62" spans="1:29" s="5" customFormat="1" ht="28.5" x14ac:dyDescent="0.2">
      <c r="A62" s="400"/>
      <c r="B62" s="100" t="s">
        <v>218</v>
      </c>
      <c r="C62" s="101" t="s">
        <v>470</v>
      </c>
      <c r="D62" s="304">
        <f>+D60*0.1%</f>
        <v>122000000</v>
      </c>
      <c r="E62" s="387">
        <f>SUM('ADICIONES  2018'!C62:E62)</f>
        <v>0</v>
      </c>
      <c r="F62" s="304">
        <f>+F60*0.1%</f>
        <v>0</v>
      </c>
      <c r="G62" s="304">
        <f>+G60*0.1%</f>
        <v>0</v>
      </c>
      <c r="H62" s="304">
        <f>+H60*0.1%</f>
        <v>0</v>
      </c>
      <c r="I62" s="304">
        <f>+I60*0.1%</f>
        <v>0</v>
      </c>
      <c r="J62" s="304">
        <f>+J60*0.1%</f>
        <v>0</v>
      </c>
      <c r="K62" s="305">
        <f t="shared" si="14"/>
        <v>122000000</v>
      </c>
      <c r="L62" s="304">
        <f t="shared" ref="L62:Q62" si="93">+L60*0.1%</f>
        <v>13888581</v>
      </c>
      <c r="M62" s="304">
        <f t="shared" si="93"/>
        <v>11683107</v>
      </c>
      <c r="N62" s="304">
        <f t="shared" si="93"/>
        <v>8024632</v>
      </c>
      <c r="O62" s="304">
        <f t="shared" si="93"/>
        <v>0</v>
      </c>
      <c r="P62" s="304">
        <f t="shared" si="93"/>
        <v>0</v>
      </c>
      <c r="Q62" s="304">
        <f t="shared" si="93"/>
        <v>0</v>
      </c>
      <c r="R62" s="305">
        <f t="shared" si="15"/>
        <v>33596320</v>
      </c>
      <c r="S62" s="304">
        <f t="shared" ref="S62:Z62" si="94">+S60*0.1%</f>
        <v>0</v>
      </c>
      <c r="T62" s="304">
        <f t="shared" si="94"/>
        <v>0</v>
      </c>
      <c r="U62" s="304">
        <f t="shared" si="94"/>
        <v>0</v>
      </c>
      <c r="V62" s="304">
        <f t="shared" si="94"/>
        <v>0</v>
      </c>
      <c r="W62" s="304">
        <f t="shared" si="94"/>
        <v>0</v>
      </c>
      <c r="X62" s="304">
        <f t="shared" si="94"/>
        <v>0</v>
      </c>
      <c r="Y62" s="304">
        <f t="shared" si="94"/>
        <v>0</v>
      </c>
      <c r="Z62" s="304">
        <f t="shared" si="94"/>
        <v>0</v>
      </c>
      <c r="AA62" s="305">
        <f t="shared" si="16"/>
        <v>0</v>
      </c>
      <c r="AB62" s="305">
        <f t="shared" si="4"/>
        <v>33596320</v>
      </c>
      <c r="AC62" s="37">
        <f t="shared" si="5"/>
        <v>0.27537967213114756</v>
      </c>
    </row>
    <row r="63" spans="1:29" ht="28.5" x14ac:dyDescent="0.2">
      <c r="B63" s="100" t="s">
        <v>471</v>
      </c>
      <c r="C63" s="101" t="s">
        <v>472</v>
      </c>
      <c r="D63" s="304">
        <f>+D60*9.99%</f>
        <v>12187800000</v>
      </c>
      <c r="E63" s="387">
        <f>SUM('ADICIONES  2018'!C63:E63)</f>
        <v>0</v>
      </c>
      <c r="F63" s="304">
        <f>+F60*9.99%</f>
        <v>0</v>
      </c>
      <c r="G63" s="304">
        <f>+G60*9.99%</f>
        <v>0</v>
      </c>
      <c r="H63" s="304">
        <f>+H60*9.99%</f>
        <v>0</v>
      </c>
      <c r="I63" s="304">
        <f>+I60*9.99%</f>
        <v>0</v>
      </c>
      <c r="J63" s="304">
        <f>+J60*9.99%</f>
        <v>0</v>
      </c>
      <c r="K63" s="305">
        <f t="shared" si="14"/>
        <v>12187800000</v>
      </c>
      <c r="L63" s="304">
        <f t="shared" ref="L63:Q63" si="95">+L60*9.99%</f>
        <v>1387469241.9000001</v>
      </c>
      <c r="M63" s="304">
        <f t="shared" si="95"/>
        <v>1167142389.3</v>
      </c>
      <c r="N63" s="304">
        <f t="shared" si="95"/>
        <v>801660736.80000007</v>
      </c>
      <c r="O63" s="304">
        <f t="shared" si="95"/>
        <v>0</v>
      </c>
      <c r="P63" s="304">
        <f t="shared" si="95"/>
        <v>0</v>
      </c>
      <c r="Q63" s="304">
        <f t="shared" si="95"/>
        <v>0</v>
      </c>
      <c r="R63" s="305">
        <f t="shared" si="15"/>
        <v>3356272368</v>
      </c>
      <c r="S63" s="304">
        <f t="shared" ref="S63:Z63" si="96">+S60*9.99%</f>
        <v>0</v>
      </c>
      <c r="T63" s="304">
        <f t="shared" si="96"/>
        <v>0</v>
      </c>
      <c r="U63" s="304">
        <f t="shared" si="96"/>
        <v>0</v>
      </c>
      <c r="V63" s="304">
        <f t="shared" si="96"/>
        <v>0</v>
      </c>
      <c r="W63" s="304">
        <f t="shared" si="96"/>
        <v>0</v>
      </c>
      <c r="X63" s="304">
        <f t="shared" si="96"/>
        <v>0</v>
      </c>
      <c r="Y63" s="304">
        <f t="shared" si="96"/>
        <v>0</v>
      </c>
      <c r="Z63" s="304">
        <f t="shared" si="96"/>
        <v>0</v>
      </c>
      <c r="AA63" s="305">
        <f t="shared" si="16"/>
        <v>0</v>
      </c>
      <c r="AB63" s="305">
        <f t="shared" si="4"/>
        <v>3356272368</v>
      </c>
      <c r="AC63" s="37">
        <f t="shared" si="5"/>
        <v>0.27537967213114756</v>
      </c>
    </row>
    <row r="64" spans="1:29" ht="57" hidden="1" x14ac:dyDescent="0.2">
      <c r="B64" s="100" t="s">
        <v>336</v>
      </c>
      <c r="C64" s="171" t="s">
        <v>1358</v>
      </c>
      <c r="D64" s="304">
        <f>+D60*0%</f>
        <v>0</v>
      </c>
      <c r="E64" s="387">
        <f>SUM('ADICIONES  2018'!C64:E64)</f>
        <v>0</v>
      </c>
      <c r="F64" s="304">
        <f>+F60*0%</f>
        <v>0</v>
      </c>
      <c r="G64" s="304">
        <f>+G60*0%</f>
        <v>0</v>
      </c>
      <c r="H64" s="304">
        <f>+H60*0%</f>
        <v>0</v>
      </c>
      <c r="I64" s="304">
        <f>+I60*0%</f>
        <v>0</v>
      </c>
      <c r="J64" s="304">
        <f>+J60*0%</f>
        <v>0</v>
      </c>
      <c r="K64" s="305">
        <f t="shared" si="14"/>
        <v>0</v>
      </c>
      <c r="L64" s="304">
        <f t="shared" ref="L64:Q64" si="97">+L60*0%</f>
        <v>0</v>
      </c>
      <c r="M64" s="304">
        <f t="shared" si="97"/>
        <v>0</v>
      </c>
      <c r="N64" s="304">
        <f t="shared" si="97"/>
        <v>0</v>
      </c>
      <c r="O64" s="304">
        <f t="shared" si="97"/>
        <v>0</v>
      </c>
      <c r="P64" s="304">
        <f t="shared" si="97"/>
        <v>0</v>
      </c>
      <c r="Q64" s="304">
        <f t="shared" si="97"/>
        <v>0</v>
      </c>
      <c r="R64" s="305">
        <f t="shared" si="15"/>
        <v>0</v>
      </c>
      <c r="S64" s="304">
        <f t="shared" ref="S64:Z64" si="98">+S60*0%</f>
        <v>0</v>
      </c>
      <c r="T64" s="304">
        <f t="shared" si="98"/>
        <v>0</v>
      </c>
      <c r="U64" s="304">
        <f t="shared" si="98"/>
        <v>0</v>
      </c>
      <c r="V64" s="304">
        <f t="shared" si="98"/>
        <v>0</v>
      </c>
      <c r="W64" s="304">
        <f t="shared" si="98"/>
        <v>0</v>
      </c>
      <c r="X64" s="304">
        <f t="shared" si="98"/>
        <v>0</v>
      </c>
      <c r="Y64" s="304">
        <f t="shared" si="98"/>
        <v>0</v>
      </c>
      <c r="Z64" s="304">
        <f t="shared" si="98"/>
        <v>0</v>
      </c>
      <c r="AA64" s="305">
        <f t="shared" si="16"/>
        <v>0</v>
      </c>
      <c r="AB64" s="305">
        <f t="shared" si="4"/>
        <v>0</v>
      </c>
      <c r="AC64" s="37" t="e">
        <f t="shared" si="5"/>
        <v>#DIV/0!</v>
      </c>
    </row>
    <row r="65" spans="1:29" ht="28.5" x14ac:dyDescent="0.2">
      <c r="B65" s="100" t="s">
        <v>473</v>
      </c>
      <c r="C65" s="101" t="s">
        <v>474</v>
      </c>
      <c r="D65" s="304">
        <f>+D60*1.7982%</f>
        <v>2193804000</v>
      </c>
      <c r="E65" s="387">
        <f>SUM('ADICIONES  2018'!C65:E65)</f>
        <v>0</v>
      </c>
      <c r="F65" s="304">
        <f>+F60*1.7982%</f>
        <v>0</v>
      </c>
      <c r="G65" s="304">
        <f>+G60*1.7982%</f>
        <v>0</v>
      </c>
      <c r="H65" s="304">
        <f>+H60*1.7982%</f>
        <v>0</v>
      </c>
      <c r="I65" s="304">
        <f>+I60*1.7982%</f>
        <v>0</v>
      </c>
      <c r="J65" s="304">
        <f>+J60*1.7982%</f>
        <v>0</v>
      </c>
      <c r="K65" s="305">
        <f t="shared" si="14"/>
        <v>2193804000</v>
      </c>
      <c r="L65" s="304">
        <f t="shared" ref="L65:Q65" si="99">+L60*1.7982%</f>
        <v>249744463.54200003</v>
      </c>
      <c r="M65" s="304">
        <f t="shared" si="99"/>
        <v>210085630.07400003</v>
      </c>
      <c r="N65" s="304">
        <f t="shared" si="99"/>
        <v>144298932.62400001</v>
      </c>
      <c r="O65" s="304">
        <f t="shared" si="99"/>
        <v>0</v>
      </c>
      <c r="P65" s="304">
        <f t="shared" si="99"/>
        <v>0</v>
      </c>
      <c r="Q65" s="304">
        <f t="shared" si="99"/>
        <v>0</v>
      </c>
      <c r="R65" s="305">
        <f t="shared" si="15"/>
        <v>604129026.24000001</v>
      </c>
      <c r="S65" s="304">
        <f t="shared" ref="S65:Z65" si="100">+S60*1.7982%</f>
        <v>0</v>
      </c>
      <c r="T65" s="304">
        <f t="shared" si="100"/>
        <v>0</v>
      </c>
      <c r="U65" s="304">
        <f t="shared" si="100"/>
        <v>0</v>
      </c>
      <c r="V65" s="304">
        <f t="shared" si="100"/>
        <v>0</v>
      </c>
      <c r="W65" s="304">
        <f t="shared" si="100"/>
        <v>0</v>
      </c>
      <c r="X65" s="304">
        <f t="shared" si="100"/>
        <v>0</v>
      </c>
      <c r="Y65" s="304">
        <f t="shared" si="100"/>
        <v>0</v>
      </c>
      <c r="Z65" s="304">
        <f t="shared" si="100"/>
        <v>0</v>
      </c>
      <c r="AA65" s="305">
        <f t="shared" si="16"/>
        <v>0</v>
      </c>
      <c r="AB65" s="305">
        <f t="shared" si="4"/>
        <v>604129026.24000001</v>
      </c>
      <c r="AC65" s="37">
        <f t="shared" si="5"/>
        <v>0.27537967213114756</v>
      </c>
    </row>
    <row r="66" spans="1:29" s="5" customFormat="1" ht="42.75" x14ac:dyDescent="0.2">
      <c r="A66" s="166"/>
      <c r="B66" s="100" t="s">
        <v>475</v>
      </c>
      <c r="C66" s="101" t="s">
        <v>476</v>
      </c>
      <c r="D66" s="304">
        <f>+D60*0.881118%</f>
        <v>1074963960</v>
      </c>
      <c r="E66" s="387">
        <f>SUM('ADICIONES  2018'!C66:E66)</f>
        <v>0</v>
      </c>
      <c r="F66" s="304">
        <f>+F60*0.881118%</f>
        <v>0</v>
      </c>
      <c r="G66" s="304">
        <f>+G60*0.881118%</f>
        <v>0</v>
      </c>
      <c r="H66" s="304">
        <f>+H60*0.881118%</f>
        <v>0</v>
      </c>
      <c r="I66" s="304">
        <f>+I60*0.881118%</f>
        <v>0</v>
      </c>
      <c r="J66" s="304">
        <f>+J60*0.881118%</f>
        <v>0</v>
      </c>
      <c r="K66" s="305">
        <f t="shared" si="14"/>
        <v>1074963960</v>
      </c>
      <c r="L66" s="304">
        <f t="shared" ref="L66:Q66" si="101">+L60*0.881118%</f>
        <v>122374787.13558</v>
      </c>
      <c r="M66" s="304">
        <f t="shared" si="101"/>
        <v>102941958.73626</v>
      </c>
      <c r="N66" s="304">
        <f t="shared" si="101"/>
        <v>70706476.985760003</v>
      </c>
      <c r="O66" s="304">
        <f t="shared" si="101"/>
        <v>0</v>
      </c>
      <c r="P66" s="304">
        <f t="shared" si="101"/>
        <v>0</v>
      </c>
      <c r="Q66" s="304">
        <f t="shared" si="101"/>
        <v>0</v>
      </c>
      <c r="R66" s="305">
        <f t="shared" si="15"/>
        <v>296023222.85759997</v>
      </c>
      <c r="S66" s="304">
        <f t="shared" ref="S66:Z66" si="102">+S60*0.881118%</f>
        <v>0</v>
      </c>
      <c r="T66" s="304">
        <f t="shared" si="102"/>
        <v>0</v>
      </c>
      <c r="U66" s="304">
        <f t="shared" si="102"/>
        <v>0</v>
      </c>
      <c r="V66" s="304">
        <f t="shared" si="102"/>
        <v>0</v>
      </c>
      <c r="W66" s="304">
        <f t="shared" si="102"/>
        <v>0</v>
      </c>
      <c r="X66" s="304">
        <f t="shared" si="102"/>
        <v>0</v>
      </c>
      <c r="Y66" s="304">
        <f t="shared" si="102"/>
        <v>0</v>
      </c>
      <c r="Z66" s="304">
        <f t="shared" si="102"/>
        <v>0</v>
      </c>
      <c r="AA66" s="305">
        <f t="shared" si="16"/>
        <v>0</v>
      </c>
      <c r="AB66" s="305">
        <f t="shared" si="4"/>
        <v>296023222.85759997</v>
      </c>
      <c r="AC66" s="37">
        <f t="shared" si="5"/>
        <v>0.2753796721311475</v>
      </c>
    </row>
    <row r="67" spans="1:29" s="82" customFormat="1" ht="46.5" customHeight="1" x14ac:dyDescent="0.2">
      <c r="A67" s="399">
        <v>1</v>
      </c>
      <c r="B67" s="114" t="s">
        <v>477</v>
      </c>
      <c r="C67" s="110" t="s">
        <v>478</v>
      </c>
      <c r="D67" s="109">
        <v>2100000000</v>
      </c>
      <c r="E67" s="154">
        <f>SUM('ADICIONES  2018'!C67:E67)</f>
        <v>0</v>
      </c>
      <c r="F67" s="109"/>
      <c r="G67" s="109"/>
      <c r="H67" s="109"/>
      <c r="I67" s="109"/>
      <c r="J67" s="109"/>
      <c r="K67" s="303">
        <f t="shared" si="14"/>
        <v>2100000000</v>
      </c>
      <c r="L67" s="109">
        <v>471179000</v>
      </c>
      <c r="M67" s="109">
        <v>255808000</v>
      </c>
      <c r="N67" s="109">
        <v>324772000</v>
      </c>
      <c r="O67" s="109"/>
      <c r="P67" s="109"/>
      <c r="Q67" s="109"/>
      <c r="R67" s="303">
        <f t="shared" si="15"/>
        <v>1051759000</v>
      </c>
      <c r="S67" s="109"/>
      <c r="T67" s="109"/>
      <c r="U67" s="109"/>
      <c r="V67" s="109"/>
      <c r="W67" s="109"/>
      <c r="X67" s="109"/>
      <c r="Y67" s="109"/>
      <c r="Z67" s="109"/>
      <c r="AA67" s="303">
        <f t="shared" si="16"/>
        <v>0</v>
      </c>
      <c r="AB67" s="303">
        <f t="shared" si="4"/>
        <v>1051759000</v>
      </c>
      <c r="AC67" s="108">
        <f t="shared" si="5"/>
        <v>0.50083761904761903</v>
      </c>
    </row>
    <row r="68" spans="1:29" s="5" customFormat="1" ht="42.75" x14ac:dyDescent="0.2">
      <c r="A68" s="400"/>
      <c r="B68" s="100" t="s">
        <v>479</v>
      </c>
      <c r="C68" s="101" t="s">
        <v>480</v>
      </c>
      <c r="D68" s="304">
        <f>+D67*87.230682%</f>
        <v>1831844322</v>
      </c>
      <c r="E68" s="387">
        <f>SUM('ADICIONES  2018'!C68:E68)</f>
        <v>0</v>
      </c>
      <c r="F68" s="304">
        <f>+F67*87.230682%</f>
        <v>0</v>
      </c>
      <c r="G68" s="304">
        <f>+G67*87.230682%</f>
        <v>0</v>
      </c>
      <c r="H68" s="304">
        <f>+H67*87.230682%</f>
        <v>0</v>
      </c>
      <c r="I68" s="304">
        <f>+I67*87.230682%</f>
        <v>0</v>
      </c>
      <c r="J68" s="304">
        <f>+J67*87.230682%</f>
        <v>0</v>
      </c>
      <c r="K68" s="305">
        <f t="shared" si="14"/>
        <v>1831844322</v>
      </c>
      <c r="L68" s="304">
        <f t="shared" ref="L68:Q68" si="103">+L67*87.230682%</f>
        <v>411012655.14078003</v>
      </c>
      <c r="M68" s="304">
        <f t="shared" si="103"/>
        <v>223143063.01056001</v>
      </c>
      <c r="N68" s="304">
        <f t="shared" si="103"/>
        <v>283300830.54504001</v>
      </c>
      <c r="O68" s="304">
        <f t="shared" si="103"/>
        <v>0</v>
      </c>
      <c r="P68" s="304">
        <f t="shared" si="103"/>
        <v>0</v>
      </c>
      <c r="Q68" s="304">
        <f t="shared" si="103"/>
        <v>0</v>
      </c>
      <c r="R68" s="305">
        <f t="shared" si="15"/>
        <v>917456548.69638002</v>
      </c>
      <c r="S68" s="304">
        <f t="shared" ref="S68:Z68" si="104">+S67*87.230682%</f>
        <v>0</v>
      </c>
      <c r="T68" s="304">
        <f t="shared" si="104"/>
        <v>0</v>
      </c>
      <c r="U68" s="304">
        <f t="shared" si="104"/>
        <v>0</v>
      </c>
      <c r="V68" s="304">
        <f t="shared" si="104"/>
        <v>0</v>
      </c>
      <c r="W68" s="304">
        <f t="shared" si="104"/>
        <v>0</v>
      </c>
      <c r="X68" s="304">
        <f t="shared" si="104"/>
        <v>0</v>
      </c>
      <c r="Y68" s="304">
        <f t="shared" si="104"/>
        <v>0</v>
      </c>
      <c r="Z68" s="304">
        <f t="shared" si="104"/>
        <v>0</v>
      </c>
      <c r="AA68" s="305">
        <f t="shared" si="16"/>
        <v>0</v>
      </c>
      <c r="AB68" s="305">
        <f t="shared" si="4"/>
        <v>917456548.69638002</v>
      </c>
      <c r="AC68" s="37">
        <f t="shared" si="5"/>
        <v>0.50083761904761903</v>
      </c>
    </row>
    <row r="69" spans="1:29" ht="28.5" x14ac:dyDescent="0.2">
      <c r="B69" s="100" t="s">
        <v>481</v>
      </c>
      <c r="C69" s="101" t="s">
        <v>482</v>
      </c>
      <c r="D69" s="304">
        <f>+D67*0.1%</f>
        <v>2100000</v>
      </c>
      <c r="E69" s="387">
        <f>SUM('ADICIONES  2018'!C69:E69)</f>
        <v>0</v>
      </c>
      <c r="F69" s="304">
        <f>+F67*0.1%</f>
        <v>0</v>
      </c>
      <c r="G69" s="304">
        <f>+G67*0.1%</f>
        <v>0</v>
      </c>
      <c r="H69" s="304">
        <f>+H67*0.1%</f>
        <v>0</v>
      </c>
      <c r="I69" s="304">
        <f>+I67*0.1%</f>
        <v>0</v>
      </c>
      <c r="J69" s="304">
        <f>+J67*0.1%</f>
        <v>0</v>
      </c>
      <c r="K69" s="305">
        <f t="shared" si="14"/>
        <v>2100000</v>
      </c>
      <c r="L69" s="304">
        <f t="shared" ref="L69:Q69" si="105">+L67*0.1%</f>
        <v>471179</v>
      </c>
      <c r="M69" s="304">
        <f t="shared" si="105"/>
        <v>255808</v>
      </c>
      <c r="N69" s="304">
        <f t="shared" si="105"/>
        <v>324772</v>
      </c>
      <c r="O69" s="304">
        <f t="shared" si="105"/>
        <v>0</v>
      </c>
      <c r="P69" s="304">
        <f t="shared" si="105"/>
        <v>0</v>
      </c>
      <c r="Q69" s="304">
        <f t="shared" si="105"/>
        <v>0</v>
      </c>
      <c r="R69" s="305">
        <f t="shared" si="15"/>
        <v>1051759</v>
      </c>
      <c r="S69" s="304">
        <f t="shared" ref="S69:Z69" si="106">+S67*0.1%</f>
        <v>0</v>
      </c>
      <c r="T69" s="304">
        <f t="shared" si="106"/>
        <v>0</v>
      </c>
      <c r="U69" s="304">
        <f t="shared" si="106"/>
        <v>0</v>
      </c>
      <c r="V69" s="304">
        <f t="shared" si="106"/>
        <v>0</v>
      </c>
      <c r="W69" s="304">
        <f t="shared" si="106"/>
        <v>0</v>
      </c>
      <c r="X69" s="304">
        <f t="shared" si="106"/>
        <v>0</v>
      </c>
      <c r="Y69" s="304">
        <f t="shared" si="106"/>
        <v>0</v>
      </c>
      <c r="Z69" s="304">
        <f t="shared" si="106"/>
        <v>0</v>
      </c>
      <c r="AA69" s="305">
        <f t="shared" si="16"/>
        <v>0</v>
      </c>
      <c r="AB69" s="305">
        <f t="shared" si="4"/>
        <v>1051759</v>
      </c>
      <c r="AC69" s="37">
        <f t="shared" si="5"/>
        <v>0.50083761904761903</v>
      </c>
    </row>
    <row r="70" spans="1:29" ht="28.5" x14ac:dyDescent="0.2">
      <c r="B70" s="100" t="s">
        <v>483</v>
      </c>
      <c r="C70" s="101" t="s">
        <v>484</v>
      </c>
      <c r="D70" s="304">
        <f>+D67*9.99%</f>
        <v>209790000</v>
      </c>
      <c r="E70" s="387">
        <f>SUM('ADICIONES  2018'!C70:E70)</f>
        <v>0</v>
      </c>
      <c r="F70" s="304">
        <f>+F67*9.99%</f>
        <v>0</v>
      </c>
      <c r="G70" s="304">
        <f>+G67*9.99%</f>
        <v>0</v>
      </c>
      <c r="H70" s="304">
        <f>+H67*9.99%</f>
        <v>0</v>
      </c>
      <c r="I70" s="304">
        <f>+I67*9.99%</f>
        <v>0</v>
      </c>
      <c r="J70" s="304">
        <f>+J67*9.99%</f>
        <v>0</v>
      </c>
      <c r="K70" s="305">
        <f t="shared" si="14"/>
        <v>209790000</v>
      </c>
      <c r="L70" s="304">
        <f t="shared" ref="L70:Q70" si="107">+L67*9.99%</f>
        <v>47070782.100000001</v>
      </c>
      <c r="M70" s="304">
        <f t="shared" si="107"/>
        <v>25555219.199999999</v>
      </c>
      <c r="N70" s="304">
        <f t="shared" si="107"/>
        <v>32444722.800000001</v>
      </c>
      <c r="O70" s="304">
        <f t="shared" si="107"/>
        <v>0</v>
      </c>
      <c r="P70" s="304">
        <f t="shared" si="107"/>
        <v>0</v>
      </c>
      <c r="Q70" s="304">
        <f t="shared" si="107"/>
        <v>0</v>
      </c>
      <c r="R70" s="305">
        <f t="shared" si="15"/>
        <v>105070724.09999999</v>
      </c>
      <c r="S70" s="304">
        <f t="shared" ref="S70:Z70" si="108">+S67*9.99%</f>
        <v>0</v>
      </c>
      <c r="T70" s="304">
        <f t="shared" si="108"/>
        <v>0</v>
      </c>
      <c r="U70" s="304">
        <f t="shared" si="108"/>
        <v>0</v>
      </c>
      <c r="V70" s="304">
        <f t="shared" si="108"/>
        <v>0</v>
      </c>
      <c r="W70" s="304">
        <f t="shared" si="108"/>
        <v>0</v>
      </c>
      <c r="X70" s="304">
        <f t="shared" si="108"/>
        <v>0</v>
      </c>
      <c r="Y70" s="304">
        <f t="shared" si="108"/>
        <v>0</v>
      </c>
      <c r="Z70" s="304">
        <f t="shared" si="108"/>
        <v>0</v>
      </c>
      <c r="AA70" s="305">
        <f t="shared" si="16"/>
        <v>0</v>
      </c>
      <c r="AB70" s="305">
        <f t="shared" si="4"/>
        <v>105070724.09999999</v>
      </c>
      <c r="AC70" s="37">
        <f t="shared" si="5"/>
        <v>0.50083761904761903</v>
      </c>
    </row>
    <row r="71" spans="1:29" s="9" customFormat="1" ht="57" hidden="1" x14ac:dyDescent="0.2">
      <c r="A71" s="166"/>
      <c r="B71" s="100" t="s">
        <v>485</v>
      </c>
      <c r="C71" s="171" t="s">
        <v>1359</v>
      </c>
      <c r="D71" s="304">
        <f>+D67*0%</f>
        <v>0</v>
      </c>
      <c r="E71" s="387">
        <f>SUM('ADICIONES  2018'!C71:E71)</f>
        <v>0</v>
      </c>
      <c r="F71" s="304">
        <f>+F67*0%</f>
        <v>0</v>
      </c>
      <c r="G71" s="304">
        <f>+G67*0%</f>
        <v>0</v>
      </c>
      <c r="H71" s="304">
        <f>+H67*0%</f>
        <v>0</v>
      </c>
      <c r="I71" s="304">
        <f>+I67*0%</f>
        <v>0</v>
      </c>
      <c r="J71" s="304">
        <f>+J67*0%</f>
        <v>0</v>
      </c>
      <c r="K71" s="305">
        <f t="shared" si="14"/>
        <v>0</v>
      </c>
      <c r="L71" s="304">
        <f t="shared" ref="L71:Q71" si="109">+L67*0%</f>
        <v>0</v>
      </c>
      <c r="M71" s="304">
        <f t="shared" si="109"/>
        <v>0</v>
      </c>
      <c r="N71" s="304">
        <f t="shared" si="109"/>
        <v>0</v>
      </c>
      <c r="O71" s="304">
        <f t="shared" si="109"/>
        <v>0</v>
      </c>
      <c r="P71" s="304">
        <f t="shared" si="109"/>
        <v>0</v>
      </c>
      <c r="Q71" s="304">
        <f t="shared" si="109"/>
        <v>0</v>
      </c>
      <c r="R71" s="305">
        <f t="shared" si="15"/>
        <v>0</v>
      </c>
      <c r="S71" s="304">
        <f t="shared" ref="S71:Z71" si="110">+S67*0%</f>
        <v>0</v>
      </c>
      <c r="T71" s="304">
        <f t="shared" si="110"/>
        <v>0</v>
      </c>
      <c r="U71" s="304">
        <f t="shared" si="110"/>
        <v>0</v>
      </c>
      <c r="V71" s="304">
        <f t="shared" si="110"/>
        <v>0</v>
      </c>
      <c r="W71" s="304">
        <f t="shared" si="110"/>
        <v>0</v>
      </c>
      <c r="X71" s="304">
        <f t="shared" si="110"/>
        <v>0</v>
      </c>
      <c r="Y71" s="304">
        <f t="shared" si="110"/>
        <v>0</v>
      </c>
      <c r="Z71" s="304">
        <f t="shared" si="110"/>
        <v>0</v>
      </c>
      <c r="AA71" s="305">
        <f t="shared" si="16"/>
        <v>0</v>
      </c>
      <c r="AB71" s="305">
        <f t="shared" si="4"/>
        <v>0</v>
      </c>
      <c r="AC71" s="37" t="e">
        <f t="shared" si="5"/>
        <v>#DIV/0!</v>
      </c>
    </row>
    <row r="72" spans="1:29" s="5" customFormat="1" ht="28.5" x14ac:dyDescent="0.2">
      <c r="A72" s="166"/>
      <c r="B72" s="100" t="s">
        <v>486</v>
      </c>
      <c r="C72" s="101" t="s">
        <v>487</v>
      </c>
      <c r="D72" s="304">
        <f>+D67*1.7982%</f>
        <v>37762200</v>
      </c>
      <c r="E72" s="387">
        <f>SUM('ADICIONES  2018'!C72:E72)</f>
        <v>0</v>
      </c>
      <c r="F72" s="304">
        <f>+F67*1.7982%</f>
        <v>0</v>
      </c>
      <c r="G72" s="304">
        <f>+G67*1.7982%</f>
        <v>0</v>
      </c>
      <c r="H72" s="304">
        <f>+H67*1.7982%</f>
        <v>0</v>
      </c>
      <c r="I72" s="304">
        <f>+I67*1.7982%</f>
        <v>0</v>
      </c>
      <c r="J72" s="304">
        <f>+J67*1.7982%</f>
        <v>0</v>
      </c>
      <c r="K72" s="305">
        <f t="shared" si="14"/>
        <v>37762200</v>
      </c>
      <c r="L72" s="304">
        <f t="shared" ref="L72:Q72" si="111">+L67*1.7982%</f>
        <v>8472740.7780000009</v>
      </c>
      <c r="M72" s="304">
        <f t="shared" si="111"/>
        <v>4599939.4560000002</v>
      </c>
      <c r="N72" s="304">
        <f t="shared" si="111"/>
        <v>5840050.1040000003</v>
      </c>
      <c r="O72" s="304">
        <f t="shared" si="111"/>
        <v>0</v>
      </c>
      <c r="P72" s="304">
        <f t="shared" si="111"/>
        <v>0</v>
      </c>
      <c r="Q72" s="304">
        <f t="shared" si="111"/>
        <v>0</v>
      </c>
      <c r="R72" s="305">
        <f t="shared" si="15"/>
        <v>18912730.338</v>
      </c>
      <c r="S72" s="304">
        <f t="shared" ref="S72:Z72" si="112">+S67*1.7982%</f>
        <v>0</v>
      </c>
      <c r="T72" s="304">
        <f t="shared" si="112"/>
        <v>0</v>
      </c>
      <c r="U72" s="304">
        <f t="shared" si="112"/>
        <v>0</v>
      </c>
      <c r="V72" s="304">
        <f t="shared" si="112"/>
        <v>0</v>
      </c>
      <c r="W72" s="304">
        <f t="shared" si="112"/>
        <v>0</v>
      </c>
      <c r="X72" s="304">
        <f t="shared" si="112"/>
        <v>0</v>
      </c>
      <c r="Y72" s="304">
        <f t="shared" si="112"/>
        <v>0</v>
      </c>
      <c r="Z72" s="304">
        <f t="shared" si="112"/>
        <v>0</v>
      </c>
      <c r="AA72" s="305">
        <f t="shared" si="16"/>
        <v>0</v>
      </c>
      <c r="AB72" s="305">
        <f t="shared" si="4"/>
        <v>18912730.338</v>
      </c>
      <c r="AC72" s="37">
        <f t="shared" si="5"/>
        <v>0.50083761904761903</v>
      </c>
    </row>
    <row r="73" spans="1:29" s="5" customFormat="1" ht="42.75" x14ac:dyDescent="0.2">
      <c r="A73" s="166"/>
      <c r="B73" s="100" t="s">
        <v>488</v>
      </c>
      <c r="C73" s="101" t="s">
        <v>489</v>
      </c>
      <c r="D73" s="304">
        <f>+D67*0.881118%</f>
        <v>18503478</v>
      </c>
      <c r="E73" s="387">
        <f>SUM('ADICIONES  2018'!C73:E73)</f>
        <v>0</v>
      </c>
      <c r="F73" s="304">
        <f>+F67*0.881118%</f>
        <v>0</v>
      </c>
      <c r="G73" s="304">
        <f>+G67*0.881118%</f>
        <v>0</v>
      </c>
      <c r="H73" s="304">
        <f>+H67*0.881118%</f>
        <v>0</v>
      </c>
      <c r="I73" s="304">
        <f>+I67*0.881118%</f>
        <v>0</v>
      </c>
      <c r="J73" s="304">
        <f>+J67*0.881118%</f>
        <v>0</v>
      </c>
      <c r="K73" s="305">
        <f t="shared" si="14"/>
        <v>18503478</v>
      </c>
      <c r="L73" s="304">
        <f t="shared" ref="L73:Q73" si="113">+L67*0.881118%</f>
        <v>4151642.98122</v>
      </c>
      <c r="M73" s="304">
        <f t="shared" si="113"/>
        <v>2253970.3334400002</v>
      </c>
      <c r="N73" s="304">
        <f t="shared" si="113"/>
        <v>2861624.5509600001</v>
      </c>
      <c r="O73" s="304">
        <f t="shared" si="113"/>
        <v>0</v>
      </c>
      <c r="P73" s="304">
        <f t="shared" si="113"/>
        <v>0</v>
      </c>
      <c r="Q73" s="304">
        <f t="shared" si="113"/>
        <v>0</v>
      </c>
      <c r="R73" s="305">
        <f t="shared" si="15"/>
        <v>9267237.8656200003</v>
      </c>
      <c r="S73" s="304">
        <f t="shared" ref="S73:Z73" si="114">+S67*0.881118%</f>
        <v>0</v>
      </c>
      <c r="T73" s="304">
        <f t="shared" si="114"/>
        <v>0</v>
      </c>
      <c r="U73" s="304">
        <f t="shared" si="114"/>
        <v>0</v>
      </c>
      <c r="V73" s="304">
        <f t="shared" si="114"/>
        <v>0</v>
      </c>
      <c r="W73" s="304">
        <f t="shared" si="114"/>
        <v>0</v>
      </c>
      <c r="X73" s="304">
        <f t="shared" si="114"/>
        <v>0</v>
      </c>
      <c r="Y73" s="304">
        <f t="shared" si="114"/>
        <v>0</v>
      </c>
      <c r="Z73" s="304">
        <f t="shared" si="114"/>
        <v>0</v>
      </c>
      <c r="AA73" s="305">
        <f t="shared" si="16"/>
        <v>0</v>
      </c>
      <c r="AB73" s="305">
        <f t="shared" si="4"/>
        <v>9267237.8656200003</v>
      </c>
      <c r="AC73" s="37">
        <f t="shared" si="5"/>
        <v>0.50083761904761903</v>
      </c>
    </row>
    <row r="74" spans="1:29" s="82" customFormat="1" ht="31.5" x14ac:dyDescent="0.2">
      <c r="A74" s="399"/>
      <c r="B74" s="114" t="s">
        <v>230</v>
      </c>
      <c r="C74" s="110" t="s">
        <v>94</v>
      </c>
      <c r="D74" s="109">
        <f>+D75</f>
        <v>16600000000</v>
      </c>
      <c r="E74" s="154">
        <f>SUM('ADICIONES  2018'!C74:E74)</f>
        <v>0</v>
      </c>
      <c r="F74" s="109">
        <f>+F75</f>
        <v>0</v>
      </c>
      <c r="G74" s="109">
        <f>+G75</f>
        <v>0</v>
      </c>
      <c r="H74" s="109">
        <f>+H75</f>
        <v>0</v>
      </c>
      <c r="I74" s="109">
        <f>+I75</f>
        <v>0</v>
      </c>
      <c r="J74" s="109">
        <f>+J75</f>
        <v>0</v>
      </c>
      <c r="K74" s="303">
        <f t="shared" si="14"/>
        <v>16600000000</v>
      </c>
      <c r="L74" s="109">
        <f t="shared" ref="L74:Q74" si="115">+L75</f>
        <v>2141160036</v>
      </c>
      <c r="M74" s="109">
        <f t="shared" si="115"/>
        <v>501436909</v>
      </c>
      <c r="N74" s="109">
        <f t="shared" si="115"/>
        <v>1240173867</v>
      </c>
      <c r="O74" s="109">
        <f t="shared" si="115"/>
        <v>0</v>
      </c>
      <c r="P74" s="109">
        <f t="shared" si="115"/>
        <v>0</v>
      </c>
      <c r="Q74" s="109">
        <f t="shared" si="115"/>
        <v>0</v>
      </c>
      <c r="R74" s="303">
        <f t="shared" si="15"/>
        <v>3882770812</v>
      </c>
      <c r="S74" s="109">
        <f t="shared" ref="S74:Z74" si="116">+S75</f>
        <v>0</v>
      </c>
      <c r="T74" s="109">
        <f t="shared" si="116"/>
        <v>0</v>
      </c>
      <c r="U74" s="109">
        <f t="shared" si="116"/>
        <v>0</v>
      </c>
      <c r="V74" s="109">
        <f t="shared" si="116"/>
        <v>0</v>
      </c>
      <c r="W74" s="109">
        <f t="shared" si="116"/>
        <v>0</v>
      </c>
      <c r="X74" s="109">
        <f t="shared" si="116"/>
        <v>0</v>
      </c>
      <c r="Y74" s="109">
        <f t="shared" si="116"/>
        <v>0</v>
      </c>
      <c r="Z74" s="109">
        <f t="shared" si="116"/>
        <v>0</v>
      </c>
      <c r="AA74" s="303">
        <f t="shared" si="16"/>
        <v>0</v>
      </c>
      <c r="AB74" s="303">
        <f t="shared" si="4"/>
        <v>3882770812</v>
      </c>
      <c r="AC74" s="108">
        <f t="shared" si="5"/>
        <v>0.23390185614457831</v>
      </c>
    </row>
    <row r="75" spans="1:29" s="82" customFormat="1" ht="47.25" x14ac:dyDescent="0.2">
      <c r="A75" s="399"/>
      <c r="B75" s="114" t="s">
        <v>490</v>
      </c>
      <c r="C75" s="110" t="s">
        <v>491</v>
      </c>
      <c r="D75" s="109">
        <f>+D76+D84</f>
        <v>16600000000</v>
      </c>
      <c r="E75" s="154">
        <f>SUM('ADICIONES  2018'!C75:E75)</f>
        <v>0</v>
      </c>
      <c r="F75" s="109">
        <f>+F76+F84</f>
        <v>0</v>
      </c>
      <c r="G75" s="109">
        <f>+G76+G84</f>
        <v>0</v>
      </c>
      <c r="H75" s="109">
        <f>+H76+H84</f>
        <v>0</v>
      </c>
      <c r="I75" s="109">
        <f>+I76+I84</f>
        <v>0</v>
      </c>
      <c r="J75" s="109">
        <f>+J76+J84</f>
        <v>0</v>
      </c>
      <c r="K75" s="303">
        <f t="shared" si="14"/>
        <v>16600000000</v>
      </c>
      <c r="L75" s="109">
        <f t="shared" ref="L75:Q75" si="117">+L76+L84</f>
        <v>2141160036</v>
      </c>
      <c r="M75" s="109">
        <f t="shared" si="117"/>
        <v>501436909</v>
      </c>
      <c r="N75" s="109">
        <f t="shared" si="117"/>
        <v>1240173867</v>
      </c>
      <c r="O75" s="109">
        <f t="shared" si="117"/>
        <v>0</v>
      </c>
      <c r="P75" s="109">
        <f t="shared" si="117"/>
        <v>0</v>
      </c>
      <c r="Q75" s="109">
        <f t="shared" si="117"/>
        <v>0</v>
      </c>
      <c r="R75" s="303">
        <f t="shared" si="15"/>
        <v>3882770812</v>
      </c>
      <c r="S75" s="109">
        <f t="shared" ref="S75:Z75" si="118">+S76+S84</f>
        <v>0</v>
      </c>
      <c r="T75" s="109">
        <f t="shared" si="118"/>
        <v>0</v>
      </c>
      <c r="U75" s="109">
        <f t="shared" si="118"/>
        <v>0</v>
      </c>
      <c r="V75" s="109">
        <f t="shared" si="118"/>
        <v>0</v>
      </c>
      <c r="W75" s="109">
        <f t="shared" si="118"/>
        <v>0</v>
      </c>
      <c r="X75" s="109">
        <f t="shared" si="118"/>
        <v>0</v>
      </c>
      <c r="Y75" s="109">
        <f t="shared" si="118"/>
        <v>0</v>
      </c>
      <c r="Z75" s="109">
        <f t="shared" si="118"/>
        <v>0</v>
      </c>
      <c r="AA75" s="303">
        <f t="shared" si="16"/>
        <v>0</v>
      </c>
      <c r="AB75" s="303">
        <f t="shared" ref="AB75:AB138" si="119">+R75+AA75</f>
        <v>3882770812</v>
      </c>
      <c r="AC75" s="108">
        <f t="shared" ref="AC75:AC138" si="120">+AB75/K75</f>
        <v>0.23390185614457831</v>
      </c>
    </row>
    <row r="76" spans="1:29" s="82" customFormat="1" ht="63" x14ac:dyDescent="0.2">
      <c r="A76" s="399">
        <v>1</v>
      </c>
      <c r="B76" s="114" t="s">
        <v>492</v>
      </c>
      <c r="C76" s="110" t="s">
        <v>493</v>
      </c>
      <c r="D76" s="109">
        <v>1600000000</v>
      </c>
      <c r="E76" s="154">
        <f>SUM('ADICIONES  2018'!C76:E76)</f>
        <v>0</v>
      </c>
      <c r="F76" s="109"/>
      <c r="G76" s="109"/>
      <c r="H76" s="109"/>
      <c r="I76" s="109"/>
      <c r="J76" s="109"/>
      <c r="K76" s="303">
        <f t="shared" si="14"/>
        <v>1600000000</v>
      </c>
      <c r="L76" s="109">
        <v>63993849</v>
      </c>
      <c r="M76" s="109">
        <v>40606217</v>
      </c>
      <c r="N76" s="109">
        <v>90015455</v>
      </c>
      <c r="O76" s="109"/>
      <c r="P76" s="109"/>
      <c r="Q76" s="109"/>
      <c r="R76" s="303">
        <f t="shared" si="15"/>
        <v>194615521</v>
      </c>
      <c r="S76" s="109"/>
      <c r="T76" s="109"/>
      <c r="U76" s="109"/>
      <c r="V76" s="109"/>
      <c r="W76" s="109"/>
      <c r="X76" s="109"/>
      <c r="Y76" s="109"/>
      <c r="Z76" s="109"/>
      <c r="AA76" s="303">
        <f t="shared" si="16"/>
        <v>0</v>
      </c>
      <c r="AB76" s="303">
        <f t="shared" si="119"/>
        <v>194615521</v>
      </c>
      <c r="AC76" s="108">
        <f t="shared" si="120"/>
        <v>0.12163470062499999</v>
      </c>
    </row>
    <row r="77" spans="1:29" ht="42.75" x14ac:dyDescent="0.2">
      <c r="B77" s="100" t="s">
        <v>494</v>
      </c>
      <c r="C77" s="101" t="s">
        <v>495</v>
      </c>
      <c r="D77" s="304">
        <f>+D76*82.8691479%</f>
        <v>1325906366.4000001</v>
      </c>
      <c r="E77" s="387">
        <f>SUM('ADICIONES  2018'!C77:E77)</f>
        <v>0</v>
      </c>
      <c r="F77" s="304">
        <f>+F76*82.8691479%</f>
        <v>0</v>
      </c>
      <c r="G77" s="304">
        <f>+G76*82.8691479%</f>
        <v>0</v>
      </c>
      <c r="H77" s="304">
        <f>+H76*82.8691479%</f>
        <v>0</v>
      </c>
      <c r="I77" s="304">
        <f>+I76*82.8691479%</f>
        <v>0</v>
      </c>
      <c r="J77" s="304">
        <f>+J76*82.8691479%</f>
        <v>0</v>
      </c>
      <c r="K77" s="305">
        <f t="shared" si="14"/>
        <v>1325906366.4000001</v>
      </c>
      <c r="L77" s="304">
        <f t="shared" ref="L77:Q77" si="121">+L76*82.8691479%</f>
        <v>53031157.374712676</v>
      </c>
      <c r="M77" s="304">
        <f t="shared" si="121"/>
        <v>33650026.022324942</v>
      </c>
      <c r="N77" s="304">
        <f t="shared" si="121"/>
        <v>74595040.536807954</v>
      </c>
      <c r="O77" s="304">
        <f t="shared" si="121"/>
        <v>0</v>
      </c>
      <c r="P77" s="304">
        <f t="shared" si="121"/>
        <v>0</v>
      </c>
      <c r="Q77" s="304">
        <f t="shared" si="121"/>
        <v>0</v>
      </c>
      <c r="R77" s="305">
        <f t="shared" si="15"/>
        <v>161276223.93384558</v>
      </c>
      <c r="S77" s="304">
        <f t="shared" ref="S77:Z77" si="122">+S76*82.8691479%</f>
        <v>0</v>
      </c>
      <c r="T77" s="304">
        <f t="shared" si="122"/>
        <v>0</v>
      </c>
      <c r="U77" s="304">
        <f t="shared" si="122"/>
        <v>0</v>
      </c>
      <c r="V77" s="304">
        <f t="shared" si="122"/>
        <v>0</v>
      </c>
      <c r="W77" s="304">
        <f t="shared" si="122"/>
        <v>0</v>
      </c>
      <c r="X77" s="304">
        <f t="shared" si="122"/>
        <v>0</v>
      </c>
      <c r="Y77" s="304">
        <f t="shared" si="122"/>
        <v>0</v>
      </c>
      <c r="Z77" s="304">
        <f t="shared" si="122"/>
        <v>0</v>
      </c>
      <c r="AA77" s="305">
        <f t="shared" si="16"/>
        <v>0</v>
      </c>
      <c r="AB77" s="305">
        <f t="shared" si="119"/>
        <v>161276223.93384558</v>
      </c>
      <c r="AC77" s="37">
        <f t="shared" si="120"/>
        <v>0.12163470062500001</v>
      </c>
    </row>
    <row r="78" spans="1:29" ht="28.5" x14ac:dyDescent="0.2">
      <c r="B78" s="100" t="s">
        <v>496</v>
      </c>
      <c r="C78" s="101" t="s">
        <v>497</v>
      </c>
      <c r="D78" s="304">
        <f>+D76*0.095%</f>
        <v>1520000</v>
      </c>
      <c r="E78" s="387">
        <f>SUM('ADICIONES  2018'!C78:E78)</f>
        <v>0</v>
      </c>
      <c r="F78" s="304">
        <f>+F76*0.095%</f>
        <v>0</v>
      </c>
      <c r="G78" s="304">
        <f>+G76*0.095%</f>
        <v>0</v>
      </c>
      <c r="H78" s="304">
        <f>+H76*0.095%</f>
        <v>0</v>
      </c>
      <c r="I78" s="304">
        <f>+I76*0.095%</f>
        <v>0</v>
      </c>
      <c r="J78" s="304">
        <f>+J76*0.095%</f>
        <v>0</v>
      </c>
      <c r="K78" s="305">
        <f t="shared" si="14"/>
        <v>1520000</v>
      </c>
      <c r="L78" s="304">
        <f t="shared" ref="L78:Q78" si="123">+L76*0.095%</f>
        <v>60794.15655</v>
      </c>
      <c r="M78" s="304">
        <f t="shared" si="123"/>
        <v>38575.906150000003</v>
      </c>
      <c r="N78" s="304">
        <f t="shared" si="123"/>
        <v>85514.682249999998</v>
      </c>
      <c r="O78" s="304">
        <f t="shared" si="123"/>
        <v>0</v>
      </c>
      <c r="P78" s="304">
        <f t="shared" si="123"/>
        <v>0</v>
      </c>
      <c r="Q78" s="304">
        <f t="shared" si="123"/>
        <v>0</v>
      </c>
      <c r="R78" s="305">
        <f t="shared" si="15"/>
        <v>184884.74495000002</v>
      </c>
      <c r="S78" s="304">
        <f t="shared" ref="S78:Z78" si="124">+S76*0.095%</f>
        <v>0</v>
      </c>
      <c r="T78" s="304">
        <f t="shared" si="124"/>
        <v>0</v>
      </c>
      <c r="U78" s="304">
        <f t="shared" si="124"/>
        <v>0</v>
      </c>
      <c r="V78" s="304">
        <f t="shared" si="124"/>
        <v>0</v>
      </c>
      <c r="W78" s="304">
        <f t="shared" si="124"/>
        <v>0</v>
      </c>
      <c r="X78" s="304">
        <f t="shared" si="124"/>
        <v>0</v>
      </c>
      <c r="Y78" s="304">
        <f t="shared" si="124"/>
        <v>0</v>
      </c>
      <c r="Z78" s="304">
        <f t="shared" si="124"/>
        <v>0</v>
      </c>
      <c r="AA78" s="305">
        <f t="shared" si="16"/>
        <v>0</v>
      </c>
      <c r="AB78" s="305">
        <f t="shared" si="119"/>
        <v>184884.74495000002</v>
      </c>
      <c r="AC78" s="37">
        <f t="shared" si="120"/>
        <v>0.12163470062500001</v>
      </c>
    </row>
    <row r="79" spans="1:29" s="5" customFormat="1" ht="42.75" x14ac:dyDescent="0.2">
      <c r="A79" s="166"/>
      <c r="B79" s="100" t="s">
        <v>498</v>
      </c>
      <c r="C79" s="101" t="s">
        <v>499</v>
      </c>
      <c r="D79" s="304">
        <f>+D76*5%</f>
        <v>80000000</v>
      </c>
      <c r="E79" s="387">
        <f>SUM('ADICIONES  2018'!C79:E79)</f>
        <v>0</v>
      </c>
      <c r="F79" s="304">
        <f>+F76*5%</f>
        <v>0</v>
      </c>
      <c r="G79" s="304">
        <f>+G76*5%</f>
        <v>0</v>
      </c>
      <c r="H79" s="304">
        <f>+H76*5%</f>
        <v>0</v>
      </c>
      <c r="I79" s="304">
        <f>+I76*5%</f>
        <v>0</v>
      </c>
      <c r="J79" s="304">
        <f>+J76*5%</f>
        <v>0</v>
      </c>
      <c r="K79" s="305">
        <f t="shared" si="14"/>
        <v>80000000</v>
      </c>
      <c r="L79" s="304">
        <f t="shared" ref="L79:Q79" si="125">+L76*5%</f>
        <v>3199692.45</v>
      </c>
      <c r="M79" s="304">
        <f t="shared" si="125"/>
        <v>2030310.85</v>
      </c>
      <c r="N79" s="304">
        <f t="shared" si="125"/>
        <v>4500772.75</v>
      </c>
      <c r="O79" s="304">
        <f t="shared" si="125"/>
        <v>0</v>
      </c>
      <c r="P79" s="304">
        <f t="shared" si="125"/>
        <v>0</v>
      </c>
      <c r="Q79" s="304">
        <f t="shared" si="125"/>
        <v>0</v>
      </c>
      <c r="R79" s="305">
        <f t="shared" si="15"/>
        <v>9730776.0500000007</v>
      </c>
      <c r="S79" s="304">
        <f t="shared" ref="S79:Z79" si="126">+S76*5%</f>
        <v>0</v>
      </c>
      <c r="T79" s="304">
        <f t="shared" si="126"/>
        <v>0</v>
      </c>
      <c r="U79" s="304">
        <f t="shared" si="126"/>
        <v>0</v>
      </c>
      <c r="V79" s="304">
        <f t="shared" si="126"/>
        <v>0</v>
      </c>
      <c r="W79" s="304">
        <f t="shared" si="126"/>
        <v>0</v>
      </c>
      <c r="X79" s="304">
        <f t="shared" si="126"/>
        <v>0</v>
      </c>
      <c r="Y79" s="304">
        <f t="shared" si="126"/>
        <v>0</v>
      </c>
      <c r="Z79" s="304">
        <f t="shared" si="126"/>
        <v>0</v>
      </c>
      <c r="AA79" s="305">
        <f t="shared" si="16"/>
        <v>0</v>
      </c>
      <c r="AB79" s="305">
        <f t="shared" si="119"/>
        <v>9730776.0500000007</v>
      </c>
      <c r="AC79" s="37">
        <f t="shared" si="120"/>
        <v>0.12163470062500001</v>
      </c>
    </row>
    <row r="80" spans="1:29" s="5" customFormat="1" ht="28.5" x14ac:dyDescent="0.2">
      <c r="A80" s="400"/>
      <c r="B80" s="100" t="s">
        <v>500</v>
      </c>
      <c r="C80" s="101" t="s">
        <v>501</v>
      </c>
      <c r="D80" s="304">
        <f>+D76*9.4905%</f>
        <v>151848000</v>
      </c>
      <c r="E80" s="387">
        <f>SUM('ADICIONES  2018'!C80:E80)</f>
        <v>0</v>
      </c>
      <c r="F80" s="304">
        <f>+F76*9.4905%</f>
        <v>0</v>
      </c>
      <c r="G80" s="304">
        <f>+G76*9.4905%</f>
        <v>0</v>
      </c>
      <c r="H80" s="304">
        <f>+H76*9.4905%</f>
        <v>0</v>
      </c>
      <c r="I80" s="304">
        <f>+I76*9.4905%</f>
        <v>0</v>
      </c>
      <c r="J80" s="304">
        <f>+J76*9.4905%</f>
        <v>0</v>
      </c>
      <c r="K80" s="305">
        <f t="shared" si="14"/>
        <v>151848000</v>
      </c>
      <c r="L80" s="304">
        <f t="shared" ref="L80:Q80" si="127">+L76*9.4905%</f>
        <v>6073336.2393450001</v>
      </c>
      <c r="M80" s="304">
        <f t="shared" si="127"/>
        <v>3853733.0243850001</v>
      </c>
      <c r="N80" s="304">
        <f t="shared" si="127"/>
        <v>8542916.7567750011</v>
      </c>
      <c r="O80" s="304">
        <f t="shared" si="127"/>
        <v>0</v>
      </c>
      <c r="P80" s="304">
        <f t="shared" si="127"/>
        <v>0</v>
      </c>
      <c r="Q80" s="304">
        <f t="shared" si="127"/>
        <v>0</v>
      </c>
      <c r="R80" s="305">
        <f t="shared" si="15"/>
        <v>18469986.020505004</v>
      </c>
      <c r="S80" s="304">
        <f t="shared" ref="S80:Z80" si="128">+S76*9.4905%</f>
        <v>0</v>
      </c>
      <c r="T80" s="304">
        <f t="shared" si="128"/>
        <v>0</v>
      </c>
      <c r="U80" s="304">
        <f t="shared" si="128"/>
        <v>0</v>
      </c>
      <c r="V80" s="304">
        <f t="shared" si="128"/>
        <v>0</v>
      </c>
      <c r="W80" s="304">
        <f t="shared" si="128"/>
        <v>0</v>
      </c>
      <c r="X80" s="304">
        <f t="shared" si="128"/>
        <v>0</v>
      </c>
      <c r="Y80" s="304">
        <f t="shared" si="128"/>
        <v>0</v>
      </c>
      <c r="Z80" s="304">
        <f t="shared" si="128"/>
        <v>0</v>
      </c>
      <c r="AA80" s="305">
        <f t="shared" si="16"/>
        <v>0</v>
      </c>
      <c r="AB80" s="305">
        <f t="shared" si="119"/>
        <v>18469986.020505004</v>
      </c>
      <c r="AC80" s="37">
        <f t="shared" si="120"/>
        <v>0.12163470062500002</v>
      </c>
    </row>
    <row r="81" spans="1:29" ht="57" hidden="1" x14ac:dyDescent="0.2">
      <c r="B81" s="100" t="s">
        <v>502</v>
      </c>
      <c r="C81" s="171" t="s">
        <v>1360</v>
      </c>
      <c r="D81" s="304">
        <f>+D76*0%</f>
        <v>0</v>
      </c>
      <c r="E81" s="387">
        <f>SUM('ADICIONES  2018'!C81:E81)</f>
        <v>0</v>
      </c>
      <c r="F81" s="304">
        <f>+F76*0%</f>
        <v>0</v>
      </c>
      <c r="G81" s="304">
        <f>+G76*0%</f>
        <v>0</v>
      </c>
      <c r="H81" s="304">
        <f>+H76*0%</f>
        <v>0</v>
      </c>
      <c r="I81" s="304">
        <f>+I76*0%</f>
        <v>0</v>
      </c>
      <c r="J81" s="304">
        <f>+J76*0%</f>
        <v>0</v>
      </c>
      <c r="K81" s="305">
        <f t="shared" ref="K81:K144" si="129">+D81+E81-F81+G81-H81</f>
        <v>0</v>
      </c>
      <c r="L81" s="304">
        <f t="shared" ref="L81:Q81" si="130">+L76*0%</f>
        <v>0</v>
      </c>
      <c r="M81" s="304">
        <f t="shared" si="130"/>
        <v>0</v>
      </c>
      <c r="N81" s="304">
        <f t="shared" si="130"/>
        <v>0</v>
      </c>
      <c r="O81" s="304">
        <f t="shared" si="130"/>
        <v>0</v>
      </c>
      <c r="P81" s="304">
        <f t="shared" si="130"/>
        <v>0</v>
      </c>
      <c r="Q81" s="304">
        <f t="shared" si="130"/>
        <v>0</v>
      </c>
      <c r="R81" s="305">
        <f t="shared" ref="R81:R144" si="131">SUM(L81:Q81)</f>
        <v>0</v>
      </c>
      <c r="S81" s="304">
        <f t="shared" ref="S81:Z81" si="132">+S76*0%</f>
        <v>0</v>
      </c>
      <c r="T81" s="304">
        <f t="shared" si="132"/>
        <v>0</v>
      </c>
      <c r="U81" s="304">
        <f t="shared" si="132"/>
        <v>0</v>
      </c>
      <c r="V81" s="304">
        <f t="shared" si="132"/>
        <v>0</v>
      </c>
      <c r="W81" s="304">
        <f t="shared" si="132"/>
        <v>0</v>
      </c>
      <c r="X81" s="304">
        <f t="shared" si="132"/>
        <v>0</v>
      </c>
      <c r="Y81" s="304">
        <f t="shared" si="132"/>
        <v>0</v>
      </c>
      <c r="Z81" s="304">
        <f t="shared" si="132"/>
        <v>0</v>
      </c>
      <c r="AA81" s="305">
        <f t="shared" ref="AA81:AA144" si="133">SUM(S81:Z81)</f>
        <v>0</v>
      </c>
      <c r="AB81" s="305">
        <f t="shared" si="119"/>
        <v>0</v>
      </c>
      <c r="AC81" s="37" t="e">
        <f t="shared" si="120"/>
        <v>#DIV/0!</v>
      </c>
    </row>
    <row r="82" spans="1:29" ht="42.75" x14ac:dyDescent="0.2">
      <c r="B82" s="100" t="s">
        <v>503</v>
      </c>
      <c r="C82" s="101" t="s">
        <v>504</v>
      </c>
      <c r="D82" s="304">
        <f>+D76*1.70829%</f>
        <v>27332640.000000004</v>
      </c>
      <c r="E82" s="387">
        <f>SUM('ADICIONES  2018'!C82:E82)</f>
        <v>0</v>
      </c>
      <c r="F82" s="304">
        <f>+F76*1.70829%</f>
        <v>0</v>
      </c>
      <c r="G82" s="304">
        <f>+G76*1.70829%</f>
        <v>0</v>
      </c>
      <c r="H82" s="304">
        <f>+H76*1.70829%</f>
        <v>0</v>
      </c>
      <c r="I82" s="304">
        <f>+I76*1.70829%</f>
        <v>0</v>
      </c>
      <c r="J82" s="304">
        <f>+J76*1.70829%</f>
        <v>0</v>
      </c>
      <c r="K82" s="305">
        <f t="shared" si="129"/>
        <v>27332640.000000004</v>
      </c>
      <c r="L82" s="304">
        <f t="shared" ref="L82:Q82" si="134">+L76*1.70829%</f>
        <v>1093200.5230821001</v>
      </c>
      <c r="M82" s="304">
        <f t="shared" si="134"/>
        <v>693671.94438930007</v>
      </c>
      <c r="N82" s="304">
        <f t="shared" si="134"/>
        <v>1537725.0162195002</v>
      </c>
      <c r="O82" s="304">
        <f t="shared" si="134"/>
        <v>0</v>
      </c>
      <c r="P82" s="304">
        <f t="shared" si="134"/>
        <v>0</v>
      </c>
      <c r="Q82" s="304">
        <f t="shared" si="134"/>
        <v>0</v>
      </c>
      <c r="R82" s="305">
        <f t="shared" si="131"/>
        <v>3324597.4836909007</v>
      </c>
      <c r="S82" s="304">
        <f t="shared" ref="S82:Z82" si="135">+S76*1.70829%</f>
        <v>0</v>
      </c>
      <c r="T82" s="304">
        <f t="shared" si="135"/>
        <v>0</v>
      </c>
      <c r="U82" s="304">
        <f t="shared" si="135"/>
        <v>0</v>
      </c>
      <c r="V82" s="304">
        <f t="shared" si="135"/>
        <v>0</v>
      </c>
      <c r="W82" s="304">
        <f t="shared" si="135"/>
        <v>0</v>
      </c>
      <c r="X82" s="304">
        <f t="shared" si="135"/>
        <v>0</v>
      </c>
      <c r="Y82" s="304">
        <f t="shared" si="135"/>
        <v>0</v>
      </c>
      <c r="Z82" s="304">
        <f t="shared" si="135"/>
        <v>0</v>
      </c>
      <c r="AA82" s="305">
        <f t="shared" si="133"/>
        <v>0</v>
      </c>
      <c r="AB82" s="305">
        <f t="shared" si="119"/>
        <v>3324597.4836909007</v>
      </c>
      <c r="AC82" s="37">
        <f t="shared" si="120"/>
        <v>0.12163470062500001</v>
      </c>
    </row>
    <row r="83" spans="1:29" ht="57" x14ac:dyDescent="0.2">
      <c r="B83" s="100" t="s">
        <v>505</v>
      </c>
      <c r="C83" s="101" t="s">
        <v>506</v>
      </c>
      <c r="D83" s="304">
        <f>+D76*0.8370621%</f>
        <v>13392993.6</v>
      </c>
      <c r="E83" s="387">
        <f>SUM('ADICIONES  2018'!C83:E83)</f>
        <v>0</v>
      </c>
      <c r="F83" s="304">
        <f>+F76*0.8370621%</f>
        <v>0</v>
      </c>
      <c r="G83" s="304">
        <f>+G76*0.8370621%</f>
        <v>0</v>
      </c>
      <c r="H83" s="304">
        <f>+H76*0.8370621%</f>
        <v>0</v>
      </c>
      <c r="I83" s="304">
        <f>+I76*0.8370621%</f>
        <v>0</v>
      </c>
      <c r="J83" s="304">
        <f>+J76*0.8370621%</f>
        <v>0</v>
      </c>
      <c r="K83" s="305">
        <f t="shared" si="129"/>
        <v>13392993.6</v>
      </c>
      <c r="L83" s="304">
        <f t="shared" ref="L83:Q83" si="136">+L76*0.8370621%</f>
        <v>535668.25631022896</v>
      </c>
      <c r="M83" s="304">
        <f t="shared" si="136"/>
        <v>339899.25275075698</v>
      </c>
      <c r="N83" s="304">
        <f t="shared" si="136"/>
        <v>753485.25794755504</v>
      </c>
      <c r="O83" s="304">
        <f t="shared" si="136"/>
        <v>0</v>
      </c>
      <c r="P83" s="304">
        <f t="shared" si="136"/>
        <v>0</v>
      </c>
      <c r="Q83" s="304">
        <f t="shared" si="136"/>
        <v>0</v>
      </c>
      <c r="R83" s="305">
        <f t="shared" si="131"/>
        <v>1629052.7670085409</v>
      </c>
      <c r="S83" s="304">
        <f t="shared" ref="S83:Z83" si="137">+S76*0.8370621%</f>
        <v>0</v>
      </c>
      <c r="T83" s="304">
        <f t="shared" si="137"/>
        <v>0</v>
      </c>
      <c r="U83" s="304">
        <f t="shared" si="137"/>
        <v>0</v>
      </c>
      <c r="V83" s="304">
        <f t="shared" si="137"/>
        <v>0</v>
      </c>
      <c r="W83" s="304">
        <f t="shared" si="137"/>
        <v>0</v>
      </c>
      <c r="X83" s="304">
        <f t="shared" si="137"/>
        <v>0</v>
      </c>
      <c r="Y83" s="304">
        <f t="shared" si="137"/>
        <v>0</v>
      </c>
      <c r="Z83" s="304">
        <f t="shared" si="137"/>
        <v>0</v>
      </c>
      <c r="AA83" s="305">
        <f t="shared" si="133"/>
        <v>0</v>
      </c>
      <c r="AB83" s="305">
        <f t="shared" si="119"/>
        <v>1629052.7670085409</v>
      </c>
      <c r="AC83" s="37">
        <f t="shared" si="120"/>
        <v>0.12163470062499999</v>
      </c>
    </row>
    <row r="84" spans="1:29" s="82" customFormat="1" ht="63" x14ac:dyDescent="0.2">
      <c r="A84" s="399">
        <v>1</v>
      </c>
      <c r="B84" s="114" t="s">
        <v>507</v>
      </c>
      <c r="C84" s="110" t="s">
        <v>508</v>
      </c>
      <c r="D84" s="109">
        <v>15000000000</v>
      </c>
      <c r="E84" s="154">
        <f>SUM('ADICIONES  2018'!C84:E84)</f>
        <v>0</v>
      </c>
      <c r="F84" s="109"/>
      <c r="G84" s="109"/>
      <c r="H84" s="109"/>
      <c r="I84" s="109"/>
      <c r="J84" s="109"/>
      <c r="K84" s="303">
        <f t="shared" si="129"/>
        <v>15000000000</v>
      </c>
      <c r="L84" s="109">
        <v>2077166187</v>
      </c>
      <c r="M84" s="109">
        <v>460830692</v>
      </c>
      <c r="N84" s="109">
        <v>1150158412</v>
      </c>
      <c r="O84" s="109"/>
      <c r="P84" s="109"/>
      <c r="Q84" s="109"/>
      <c r="R84" s="303">
        <f t="shared" si="131"/>
        <v>3688155291</v>
      </c>
      <c r="S84" s="109"/>
      <c r="T84" s="109"/>
      <c r="U84" s="109"/>
      <c r="V84" s="109"/>
      <c r="W84" s="109"/>
      <c r="X84" s="109"/>
      <c r="Y84" s="109"/>
      <c r="Z84" s="109"/>
      <c r="AA84" s="303">
        <f t="shared" si="133"/>
        <v>0</v>
      </c>
      <c r="AB84" s="303">
        <f t="shared" si="119"/>
        <v>3688155291</v>
      </c>
      <c r="AC84" s="108">
        <f t="shared" si="120"/>
        <v>0.24587701940000001</v>
      </c>
    </row>
    <row r="85" spans="1:29" s="5" customFormat="1" ht="42.75" x14ac:dyDescent="0.2">
      <c r="A85" s="166"/>
      <c r="B85" s="100" t="s">
        <v>509</v>
      </c>
      <c r="C85" s="101" t="s">
        <v>510</v>
      </c>
      <c r="D85" s="304">
        <f>+D84*82.8691479%</f>
        <v>12430372185.000002</v>
      </c>
      <c r="E85" s="387">
        <f>SUM('ADICIONES  2018'!C85:E85)</f>
        <v>0</v>
      </c>
      <c r="F85" s="304">
        <f>+F84*82.8691479%</f>
        <v>0</v>
      </c>
      <c r="G85" s="304">
        <f>+G84*82.8691479%</f>
        <v>0</v>
      </c>
      <c r="H85" s="304">
        <f>+H84*82.8691479%</f>
        <v>0</v>
      </c>
      <c r="I85" s="304">
        <f>+I84*82.8691479%</f>
        <v>0</v>
      </c>
      <c r="J85" s="304">
        <f>+J84*82.8691479%</f>
        <v>0</v>
      </c>
      <c r="K85" s="305">
        <f t="shared" si="129"/>
        <v>12430372185.000002</v>
      </c>
      <c r="L85" s="304">
        <f t="shared" ref="L85:Q85" si="138">+L84*82.8691479%</f>
        <v>1721329919.6338208</v>
      </c>
      <c r="M85" s="304">
        <f t="shared" si="138"/>
        <v>381886467.7220735</v>
      </c>
      <c r="N85" s="304">
        <f t="shared" si="138"/>
        <v>953126475.52457142</v>
      </c>
      <c r="O85" s="304">
        <f t="shared" si="138"/>
        <v>0</v>
      </c>
      <c r="P85" s="304">
        <f t="shared" si="138"/>
        <v>0</v>
      </c>
      <c r="Q85" s="304">
        <f t="shared" si="138"/>
        <v>0</v>
      </c>
      <c r="R85" s="305">
        <f t="shared" si="131"/>
        <v>3056342862.8804655</v>
      </c>
      <c r="S85" s="304">
        <f t="shared" ref="S85:Z85" si="139">+S84*82.8691479%</f>
        <v>0</v>
      </c>
      <c r="T85" s="304">
        <f t="shared" si="139"/>
        <v>0</v>
      </c>
      <c r="U85" s="304">
        <f t="shared" si="139"/>
        <v>0</v>
      </c>
      <c r="V85" s="304">
        <f t="shared" si="139"/>
        <v>0</v>
      </c>
      <c r="W85" s="304">
        <f t="shared" si="139"/>
        <v>0</v>
      </c>
      <c r="X85" s="304">
        <f t="shared" si="139"/>
        <v>0</v>
      </c>
      <c r="Y85" s="304">
        <f t="shared" si="139"/>
        <v>0</v>
      </c>
      <c r="Z85" s="304">
        <f t="shared" si="139"/>
        <v>0</v>
      </c>
      <c r="AA85" s="305">
        <f t="shared" si="133"/>
        <v>0</v>
      </c>
      <c r="AB85" s="305">
        <f t="shared" si="119"/>
        <v>3056342862.8804655</v>
      </c>
      <c r="AC85" s="37">
        <f t="shared" si="120"/>
        <v>0.24587701939999998</v>
      </c>
    </row>
    <row r="86" spans="1:29" s="5" customFormat="1" ht="28.5" x14ac:dyDescent="0.2">
      <c r="A86" s="400"/>
      <c r="B86" s="100" t="s">
        <v>511</v>
      </c>
      <c r="C86" s="101" t="s">
        <v>512</v>
      </c>
      <c r="D86" s="304">
        <f>+D84*0.095%</f>
        <v>14250000</v>
      </c>
      <c r="E86" s="387">
        <f>SUM('ADICIONES  2018'!C86:E86)</f>
        <v>0</v>
      </c>
      <c r="F86" s="304">
        <f>+F84*0.095%</f>
        <v>0</v>
      </c>
      <c r="G86" s="304">
        <f>+G84*0.095%</f>
        <v>0</v>
      </c>
      <c r="H86" s="304">
        <f>+H84*0.095%</f>
        <v>0</v>
      </c>
      <c r="I86" s="304">
        <f>+I84*0.095%</f>
        <v>0</v>
      </c>
      <c r="J86" s="304">
        <f>+J84*0.095%</f>
        <v>0</v>
      </c>
      <c r="K86" s="305">
        <f t="shared" si="129"/>
        <v>14250000</v>
      </c>
      <c r="L86" s="304">
        <f t="shared" ref="L86:Q86" si="140">+L84*0.095%</f>
        <v>1973307.8776499999</v>
      </c>
      <c r="M86" s="304">
        <f t="shared" si="140"/>
        <v>437789.15740000003</v>
      </c>
      <c r="N86" s="304">
        <f t="shared" si="140"/>
        <v>1092650.4913999999</v>
      </c>
      <c r="O86" s="304">
        <f t="shared" si="140"/>
        <v>0</v>
      </c>
      <c r="P86" s="304">
        <f t="shared" si="140"/>
        <v>0</v>
      </c>
      <c r="Q86" s="304">
        <f t="shared" si="140"/>
        <v>0</v>
      </c>
      <c r="R86" s="305">
        <f t="shared" si="131"/>
        <v>3503747.5264499998</v>
      </c>
      <c r="S86" s="304">
        <f t="shared" ref="S86:Z86" si="141">+S84*0.095%</f>
        <v>0</v>
      </c>
      <c r="T86" s="304">
        <f t="shared" si="141"/>
        <v>0</v>
      </c>
      <c r="U86" s="304">
        <f t="shared" si="141"/>
        <v>0</v>
      </c>
      <c r="V86" s="304">
        <f t="shared" si="141"/>
        <v>0</v>
      </c>
      <c r="W86" s="304">
        <f t="shared" si="141"/>
        <v>0</v>
      </c>
      <c r="X86" s="304">
        <f t="shared" si="141"/>
        <v>0</v>
      </c>
      <c r="Y86" s="304">
        <f t="shared" si="141"/>
        <v>0</v>
      </c>
      <c r="Z86" s="304">
        <f t="shared" si="141"/>
        <v>0</v>
      </c>
      <c r="AA86" s="305">
        <f t="shared" si="133"/>
        <v>0</v>
      </c>
      <c r="AB86" s="305">
        <f t="shared" si="119"/>
        <v>3503747.5264499998</v>
      </c>
      <c r="AC86" s="37">
        <f t="shared" si="120"/>
        <v>0.24587701939999998</v>
      </c>
    </row>
    <row r="87" spans="1:29" ht="42.75" x14ac:dyDescent="0.2">
      <c r="B87" s="100" t="s">
        <v>513</v>
      </c>
      <c r="C87" s="101" t="s">
        <v>514</v>
      </c>
      <c r="D87" s="304">
        <f>+D84*5%</f>
        <v>750000000</v>
      </c>
      <c r="E87" s="387">
        <f>SUM('ADICIONES  2018'!C87:E87)</f>
        <v>0</v>
      </c>
      <c r="F87" s="304">
        <f>+F84*5%</f>
        <v>0</v>
      </c>
      <c r="G87" s="304">
        <f>+G84*5%</f>
        <v>0</v>
      </c>
      <c r="H87" s="304">
        <f>+H84*5%</f>
        <v>0</v>
      </c>
      <c r="I87" s="304">
        <f>+I84*5%</f>
        <v>0</v>
      </c>
      <c r="J87" s="304">
        <f>+J84*5%</f>
        <v>0</v>
      </c>
      <c r="K87" s="305">
        <f t="shared" si="129"/>
        <v>750000000</v>
      </c>
      <c r="L87" s="304">
        <f t="shared" ref="L87:Q87" si="142">+L84*5%</f>
        <v>103858309.35000001</v>
      </c>
      <c r="M87" s="304">
        <f t="shared" si="142"/>
        <v>23041534.600000001</v>
      </c>
      <c r="N87" s="304">
        <f t="shared" si="142"/>
        <v>57507920.600000001</v>
      </c>
      <c r="O87" s="304">
        <f t="shared" si="142"/>
        <v>0</v>
      </c>
      <c r="P87" s="304">
        <f t="shared" si="142"/>
        <v>0</v>
      </c>
      <c r="Q87" s="304">
        <f t="shared" si="142"/>
        <v>0</v>
      </c>
      <c r="R87" s="305">
        <f t="shared" si="131"/>
        <v>184407764.55000001</v>
      </c>
      <c r="S87" s="304">
        <f t="shared" ref="S87:Z87" si="143">+S84*5%</f>
        <v>0</v>
      </c>
      <c r="T87" s="304">
        <f t="shared" si="143"/>
        <v>0</v>
      </c>
      <c r="U87" s="304">
        <f t="shared" si="143"/>
        <v>0</v>
      </c>
      <c r="V87" s="304">
        <f t="shared" si="143"/>
        <v>0</v>
      </c>
      <c r="W87" s="304">
        <f t="shared" si="143"/>
        <v>0</v>
      </c>
      <c r="X87" s="304">
        <f t="shared" si="143"/>
        <v>0</v>
      </c>
      <c r="Y87" s="304">
        <f t="shared" si="143"/>
        <v>0</v>
      </c>
      <c r="Z87" s="304">
        <f t="shared" si="143"/>
        <v>0</v>
      </c>
      <c r="AA87" s="305">
        <f t="shared" si="133"/>
        <v>0</v>
      </c>
      <c r="AB87" s="305">
        <f t="shared" si="119"/>
        <v>184407764.55000001</v>
      </c>
      <c r="AC87" s="37">
        <f t="shared" si="120"/>
        <v>0.24587701940000001</v>
      </c>
    </row>
    <row r="88" spans="1:29" ht="28.5" x14ac:dyDescent="0.2">
      <c r="B88" s="100" t="s">
        <v>515</v>
      </c>
      <c r="C88" s="101" t="s">
        <v>516</v>
      </c>
      <c r="D88" s="304">
        <f>+D84*9.4905%</f>
        <v>1423575000</v>
      </c>
      <c r="E88" s="387">
        <f>SUM('ADICIONES  2018'!C88:E88)</f>
        <v>0</v>
      </c>
      <c r="F88" s="304">
        <f>+F84*9.4905%</f>
        <v>0</v>
      </c>
      <c r="G88" s="304">
        <f>+G84*9.4905%</f>
        <v>0</v>
      </c>
      <c r="H88" s="304">
        <f>+H84*9.4905%</f>
        <v>0</v>
      </c>
      <c r="I88" s="304">
        <f>+I84*9.4905%</f>
        <v>0</v>
      </c>
      <c r="J88" s="304">
        <f>+J84*9.4905%</f>
        <v>0</v>
      </c>
      <c r="K88" s="305">
        <f t="shared" si="129"/>
        <v>1423575000</v>
      </c>
      <c r="L88" s="304">
        <f t="shared" ref="L88:Q88" si="144">+L84*9.4905%</f>
        <v>197133456.97723502</v>
      </c>
      <c r="M88" s="304">
        <f t="shared" si="144"/>
        <v>43735136.824260004</v>
      </c>
      <c r="N88" s="304">
        <f t="shared" si="144"/>
        <v>109155784.09086001</v>
      </c>
      <c r="O88" s="304">
        <f t="shared" si="144"/>
        <v>0</v>
      </c>
      <c r="P88" s="304">
        <f t="shared" si="144"/>
        <v>0</v>
      </c>
      <c r="Q88" s="304">
        <f t="shared" si="144"/>
        <v>0</v>
      </c>
      <c r="R88" s="305">
        <f t="shared" si="131"/>
        <v>350024377.89235502</v>
      </c>
      <c r="S88" s="304">
        <f t="shared" ref="S88:Z88" si="145">+S84*9.4905%</f>
        <v>0</v>
      </c>
      <c r="T88" s="304">
        <f t="shared" si="145"/>
        <v>0</v>
      </c>
      <c r="U88" s="304">
        <f t="shared" si="145"/>
        <v>0</v>
      </c>
      <c r="V88" s="304">
        <f t="shared" si="145"/>
        <v>0</v>
      </c>
      <c r="W88" s="304">
        <f t="shared" si="145"/>
        <v>0</v>
      </c>
      <c r="X88" s="304">
        <f t="shared" si="145"/>
        <v>0</v>
      </c>
      <c r="Y88" s="304">
        <f t="shared" si="145"/>
        <v>0</v>
      </c>
      <c r="Z88" s="304">
        <f t="shared" si="145"/>
        <v>0</v>
      </c>
      <c r="AA88" s="305">
        <f t="shared" si="133"/>
        <v>0</v>
      </c>
      <c r="AB88" s="305">
        <f t="shared" si="119"/>
        <v>350024377.89235502</v>
      </c>
      <c r="AC88" s="37">
        <f t="shared" si="120"/>
        <v>0.24587701940000001</v>
      </c>
    </row>
    <row r="89" spans="1:29" ht="58.5" hidden="1" customHeight="1" x14ac:dyDescent="0.2">
      <c r="B89" s="100" t="s">
        <v>517</v>
      </c>
      <c r="C89" s="171" t="s">
        <v>1361</v>
      </c>
      <c r="D89" s="304">
        <f>+D84*0%</f>
        <v>0</v>
      </c>
      <c r="E89" s="387">
        <f>SUM('ADICIONES  2018'!C89:E89)</f>
        <v>0</v>
      </c>
      <c r="F89" s="304">
        <f>+F84*0%</f>
        <v>0</v>
      </c>
      <c r="G89" s="304">
        <f>+G84*0%</f>
        <v>0</v>
      </c>
      <c r="H89" s="304">
        <f>+H84*0%</f>
        <v>0</v>
      </c>
      <c r="I89" s="304">
        <f>+I84*0%</f>
        <v>0</v>
      </c>
      <c r="J89" s="304">
        <f>+J84*0%</f>
        <v>0</v>
      </c>
      <c r="K89" s="305">
        <f t="shared" si="129"/>
        <v>0</v>
      </c>
      <c r="L89" s="304">
        <f t="shared" ref="L89:Q89" si="146">+L84*0%</f>
        <v>0</v>
      </c>
      <c r="M89" s="304">
        <f t="shared" si="146"/>
        <v>0</v>
      </c>
      <c r="N89" s="304">
        <f t="shared" si="146"/>
        <v>0</v>
      </c>
      <c r="O89" s="304">
        <f t="shared" si="146"/>
        <v>0</v>
      </c>
      <c r="P89" s="304">
        <f t="shared" si="146"/>
        <v>0</v>
      </c>
      <c r="Q89" s="304">
        <f t="shared" si="146"/>
        <v>0</v>
      </c>
      <c r="R89" s="305">
        <f t="shared" si="131"/>
        <v>0</v>
      </c>
      <c r="S89" s="304">
        <f t="shared" ref="S89:Z89" si="147">+S84*0%</f>
        <v>0</v>
      </c>
      <c r="T89" s="304">
        <f t="shared" si="147"/>
        <v>0</v>
      </c>
      <c r="U89" s="304">
        <f t="shared" si="147"/>
        <v>0</v>
      </c>
      <c r="V89" s="304">
        <f t="shared" si="147"/>
        <v>0</v>
      </c>
      <c r="W89" s="304">
        <f t="shared" si="147"/>
        <v>0</v>
      </c>
      <c r="X89" s="304">
        <f t="shared" si="147"/>
        <v>0</v>
      </c>
      <c r="Y89" s="304">
        <f t="shared" si="147"/>
        <v>0</v>
      </c>
      <c r="Z89" s="304">
        <f t="shared" si="147"/>
        <v>0</v>
      </c>
      <c r="AA89" s="305">
        <f t="shared" si="133"/>
        <v>0</v>
      </c>
      <c r="AB89" s="305">
        <f t="shared" si="119"/>
        <v>0</v>
      </c>
      <c r="AC89" s="37" t="e">
        <f t="shared" si="120"/>
        <v>#DIV/0!</v>
      </c>
    </row>
    <row r="90" spans="1:29" s="5" customFormat="1" ht="42.75" x14ac:dyDescent="0.2">
      <c r="A90" s="166"/>
      <c r="B90" s="100" t="s">
        <v>518</v>
      </c>
      <c r="C90" s="101" t="s">
        <v>519</v>
      </c>
      <c r="D90" s="304">
        <f>+D84*1.70829%</f>
        <v>256243500.00000003</v>
      </c>
      <c r="E90" s="387">
        <f>SUM('ADICIONES  2018'!C90:E90)</f>
        <v>0</v>
      </c>
      <c r="F90" s="304">
        <f>+F84*1.70829%</f>
        <v>0</v>
      </c>
      <c r="G90" s="304">
        <f>+G84*1.70829%</f>
        <v>0</v>
      </c>
      <c r="H90" s="304">
        <f>+H84*1.70829%</f>
        <v>0</v>
      </c>
      <c r="I90" s="304">
        <f>+I84*1.70829%</f>
        <v>0</v>
      </c>
      <c r="J90" s="304">
        <f>+J84*1.70829%</f>
        <v>0</v>
      </c>
      <c r="K90" s="305">
        <f t="shared" si="129"/>
        <v>256243500.00000003</v>
      </c>
      <c r="L90" s="304">
        <f t="shared" ref="L90:Q90" si="148">+L84*1.70829%</f>
        <v>35484022.255902305</v>
      </c>
      <c r="M90" s="304">
        <f t="shared" si="148"/>
        <v>7872324.628366801</v>
      </c>
      <c r="N90" s="304">
        <f t="shared" si="148"/>
        <v>19648041.1363548</v>
      </c>
      <c r="O90" s="304">
        <f t="shared" si="148"/>
        <v>0</v>
      </c>
      <c r="P90" s="304">
        <f t="shared" si="148"/>
        <v>0</v>
      </c>
      <c r="Q90" s="304">
        <f t="shared" si="148"/>
        <v>0</v>
      </c>
      <c r="R90" s="305">
        <f t="shared" si="131"/>
        <v>63004388.020623907</v>
      </c>
      <c r="S90" s="304">
        <f t="shared" ref="S90:Z90" si="149">+S84*1.70829%</f>
        <v>0</v>
      </c>
      <c r="T90" s="304">
        <f t="shared" si="149"/>
        <v>0</v>
      </c>
      <c r="U90" s="304">
        <f t="shared" si="149"/>
        <v>0</v>
      </c>
      <c r="V90" s="304">
        <f t="shared" si="149"/>
        <v>0</v>
      </c>
      <c r="W90" s="304">
        <f t="shared" si="149"/>
        <v>0</v>
      </c>
      <c r="X90" s="304">
        <f t="shared" si="149"/>
        <v>0</v>
      </c>
      <c r="Y90" s="304">
        <f t="shared" si="149"/>
        <v>0</v>
      </c>
      <c r="Z90" s="304">
        <f t="shared" si="149"/>
        <v>0</v>
      </c>
      <c r="AA90" s="305">
        <f t="shared" si="133"/>
        <v>0</v>
      </c>
      <c r="AB90" s="305">
        <f t="shared" si="119"/>
        <v>63004388.020623907</v>
      </c>
      <c r="AC90" s="37">
        <f t="shared" si="120"/>
        <v>0.24587701940000001</v>
      </c>
    </row>
    <row r="91" spans="1:29" s="5" customFormat="1" ht="57" x14ac:dyDescent="0.2">
      <c r="A91" s="400"/>
      <c r="B91" s="100" t="s">
        <v>520</v>
      </c>
      <c r="C91" s="101" t="s">
        <v>521</v>
      </c>
      <c r="D91" s="304">
        <f>+D84*0.8370621%</f>
        <v>125559315</v>
      </c>
      <c r="E91" s="387">
        <f>SUM('ADICIONES  2018'!C91:E91)</f>
        <v>0</v>
      </c>
      <c r="F91" s="304">
        <f>+F84*0.8370621%</f>
        <v>0</v>
      </c>
      <c r="G91" s="304">
        <f>+G84*0.8370621%</f>
        <v>0</v>
      </c>
      <c r="H91" s="304">
        <f>+H84*0.8370621%</f>
        <v>0</v>
      </c>
      <c r="I91" s="304">
        <f>+I84*0.8370621%</f>
        <v>0</v>
      </c>
      <c r="J91" s="304">
        <f>+J84*0.8370621%</f>
        <v>0</v>
      </c>
      <c r="K91" s="305">
        <f t="shared" si="129"/>
        <v>125559315</v>
      </c>
      <c r="L91" s="304">
        <f t="shared" ref="L91:Q91" si="150">+L84*0.8370621%</f>
        <v>17387170.905392125</v>
      </c>
      <c r="M91" s="304">
        <f t="shared" si="150"/>
        <v>3857439.0678997319</v>
      </c>
      <c r="N91" s="304">
        <f t="shared" si="150"/>
        <v>9627540.1568138525</v>
      </c>
      <c r="O91" s="304">
        <f t="shared" si="150"/>
        <v>0</v>
      </c>
      <c r="P91" s="304">
        <f t="shared" si="150"/>
        <v>0</v>
      </c>
      <c r="Q91" s="304">
        <f t="shared" si="150"/>
        <v>0</v>
      </c>
      <c r="R91" s="305">
        <f t="shared" si="131"/>
        <v>30872150.130105712</v>
      </c>
      <c r="S91" s="304">
        <f t="shared" ref="S91:Z91" si="151">+S84*0.8370621%</f>
        <v>0</v>
      </c>
      <c r="T91" s="304">
        <f t="shared" si="151"/>
        <v>0</v>
      </c>
      <c r="U91" s="304">
        <f t="shared" si="151"/>
        <v>0</v>
      </c>
      <c r="V91" s="304">
        <f t="shared" si="151"/>
        <v>0</v>
      </c>
      <c r="W91" s="304">
        <f t="shared" si="151"/>
        <v>0</v>
      </c>
      <c r="X91" s="304">
        <f t="shared" si="151"/>
        <v>0</v>
      </c>
      <c r="Y91" s="304">
        <f t="shared" si="151"/>
        <v>0</v>
      </c>
      <c r="Z91" s="304">
        <f t="shared" si="151"/>
        <v>0</v>
      </c>
      <c r="AA91" s="305">
        <f t="shared" si="133"/>
        <v>0</v>
      </c>
      <c r="AB91" s="305">
        <f t="shared" si="119"/>
        <v>30872150.130105712</v>
      </c>
      <c r="AC91" s="37">
        <f t="shared" si="120"/>
        <v>0.24587701940000001</v>
      </c>
    </row>
    <row r="92" spans="1:29" s="82" customFormat="1" ht="31.5" x14ac:dyDescent="0.2">
      <c r="A92" s="399"/>
      <c r="B92" s="114" t="s">
        <v>522</v>
      </c>
      <c r="C92" s="110" t="s">
        <v>523</v>
      </c>
      <c r="D92" s="109">
        <f>+D93+D100</f>
        <v>48000000000</v>
      </c>
      <c r="E92" s="154">
        <f>SUM('ADICIONES  2018'!C92:E92)</f>
        <v>0</v>
      </c>
      <c r="F92" s="109">
        <f>+F93+F100</f>
        <v>0</v>
      </c>
      <c r="G92" s="109">
        <f>+G93+G100</f>
        <v>0</v>
      </c>
      <c r="H92" s="109">
        <f>+H93+H100</f>
        <v>0</v>
      </c>
      <c r="I92" s="109">
        <f>+I93+I100</f>
        <v>0</v>
      </c>
      <c r="J92" s="109">
        <f>+J93+J100</f>
        <v>0</v>
      </c>
      <c r="K92" s="303">
        <f t="shared" si="129"/>
        <v>48000000000</v>
      </c>
      <c r="L92" s="109">
        <f t="shared" ref="L92:Q92" si="152">+L93+L100</f>
        <v>5528138420</v>
      </c>
      <c r="M92" s="109">
        <f t="shared" si="152"/>
        <v>6674989213.6000004</v>
      </c>
      <c r="N92" s="109">
        <f t="shared" si="152"/>
        <v>12431925331</v>
      </c>
      <c r="O92" s="109">
        <f t="shared" si="152"/>
        <v>0</v>
      </c>
      <c r="P92" s="109">
        <f t="shared" si="152"/>
        <v>0</v>
      </c>
      <c r="Q92" s="109">
        <f t="shared" si="152"/>
        <v>0</v>
      </c>
      <c r="R92" s="303">
        <f t="shared" si="131"/>
        <v>24635052964.599998</v>
      </c>
      <c r="S92" s="109">
        <f t="shared" ref="S92:Z92" si="153">+S93+S100</f>
        <v>0</v>
      </c>
      <c r="T92" s="109">
        <f t="shared" si="153"/>
        <v>0</v>
      </c>
      <c r="U92" s="109">
        <f t="shared" si="153"/>
        <v>0</v>
      </c>
      <c r="V92" s="109">
        <f t="shared" si="153"/>
        <v>0</v>
      </c>
      <c r="W92" s="109">
        <f t="shared" si="153"/>
        <v>0</v>
      </c>
      <c r="X92" s="109">
        <f t="shared" si="153"/>
        <v>0</v>
      </c>
      <c r="Y92" s="109">
        <f t="shared" si="153"/>
        <v>0</v>
      </c>
      <c r="Z92" s="109">
        <f t="shared" si="153"/>
        <v>0</v>
      </c>
      <c r="AA92" s="303">
        <f t="shared" si="133"/>
        <v>0</v>
      </c>
      <c r="AB92" s="303">
        <f t="shared" si="119"/>
        <v>24635052964.599998</v>
      </c>
      <c r="AC92" s="108">
        <f t="shared" si="120"/>
        <v>0.51323027009583333</v>
      </c>
    </row>
    <row r="93" spans="1:29" s="82" customFormat="1" ht="31.5" x14ac:dyDescent="0.2">
      <c r="A93" s="399">
        <v>1</v>
      </c>
      <c r="B93" s="114" t="s">
        <v>524</v>
      </c>
      <c r="C93" s="110" t="s">
        <v>525</v>
      </c>
      <c r="D93" s="109">
        <v>43000000000</v>
      </c>
      <c r="E93" s="154">
        <f>SUM('ADICIONES  2018'!C93:E93)</f>
        <v>0</v>
      </c>
      <c r="F93" s="109"/>
      <c r="G93" s="109"/>
      <c r="H93" s="109"/>
      <c r="I93" s="109"/>
      <c r="J93" s="109"/>
      <c r="K93" s="303">
        <f t="shared" si="129"/>
        <v>43000000000</v>
      </c>
      <c r="L93" s="109">
        <v>4778720040</v>
      </c>
      <c r="M93" s="109">
        <v>6008977496</v>
      </c>
      <c r="N93" s="109">
        <v>11643151264</v>
      </c>
      <c r="O93" s="109"/>
      <c r="P93" s="109"/>
      <c r="Q93" s="109"/>
      <c r="R93" s="303">
        <f t="shared" si="131"/>
        <v>22430848800</v>
      </c>
      <c r="S93" s="109"/>
      <c r="T93" s="109"/>
      <c r="U93" s="109"/>
      <c r="V93" s="109"/>
      <c r="W93" s="109"/>
      <c r="X93" s="109"/>
      <c r="Y93" s="109"/>
      <c r="Z93" s="109"/>
      <c r="AA93" s="303">
        <f t="shared" si="133"/>
        <v>0</v>
      </c>
      <c r="AB93" s="303">
        <f t="shared" si="119"/>
        <v>22430848800</v>
      </c>
      <c r="AC93" s="108">
        <f t="shared" si="120"/>
        <v>0.52164764651162787</v>
      </c>
    </row>
    <row r="94" spans="1:29" ht="28.5" x14ac:dyDescent="0.2">
      <c r="B94" s="100" t="s">
        <v>526</v>
      </c>
      <c r="C94" s="101" t="s">
        <v>527</v>
      </c>
      <c r="D94" s="304">
        <f>+D93*87.230682%</f>
        <v>37509193260</v>
      </c>
      <c r="E94" s="387">
        <f>SUM('ADICIONES  2018'!C94:E94)</f>
        <v>0</v>
      </c>
      <c r="F94" s="304">
        <f>+F93*87.230682%</f>
        <v>0</v>
      </c>
      <c r="G94" s="304">
        <f>+G93*87.230682%</f>
        <v>0</v>
      </c>
      <c r="H94" s="304">
        <f>+H93*87.230682%</f>
        <v>0</v>
      </c>
      <c r="I94" s="304">
        <f>+I93*87.230682%</f>
        <v>0</v>
      </c>
      <c r="J94" s="304">
        <f>+J93*87.230682%</f>
        <v>0</v>
      </c>
      <c r="K94" s="305">
        <f t="shared" si="129"/>
        <v>37509193260</v>
      </c>
      <c r="L94" s="304">
        <f t="shared" ref="L94:Q94" si="154">+L93*87.230682%</f>
        <v>4168510081.7626729</v>
      </c>
      <c r="M94" s="304">
        <f t="shared" si="154"/>
        <v>5241672050.9873228</v>
      </c>
      <c r="N94" s="304">
        <f t="shared" si="154"/>
        <v>10156400253.87882</v>
      </c>
      <c r="O94" s="304">
        <f t="shared" si="154"/>
        <v>0</v>
      </c>
      <c r="P94" s="304">
        <f t="shared" si="154"/>
        <v>0</v>
      </c>
      <c r="Q94" s="304">
        <f t="shared" si="154"/>
        <v>0</v>
      </c>
      <c r="R94" s="305">
        <f>SUM(L94:Q94)</f>
        <v>19566582386.628815</v>
      </c>
      <c r="S94" s="304">
        <f t="shared" ref="S94:Z94" si="155">+S93*87.230682%</f>
        <v>0</v>
      </c>
      <c r="T94" s="304">
        <f t="shared" si="155"/>
        <v>0</v>
      </c>
      <c r="U94" s="304">
        <f t="shared" si="155"/>
        <v>0</v>
      </c>
      <c r="V94" s="304">
        <f t="shared" si="155"/>
        <v>0</v>
      </c>
      <c r="W94" s="304">
        <f t="shared" si="155"/>
        <v>0</v>
      </c>
      <c r="X94" s="304">
        <f t="shared" si="155"/>
        <v>0</v>
      </c>
      <c r="Y94" s="304">
        <f t="shared" si="155"/>
        <v>0</v>
      </c>
      <c r="Z94" s="304">
        <f t="shared" si="155"/>
        <v>0</v>
      </c>
      <c r="AA94" s="305">
        <f t="shared" si="133"/>
        <v>0</v>
      </c>
      <c r="AB94" s="305">
        <f t="shared" si="119"/>
        <v>19566582386.628815</v>
      </c>
      <c r="AC94" s="37">
        <f t="shared" si="120"/>
        <v>0.52164764651162787</v>
      </c>
    </row>
    <row r="95" spans="1:29" ht="28.5" x14ac:dyDescent="0.2">
      <c r="B95" s="100" t="s">
        <v>528</v>
      </c>
      <c r="C95" s="101" t="s">
        <v>529</v>
      </c>
      <c r="D95" s="304">
        <f>+D93*0.1%</f>
        <v>43000000</v>
      </c>
      <c r="E95" s="387">
        <f>SUM('ADICIONES  2018'!C95:E95)</f>
        <v>0</v>
      </c>
      <c r="F95" s="304">
        <f>+F93*0.1%</f>
        <v>0</v>
      </c>
      <c r="G95" s="304">
        <f>+G93*0.1%</f>
        <v>0</v>
      </c>
      <c r="H95" s="304">
        <f>+H93*0.1%</f>
        <v>0</v>
      </c>
      <c r="I95" s="304">
        <f>+I93*0.1%</f>
        <v>0</v>
      </c>
      <c r="J95" s="304">
        <f>+J93*0.1%</f>
        <v>0</v>
      </c>
      <c r="K95" s="305">
        <f t="shared" si="129"/>
        <v>43000000</v>
      </c>
      <c r="L95" s="304">
        <f t="shared" ref="L95:Q95" si="156">+L93*0.1%</f>
        <v>4778720.04</v>
      </c>
      <c r="M95" s="304">
        <f t="shared" si="156"/>
        <v>6008977.4960000003</v>
      </c>
      <c r="N95" s="304">
        <f t="shared" si="156"/>
        <v>11643151.264</v>
      </c>
      <c r="O95" s="304">
        <f t="shared" si="156"/>
        <v>0</v>
      </c>
      <c r="P95" s="304">
        <f t="shared" si="156"/>
        <v>0</v>
      </c>
      <c r="Q95" s="304">
        <f t="shared" si="156"/>
        <v>0</v>
      </c>
      <c r="R95" s="305">
        <f t="shared" si="131"/>
        <v>22430848.800000001</v>
      </c>
      <c r="S95" s="304">
        <f t="shared" ref="S95:Z95" si="157">+S93*0.1%</f>
        <v>0</v>
      </c>
      <c r="T95" s="304">
        <f t="shared" si="157"/>
        <v>0</v>
      </c>
      <c r="U95" s="304">
        <f t="shared" si="157"/>
        <v>0</v>
      </c>
      <c r="V95" s="304">
        <f t="shared" si="157"/>
        <v>0</v>
      </c>
      <c r="W95" s="304">
        <f t="shared" si="157"/>
        <v>0</v>
      </c>
      <c r="X95" s="304">
        <f t="shared" si="157"/>
        <v>0</v>
      </c>
      <c r="Y95" s="304">
        <f t="shared" si="157"/>
        <v>0</v>
      </c>
      <c r="Z95" s="304">
        <f t="shared" si="157"/>
        <v>0</v>
      </c>
      <c r="AA95" s="305">
        <f t="shared" si="133"/>
        <v>0</v>
      </c>
      <c r="AB95" s="305">
        <f t="shared" si="119"/>
        <v>22430848.800000001</v>
      </c>
      <c r="AC95" s="37">
        <f t="shared" si="120"/>
        <v>0.52164764651162787</v>
      </c>
    </row>
    <row r="96" spans="1:29" ht="28.5" x14ac:dyDescent="0.2">
      <c r="B96" s="100" t="s">
        <v>530</v>
      </c>
      <c r="C96" s="101" t="s">
        <v>531</v>
      </c>
      <c r="D96" s="304">
        <f>+D93*9.99%</f>
        <v>4295700000</v>
      </c>
      <c r="E96" s="387">
        <f>SUM('ADICIONES  2018'!C96:E96)</f>
        <v>0</v>
      </c>
      <c r="F96" s="304">
        <f>+F93*9.99%</f>
        <v>0</v>
      </c>
      <c r="G96" s="304">
        <f>+G93*9.99%</f>
        <v>0</v>
      </c>
      <c r="H96" s="304">
        <f>+H93*9.99%</f>
        <v>0</v>
      </c>
      <c r="I96" s="304">
        <f>+I93*9.99%</f>
        <v>0</v>
      </c>
      <c r="J96" s="304">
        <f>+J93*9.99%</f>
        <v>0</v>
      </c>
      <c r="K96" s="305">
        <f t="shared" si="129"/>
        <v>4295700000</v>
      </c>
      <c r="L96" s="304">
        <f t="shared" ref="L96:Q96" si="158">+L93*9.99%</f>
        <v>477394131.99599999</v>
      </c>
      <c r="M96" s="304">
        <f t="shared" si="158"/>
        <v>600296851.85039997</v>
      </c>
      <c r="N96" s="304">
        <f t="shared" si="158"/>
        <v>1163150811.2736001</v>
      </c>
      <c r="O96" s="304">
        <f t="shared" si="158"/>
        <v>0</v>
      </c>
      <c r="P96" s="304">
        <f t="shared" si="158"/>
        <v>0</v>
      </c>
      <c r="Q96" s="304">
        <f t="shared" si="158"/>
        <v>0</v>
      </c>
      <c r="R96" s="305">
        <f t="shared" si="131"/>
        <v>2240841795.1199999</v>
      </c>
      <c r="S96" s="304">
        <f t="shared" ref="S96:Z96" si="159">+S93*9.99%</f>
        <v>0</v>
      </c>
      <c r="T96" s="304">
        <f t="shared" si="159"/>
        <v>0</v>
      </c>
      <c r="U96" s="304">
        <f t="shared" si="159"/>
        <v>0</v>
      </c>
      <c r="V96" s="304">
        <f t="shared" si="159"/>
        <v>0</v>
      </c>
      <c r="W96" s="304">
        <f t="shared" si="159"/>
        <v>0</v>
      </c>
      <c r="X96" s="304">
        <f t="shared" si="159"/>
        <v>0</v>
      </c>
      <c r="Y96" s="304">
        <f t="shared" si="159"/>
        <v>0</v>
      </c>
      <c r="Z96" s="304">
        <f t="shared" si="159"/>
        <v>0</v>
      </c>
      <c r="AA96" s="305">
        <f t="shared" si="133"/>
        <v>0</v>
      </c>
      <c r="AB96" s="305">
        <f t="shared" si="119"/>
        <v>2240841795.1199999</v>
      </c>
      <c r="AC96" s="37">
        <f t="shared" si="120"/>
        <v>0.52164764651162787</v>
      </c>
    </row>
    <row r="97" spans="1:29" s="5" customFormat="1" ht="42.75" hidden="1" x14ac:dyDescent="0.2">
      <c r="A97" s="166"/>
      <c r="B97" s="100" t="s">
        <v>532</v>
      </c>
      <c r="C97" s="171" t="s">
        <v>1362</v>
      </c>
      <c r="D97" s="304">
        <f>+D93*0%</f>
        <v>0</v>
      </c>
      <c r="E97" s="387">
        <f>SUM('ADICIONES  2018'!C97:E97)</f>
        <v>0</v>
      </c>
      <c r="F97" s="304">
        <f>+F93*0%</f>
        <v>0</v>
      </c>
      <c r="G97" s="304">
        <f>+G93*0%</f>
        <v>0</v>
      </c>
      <c r="H97" s="304">
        <f>+H93*0%</f>
        <v>0</v>
      </c>
      <c r="I97" s="304">
        <f>+I93*0%</f>
        <v>0</v>
      </c>
      <c r="J97" s="304">
        <f>+J93*0%</f>
        <v>0</v>
      </c>
      <c r="K97" s="305">
        <f t="shared" si="129"/>
        <v>0</v>
      </c>
      <c r="L97" s="304">
        <f t="shared" ref="L97:Q97" si="160">+L93*0%</f>
        <v>0</v>
      </c>
      <c r="M97" s="304">
        <f t="shared" si="160"/>
        <v>0</v>
      </c>
      <c r="N97" s="304">
        <f t="shared" si="160"/>
        <v>0</v>
      </c>
      <c r="O97" s="304">
        <f t="shared" si="160"/>
        <v>0</v>
      </c>
      <c r="P97" s="304">
        <f t="shared" si="160"/>
        <v>0</v>
      </c>
      <c r="Q97" s="304">
        <f t="shared" si="160"/>
        <v>0</v>
      </c>
      <c r="R97" s="305">
        <f t="shared" si="131"/>
        <v>0</v>
      </c>
      <c r="S97" s="304">
        <f t="shared" ref="S97:Z97" si="161">+S93*0%</f>
        <v>0</v>
      </c>
      <c r="T97" s="304">
        <f t="shared" si="161"/>
        <v>0</v>
      </c>
      <c r="U97" s="304">
        <f t="shared" si="161"/>
        <v>0</v>
      </c>
      <c r="V97" s="304">
        <f t="shared" si="161"/>
        <v>0</v>
      </c>
      <c r="W97" s="304">
        <f t="shared" si="161"/>
        <v>0</v>
      </c>
      <c r="X97" s="304">
        <f t="shared" si="161"/>
        <v>0</v>
      </c>
      <c r="Y97" s="304">
        <f t="shared" si="161"/>
        <v>0</v>
      </c>
      <c r="Z97" s="304">
        <f t="shared" si="161"/>
        <v>0</v>
      </c>
      <c r="AA97" s="305">
        <f t="shared" si="133"/>
        <v>0</v>
      </c>
      <c r="AB97" s="305">
        <f t="shared" si="119"/>
        <v>0</v>
      </c>
      <c r="AC97" s="37" t="e">
        <f t="shared" si="120"/>
        <v>#DIV/0!</v>
      </c>
    </row>
    <row r="98" spans="1:29" s="5" customFormat="1" ht="28.5" x14ac:dyDescent="0.2">
      <c r="A98" s="400"/>
      <c r="B98" s="100" t="s">
        <v>533</v>
      </c>
      <c r="C98" s="101" t="s">
        <v>534</v>
      </c>
      <c r="D98" s="304">
        <f>+D93*1.7982%</f>
        <v>773226000.00000012</v>
      </c>
      <c r="E98" s="387">
        <f>SUM('ADICIONES  2018'!C98:E98)</f>
        <v>0</v>
      </c>
      <c r="F98" s="304">
        <f>+F93*1.7982%</f>
        <v>0</v>
      </c>
      <c r="G98" s="304">
        <f>+G93*1.7982%</f>
        <v>0</v>
      </c>
      <c r="H98" s="304">
        <f>+H93*1.7982%</f>
        <v>0</v>
      </c>
      <c r="I98" s="304">
        <f>+I93*1.7982%</f>
        <v>0</v>
      </c>
      <c r="J98" s="304">
        <f>+J93*1.7982%</f>
        <v>0</v>
      </c>
      <c r="K98" s="305">
        <f t="shared" si="129"/>
        <v>773226000.00000012</v>
      </c>
      <c r="L98" s="304">
        <f t="shared" ref="L98:Q98" si="162">+L93*1.7982%</f>
        <v>85930943.759280011</v>
      </c>
      <c r="M98" s="304">
        <f t="shared" si="162"/>
        <v>108053433.33307201</v>
      </c>
      <c r="N98" s="304">
        <f t="shared" si="162"/>
        <v>209367146.02924803</v>
      </c>
      <c r="O98" s="304">
        <f t="shared" si="162"/>
        <v>0</v>
      </c>
      <c r="P98" s="304">
        <f t="shared" si="162"/>
        <v>0</v>
      </c>
      <c r="Q98" s="304">
        <f t="shared" si="162"/>
        <v>0</v>
      </c>
      <c r="R98" s="305">
        <f t="shared" si="131"/>
        <v>403351523.12160003</v>
      </c>
      <c r="S98" s="304">
        <f t="shared" ref="S98:Z98" si="163">+S93*1.7982%</f>
        <v>0</v>
      </c>
      <c r="T98" s="304">
        <f t="shared" si="163"/>
        <v>0</v>
      </c>
      <c r="U98" s="304">
        <f t="shared" si="163"/>
        <v>0</v>
      </c>
      <c r="V98" s="304">
        <f t="shared" si="163"/>
        <v>0</v>
      </c>
      <c r="W98" s="304">
        <f t="shared" si="163"/>
        <v>0</v>
      </c>
      <c r="X98" s="304">
        <f t="shared" si="163"/>
        <v>0</v>
      </c>
      <c r="Y98" s="304">
        <f t="shared" si="163"/>
        <v>0</v>
      </c>
      <c r="Z98" s="304">
        <f t="shared" si="163"/>
        <v>0</v>
      </c>
      <c r="AA98" s="305">
        <f t="shared" si="133"/>
        <v>0</v>
      </c>
      <c r="AB98" s="305">
        <f t="shared" si="119"/>
        <v>403351523.12160003</v>
      </c>
      <c r="AC98" s="37">
        <f t="shared" si="120"/>
        <v>0.52164764651162787</v>
      </c>
    </row>
    <row r="99" spans="1:29" s="5" customFormat="1" ht="42.75" x14ac:dyDescent="0.2">
      <c r="A99" s="400"/>
      <c r="B99" s="100" t="s">
        <v>535</v>
      </c>
      <c r="C99" s="101" t="s">
        <v>536</v>
      </c>
      <c r="D99" s="304">
        <f>+D93*0.881118%</f>
        <v>378880740</v>
      </c>
      <c r="E99" s="387">
        <f>SUM('ADICIONES  2018'!C99:E99)</f>
        <v>0</v>
      </c>
      <c r="F99" s="304">
        <f>+F93*0.881118%</f>
        <v>0</v>
      </c>
      <c r="G99" s="304">
        <f>+G93*0.881118%</f>
        <v>0</v>
      </c>
      <c r="H99" s="304">
        <f>+H93*0.881118%</f>
        <v>0</v>
      </c>
      <c r="I99" s="304">
        <f>+I93*0.881118%</f>
        <v>0</v>
      </c>
      <c r="J99" s="304">
        <f>+J93*0.881118%</f>
        <v>0</v>
      </c>
      <c r="K99" s="305">
        <f t="shared" si="129"/>
        <v>378880740</v>
      </c>
      <c r="L99" s="304">
        <f t="shared" ref="L99:Q99" si="164">+L93*0.881118%</f>
        <v>42106162.442047201</v>
      </c>
      <c r="M99" s="304">
        <f t="shared" si="164"/>
        <v>52946182.333205283</v>
      </c>
      <c r="N99" s="304">
        <f t="shared" si="164"/>
        <v>102589901.55433153</v>
      </c>
      <c r="O99" s="304">
        <f t="shared" si="164"/>
        <v>0</v>
      </c>
      <c r="P99" s="304">
        <f t="shared" si="164"/>
        <v>0</v>
      </c>
      <c r="Q99" s="304">
        <f t="shared" si="164"/>
        <v>0</v>
      </c>
      <c r="R99" s="305">
        <f t="shared" si="131"/>
        <v>197642246.329584</v>
      </c>
      <c r="S99" s="304">
        <f t="shared" ref="S99:Z99" si="165">+S93*0.881118%</f>
        <v>0</v>
      </c>
      <c r="T99" s="304">
        <f t="shared" si="165"/>
        <v>0</v>
      </c>
      <c r="U99" s="304">
        <f t="shared" si="165"/>
        <v>0</v>
      </c>
      <c r="V99" s="304">
        <f t="shared" si="165"/>
        <v>0</v>
      </c>
      <c r="W99" s="304">
        <f t="shared" si="165"/>
        <v>0</v>
      </c>
      <c r="X99" s="304">
        <f t="shared" si="165"/>
        <v>0</v>
      </c>
      <c r="Y99" s="304">
        <f t="shared" si="165"/>
        <v>0</v>
      </c>
      <c r="Z99" s="304">
        <f t="shared" si="165"/>
        <v>0</v>
      </c>
      <c r="AA99" s="305">
        <f t="shared" si="133"/>
        <v>0</v>
      </c>
      <c r="AB99" s="305">
        <f t="shared" si="119"/>
        <v>197642246.329584</v>
      </c>
      <c r="AC99" s="37">
        <f t="shared" si="120"/>
        <v>0.52164764651162787</v>
      </c>
    </row>
    <row r="100" spans="1:29" s="82" customFormat="1" ht="31.5" x14ac:dyDescent="0.2">
      <c r="A100" s="399">
        <v>1</v>
      </c>
      <c r="B100" s="114" t="s">
        <v>537</v>
      </c>
      <c r="C100" s="110" t="s">
        <v>538</v>
      </c>
      <c r="D100" s="109">
        <v>5000000000</v>
      </c>
      <c r="E100" s="154">
        <f>SUM('ADICIONES  2018'!C100:E100)</f>
        <v>0</v>
      </c>
      <c r="F100" s="109"/>
      <c r="G100" s="109"/>
      <c r="H100" s="109"/>
      <c r="I100" s="109"/>
      <c r="J100" s="109"/>
      <c r="K100" s="303">
        <f t="shared" si="129"/>
        <v>5000000000</v>
      </c>
      <c r="L100" s="109">
        <v>749418380</v>
      </c>
      <c r="M100" s="109">
        <v>666011717.60000002</v>
      </c>
      <c r="N100" s="109">
        <v>788774067</v>
      </c>
      <c r="O100" s="109"/>
      <c r="P100" s="109"/>
      <c r="Q100" s="109"/>
      <c r="R100" s="303">
        <f t="shared" si="131"/>
        <v>2204204164.5999999</v>
      </c>
      <c r="S100" s="109"/>
      <c r="T100" s="109"/>
      <c r="U100" s="109"/>
      <c r="V100" s="109"/>
      <c r="W100" s="109"/>
      <c r="X100" s="109"/>
      <c r="Y100" s="109"/>
      <c r="Z100" s="109"/>
      <c r="AA100" s="303">
        <f t="shared" si="133"/>
        <v>0</v>
      </c>
      <c r="AB100" s="303">
        <f t="shared" si="119"/>
        <v>2204204164.5999999</v>
      </c>
      <c r="AC100" s="108">
        <f t="shared" si="120"/>
        <v>0.44084083291999998</v>
      </c>
    </row>
    <row r="101" spans="1:29" ht="42.75" x14ac:dyDescent="0.2">
      <c r="B101" s="100" t="s">
        <v>539</v>
      </c>
      <c r="C101" s="101" t="s">
        <v>540</v>
      </c>
      <c r="D101" s="304">
        <f>+D100*87.230682%</f>
        <v>4361534100</v>
      </c>
      <c r="E101" s="387">
        <f>SUM('ADICIONES  2018'!C101:E101)</f>
        <v>0</v>
      </c>
      <c r="F101" s="304">
        <f>+F100*87.230682%</f>
        <v>0</v>
      </c>
      <c r="G101" s="304">
        <f>+G100*87.230682%</f>
        <v>0</v>
      </c>
      <c r="H101" s="304">
        <f>+H100*87.230682%</f>
        <v>0</v>
      </c>
      <c r="I101" s="304">
        <f>+I100*87.230682%</f>
        <v>0</v>
      </c>
      <c r="J101" s="304">
        <f>+J100*87.230682%</f>
        <v>0</v>
      </c>
      <c r="K101" s="305">
        <f t="shared" si="129"/>
        <v>4361534100</v>
      </c>
      <c r="L101" s="304">
        <f t="shared" ref="L101:Q101" si="166">+L100*87.230682%</f>
        <v>653722763.90735161</v>
      </c>
      <c r="M101" s="304">
        <f t="shared" si="166"/>
        <v>580966563.46239412</v>
      </c>
      <c r="N101" s="304">
        <f t="shared" si="166"/>
        <v>688052998.08323693</v>
      </c>
      <c r="O101" s="304">
        <f t="shared" si="166"/>
        <v>0</v>
      </c>
      <c r="P101" s="304">
        <f t="shared" si="166"/>
        <v>0</v>
      </c>
      <c r="Q101" s="304">
        <f t="shared" si="166"/>
        <v>0</v>
      </c>
      <c r="R101" s="305">
        <f t="shared" si="131"/>
        <v>1922742325.4529827</v>
      </c>
      <c r="S101" s="304">
        <f t="shared" ref="S101:Z101" si="167">+S100*87.230682%</f>
        <v>0</v>
      </c>
      <c r="T101" s="304">
        <f t="shared" si="167"/>
        <v>0</v>
      </c>
      <c r="U101" s="304">
        <f t="shared" si="167"/>
        <v>0</v>
      </c>
      <c r="V101" s="304">
        <f t="shared" si="167"/>
        <v>0</v>
      </c>
      <c r="W101" s="304">
        <f t="shared" si="167"/>
        <v>0</v>
      </c>
      <c r="X101" s="304">
        <f t="shared" si="167"/>
        <v>0</v>
      </c>
      <c r="Y101" s="304">
        <f t="shared" si="167"/>
        <v>0</v>
      </c>
      <c r="Z101" s="304">
        <f t="shared" si="167"/>
        <v>0</v>
      </c>
      <c r="AA101" s="305">
        <f t="shared" si="133"/>
        <v>0</v>
      </c>
      <c r="AB101" s="305">
        <f t="shared" si="119"/>
        <v>1922742325.4529827</v>
      </c>
      <c r="AC101" s="37">
        <f t="shared" si="120"/>
        <v>0.44084083292000004</v>
      </c>
    </row>
    <row r="102" spans="1:29" s="5" customFormat="1" ht="28.5" x14ac:dyDescent="0.2">
      <c r="A102" s="166"/>
      <c r="B102" s="100" t="s">
        <v>541</v>
      </c>
      <c r="C102" s="101" t="s">
        <v>542</v>
      </c>
      <c r="D102" s="304">
        <f>+D100*0.1%</f>
        <v>5000000</v>
      </c>
      <c r="E102" s="387">
        <f>SUM('ADICIONES  2018'!C102:E102)</f>
        <v>0</v>
      </c>
      <c r="F102" s="304">
        <f>+F100*0.1%</f>
        <v>0</v>
      </c>
      <c r="G102" s="304">
        <f>+G100*0.1%</f>
        <v>0</v>
      </c>
      <c r="H102" s="304">
        <f>+H100*0.1%</f>
        <v>0</v>
      </c>
      <c r="I102" s="304">
        <f>+I100*0.1%</f>
        <v>0</v>
      </c>
      <c r="J102" s="304">
        <f>+J100*0.1%</f>
        <v>0</v>
      </c>
      <c r="K102" s="305">
        <f t="shared" si="129"/>
        <v>5000000</v>
      </c>
      <c r="L102" s="304">
        <f t="shared" ref="L102:Q102" si="168">+L100*0.1%</f>
        <v>749418.38</v>
      </c>
      <c r="M102" s="304">
        <f t="shared" si="168"/>
        <v>666011.71760000009</v>
      </c>
      <c r="N102" s="304">
        <f t="shared" si="168"/>
        <v>788774.06700000004</v>
      </c>
      <c r="O102" s="304">
        <f t="shared" si="168"/>
        <v>0</v>
      </c>
      <c r="P102" s="304">
        <f t="shared" si="168"/>
        <v>0</v>
      </c>
      <c r="Q102" s="304">
        <f t="shared" si="168"/>
        <v>0</v>
      </c>
      <c r="R102" s="305">
        <f t="shared" si="131"/>
        <v>2204204.1645999998</v>
      </c>
      <c r="S102" s="304">
        <f t="shared" ref="S102:Z102" si="169">+S100*0.1%</f>
        <v>0</v>
      </c>
      <c r="T102" s="304">
        <f t="shared" si="169"/>
        <v>0</v>
      </c>
      <c r="U102" s="304">
        <f t="shared" si="169"/>
        <v>0</v>
      </c>
      <c r="V102" s="304">
        <f t="shared" si="169"/>
        <v>0</v>
      </c>
      <c r="W102" s="304">
        <f t="shared" si="169"/>
        <v>0</v>
      </c>
      <c r="X102" s="304">
        <f t="shared" si="169"/>
        <v>0</v>
      </c>
      <c r="Y102" s="304">
        <f t="shared" si="169"/>
        <v>0</v>
      </c>
      <c r="Z102" s="304">
        <f t="shared" si="169"/>
        <v>0</v>
      </c>
      <c r="AA102" s="305">
        <f t="shared" si="133"/>
        <v>0</v>
      </c>
      <c r="AB102" s="305">
        <f t="shared" si="119"/>
        <v>2204204.1645999998</v>
      </c>
      <c r="AC102" s="37">
        <f t="shared" si="120"/>
        <v>0.44084083291999998</v>
      </c>
    </row>
    <row r="103" spans="1:29" s="5" customFormat="1" ht="28.5" x14ac:dyDescent="0.2">
      <c r="A103" s="166"/>
      <c r="B103" s="100" t="s">
        <v>543</v>
      </c>
      <c r="C103" s="101" t="s">
        <v>544</v>
      </c>
      <c r="D103" s="304">
        <f>+D100*9.99%</f>
        <v>499500000</v>
      </c>
      <c r="E103" s="387">
        <f>SUM('ADICIONES  2018'!C103:E103)</f>
        <v>0</v>
      </c>
      <c r="F103" s="304">
        <f>+F100*9.99%</f>
        <v>0</v>
      </c>
      <c r="G103" s="304">
        <f>+G100*9.99%</f>
        <v>0</v>
      </c>
      <c r="H103" s="304">
        <f>+H100*9.99%</f>
        <v>0</v>
      </c>
      <c r="I103" s="304">
        <f>+I100*9.99%</f>
        <v>0</v>
      </c>
      <c r="J103" s="304">
        <f>+J100*9.99%</f>
        <v>0</v>
      </c>
      <c r="K103" s="305">
        <f t="shared" si="129"/>
        <v>499500000</v>
      </c>
      <c r="L103" s="304">
        <f t="shared" ref="L103:Q103" si="170">+L100*9.99%</f>
        <v>74866896.162</v>
      </c>
      <c r="M103" s="304">
        <f t="shared" si="170"/>
        <v>66534570.588240005</v>
      </c>
      <c r="N103" s="304">
        <f t="shared" si="170"/>
        <v>78798529.293300003</v>
      </c>
      <c r="O103" s="304">
        <f t="shared" si="170"/>
        <v>0</v>
      </c>
      <c r="P103" s="304">
        <f t="shared" si="170"/>
        <v>0</v>
      </c>
      <c r="Q103" s="304">
        <f t="shared" si="170"/>
        <v>0</v>
      </c>
      <c r="R103" s="305">
        <f t="shared" si="131"/>
        <v>220199996.04354</v>
      </c>
      <c r="S103" s="304">
        <f t="shared" ref="S103:Z103" si="171">+S100*9.99%</f>
        <v>0</v>
      </c>
      <c r="T103" s="304">
        <f t="shared" si="171"/>
        <v>0</v>
      </c>
      <c r="U103" s="304">
        <f t="shared" si="171"/>
        <v>0</v>
      </c>
      <c r="V103" s="304">
        <f t="shared" si="171"/>
        <v>0</v>
      </c>
      <c r="W103" s="304">
        <f t="shared" si="171"/>
        <v>0</v>
      </c>
      <c r="X103" s="304">
        <f t="shared" si="171"/>
        <v>0</v>
      </c>
      <c r="Y103" s="304">
        <f t="shared" si="171"/>
        <v>0</v>
      </c>
      <c r="Z103" s="304">
        <f t="shared" si="171"/>
        <v>0</v>
      </c>
      <c r="AA103" s="305">
        <f t="shared" si="133"/>
        <v>0</v>
      </c>
      <c r="AB103" s="305">
        <f t="shared" si="119"/>
        <v>220199996.04354</v>
      </c>
      <c r="AC103" s="37">
        <f t="shared" si="120"/>
        <v>0.44084083291999998</v>
      </c>
    </row>
    <row r="104" spans="1:29" ht="42.75" hidden="1" x14ac:dyDescent="0.2">
      <c r="B104" s="100" t="s">
        <v>545</v>
      </c>
      <c r="C104" s="171" t="s">
        <v>1363</v>
      </c>
      <c r="D104" s="304">
        <f>+D100*0%</f>
        <v>0</v>
      </c>
      <c r="E104" s="387">
        <f>SUM('ADICIONES  2018'!C104:E104)</f>
        <v>0</v>
      </c>
      <c r="F104" s="304">
        <f>+F100*0%</f>
        <v>0</v>
      </c>
      <c r="G104" s="304">
        <f>+G100*0%</f>
        <v>0</v>
      </c>
      <c r="H104" s="304">
        <f>+H100*0%</f>
        <v>0</v>
      </c>
      <c r="I104" s="304">
        <f>+I100*0%</f>
        <v>0</v>
      </c>
      <c r="J104" s="304">
        <f>+J100*0%</f>
        <v>0</v>
      </c>
      <c r="K104" s="305">
        <f t="shared" si="129"/>
        <v>0</v>
      </c>
      <c r="L104" s="304">
        <f t="shared" ref="L104:Q104" si="172">+L100*0%</f>
        <v>0</v>
      </c>
      <c r="M104" s="304">
        <f t="shared" si="172"/>
        <v>0</v>
      </c>
      <c r="N104" s="304">
        <f t="shared" si="172"/>
        <v>0</v>
      </c>
      <c r="O104" s="304">
        <f t="shared" si="172"/>
        <v>0</v>
      </c>
      <c r="P104" s="304">
        <f t="shared" si="172"/>
        <v>0</v>
      </c>
      <c r="Q104" s="304">
        <f t="shared" si="172"/>
        <v>0</v>
      </c>
      <c r="R104" s="305">
        <f t="shared" si="131"/>
        <v>0</v>
      </c>
      <c r="S104" s="304">
        <f t="shared" ref="S104:Z104" si="173">+S100*0%</f>
        <v>0</v>
      </c>
      <c r="T104" s="304">
        <f t="shared" si="173"/>
        <v>0</v>
      </c>
      <c r="U104" s="304">
        <f t="shared" si="173"/>
        <v>0</v>
      </c>
      <c r="V104" s="304">
        <f t="shared" si="173"/>
        <v>0</v>
      </c>
      <c r="W104" s="304">
        <f t="shared" si="173"/>
        <v>0</v>
      </c>
      <c r="X104" s="304">
        <f t="shared" si="173"/>
        <v>0</v>
      </c>
      <c r="Y104" s="304">
        <f t="shared" si="173"/>
        <v>0</v>
      </c>
      <c r="Z104" s="304">
        <f t="shared" si="173"/>
        <v>0</v>
      </c>
      <c r="AA104" s="305">
        <f t="shared" si="133"/>
        <v>0</v>
      </c>
      <c r="AB104" s="305">
        <f t="shared" si="119"/>
        <v>0</v>
      </c>
      <c r="AC104" s="37" t="e">
        <f t="shared" si="120"/>
        <v>#DIV/0!</v>
      </c>
    </row>
    <row r="105" spans="1:29" s="5" customFormat="1" ht="28.5" x14ac:dyDescent="0.2">
      <c r="A105" s="166"/>
      <c r="B105" s="100" t="s">
        <v>546</v>
      </c>
      <c r="C105" s="101" t="s">
        <v>547</v>
      </c>
      <c r="D105" s="304">
        <f>+D100*1.7982%</f>
        <v>89910000</v>
      </c>
      <c r="E105" s="387">
        <f>SUM('ADICIONES  2018'!C105:E105)</f>
        <v>0</v>
      </c>
      <c r="F105" s="304">
        <f>+F100*1.7982%</f>
        <v>0</v>
      </c>
      <c r="G105" s="304">
        <f>+G100*1.7982%</f>
        <v>0</v>
      </c>
      <c r="H105" s="304">
        <f>+H100*1.7982%</f>
        <v>0</v>
      </c>
      <c r="I105" s="304">
        <f>+I100*1.7982%</f>
        <v>0</v>
      </c>
      <c r="J105" s="304">
        <f>+J100*1.7982%</f>
        <v>0</v>
      </c>
      <c r="K105" s="305">
        <f t="shared" si="129"/>
        <v>89910000</v>
      </c>
      <c r="L105" s="304">
        <f t="shared" ref="L105:Q105" si="174">+L100*1.7982%</f>
        <v>13476041.309160002</v>
      </c>
      <c r="M105" s="304">
        <f t="shared" si="174"/>
        <v>11976222.705883201</v>
      </c>
      <c r="N105" s="304">
        <f t="shared" si="174"/>
        <v>14183735.272794001</v>
      </c>
      <c r="O105" s="304">
        <f t="shared" si="174"/>
        <v>0</v>
      </c>
      <c r="P105" s="304">
        <f t="shared" si="174"/>
        <v>0</v>
      </c>
      <c r="Q105" s="304">
        <f t="shared" si="174"/>
        <v>0</v>
      </c>
      <c r="R105" s="305">
        <f t="shared" si="131"/>
        <v>39635999.287837207</v>
      </c>
      <c r="S105" s="304">
        <f t="shared" ref="S105:Z105" si="175">+S100*1.7982%</f>
        <v>0</v>
      </c>
      <c r="T105" s="304">
        <f t="shared" si="175"/>
        <v>0</v>
      </c>
      <c r="U105" s="304">
        <f t="shared" si="175"/>
        <v>0</v>
      </c>
      <c r="V105" s="304">
        <f t="shared" si="175"/>
        <v>0</v>
      </c>
      <c r="W105" s="304">
        <f t="shared" si="175"/>
        <v>0</v>
      </c>
      <c r="X105" s="304">
        <f t="shared" si="175"/>
        <v>0</v>
      </c>
      <c r="Y105" s="304">
        <f t="shared" si="175"/>
        <v>0</v>
      </c>
      <c r="Z105" s="304">
        <f t="shared" si="175"/>
        <v>0</v>
      </c>
      <c r="AA105" s="305">
        <f t="shared" si="133"/>
        <v>0</v>
      </c>
      <c r="AB105" s="305">
        <f t="shared" si="119"/>
        <v>39635999.287837207</v>
      </c>
      <c r="AC105" s="37">
        <f t="shared" si="120"/>
        <v>0.44084083292000009</v>
      </c>
    </row>
    <row r="106" spans="1:29" ht="42.75" x14ac:dyDescent="0.2">
      <c r="B106" s="100" t="s">
        <v>548</v>
      </c>
      <c r="C106" s="101" t="s">
        <v>549</v>
      </c>
      <c r="D106" s="304">
        <f>+D100*0.881118%</f>
        <v>44055900</v>
      </c>
      <c r="E106" s="387">
        <f>SUM('ADICIONES  2018'!C106:E106)</f>
        <v>0</v>
      </c>
      <c r="F106" s="304">
        <f>+F100*0.881118%</f>
        <v>0</v>
      </c>
      <c r="G106" s="304">
        <f>+G100*0.881118%</f>
        <v>0</v>
      </c>
      <c r="H106" s="304">
        <f>+H100*0.881118%</f>
        <v>0</v>
      </c>
      <c r="I106" s="304">
        <f>+I100*0.881118%</f>
        <v>0</v>
      </c>
      <c r="J106" s="304">
        <f>+J100*0.881118%</f>
        <v>0</v>
      </c>
      <c r="K106" s="305">
        <f t="shared" si="129"/>
        <v>44055900</v>
      </c>
      <c r="L106" s="304">
        <f t="shared" ref="L106:Q106" si="176">+L100*0.881118%</f>
        <v>6603260.2414883999</v>
      </c>
      <c r="M106" s="304">
        <f t="shared" si="176"/>
        <v>5868349.1258827681</v>
      </c>
      <c r="N106" s="304">
        <f t="shared" si="176"/>
        <v>6950030.2836690601</v>
      </c>
      <c r="O106" s="304">
        <f t="shared" si="176"/>
        <v>0</v>
      </c>
      <c r="P106" s="304">
        <f t="shared" si="176"/>
        <v>0</v>
      </c>
      <c r="Q106" s="304">
        <f t="shared" si="176"/>
        <v>0</v>
      </c>
      <c r="R106" s="305">
        <f t="shared" si="131"/>
        <v>19421639.651040226</v>
      </c>
      <c r="S106" s="304">
        <f t="shared" ref="S106:Z106" si="177">+S100*0.881118%</f>
        <v>0</v>
      </c>
      <c r="T106" s="304">
        <f t="shared" si="177"/>
        <v>0</v>
      </c>
      <c r="U106" s="304">
        <f t="shared" si="177"/>
        <v>0</v>
      </c>
      <c r="V106" s="304">
        <f t="shared" si="177"/>
        <v>0</v>
      </c>
      <c r="W106" s="304">
        <f t="shared" si="177"/>
        <v>0</v>
      </c>
      <c r="X106" s="304">
        <f t="shared" si="177"/>
        <v>0</v>
      </c>
      <c r="Y106" s="304">
        <f t="shared" si="177"/>
        <v>0</v>
      </c>
      <c r="Z106" s="304">
        <f t="shared" si="177"/>
        <v>0</v>
      </c>
      <c r="AA106" s="305">
        <f t="shared" si="133"/>
        <v>0</v>
      </c>
      <c r="AB106" s="305">
        <f t="shared" si="119"/>
        <v>19421639.651040226</v>
      </c>
      <c r="AC106" s="37">
        <f t="shared" si="120"/>
        <v>0.44084083291999998</v>
      </c>
    </row>
    <row r="107" spans="1:29" s="82" customFormat="1" ht="31.5" x14ac:dyDescent="0.2">
      <c r="A107" s="399">
        <v>1</v>
      </c>
      <c r="B107" s="114" t="s">
        <v>550</v>
      </c>
      <c r="C107" s="110" t="s">
        <v>908</v>
      </c>
      <c r="D107" s="109">
        <v>2500000000</v>
      </c>
      <c r="E107" s="154">
        <f>SUM('ADICIONES  2018'!C107:E107)</f>
        <v>0</v>
      </c>
      <c r="F107" s="109"/>
      <c r="G107" s="109"/>
      <c r="H107" s="109"/>
      <c r="I107" s="109"/>
      <c r="J107" s="109"/>
      <c r="K107" s="303">
        <f t="shared" si="129"/>
        <v>2500000000</v>
      </c>
      <c r="L107" s="109">
        <v>284101325</v>
      </c>
      <c r="M107" s="109">
        <v>251186866</v>
      </c>
      <c r="N107" s="109">
        <v>251304135</v>
      </c>
      <c r="O107" s="109"/>
      <c r="P107" s="109"/>
      <c r="Q107" s="109"/>
      <c r="R107" s="303">
        <f t="shared" si="131"/>
        <v>786592326</v>
      </c>
      <c r="S107" s="109"/>
      <c r="T107" s="109"/>
      <c r="U107" s="109"/>
      <c r="V107" s="109"/>
      <c r="W107" s="109"/>
      <c r="X107" s="109"/>
      <c r="Y107" s="109"/>
      <c r="Z107" s="109"/>
      <c r="AA107" s="303">
        <f t="shared" si="133"/>
        <v>0</v>
      </c>
      <c r="AB107" s="303">
        <f t="shared" si="119"/>
        <v>786592326</v>
      </c>
      <c r="AC107" s="108">
        <f t="shared" si="120"/>
        <v>0.31463693040000001</v>
      </c>
    </row>
    <row r="108" spans="1:29" s="5" customFormat="1" ht="28.5" x14ac:dyDescent="0.2">
      <c r="A108" s="166"/>
      <c r="B108" s="100" t="s">
        <v>551</v>
      </c>
      <c r="C108" s="101" t="s">
        <v>552</v>
      </c>
      <c r="D108" s="304">
        <f>+D107*87.230682%</f>
        <v>2180767050</v>
      </c>
      <c r="E108" s="387">
        <f>SUM('ADICIONES  2018'!C108:E108)</f>
        <v>0</v>
      </c>
      <c r="F108" s="304">
        <f>+F107*87.230682%</f>
        <v>0</v>
      </c>
      <c r="G108" s="304">
        <f>+G107*87.230682%</f>
        <v>0</v>
      </c>
      <c r="H108" s="304">
        <f>+H107*87.230682%</f>
        <v>0</v>
      </c>
      <c r="I108" s="304">
        <f>+I107*87.230682%</f>
        <v>0</v>
      </c>
      <c r="J108" s="304">
        <f>+J107*87.230682%</f>
        <v>0</v>
      </c>
      <c r="K108" s="305">
        <f t="shared" si="129"/>
        <v>2180767050</v>
      </c>
      <c r="L108" s="304">
        <f t="shared" ref="L108:Q108" si="178">+L107*87.230682%</f>
        <v>247823523.3685365</v>
      </c>
      <c r="M108" s="304">
        <f t="shared" si="178"/>
        <v>219112016.30622613</v>
      </c>
      <c r="N108" s="304">
        <f t="shared" si="178"/>
        <v>219214310.85470071</v>
      </c>
      <c r="O108" s="304">
        <f t="shared" si="178"/>
        <v>0</v>
      </c>
      <c r="P108" s="304">
        <f t="shared" si="178"/>
        <v>0</v>
      </c>
      <c r="Q108" s="304">
        <f t="shared" si="178"/>
        <v>0</v>
      </c>
      <c r="R108" s="305">
        <f t="shared" si="131"/>
        <v>686149850.52946329</v>
      </c>
      <c r="S108" s="304">
        <f t="shared" ref="S108:Z108" si="179">+S107*87.230682%</f>
        <v>0</v>
      </c>
      <c r="T108" s="304">
        <f t="shared" si="179"/>
        <v>0</v>
      </c>
      <c r="U108" s="304">
        <f t="shared" si="179"/>
        <v>0</v>
      </c>
      <c r="V108" s="304">
        <f t="shared" si="179"/>
        <v>0</v>
      </c>
      <c r="W108" s="304">
        <f t="shared" si="179"/>
        <v>0</v>
      </c>
      <c r="X108" s="304">
        <f t="shared" si="179"/>
        <v>0</v>
      </c>
      <c r="Y108" s="304">
        <f t="shared" si="179"/>
        <v>0</v>
      </c>
      <c r="Z108" s="304">
        <f t="shared" si="179"/>
        <v>0</v>
      </c>
      <c r="AA108" s="305">
        <f t="shared" si="133"/>
        <v>0</v>
      </c>
      <c r="AB108" s="305">
        <f t="shared" si="119"/>
        <v>686149850.52946329</v>
      </c>
      <c r="AC108" s="37">
        <f t="shared" si="120"/>
        <v>0.31463693040000001</v>
      </c>
    </row>
    <row r="109" spans="1:29" ht="28.5" x14ac:dyDescent="0.2">
      <c r="B109" s="100" t="s">
        <v>553</v>
      </c>
      <c r="C109" s="101" t="s">
        <v>554</v>
      </c>
      <c r="D109" s="304">
        <f>+D107*0.1%</f>
        <v>2500000</v>
      </c>
      <c r="E109" s="387">
        <f>SUM('ADICIONES  2018'!C109:E109)</f>
        <v>0</v>
      </c>
      <c r="F109" s="304">
        <f>+F107*0.1%</f>
        <v>0</v>
      </c>
      <c r="G109" s="304">
        <f>+G107*0.1%</f>
        <v>0</v>
      </c>
      <c r="H109" s="304">
        <f>+H107*0.1%</f>
        <v>0</v>
      </c>
      <c r="I109" s="304">
        <f>+I107*0.1%</f>
        <v>0</v>
      </c>
      <c r="J109" s="304">
        <f>+J107*0.1%</f>
        <v>0</v>
      </c>
      <c r="K109" s="305">
        <f t="shared" si="129"/>
        <v>2500000</v>
      </c>
      <c r="L109" s="304">
        <f t="shared" ref="L109:Q109" si="180">+L107*0.1%</f>
        <v>284101.32500000001</v>
      </c>
      <c r="M109" s="304">
        <f t="shared" si="180"/>
        <v>251186.86600000001</v>
      </c>
      <c r="N109" s="304">
        <f t="shared" si="180"/>
        <v>251304.13500000001</v>
      </c>
      <c r="O109" s="304">
        <f t="shared" si="180"/>
        <v>0</v>
      </c>
      <c r="P109" s="304">
        <f t="shared" si="180"/>
        <v>0</v>
      </c>
      <c r="Q109" s="304">
        <f t="shared" si="180"/>
        <v>0</v>
      </c>
      <c r="R109" s="305">
        <f t="shared" si="131"/>
        <v>786592.326</v>
      </c>
      <c r="S109" s="304">
        <f t="shared" ref="S109:Z109" si="181">+S107*0.1%</f>
        <v>0</v>
      </c>
      <c r="T109" s="304">
        <f t="shared" si="181"/>
        <v>0</v>
      </c>
      <c r="U109" s="304">
        <f t="shared" si="181"/>
        <v>0</v>
      </c>
      <c r="V109" s="304">
        <f t="shared" si="181"/>
        <v>0</v>
      </c>
      <c r="W109" s="304">
        <f t="shared" si="181"/>
        <v>0</v>
      </c>
      <c r="X109" s="304">
        <f t="shared" si="181"/>
        <v>0</v>
      </c>
      <c r="Y109" s="304">
        <f t="shared" si="181"/>
        <v>0</v>
      </c>
      <c r="Z109" s="304">
        <f t="shared" si="181"/>
        <v>0</v>
      </c>
      <c r="AA109" s="305">
        <f t="shared" si="133"/>
        <v>0</v>
      </c>
      <c r="AB109" s="305">
        <f t="shared" si="119"/>
        <v>786592.326</v>
      </c>
      <c r="AC109" s="37">
        <f t="shared" si="120"/>
        <v>0.31463693040000001</v>
      </c>
    </row>
    <row r="110" spans="1:29" x14ac:dyDescent="0.2">
      <c r="B110" s="100" t="s">
        <v>555</v>
      </c>
      <c r="C110" s="101" t="s">
        <v>556</v>
      </c>
      <c r="D110" s="304">
        <f>+D107*9.99%</f>
        <v>249750000</v>
      </c>
      <c r="E110" s="387">
        <f>SUM('ADICIONES  2018'!C110:E110)</f>
        <v>0</v>
      </c>
      <c r="F110" s="304">
        <f>+F107*9.99%</f>
        <v>0</v>
      </c>
      <c r="G110" s="304">
        <f>+G107*9.99%</f>
        <v>0</v>
      </c>
      <c r="H110" s="304">
        <f>+H107*9.99%</f>
        <v>0</v>
      </c>
      <c r="I110" s="304">
        <f>+I107*9.99%</f>
        <v>0</v>
      </c>
      <c r="J110" s="304">
        <f>+J107*9.99%</f>
        <v>0</v>
      </c>
      <c r="K110" s="305">
        <f t="shared" si="129"/>
        <v>249750000</v>
      </c>
      <c r="L110" s="304">
        <f t="shared" ref="L110:Q110" si="182">+L107*9.99%</f>
        <v>28381722.3675</v>
      </c>
      <c r="M110" s="304">
        <f t="shared" si="182"/>
        <v>25093567.913400002</v>
      </c>
      <c r="N110" s="304">
        <f t="shared" si="182"/>
        <v>25105283.0865</v>
      </c>
      <c r="O110" s="304">
        <f t="shared" si="182"/>
        <v>0</v>
      </c>
      <c r="P110" s="304">
        <f t="shared" si="182"/>
        <v>0</v>
      </c>
      <c r="Q110" s="304">
        <f t="shared" si="182"/>
        <v>0</v>
      </c>
      <c r="R110" s="305">
        <f t="shared" si="131"/>
        <v>78580573.367400005</v>
      </c>
      <c r="S110" s="304">
        <f t="shared" ref="S110:Z110" si="183">+S107*9.99%</f>
        <v>0</v>
      </c>
      <c r="T110" s="304">
        <f t="shared" si="183"/>
        <v>0</v>
      </c>
      <c r="U110" s="304">
        <f t="shared" si="183"/>
        <v>0</v>
      </c>
      <c r="V110" s="304">
        <f t="shared" si="183"/>
        <v>0</v>
      </c>
      <c r="W110" s="304">
        <f t="shared" si="183"/>
        <v>0</v>
      </c>
      <c r="X110" s="304">
        <f t="shared" si="183"/>
        <v>0</v>
      </c>
      <c r="Y110" s="304">
        <f t="shared" si="183"/>
        <v>0</v>
      </c>
      <c r="Z110" s="304">
        <f t="shared" si="183"/>
        <v>0</v>
      </c>
      <c r="AA110" s="305">
        <f t="shared" si="133"/>
        <v>0</v>
      </c>
      <c r="AB110" s="305">
        <f t="shared" si="119"/>
        <v>78580573.367400005</v>
      </c>
      <c r="AC110" s="37">
        <f t="shared" si="120"/>
        <v>0.31463693040000001</v>
      </c>
    </row>
    <row r="111" spans="1:29" ht="42.75" hidden="1" x14ac:dyDescent="0.2">
      <c r="B111" s="100" t="s">
        <v>557</v>
      </c>
      <c r="C111" s="171" t="s">
        <v>1364</v>
      </c>
      <c r="D111" s="304">
        <f>+D107*0%</f>
        <v>0</v>
      </c>
      <c r="E111" s="387">
        <f>SUM('ADICIONES  2018'!C111:E111)</f>
        <v>0</v>
      </c>
      <c r="F111" s="304">
        <f>+F107*0%</f>
        <v>0</v>
      </c>
      <c r="G111" s="304">
        <f>+G107*0%</f>
        <v>0</v>
      </c>
      <c r="H111" s="304">
        <f>+H107*0%</f>
        <v>0</v>
      </c>
      <c r="I111" s="304">
        <f>+I107*0%</f>
        <v>0</v>
      </c>
      <c r="J111" s="304">
        <f>+J107*0%</f>
        <v>0</v>
      </c>
      <c r="K111" s="305">
        <f t="shared" si="129"/>
        <v>0</v>
      </c>
      <c r="L111" s="304">
        <f t="shared" ref="L111:Q111" si="184">+L107*0%</f>
        <v>0</v>
      </c>
      <c r="M111" s="304">
        <f t="shared" si="184"/>
        <v>0</v>
      </c>
      <c r="N111" s="304">
        <f t="shared" si="184"/>
        <v>0</v>
      </c>
      <c r="O111" s="304">
        <f t="shared" si="184"/>
        <v>0</v>
      </c>
      <c r="P111" s="304">
        <f t="shared" si="184"/>
        <v>0</v>
      </c>
      <c r="Q111" s="304">
        <f t="shared" si="184"/>
        <v>0</v>
      </c>
      <c r="R111" s="305">
        <f t="shared" si="131"/>
        <v>0</v>
      </c>
      <c r="S111" s="304">
        <f t="shared" ref="S111:Z111" si="185">+S107*0%</f>
        <v>0</v>
      </c>
      <c r="T111" s="304">
        <f t="shared" si="185"/>
        <v>0</v>
      </c>
      <c r="U111" s="304">
        <f t="shared" si="185"/>
        <v>0</v>
      </c>
      <c r="V111" s="304">
        <f t="shared" si="185"/>
        <v>0</v>
      </c>
      <c r="W111" s="304">
        <f t="shared" si="185"/>
        <v>0</v>
      </c>
      <c r="X111" s="304">
        <f t="shared" si="185"/>
        <v>0</v>
      </c>
      <c r="Y111" s="304">
        <f t="shared" si="185"/>
        <v>0</v>
      </c>
      <c r="Z111" s="304">
        <f t="shared" si="185"/>
        <v>0</v>
      </c>
      <c r="AA111" s="305">
        <f t="shared" si="133"/>
        <v>0</v>
      </c>
      <c r="AB111" s="305">
        <f t="shared" si="119"/>
        <v>0</v>
      </c>
      <c r="AC111" s="37" t="e">
        <f t="shared" si="120"/>
        <v>#DIV/0!</v>
      </c>
    </row>
    <row r="112" spans="1:29" ht="28.5" x14ac:dyDescent="0.2">
      <c r="B112" s="100" t="s">
        <v>558</v>
      </c>
      <c r="C112" s="101" t="s">
        <v>559</v>
      </c>
      <c r="D112" s="304">
        <f>+D107*1.7982%</f>
        <v>44955000</v>
      </c>
      <c r="E112" s="387">
        <f>SUM('ADICIONES  2018'!C112:E112)</f>
        <v>0</v>
      </c>
      <c r="F112" s="304">
        <f>+F107*1.7982%</f>
        <v>0</v>
      </c>
      <c r="G112" s="304">
        <f>+G107*1.7982%</f>
        <v>0</v>
      </c>
      <c r="H112" s="304">
        <f>+H107*1.7982%</f>
        <v>0</v>
      </c>
      <c r="I112" s="304">
        <f>+I107*1.7982%</f>
        <v>0</v>
      </c>
      <c r="J112" s="304">
        <f>+J107*1.7982%</f>
        <v>0</v>
      </c>
      <c r="K112" s="305">
        <f t="shared" si="129"/>
        <v>44955000</v>
      </c>
      <c r="L112" s="304">
        <f t="shared" ref="L112:Q112" si="186">+L107*1.7982%</f>
        <v>5108710.0261500003</v>
      </c>
      <c r="M112" s="304">
        <f t="shared" si="186"/>
        <v>4516842.2244120007</v>
      </c>
      <c r="N112" s="304">
        <f t="shared" si="186"/>
        <v>4518950.9555700002</v>
      </c>
      <c r="O112" s="304">
        <f t="shared" si="186"/>
        <v>0</v>
      </c>
      <c r="P112" s="304">
        <f t="shared" si="186"/>
        <v>0</v>
      </c>
      <c r="Q112" s="304">
        <f t="shared" si="186"/>
        <v>0</v>
      </c>
      <c r="R112" s="305">
        <f t="shared" si="131"/>
        <v>14144503.206132002</v>
      </c>
      <c r="S112" s="304">
        <f t="shared" ref="S112:Z112" si="187">+S107*1.7982%</f>
        <v>0</v>
      </c>
      <c r="T112" s="304">
        <f t="shared" si="187"/>
        <v>0</v>
      </c>
      <c r="U112" s="304">
        <f t="shared" si="187"/>
        <v>0</v>
      </c>
      <c r="V112" s="304">
        <f t="shared" si="187"/>
        <v>0</v>
      </c>
      <c r="W112" s="304">
        <f t="shared" si="187"/>
        <v>0</v>
      </c>
      <c r="X112" s="304">
        <f t="shared" si="187"/>
        <v>0</v>
      </c>
      <c r="Y112" s="304">
        <f t="shared" si="187"/>
        <v>0</v>
      </c>
      <c r="Z112" s="304">
        <f t="shared" si="187"/>
        <v>0</v>
      </c>
      <c r="AA112" s="305">
        <f t="shared" si="133"/>
        <v>0</v>
      </c>
      <c r="AB112" s="305">
        <f t="shared" si="119"/>
        <v>14144503.206132002</v>
      </c>
      <c r="AC112" s="37">
        <f t="shared" si="120"/>
        <v>0.31463693040000007</v>
      </c>
    </row>
    <row r="113" spans="1:29" s="5" customFormat="1" ht="42.75" x14ac:dyDescent="0.2">
      <c r="A113" s="166"/>
      <c r="B113" s="100" t="s">
        <v>560</v>
      </c>
      <c r="C113" s="101" t="s">
        <v>561</v>
      </c>
      <c r="D113" s="304">
        <f>+D107*0.881118%</f>
        <v>22027950</v>
      </c>
      <c r="E113" s="387">
        <f>SUM('ADICIONES  2018'!C113:E113)</f>
        <v>0</v>
      </c>
      <c r="F113" s="304">
        <f>+F107*0.881118%</f>
        <v>0</v>
      </c>
      <c r="G113" s="304">
        <f>+G107*0.881118%</f>
        <v>0</v>
      </c>
      <c r="H113" s="304">
        <f>+H107*0.881118%</f>
        <v>0</v>
      </c>
      <c r="I113" s="304">
        <f>+I107*0.881118%</f>
        <v>0</v>
      </c>
      <c r="J113" s="304">
        <f>+J107*0.881118%</f>
        <v>0</v>
      </c>
      <c r="K113" s="305">
        <f t="shared" si="129"/>
        <v>22027950</v>
      </c>
      <c r="L113" s="304">
        <f t="shared" ref="L113:Q113" si="188">+L107*0.881118%</f>
        <v>2503267.9128135</v>
      </c>
      <c r="M113" s="304">
        <f t="shared" si="188"/>
        <v>2213252.68996188</v>
      </c>
      <c r="N113" s="304">
        <f t="shared" si="188"/>
        <v>2214285.9682292999</v>
      </c>
      <c r="O113" s="304">
        <f t="shared" si="188"/>
        <v>0</v>
      </c>
      <c r="P113" s="304">
        <f t="shared" si="188"/>
        <v>0</v>
      </c>
      <c r="Q113" s="304">
        <f t="shared" si="188"/>
        <v>0</v>
      </c>
      <c r="R113" s="305">
        <f t="shared" si="131"/>
        <v>6930806.5710046794</v>
      </c>
      <c r="S113" s="304">
        <f t="shared" ref="S113:Z113" si="189">+S107*0.881118%</f>
        <v>0</v>
      </c>
      <c r="T113" s="304">
        <f t="shared" si="189"/>
        <v>0</v>
      </c>
      <c r="U113" s="304">
        <f t="shared" si="189"/>
        <v>0</v>
      </c>
      <c r="V113" s="304">
        <f t="shared" si="189"/>
        <v>0</v>
      </c>
      <c r="W113" s="304">
        <f t="shared" si="189"/>
        <v>0</v>
      </c>
      <c r="X113" s="304">
        <f t="shared" si="189"/>
        <v>0</v>
      </c>
      <c r="Y113" s="304">
        <f t="shared" si="189"/>
        <v>0</v>
      </c>
      <c r="Z113" s="304">
        <f t="shared" si="189"/>
        <v>0</v>
      </c>
      <c r="AA113" s="305">
        <f t="shared" si="133"/>
        <v>0</v>
      </c>
      <c r="AB113" s="305">
        <f t="shared" si="119"/>
        <v>6930806.5710046794</v>
      </c>
      <c r="AC113" s="37">
        <f t="shared" si="120"/>
        <v>0.31463693039999996</v>
      </c>
    </row>
    <row r="114" spans="1:29" s="82" customFormat="1" ht="15.75" x14ac:dyDescent="0.2">
      <c r="A114" s="399">
        <v>1</v>
      </c>
      <c r="B114" s="114" t="s">
        <v>562</v>
      </c>
      <c r="C114" s="110" t="s">
        <v>563</v>
      </c>
      <c r="D114" s="109">
        <v>27000000000</v>
      </c>
      <c r="E114" s="387">
        <f>SUM('ADICIONES  2018'!C114:E114)</f>
        <v>0</v>
      </c>
      <c r="F114" s="109"/>
      <c r="G114" s="109"/>
      <c r="H114" s="109"/>
      <c r="I114" s="109"/>
      <c r="J114" s="109"/>
      <c r="K114" s="303">
        <f t="shared" si="129"/>
        <v>27000000000</v>
      </c>
      <c r="L114" s="109">
        <v>2548772100</v>
      </c>
      <c r="M114" s="109">
        <v>2340302200</v>
      </c>
      <c r="N114" s="109">
        <v>2054578300</v>
      </c>
      <c r="O114" s="109"/>
      <c r="P114" s="109"/>
      <c r="Q114" s="109"/>
      <c r="R114" s="303">
        <f t="shared" si="131"/>
        <v>6943652600</v>
      </c>
      <c r="S114" s="109"/>
      <c r="T114" s="109"/>
      <c r="U114" s="109"/>
      <c r="V114" s="109"/>
      <c r="W114" s="109"/>
      <c r="X114" s="109"/>
      <c r="Y114" s="109"/>
      <c r="Z114" s="109"/>
      <c r="AA114" s="303">
        <f t="shared" si="133"/>
        <v>0</v>
      </c>
      <c r="AB114" s="303">
        <f t="shared" si="119"/>
        <v>6943652600</v>
      </c>
      <c r="AC114" s="108">
        <f t="shared" si="120"/>
        <v>0.25717231851851852</v>
      </c>
    </row>
    <row r="115" spans="1:29" ht="28.5" x14ac:dyDescent="0.2">
      <c r="B115" s="100" t="s">
        <v>564</v>
      </c>
      <c r="C115" s="101" t="s">
        <v>565</v>
      </c>
      <c r="D115" s="304">
        <f>+D114*87.230682%</f>
        <v>23552284140</v>
      </c>
      <c r="E115" s="387">
        <f>SUM('ADICIONES  2018'!C115:E115)</f>
        <v>0</v>
      </c>
      <c r="F115" s="304">
        <f>+F114*87.230682%</f>
        <v>0</v>
      </c>
      <c r="G115" s="304">
        <f>+G114*87.230682%</f>
        <v>0</v>
      </c>
      <c r="H115" s="304">
        <f>+H114*87.230682%</f>
        <v>0</v>
      </c>
      <c r="I115" s="304">
        <f>+I114*87.230682%</f>
        <v>0</v>
      </c>
      <c r="J115" s="304">
        <f>+J114*87.230682%</f>
        <v>0</v>
      </c>
      <c r="K115" s="305">
        <f t="shared" si="129"/>
        <v>23552284140</v>
      </c>
      <c r="L115" s="304">
        <f t="shared" ref="L115:Q115" si="190">+L114*87.230682%</f>
        <v>2223311285.4557223</v>
      </c>
      <c r="M115" s="304">
        <f t="shared" si="190"/>
        <v>2041461569.9210041</v>
      </c>
      <c r="N115" s="304">
        <f t="shared" si="190"/>
        <v>1792222663.3140061</v>
      </c>
      <c r="O115" s="304">
        <f t="shared" si="190"/>
        <v>0</v>
      </c>
      <c r="P115" s="304">
        <f t="shared" si="190"/>
        <v>0</v>
      </c>
      <c r="Q115" s="304">
        <f t="shared" si="190"/>
        <v>0</v>
      </c>
      <c r="R115" s="305">
        <f t="shared" si="131"/>
        <v>6056995518.690732</v>
      </c>
      <c r="S115" s="304">
        <f t="shared" ref="S115:Z115" si="191">+S114*87.230682%</f>
        <v>0</v>
      </c>
      <c r="T115" s="304">
        <f t="shared" si="191"/>
        <v>0</v>
      </c>
      <c r="U115" s="304">
        <f t="shared" si="191"/>
        <v>0</v>
      </c>
      <c r="V115" s="304">
        <f t="shared" si="191"/>
        <v>0</v>
      </c>
      <c r="W115" s="304">
        <f t="shared" si="191"/>
        <v>0</v>
      </c>
      <c r="X115" s="304">
        <f t="shared" si="191"/>
        <v>0</v>
      </c>
      <c r="Y115" s="304">
        <f t="shared" si="191"/>
        <v>0</v>
      </c>
      <c r="Z115" s="304">
        <f t="shared" si="191"/>
        <v>0</v>
      </c>
      <c r="AA115" s="305">
        <f t="shared" si="133"/>
        <v>0</v>
      </c>
      <c r="AB115" s="305">
        <f t="shared" si="119"/>
        <v>6056995518.690732</v>
      </c>
      <c r="AC115" s="37">
        <f t="shared" si="120"/>
        <v>0.25717231851851852</v>
      </c>
    </row>
    <row r="116" spans="1:29" x14ac:dyDescent="0.2">
      <c r="B116" s="100" t="s">
        <v>566</v>
      </c>
      <c r="C116" s="101" t="s">
        <v>567</v>
      </c>
      <c r="D116" s="304">
        <f>+D114*0.1%</f>
        <v>27000000</v>
      </c>
      <c r="E116" s="387">
        <f>SUM('ADICIONES  2018'!C116:E116)</f>
        <v>0</v>
      </c>
      <c r="F116" s="304">
        <f>+F114*0.1%</f>
        <v>0</v>
      </c>
      <c r="G116" s="304">
        <f>+G114*0.1%</f>
        <v>0</v>
      </c>
      <c r="H116" s="304">
        <f>+H114*0.1%</f>
        <v>0</v>
      </c>
      <c r="I116" s="304">
        <f>+I114*0.1%</f>
        <v>0</v>
      </c>
      <c r="J116" s="304">
        <f>+J114*0.1%</f>
        <v>0</v>
      </c>
      <c r="K116" s="305">
        <f t="shared" si="129"/>
        <v>27000000</v>
      </c>
      <c r="L116" s="304">
        <f t="shared" ref="L116:Q116" si="192">+L114*0.1%</f>
        <v>2548772.1</v>
      </c>
      <c r="M116" s="304">
        <f t="shared" si="192"/>
        <v>2340302.2000000002</v>
      </c>
      <c r="N116" s="304">
        <f t="shared" si="192"/>
        <v>2054578.3</v>
      </c>
      <c r="O116" s="304">
        <f t="shared" si="192"/>
        <v>0</v>
      </c>
      <c r="P116" s="304">
        <f t="shared" si="192"/>
        <v>0</v>
      </c>
      <c r="Q116" s="304">
        <f t="shared" si="192"/>
        <v>0</v>
      </c>
      <c r="R116" s="305">
        <f t="shared" si="131"/>
        <v>6943652.6000000006</v>
      </c>
      <c r="S116" s="304">
        <f t="shared" ref="S116:Z116" si="193">+S114*0.1%</f>
        <v>0</v>
      </c>
      <c r="T116" s="304">
        <f t="shared" si="193"/>
        <v>0</v>
      </c>
      <c r="U116" s="304">
        <f t="shared" si="193"/>
        <v>0</v>
      </c>
      <c r="V116" s="304">
        <f t="shared" si="193"/>
        <v>0</v>
      </c>
      <c r="W116" s="304">
        <f t="shared" si="193"/>
        <v>0</v>
      </c>
      <c r="X116" s="304">
        <f t="shared" si="193"/>
        <v>0</v>
      </c>
      <c r="Y116" s="304">
        <f t="shared" si="193"/>
        <v>0</v>
      </c>
      <c r="Z116" s="304">
        <f t="shared" si="193"/>
        <v>0</v>
      </c>
      <c r="AA116" s="305">
        <f t="shared" si="133"/>
        <v>0</v>
      </c>
      <c r="AB116" s="305">
        <f t="shared" si="119"/>
        <v>6943652.6000000006</v>
      </c>
      <c r="AC116" s="37">
        <f t="shared" si="120"/>
        <v>0.25717231851851852</v>
      </c>
    </row>
    <row r="117" spans="1:29" s="5" customFormat="1" x14ac:dyDescent="0.2">
      <c r="A117" s="400"/>
      <c r="B117" s="100" t="s">
        <v>568</v>
      </c>
      <c r="C117" s="101" t="s">
        <v>569</v>
      </c>
      <c r="D117" s="304">
        <f>+D114*9.99%</f>
        <v>2697300000</v>
      </c>
      <c r="E117" s="387">
        <f>SUM('ADICIONES  2018'!C117:E117)</f>
        <v>0</v>
      </c>
      <c r="F117" s="304">
        <f>+F114*9.99%</f>
        <v>0</v>
      </c>
      <c r="G117" s="304">
        <f>+G114*9.99%</f>
        <v>0</v>
      </c>
      <c r="H117" s="304">
        <f>+H114*9.99%</f>
        <v>0</v>
      </c>
      <c r="I117" s="304">
        <f>+I114*9.99%</f>
        <v>0</v>
      </c>
      <c r="J117" s="304">
        <f>+J114*9.99%</f>
        <v>0</v>
      </c>
      <c r="K117" s="305">
        <f t="shared" si="129"/>
        <v>2697300000</v>
      </c>
      <c r="L117" s="304">
        <f t="shared" ref="L117:Q117" si="194">+L114*9.99%</f>
        <v>254622332.79000002</v>
      </c>
      <c r="M117" s="304">
        <f t="shared" si="194"/>
        <v>233796189.78</v>
      </c>
      <c r="N117" s="304">
        <f t="shared" si="194"/>
        <v>205252372.17000002</v>
      </c>
      <c r="O117" s="304">
        <f t="shared" si="194"/>
        <v>0</v>
      </c>
      <c r="P117" s="304">
        <f t="shared" si="194"/>
        <v>0</v>
      </c>
      <c r="Q117" s="304">
        <f t="shared" si="194"/>
        <v>0</v>
      </c>
      <c r="R117" s="305">
        <f t="shared" si="131"/>
        <v>693670894.74000001</v>
      </c>
      <c r="S117" s="304">
        <f t="shared" ref="S117:Z117" si="195">+S114*9.99%</f>
        <v>0</v>
      </c>
      <c r="T117" s="304">
        <f t="shared" si="195"/>
        <v>0</v>
      </c>
      <c r="U117" s="304">
        <f t="shared" si="195"/>
        <v>0</v>
      </c>
      <c r="V117" s="304">
        <f t="shared" si="195"/>
        <v>0</v>
      </c>
      <c r="W117" s="304">
        <f t="shared" si="195"/>
        <v>0</v>
      </c>
      <c r="X117" s="304">
        <f t="shared" si="195"/>
        <v>0</v>
      </c>
      <c r="Y117" s="304">
        <f t="shared" si="195"/>
        <v>0</v>
      </c>
      <c r="Z117" s="304">
        <f t="shared" si="195"/>
        <v>0</v>
      </c>
      <c r="AA117" s="305">
        <f t="shared" si="133"/>
        <v>0</v>
      </c>
      <c r="AB117" s="305">
        <f t="shared" si="119"/>
        <v>693670894.74000001</v>
      </c>
      <c r="AC117" s="37">
        <f t="shared" si="120"/>
        <v>0.25717231851851852</v>
      </c>
    </row>
    <row r="118" spans="1:29" s="5" customFormat="1" ht="42.75" hidden="1" x14ac:dyDescent="0.2">
      <c r="A118" s="166"/>
      <c r="B118" s="100" t="s">
        <v>570</v>
      </c>
      <c r="C118" s="171" t="s">
        <v>1365</v>
      </c>
      <c r="D118" s="304">
        <f>+D114*0%</f>
        <v>0</v>
      </c>
      <c r="E118" s="387">
        <f>SUM('ADICIONES  2018'!C118:E118)</f>
        <v>0</v>
      </c>
      <c r="F118" s="304">
        <f>+F114*0%</f>
        <v>0</v>
      </c>
      <c r="G118" s="304">
        <f>+G114*0%</f>
        <v>0</v>
      </c>
      <c r="H118" s="304">
        <f>+H114*0%</f>
        <v>0</v>
      </c>
      <c r="I118" s="304">
        <f>+I114*0%</f>
        <v>0</v>
      </c>
      <c r="J118" s="304">
        <f>+J114*0%</f>
        <v>0</v>
      </c>
      <c r="K118" s="305">
        <f t="shared" si="129"/>
        <v>0</v>
      </c>
      <c r="L118" s="304">
        <f t="shared" ref="L118:Q118" si="196">+L114*0%</f>
        <v>0</v>
      </c>
      <c r="M118" s="304">
        <f t="shared" si="196"/>
        <v>0</v>
      </c>
      <c r="N118" s="304">
        <f t="shared" si="196"/>
        <v>0</v>
      </c>
      <c r="O118" s="304">
        <f t="shared" si="196"/>
        <v>0</v>
      </c>
      <c r="P118" s="304">
        <f t="shared" si="196"/>
        <v>0</v>
      </c>
      <c r="Q118" s="304">
        <f t="shared" si="196"/>
        <v>0</v>
      </c>
      <c r="R118" s="305">
        <f t="shared" si="131"/>
        <v>0</v>
      </c>
      <c r="S118" s="304">
        <f t="shared" ref="S118:Z118" si="197">+S114*0%</f>
        <v>0</v>
      </c>
      <c r="T118" s="304">
        <f t="shared" si="197"/>
        <v>0</v>
      </c>
      <c r="U118" s="304">
        <f t="shared" si="197"/>
        <v>0</v>
      </c>
      <c r="V118" s="304">
        <f t="shared" si="197"/>
        <v>0</v>
      </c>
      <c r="W118" s="304">
        <f t="shared" si="197"/>
        <v>0</v>
      </c>
      <c r="X118" s="304">
        <f t="shared" si="197"/>
        <v>0</v>
      </c>
      <c r="Y118" s="304">
        <f t="shared" si="197"/>
        <v>0</v>
      </c>
      <c r="Z118" s="304">
        <f t="shared" si="197"/>
        <v>0</v>
      </c>
      <c r="AA118" s="305">
        <f t="shared" si="133"/>
        <v>0</v>
      </c>
      <c r="AB118" s="305">
        <f t="shared" si="119"/>
        <v>0</v>
      </c>
      <c r="AC118" s="37" t="e">
        <f t="shared" si="120"/>
        <v>#DIV/0!</v>
      </c>
    </row>
    <row r="119" spans="1:29" ht="28.5" x14ac:dyDescent="0.2">
      <c r="B119" s="100" t="s">
        <v>571</v>
      </c>
      <c r="C119" s="101" t="s">
        <v>572</v>
      </c>
      <c r="D119" s="304">
        <f>+D114*1.7982%</f>
        <v>485514000.00000006</v>
      </c>
      <c r="E119" s="387">
        <f>SUM('ADICIONES  2018'!C119:E119)</f>
        <v>0</v>
      </c>
      <c r="F119" s="304">
        <f>+F114*1.7982%</f>
        <v>0</v>
      </c>
      <c r="G119" s="304">
        <f>+G114*1.7982%</f>
        <v>0</v>
      </c>
      <c r="H119" s="304">
        <f>+H114*1.7982%</f>
        <v>0</v>
      </c>
      <c r="I119" s="304">
        <f>+I114*1.7982%</f>
        <v>0</v>
      </c>
      <c r="J119" s="304">
        <f>+J114*1.7982%</f>
        <v>0</v>
      </c>
      <c r="K119" s="305">
        <f t="shared" si="129"/>
        <v>485514000.00000006</v>
      </c>
      <c r="L119" s="304">
        <f t="shared" ref="L119:Q119" si="198">+L114*1.7982%</f>
        <v>45832019.902200006</v>
      </c>
      <c r="M119" s="304">
        <f t="shared" si="198"/>
        <v>42083314.160400003</v>
      </c>
      <c r="N119" s="304">
        <f t="shared" si="198"/>
        <v>36945426.990600005</v>
      </c>
      <c r="O119" s="304">
        <f t="shared" si="198"/>
        <v>0</v>
      </c>
      <c r="P119" s="304">
        <f t="shared" si="198"/>
        <v>0</v>
      </c>
      <c r="Q119" s="304">
        <f t="shared" si="198"/>
        <v>0</v>
      </c>
      <c r="R119" s="305">
        <f t="shared" si="131"/>
        <v>124860761.05320002</v>
      </c>
      <c r="S119" s="304">
        <f t="shared" ref="S119:Z119" si="199">+S114*1.7982%</f>
        <v>0</v>
      </c>
      <c r="T119" s="304">
        <f t="shared" si="199"/>
        <v>0</v>
      </c>
      <c r="U119" s="304">
        <f t="shared" si="199"/>
        <v>0</v>
      </c>
      <c r="V119" s="304">
        <f t="shared" si="199"/>
        <v>0</v>
      </c>
      <c r="W119" s="304">
        <f t="shared" si="199"/>
        <v>0</v>
      </c>
      <c r="X119" s="304">
        <f t="shared" si="199"/>
        <v>0</v>
      </c>
      <c r="Y119" s="304">
        <f t="shared" si="199"/>
        <v>0</v>
      </c>
      <c r="Z119" s="304">
        <f t="shared" si="199"/>
        <v>0</v>
      </c>
      <c r="AA119" s="305">
        <f t="shared" si="133"/>
        <v>0</v>
      </c>
      <c r="AB119" s="305">
        <f t="shared" si="119"/>
        <v>124860761.05320002</v>
      </c>
      <c r="AC119" s="37">
        <f t="shared" si="120"/>
        <v>0.25717231851851852</v>
      </c>
    </row>
    <row r="120" spans="1:29" ht="42.75" x14ac:dyDescent="0.2">
      <c r="B120" s="100" t="s">
        <v>573</v>
      </c>
      <c r="C120" s="101" t="s">
        <v>574</v>
      </c>
      <c r="D120" s="304">
        <f>+D114*0.881118%</f>
        <v>237901860</v>
      </c>
      <c r="E120" s="387">
        <f>SUM('ADICIONES  2018'!C120:E120)</f>
        <v>0</v>
      </c>
      <c r="F120" s="304">
        <f>+F114*0.881118%</f>
        <v>0</v>
      </c>
      <c r="G120" s="304">
        <f>+G114*0.881118%</f>
        <v>0</v>
      </c>
      <c r="H120" s="304">
        <f>+H114*0.881118%</f>
        <v>0</v>
      </c>
      <c r="I120" s="304">
        <f>+I114*0.881118%</f>
        <v>0</v>
      </c>
      <c r="J120" s="304">
        <f>+J114*0.881118%</f>
        <v>0</v>
      </c>
      <c r="K120" s="305">
        <f t="shared" si="129"/>
        <v>237901860</v>
      </c>
      <c r="L120" s="304">
        <f t="shared" ref="L120:Q120" si="200">+L114*0.881118%</f>
        <v>22457689.752078</v>
      </c>
      <c r="M120" s="304">
        <f t="shared" si="200"/>
        <v>20620823.938595999</v>
      </c>
      <c r="N120" s="304">
        <f t="shared" si="200"/>
        <v>18103259.225393999</v>
      </c>
      <c r="O120" s="304">
        <f t="shared" si="200"/>
        <v>0</v>
      </c>
      <c r="P120" s="304">
        <f t="shared" si="200"/>
        <v>0</v>
      </c>
      <c r="Q120" s="304">
        <f t="shared" si="200"/>
        <v>0</v>
      </c>
      <c r="R120" s="305">
        <f t="shared" si="131"/>
        <v>61181772.916068003</v>
      </c>
      <c r="S120" s="304">
        <f t="shared" ref="S120:Z120" si="201">+S114*0.881118%</f>
        <v>0</v>
      </c>
      <c r="T120" s="304">
        <f t="shared" si="201"/>
        <v>0</v>
      </c>
      <c r="U120" s="304">
        <f t="shared" si="201"/>
        <v>0</v>
      </c>
      <c r="V120" s="304">
        <f t="shared" si="201"/>
        <v>0</v>
      </c>
      <c r="W120" s="304">
        <f t="shared" si="201"/>
        <v>0</v>
      </c>
      <c r="X120" s="304">
        <f t="shared" si="201"/>
        <v>0</v>
      </c>
      <c r="Y120" s="304">
        <f t="shared" si="201"/>
        <v>0</v>
      </c>
      <c r="Z120" s="304">
        <f t="shared" si="201"/>
        <v>0</v>
      </c>
      <c r="AA120" s="305">
        <f t="shared" si="133"/>
        <v>0</v>
      </c>
      <c r="AB120" s="305">
        <f t="shared" si="119"/>
        <v>61181772.916068003</v>
      </c>
      <c r="AC120" s="37">
        <f t="shared" si="120"/>
        <v>0.25717231851851852</v>
      </c>
    </row>
    <row r="121" spans="1:29" s="82" customFormat="1" ht="31.5" x14ac:dyDescent="0.2">
      <c r="A121" s="399">
        <v>1</v>
      </c>
      <c r="B121" s="114" t="s">
        <v>575</v>
      </c>
      <c r="C121" s="110" t="s">
        <v>576</v>
      </c>
      <c r="D121" s="109">
        <f>+D122+D127+D124+D132+D150+D143+D137+D153</f>
        <v>177024000000</v>
      </c>
      <c r="E121" s="154">
        <f>SUM('ADICIONES  2018'!C121:E121)</f>
        <v>0</v>
      </c>
      <c r="F121" s="109">
        <f>+F122+F127+F124+F132+F150+F143+F137+F153</f>
        <v>0</v>
      </c>
      <c r="G121" s="109">
        <f>+G122+G127+G124+G132+G150+G143+G137+G153</f>
        <v>0</v>
      </c>
      <c r="H121" s="109">
        <f>+H122+H127+H124+H132+H150+H143+H137+H153</f>
        <v>0</v>
      </c>
      <c r="I121" s="109">
        <f>+I122+I127+I124+I132+I150+I143+I137+I153</f>
        <v>0</v>
      </c>
      <c r="J121" s="109">
        <f>+J122+J127+J124+J132+J150+J143+J137+J153</f>
        <v>0</v>
      </c>
      <c r="K121" s="303">
        <f t="shared" si="129"/>
        <v>177024000000</v>
      </c>
      <c r="L121" s="109">
        <f t="shared" ref="L121:Q121" si="202">+L122+L127+L124+L132+L150+L143+L137+L153</f>
        <v>20037530096</v>
      </c>
      <c r="M121" s="109">
        <f t="shared" si="202"/>
        <v>7756256150</v>
      </c>
      <c r="N121" s="109">
        <f t="shared" si="202"/>
        <v>12352925881</v>
      </c>
      <c r="O121" s="109">
        <f t="shared" si="202"/>
        <v>0</v>
      </c>
      <c r="P121" s="109">
        <f t="shared" si="202"/>
        <v>0</v>
      </c>
      <c r="Q121" s="109">
        <f t="shared" si="202"/>
        <v>0</v>
      </c>
      <c r="R121" s="303">
        <f t="shared" si="131"/>
        <v>40146712127</v>
      </c>
      <c r="S121" s="109">
        <f t="shared" ref="S121:Z121" si="203">+S122+S127+S124+S132+S150+S143+S137+S153</f>
        <v>0</v>
      </c>
      <c r="T121" s="109">
        <f t="shared" si="203"/>
        <v>0</v>
      </c>
      <c r="U121" s="109">
        <f t="shared" si="203"/>
        <v>0</v>
      </c>
      <c r="V121" s="109">
        <f t="shared" si="203"/>
        <v>0</v>
      </c>
      <c r="W121" s="109">
        <f t="shared" si="203"/>
        <v>0</v>
      </c>
      <c r="X121" s="109">
        <f t="shared" si="203"/>
        <v>0</v>
      </c>
      <c r="Y121" s="109">
        <f t="shared" si="203"/>
        <v>0</v>
      </c>
      <c r="Z121" s="109">
        <f t="shared" si="203"/>
        <v>0</v>
      </c>
      <c r="AA121" s="303">
        <f t="shared" si="133"/>
        <v>0</v>
      </c>
      <c r="AB121" s="303">
        <f t="shared" si="119"/>
        <v>40146712127</v>
      </c>
      <c r="AC121" s="108">
        <f t="shared" si="120"/>
        <v>0.2267868318815528</v>
      </c>
    </row>
    <row r="122" spans="1:29" s="82" customFormat="1" ht="15.75" x14ac:dyDescent="0.2">
      <c r="A122" s="399">
        <v>1</v>
      </c>
      <c r="B122" s="114" t="s">
        <v>577</v>
      </c>
      <c r="C122" s="110" t="s">
        <v>578</v>
      </c>
      <c r="D122" s="109">
        <v>18400000000</v>
      </c>
      <c r="E122" s="154">
        <f>SUM('ADICIONES  2018'!C122:E122)</f>
        <v>0</v>
      </c>
      <c r="F122" s="109"/>
      <c r="G122" s="109"/>
      <c r="H122" s="109"/>
      <c r="I122" s="109"/>
      <c r="J122" s="109"/>
      <c r="K122" s="303">
        <f t="shared" si="129"/>
        <v>18400000000</v>
      </c>
      <c r="L122" s="109">
        <v>2046357335</v>
      </c>
      <c r="M122" s="109">
        <v>782782881</v>
      </c>
      <c r="N122" s="109">
        <v>1458170276</v>
      </c>
      <c r="O122" s="109"/>
      <c r="P122" s="109"/>
      <c r="Q122" s="109"/>
      <c r="R122" s="303">
        <f t="shared" si="131"/>
        <v>4287310492</v>
      </c>
      <c r="S122" s="109"/>
      <c r="T122" s="109"/>
      <c r="U122" s="109"/>
      <c r="V122" s="109"/>
      <c r="W122" s="109"/>
      <c r="X122" s="109"/>
      <c r="Y122" s="109"/>
      <c r="Z122" s="109"/>
      <c r="AA122" s="303">
        <f t="shared" si="133"/>
        <v>0</v>
      </c>
      <c r="AB122" s="303">
        <f t="shared" si="119"/>
        <v>4287310492</v>
      </c>
      <c r="AC122" s="108">
        <f t="shared" si="120"/>
        <v>0.23300600499999999</v>
      </c>
    </row>
    <row r="123" spans="1:29" ht="28.5" x14ac:dyDescent="0.2">
      <c r="B123" s="100" t="s">
        <v>579</v>
      </c>
      <c r="C123" s="101" t="s">
        <v>580</v>
      </c>
      <c r="D123" s="304">
        <f>+D122</f>
        <v>18400000000</v>
      </c>
      <c r="E123" s="387">
        <f>SUM('ADICIONES  2018'!C123:E123)</f>
        <v>0</v>
      </c>
      <c r="F123" s="304">
        <f>+F122</f>
        <v>0</v>
      </c>
      <c r="G123" s="304">
        <f>+G122</f>
        <v>0</v>
      </c>
      <c r="H123" s="304">
        <f>+H122</f>
        <v>0</v>
      </c>
      <c r="I123" s="304">
        <f>+I122</f>
        <v>0</v>
      </c>
      <c r="J123" s="304">
        <f>+J122</f>
        <v>0</v>
      </c>
      <c r="K123" s="305">
        <f t="shared" si="129"/>
        <v>18400000000</v>
      </c>
      <c r="L123" s="304">
        <f t="shared" ref="L123:Q123" si="204">+L122</f>
        <v>2046357335</v>
      </c>
      <c r="M123" s="304">
        <f t="shared" si="204"/>
        <v>782782881</v>
      </c>
      <c r="N123" s="304">
        <f t="shared" si="204"/>
        <v>1458170276</v>
      </c>
      <c r="O123" s="304">
        <f t="shared" si="204"/>
        <v>0</v>
      </c>
      <c r="P123" s="304">
        <f t="shared" si="204"/>
        <v>0</v>
      </c>
      <c r="Q123" s="304">
        <f t="shared" si="204"/>
        <v>0</v>
      </c>
      <c r="R123" s="305">
        <f t="shared" si="131"/>
        <v>4287310492</v>
      </c>
      <c r="S123" s="304">
        <f t="shared" ref="S123:Z123" si="205">+S122</f>
        <v>0</v>
      </c>
      <c r="T123" s="304">
        <f t="shared" si="205"/>
        <v>0</v>
      </c>
      <c r="U123" s="304">
        <f t="shared" si="205"/>
        <v>0</v>
      </c>
      <c r="V123" s="304">
        <f t="shared" si="205"/>
        <v>0</v>
      </c>
      <c r="W123" s="304">
        <f t="shared" si="205"/>
        <v>0</v>
      </c>
      <c r="X123" s="304">
        <f t="shared" si="205"/>
        <v>0</v>
      </c>
      <c r="Y123" s="304">
        <f t="shared" si="205"/>
        <v>0</v>
      </c>
      <c r="Z123" s="304">
        <f t="shared" si="205"/>
        <v>0</v>
      </c>
      <c r="AA123" s="305">
        <f t="shared" si="133"/>
        <v>0</v>
      </c>
      <c r="AB123" s="305">
        <f t="shared" si="119"/>
        <v>4287310492</v>
      </c>
      <c r="AC123" s="37">
        <f t="shared" si="120"/>
        <v>0.23300600499999999</v>
      </c>
    </row>
    <row r="124" spans="1:29" s="82" customFormat="1" ht="15.75" x14ac:dyDescent="0.2">
      <c r="A124" s="399">
        <v>1</v>
      </c>
      <c r="B124" s="114" t="s">
        <v>581</v>
      </c>
      <c r="C124" s="110" t="s">
        <v>582</v>
      </c>
      <c r="D124" s="109">
        <v>13500000000</v>
      </c>
      <c r="E124" s="154">
        <f>SUM('ADICIONES  2018'!C124:E124)</f>
        <v>0</v>
      </c>
      <c r="F124" s="303"/>
      <c r="G124" s="109"/>
      <c r="H124" s="303"/>
      <c r="I124" s="303"/>
      <c r="J124" s="303"/>
      <c r="K124" s="303">
        <f t="shared" si="129"/>
        <v>13500000000</v>
      </c>
      <c r="L124" s="109">
        <v>1092090830</v>
      </c>
      <c r="M124" s="109">
        <v>466787320</v>
      </c>
      <c r="N124" s="109">
        <v>836211115</v>
      </c>
      <c r="O124" s="109"/>
      <c r="P124" s="109"/>
      <c r="Q124" s="109"/>
      <c r="R124" s="303">
        <f t="shared" si="131"/>
        <v>2395089265</v>
      </c>
      <c r="S124" s="109"/>
      <c r="T124" s="109"/>
      <c r="U124" s="109"/>
      <c r="V124" s="109"/>
      <c r="W124" s="109"/>
      <c r="X124" s="109"/>
      <c r="Y124" s="109"/>
      <c r="Z124" s="109"/>
      <c r="AA124" s="303">
        <f t="shared" si="133"/>
        <v>0</v>
      </c>
      <c r="AB124" s="303">
        <f t="shared" si="119"/>
        <v>2395089265</v>
      </c>
      <c r="AC124" s="108">
        <f t="shared" si="120"/>
        <v>0.17741401962962963</v>
      </c>
    </row>
    <row r="125" spans="1:29" x14ac:dyDescent="0.2">
      <c r="B125" s="100" t="s">
        <v>583</v>
      </c>
      <c r="C125" s="101" t="s">
        <v>584</v>
      </c>
      <c r="D125" s="304">
        <f>+D124*80%</f>
        <v>10800000000</v>
      </c>
      <c r="E125" s="387">
        <f>SUM('ADICIONES  2018'!C125:E125)</f>
        <v>0</v>
      </c>
      <c r="F125" s="304">
        <f>+F124*80%</f>
        <v>0</v>
      </c>
      <c r="G125" s="304">
        <f>+G124*80%</f>
        <v>0</v>
      </c>
      <c r="H125" s="304">
        <f>+H124*80%</f>
        <v>0</v>
      </c>
      <c r="I125" s="304">
        <f>+I124*80%</f>
        <v>0</v>
      </c>
      <c r="J125" s="304">
        <f>+J124*80%</f>
        <v>0</v>
      </c>
      <c r="K125" s="305">
        <f t="shared" si="129"/>
        <v>10800000000</v>
      </c>
      <c r="L125" s="304">
        <f t="shared" ref="L125:Q125" si="206">+L124*80%</f>
        <v>873672664</v>
      </c>
      <c r="M125" s="304">
        <f t="shared" si="206"/>
        <v>373429856</v>
      </c>
      <c r="N125" s="304">
        <f t="shared" si="206"/>
        <v>668968892</v>
      </c>
      <c r="O125" s="304">
        <f t="shared" si="206"/>
        <v>0</v>
      </c>
      <c r="P125" s="304">
        <f t="shared" si="206"/>
        <v>0</v>
      </c>
      <c r="Q125" s="304">
        <f t="shared" si="206"/>
        <v>0</v>
      </c>
      <c r="R125" s="305">
        <f t="shared" si="131"/>
        <v>1916071412</v>
      </c>
      <c r="S125" s="304">
        <f t="shared" ref="S125:Z125" si="207">+S124*80%</f>
        <v>0</v>
      </c>
      <c r="T125" s="304">
        <f t="shared" si="207"/>
        <v>0</v>
      </c>
      <c r="U125" s="304">
        <f t="shared" si="207"/>
        <v>0</v>
      </c>
      <c r="V125" s="304">
        <f t="shared" si="207"/>
        <v>0</v>
      </c>
      <c r="W125" s="304">
        <f t="shared" si="207"/>
        <v>0</v>
      </c>
      <c r="X125" s="304">
        <f t="shared" si="207"/>
        <v>0</v>
      </c>
      <c r="Y125" s="304">
        <f t="shared" si="207"/>
        <v>0</v>
      </c>
      <c r="Z125" s="304">
        <f t="shared" si="207"/>
        <v>0</v>
      </c>
      <c r="AA125" s="305">
        <f t="shared" si="133"/>
        <v>0</v>
      </c>
      <c r="AB125" s="305">
        <f t="shared" si="119"/>
        <v>1916071412</v>
      </c>
      <c r="AC125" s="37">
        <f t="shared" si="120"/>
        <v>0.17741401962962963</v>
      </c>
    </row>
    <row r="126" spans="1:29" x14ac:dyDescent="0.2">
      <c r="B126" s="100" t="s">
        <v>585</v>
      </c>
      <c r="C126" s="101" t="s">
        <v>586</v>
      </c>
      <c r="D126" s="304">
        <f>+D124*20%</f>
        <v>2700000000</v>
      </c>
      <c r="E126" s="387">
        <f>SUM('ADICIONES  2018'!C126:E126)</f>
        <v>0</v>
      </c>
      <c r="F126" s="304">
        <f>+F124*20%</f>
        <v>0</v>
      </c>
      <c r="G126" s="304">
        <f>+G124*20%</f>
        <v>0</v>
      </c>
      <c r="H126" s="304">
        <f>+H124*20%</f>
        <v>0</v>
      </c>
      <c r="I126" s="304">
        <f>+I124*20%</f>
        <v>0</v>
      </c>
      <c r="J126" s="304">
        <f>+J124*20%</f>
        <v>0</v>
      </c>
      <c r="K126" s="305">
        <f t="shared" si="129"/>
        <v>2700000000</v>
      </c>
      <c r="L126" s="304">
        <f t="shared" ref="L126:Q126" si="208">+L124*20%</f>
        <v>218418166</v>
      </c>
      <c r="M126" s="304">
        <f t="shared" si="208"/>
        <v>93357464</v>
      </c>
      <c r="N126" s="304">
        <f t="shared" si="208"/>
        <v>167242223</v>
      </c>
      <c r="O126" s="304">
        <f t="shared" si="208"/>
        <v>0</v>
      </c>
      <c r="P126" s="304">
        <f t="shared" si="208"/>
        <v>0</v>
      </c>
      <c r="Q126" s="304">
        <f t="shared" si="208"/>
        <v>0</v>
      </c>
      <c r="R126" s="305">
        <f t="shared" si="131"/>
        <v>479017853</v>
      </c>
      <c r="S126" s="304">
        <f t="shared" ref="S126:Z126" si="209">+S124*20%</f>
        <v>0</v>
      </c>
      <c r="T126" s="304">
        <f t="shared" si="209"/>
        <v>0</v>
      </c>
      <c r="U126" s="304">
        <f t="shared" si="209"/>
        <v>0</v>
      </c>
      <c r="V126" s="304">
        <f t="shared" si="209"/>
        <v>0</v>
      </c>
      <c r="W126" s="304">
        <f t="shared" si="209"/>
        <v>0</v>
      </c>
      <c r="X126" s="304">
        <f t="shared" si="209"/>
        <v>0</v>
      </c>
      <c r="Y126" s="304">
        <f t="shared" si="209"/>
        <v>0</v>
      </c>
      <c r="Z126" s="304">
        <f t="shared" si="209"/>
        <v>0</v>
      </c>
      <c r="AA126" s="305">
        <f t="shared" si="133"/>
        <v>0</v>
      </c>
      <c r="AB126" s="305">
        <f t="shared" si="119"/>
        <v>479017853</v>
      </c>
      <c r="AC126" s="37">
        <f t="shared" si="120"/>
        <v>0.17741401962962963</v>
      </c>
    </row>
    <row r="127" spans="1:29" s="82" customFormat="1" ht="15.75" x14ac:dyDescent="0.2">
      <c r="A127" s="399">
        <v>1</v>
      </c>
      <c r="B127" s="114" t="s">
        <v>587</v>
      </c>
      <c r="C127" s="110" t="s">
        <v>588</v>
      </c>
      <c r="D127" s="109">
        <v>12500000000</v>
      </c>
      <c r="E127" s="154">
        <f>SUM('ADICIONES  2018'!C127:E127)</f>
        <v>0</v>
      </c>
      <c r="F127" s="109"/>
      <c r="G127" s="109"/>
      <c r="H127" s="109"/>
      <c r="I127" s="109"/>
      <c r="J127" s="109"/>
      <c r="K127" s="303">
        <f t="shared" si="129"/>
        <v>12500000000</v>
      </c>
      <c r="L127" s="109">
        <v>888955705</v>
      </c>
      <c r="M127" s="109">
        <v>564117432</v>
      </c>
      <c r="N127" s="109">
        <v>823676008</v>
      </c>
      <c r="O127" s="109"/>
      <c r="P127" s="109"/>
      <c r="Q127" s="109"/>
      <c r="R127" s="303">
        <f t="shared" si="131"/>
        <v>2276749145</v>
      </c>
      <c r="S127" s="109"/>
      <c r="T127" s="109"/>
      <c r="U127" s="109"/>
      <c r="V127" s="109"/>
      <c r="W127" s="109"/>
      <c r="X127" s="109"/>
      <c r="Y127" s="109"/>
      <c r="Z127" s="109"/>
      <c r="AA127" s="303">
        <f t="shared" si="133"/>
        <v>0</v>
      </c>
      <c r="AB127" s="303">
        <f t="shared" si="119"/>
        <v>2276749145</v>
      </c>
      <c r="AC127" s="108">
        <f t="shared" si="120"/>
        <v>0.1821399316</v>
      </c>
    </row>
    <row r="128" spans="1:29" x14ac:dyDescent="0.2">
      <c r="B128" s="100" t="s">
        <v>589</v>
      </c>
      <c r="C128" s="101" t="s">
        <v>590</v>
      </c>
      <c r="D128" s="304">
        <f>+D127*60%</f>
        <v>7500000000</v>
      </c>
      <c r="E128" s="387">
        <f>SUM('ADICIONES  2018'!C128:E128)</f>
        <v>0</v>
      </c>
      <c r="F128" s="304">
        <f>+F127*60%</f>
        <v>0</v>
      </c>
      <c r="G128" s="304">
        <f>+G127*60%</f>
        <v>0</v>
      </c>
      <c r="H128" s="304">
        <f>+H127*60%</f>
        <v>0</v>
      </c>
      <c r="I128" s="304">
        <f>+I127*60%</f>
        <v>0</v>
      </c>
      <c r="J128" s="304">
        <f>+J127*60%</f>
        <v>0</v>
      </c>
      <c r="K128" s="305">
        <f t="shared" si="129"/>
        <v>7500000000</v>
      </c>
      <c r="L128" s="304">
        <f t="shared" ref="L128:Q128" si="210">+L127*60%</f>
        <v>533373423</v>
      </c>
      <c r="M128" s="304">
        <f t="shared" si="210"/>
        <v>338470459.19999999</v>
      </c>
      <c r="N128" s="304">
        <f t="shared" si="210"/>
        <v>494205604.79999995</v>
      </c>
      <c r="O128" s="304">
        <f t="shared" si="210"/>
        <v>0</v>
      </c>
      <c r="P128" s="304">
        <f t="shared" si="210"/>
        <v>0</v>
      </c>
      <c r="Q128" s="304">
        <f t="shared" si="210"/>
        <v>0</v>
      </c>
      <c r="R128" s="305">
        <f t="shared" si="131"/>
        <v>1366049487</v>
      </c>
      <c r="S128" s="304">
        <f t="shared" ref="S128:Z128" si="211">+S127*60%</f>
        <v>0</v>
      </c>
      <c r="T128" s="304">
        <f t="shared" si="211"/>
        <v>0</v>
      </c>
      <c r="U128" s="304">
        <f t="shared" si="211"/>
        <v>0</v>
      </c>
      <c r="V128" s="304">
        <f t="shared" si="211"/>
        <v>0</v>
      </c>
      <c r="W128" s="304">
        <f t="shared" si="211"/>
        <v>0</v>
      </c>
      <c r="X128" s="304">
        <f t="shared" si="211"/>
        <v>0</v>
      </c>
      <c r="Y128" s="304">
        <f t="shared" si="211"/>
        <v>0</v>
      </c>
      <c r="Z128" s="304">
        <f t="shared" si="211"/>
        <v>0</v>
      </c>
      <c r="AA128" s="305">
        <f t="shared" si="133"/>
        <v>0</v>
      </c>
      <c r="AB128" s="305">
        <f t="shared" si="119"/>
        <v>1366049487</v>
      </c>
      <c r="AC128" s="37">
        <f t="shared" si="120"/>
        <v>0.1821399316</v>
      </c>
    </row>
    <row r="129" spans="1:29" s="5" customFormat="1" x14ac:dyDescent="0.2">
      <c r="A129" s="400"/>
      <c r="B129" s="100" t="s">
        <v>591</v>
      </c>
      <c r="C129" s="101" t="s">
        <v>592</v>
      </c>
      <c r="D129" s="304">
        <f>+D127*20%</f>
        <v>2500000000</v>
      </c>
      <c r="E129" s="387">
        <f>SUM('ADICIONES  2018'!C129:E129)</f>
        <v>0</v>
      </c>
      <c r="F129" s="304">
        <f>+F127*20%</f>
        <v>0</v>
      </c>
      <c r="G129" s="304">
        <f>+G127*20%</f>
        <v>0</v>
      </c>
      <c r="H129" s="304">
        <f>+H127*20%</f>
        <v>0</v>
      </c>
      <c r="I129" s="304">
        <f>+I127*20%</f>
        <v>0</v>
      </c>
      <c r="J129" s="304">
        <f>+J127*20%</f>
        <v>0</v>
      </c>
      <c r="K129" s="305">
        <f t="shared" si="129"/>
        <v>2500000000</v>
      </c>
      <c r="L129" s="304">
        <f t="shared" ref="L129:Q129" si="212">+L127*20%</f>
        <v>177791141</v>
      </c>
      <c r="M129" s="304">
        <f t="shared" si="212"/>
        <v>112823486.40000001</v>
      </c>
      <c r="N129" s="304">
        <f t="shared" si="212"/>
        <v>164735201.60000002</v>
      </c>
      <c r="O129" s="304">
        <f t="shared" si="212"/>
        <v>0</v>
      </c>
      <c r="P129" s="304">
        <f t="shared" si="212"/>
        <v>0</v>
      </c>
      <c r="Q129" s="304">
        <f t="shared" si="212"/>
        <v>0</v>
      </c>
      <c r="R129" s="305">
        <f t="shared" si="131"/>
        <v>455349829</v>
      </c>
      <c r="S129" s="304">
        <f t="shared" ref="S129:Z129" si="213">+S127*20%</f>
        <v>0</v>
      </c>
      <c r="T129" s="304">
        <f t="shared" si="213"/>
        <v>0</v>
      </c>
      <c r="U129" s="304">
        <f t="shared" si="213"/>
        <v>0</v>
      </c>
      <c r="V129" s="304">
        <f t="shared" si="213"/>
        <v>0</v>
      </c>
      <c r="W129" s="304">
        <f t="shared" si="213"/>
        <v>0</v>
      </c>
      <c r="X129" s="304">
        <f t="shared" si="213"/>
        <v>0</v>
      </c>
      <c r="Y129" s="304">
        <f t="shared" si="213"/>
        <v>0</v>
      </c>
      <c r="Z129" s="304">
        <f t="shared" si="213"/>
        <v>0</v>
      </c>
      <c r="AA129" s="305">
        <f t="shared" si="133"/>
        <v>0</v>
      </c>
      <c r="AB129" s="305">
        <f t="shared" si="119"/>
        <v>455349829</v>
      </c>
      <c r="AC129" s="37">
        <f t="shared" si="120"/>
        <v>0.1821399316</v>
      </c>
    </row>
    <row r="130" spans="1:29" s="5" customFormat="1" ht="28.5" x14ac:dyDescent="0.2">
      <c r="A130" s="166"/>
      <c r="B130" s="100" t="s">
        <v>593</v>
      </c>
      <c r="C130" s="101" t="s">
        <v>594</v>
      </c>
      <c r="D130" s="304">
        <f>+D127*10%</f>
        <v>1250000000</v>
      </c>
      <c r="E130" s="387">
        <f>SUM('ADICIONES  2018'!C130:E130)</f>
        <v>0</v>
      </c>
      <c r="F130" s="304">
        <f>+F127*10%</f>
        <v>0</v>
      </c>
      <c r="G130" s="304">
        <f>+G127*10%</f>
        <v>0</v>
      </c>
      <c r="H130" s="304">
        <f>+H127*10%</f>
        <v>0</v>
      </c>
      <c r="I130" s="304">
        <f>+I127*10%</f>
        <v>0</v>
      </c>
      <c r="J130" s="304">
        <f>+J127*10%</f>
        <v>0</v>
      </c>
      <c r="K130" s="305">
        <f t="shared" si="129"/>
        <v>1250000000</v>
      </c>
      <c r="L130" s="304">
        <f t="shared" ref="L130:Q130" si="214">+L127*10%</f>
        <v>88895570.5</v>
      </c>
      <c r="M130" s="304">
        <f t="shared" si="214"/>
        <v>56411743.200000003</v>
      </c>
      <c r="N130" s="304">
        <f t="shared" si="214"/>
        <v>82367600.800000012</v>
      </c>
      <c r="O130" s="304">
        <f t="shared" si="214"/>
        <v>0</v>
      </c>
      <c r="P130" s="304">
        <f t="shared" si="214"/>
        <v>0</v>
      </c>
      <c r="Q130" s="304">
        <f t="shared" si="214"/>
        <v>0</v>
      </c>
      <c r="R130" s="305">
        <f t="shared" si="131"/>
        <v>227674914.5</v>
      </c>
      <c r="S130" s="304">
        <f t="shared" ref="S130:Z130" si="215">+S127*10%</f>
        <v>0</v>
      </c>
      <c r="T130" s="304">
        <f t="shared" si="215"/>
        <v>0</v>
      </c>
      <c r="U130" s="304">
        <f t="shared" si="215"/>
        <v>0</v>
      </c>
      <c r="V130" s="304">
        <f t="shared" si="215"/>
        <v>0</v>
      </c>
      <c r="W130" s="304">
        <f t="shared" si="215"/>
        <v>0</v>
      </c>
      <c r="X130" s="304">
        <f t="shared" si="215"/>
        <v>0</v>
      </c>
      <c r="Y130" s="304">
        <f t="shared" si="215"/>
        <v>0</v>
      </c>
      <c r="Z130" s="304">
        <f t="shared" si="215"/>
        <v>0</v>
      </c>
      <c r="AA130" s="305">
        <f t="shared" si="133"/>
        <v>0</v>
      </c>
      <c r="AB130" s="305">
        <f t="shared" si="119"/>
        <v>227674914.5</v>
      </c>
      <c r="AC130" s="37">
        <f t="shared" si="120"/>
        <v>0.1821399316</v>
      </c>
    </row>
    <row r="131" spans="1:29" s="5" customFormat="1" ht="28.5" x14ac:dyDescent="0.2">
      <c r="A131" s="166"/>
      <c r="B131" s="100" t="s">
        <v>595</v>
      </c>
      <c r="C131" s="101" t="s">
        <v>596</v>
      </c>
      <c r="D131" s="304">
        <f>+D127*10%</f>
        <v>1250000000</v>
      </c>
      <c r="E131" s="387">
        <f>SUM('ADICIONES  2018'!C131:E131)</f>
        <v>0</v>
      </c>
      <c r="F131" s="304">
        <f>+F127*10%</f>
        <v>0</v>
      </c>
      <c r="G131" s="304">
        <f>+G127*10%</f>
        <v>0</v>
      </c>
      <c r="H131" s="304">
        <f>+H127*10%</f>
        <v>0</v>
      </c>
      <c r="I131" s="304">
        <f>+I127*10%</f>
        <v>0</v>
      </c>
      <c r="J131" s="304">
        <f>+J127*10%</f>
        <v>0</v>
      </c>
      <c r="K131" s="305">
        <f t="shared" si="129"/>
        <v>1250000000</v>
      </c>
      <c r="L131" s="304">
        <f t="shared" ref="L131:Q131" si="216">+L127*10%</f>
        <v>88895570.5</v>
      </c>
      <c r="M131" s="304">
        <f t="shared" si="216"/>
        <v>56411743.200000003</v>
      </c>
      <c r="N131" s="304">
        <f t="shared" si="216"/>
        <v>82367600.800000012</v>
      </c>
      <c r="O131" s="304">
        <f t="shared" si="216"/>
        <v>0</v>
      </c>
      <c r="P131" s="304">
        <f t="shared" si="216"/>
        <v>0</v>
      </c>
      <c r="Q131" s="304">
        <f t="shared" si="216"/>
        <v>0</v>
      </c>
      <c r="R131" s="305">
        <f t="shared" si="131"/>
        <v>227674914.5</v>
      </c>
      <c r="S131" s="304">
        <f t="shared" ref="S131:Z131" si="217">+S127*10%</f>
        <v>0</v>
      </c>
      <c r="T131" s="304">
        <f t="shared" si="217"/>
        <v>0</v>
      </c>
      <c r="U131" s="304">
        <f t="shared" si="217"/>
        <v>0</v>
      </c>
      <c r="V131" s="304">
        <f t="shared" si="217"/>
        <v>0</v>
      </c>
      <c r="W131" s="304">
        <f t="shared" si="217"/>
        <v>0</v>
      </c>
      <c r="X131" s="304">
        <f t="shared" si="217"/>
        <v>0</v>
      </c>
      <c r="Y131" s="304">
        <f t="shared" si="217"/>
        <v>0</v>
      </c>
      <c r="Z131" s="304">
        <f t="shared" si="217"/>
        <v>0</v>
      </c>
      <c r="AA131" s="305">
        <f t="shared" si="133"/>
        <v>0</v>
      </c>
      <c r="AB131" s="305">
        <f t="shared" si="119"/>
        <v>227674914.5</v>
      </c>
      <c r="AC131" s="37">
        <f t="shared" si="120"/>
        <v>0.1821399316</v>
      </c>
    </row>
    <row r="132" spans="1:29" s="82" customFormat="1" ht="15.75" x14ac:dyDescent="0.2">
      <c r="A132" s="399">
        <v>1</v>
      </c>
      <c r="B132" s="114" t="s">
        <v>597</v>
      </c>
      <c r="C132" s="110" t="s">
        <v>598</v>
      </c>
      <c r="D132" s="109">
        <v>43000000000</v>
      </c>
      <c r="E132" s="154">
        <f>SUM('ADICIONES  2018'!C132:E132)</f>
        <v>0</v>
      </c>
      <c r="F132" s="109"/>
      <c r="G132" s="109"/>
      <c r="H132" s="109"/>
      <c r="I132" s="109"/>
      <c r="J132" s="109"/>
      <c r="K132" s="303">
        <f t="shared" si="129"/>
        <v>43000000000</v>
      </c>
      <c r="L132" s="109">
        <v>5154436417</v>
      </c>
      <c r="M132" s="109">
        <v>2192081263</v>
      </c>
      <c r="N132" s="109">
        <v>3152635870</v>
      </c>
      <c r="O132" s="109"/>
      <c r="P132" s="109"/>
      <c r="Q132" s="109"/>
      <c r="R132" s="303">
        <f t="shared" si="131"/>
        <v>10499153550</v>
      </c>
      <c r="S132" s="109"/>
      <c r="T132" s="109"/>
      <c r="U132" s="109"/>
      <c r="V132" s="109"/>
      <c r="W132" s="109"/>
      <c r="X132" s="109"/>
      <c r="Y132" s="109"/>
      <c r="Z132" s="109"/>
      <c r="AA132" s="303">
        <f t="shared" si="133"/>
        <v>0</v>
      </c>
      <c r="AB132" s="303">
        <f t="shared" si="119"/>
        <v>10499153550</v>
      </c>
      <c r="AC132" s="108">
        <f>+AB132/K132</f>
        <v>0.24416636162790697</v>
      </c>
    </row>
    <row r="133" spans="1:29" s="5" customFormat="1" ht="28.5" x14ac:dyDescent="0.2">
      <c r="A133" s="400"/>
      <c r="B133" s="100" t="s">
        <v>599</v>
      </c>
      <c r="C133" s="101" t="s">
        <v>600</v>
      </c>
      <c r="D133" s="304">
        <f>+D132*20%</f>
        <v>8600000000</v>
      </c>
      <c r="E133" s="387">
        <f>SUM('ADICIONES  2018'!C133:E133)</f>
        <v>0</v>
      </c>
      <c r="F133" s="304">
        <f>+F132*20%</f>
        <v>0</v>
      </c>
      <c r="G133" s="304">
        <f>+G132*20%</f>
        <v>0</v>
      </c>
      <c r="H133" s="304">
        <f>+H132*20%</f>
        <v>0</v>
      </c>
      <c r="I133" s="304">
        <f>+I132*20%</f>
        <v>0</v>
      </c>
      <c r="J133" s="304">
        <f>+J132*20%</f>
        <v>0</v>
      </c>
      <c r="K133" s="305">
        <f t="shared" si="129"/>
        <v>8600000000</v>
      </c>
      <c r="L133" s="304">
        <f t="shared" ref="L133:Q133" si="218">+L132*20%</f>
        <v>1030887283.4000001</v>
      </c>
      <c r="M133" s="304">
        <f t="shared" si="218"/>
        <v>438416252.60000002</v>
      </c>
      <c r="N133" s="304">
        <f t="shared" si="218"/>
        <v>630527174</v>
      </c>
      <c r="O133" s="304">
        <f t="shared" si="218"/>
        <v>0</v>
      </c>
      <c r="P133" s="304">
        <f t="shared" si="218"/>
        <v>0</v>
      </c>
      <c r="Q133" s="304">
        <f t="shared" si="218"/>
        <v>0</v>
      </c>
      <c r="R133" s="305">
        <f t="shared" si="131"/>
        <v>2099830710</v>
      </c>
      <c r="S133" s="304">
        <f t="shared" ref="S133:Z133" si="219">+S132*20%</f>
        <v>0</v>
      </c>
      <c r="T133" s="304">
        <f t="shared" si="219"/>
        <v>0</v>
      </c>
      <c r="U133" s="304">
        <f t="shared" si="219"/>
        <v>0</v>
      </c>
      <c r="V133" s="304">
        <f t="shared" si="219"/>
        <v>0</v>
      </c>
      <c r="W133" s="304">
        <f t="shared" si="219"/>
        <v>0</v>
      </c>
      <c r="X133" s="304">
        <f t="shared" si="219"/>
        <v>0</v>
      </c>
      <c r="Y133" s="304">
        <f t="shared" si="219"/>
        <v>0</v>
      </c>
      <c r="Z133" s="304">
        <f t="shared" si="219"/>
        <v>0</v>
      </c>
      <c r="AA133" s="305">
        <f t="shared" si="133"/>
        <v>0</v>
      </c>
      <c r="AB133" s="305">
        <f t="shared" si="119"/>
        <v>2099830710</v>
      </c>
      <c r="AC133" s="37">
        <f t="shared" si="120"/>
        <v>0.24416636162790697</v>
      </c>
    </row>
    <row r="134" spans="1:29" s="5" customFormat="1" ht="28.5" x14ac:dyDescent="0.2">
      <c r="A134" s="166"/>
      <c r="B134" s="100" t="s">
        <v>601</v>
      </c>
      <c r="C134" s="101" t="s">
        <v>602</v>
      </c>
      <c r="D134" s="304">
        <f>+D132*40%</f>
        <v>17200000000</v>
      </c>
      <c r="E134" s="387">
        <f>SUM('ADICIONES  2018'!C134:E134)</f>
        <v>0</v>
      </c>
      <c r="F134" s="304">
        <f>+F132*40%</f>
        <v>0</v>
      </c>
      <c r="G134" s="304">
        <f>+G132*40%</f>
        <v>0</v>
      </c>
      <c r="H134" s="304">
        <f>+H132*40%</f>
        <v>0</v>
      </c>
      <c r="I134" s="304">
        <f>+I132*40%</f>
        <v>0</v>
      </c>
      <c r="J134" s="304">
        <f>+J132*40%</f>
        <v>0</v>
      </c>
      <c r="K134" s="305">
        <f t="shared" si="129"/>
        <v>17200000000</v>
      </c>
      <c r="L134" s="304">
        <f t="shared" ref="L134:Q134" si="220">+L132*40%</f>
        <v>2061774566.8000002</v>
      </c>
      <c r="M134" s="304">
        <f t="shared" si="220"/>
        <v>876832505.20000005</v>
      </c>
      <c r="N134" s="304">
        <f t="shared" si="220"/>
        <v>1261054348</v>
      </c>
      <c r="O134" s="304">
        <f t="shared" si="220"/>
        <v>0</v>
      </c>
      <c r="P134" s="304">
        <f t="shared" si="220"/>
        <v>0</v>
      </c>
      <c r="Q134" s="304">
        <f t="shared" si="220"/>
        <v>0</v>
      </c>
      <c r="R134" s="305">
        <f t="shared" si="131"/>
        <v>4199661420</v>
      </c>
      <c r="S134" s="304">
        <f t="shared" ref="S134:Z134" si="221">+S132*40%</f>
        <v>0</v>
      </c>
      <c r="T134" s="304">
        <f t="shared" si="221"/>
        <v>0</v>
      </c>
      <c r="U134" s="304">
        <f t="shared" si="221"/>
        <v>0</v>
      </c>
      <c r="V134" s="304">
        <f t="shared" si="221"/>
        <v>0</v>
      </c>
      <c r="W134" s="304">
        <f t="shared" si="221"/>
        <v>0</v>
      </c>
      <c r="X134" s="304">
        <f t="shared" si="221"/>
        <v>0</v>
      </c>
      <c r="Y134" s="304">
        <f t="shared" si="221"/>
        <v>0</v>
      </c>
      <c r="Z134" s="304">
        <f t="shared" si="221"/>
        <v>0</v>
      </c>
      <c r="AA134" s="305">
        <f t="shared" si="133"/>
        <v>0</v>
      </c>
      <c r="AB134" s="305">
        <f t="shared" si="119"/>
        <v>4199661420</v>
      </c>
      <c r="AC134" s="37">
        <f t="shared" si="120"/>
        <v>0.24416636162790697</v>
      </c>
    </row>
    <row r="135" spans="1:29" s="5" customFormat="1" ht="28.5" x14ac:dyDescent="0.2">
      <c r="A135" s="400"/>
      <c r="B135" s="100" t="s">
        <v>603</v>
      </c>
      <c r="C135" s="101" t="s">
        <v>604</v>
      </c>
      <c r="D135" s="304">
        <f>+D132*20%</f>
        <v>8600000000</v>
      </c>
      <c r="E135" s="387">
        <f>SUM('ADICIONES  2018'!C135:E135)</f>
        <v>0</v>
      </c>
      <c r="F135" s="304">
        <f>+F132*20%</f>
        <v>0</v>
      </c>
      <c r="G135" s="304">
        <f>+G132*20%</f>
        <v>0</v>
      </c>
      <c r="H135" s="304">
        <f>+H132*20%</f>
        <v>0</v>
      </c>
      <c r="I135" s="304">
        <f>+I132*20%</f>
        <v>0</v>
      </c>
      <c r="J135" s="304">
        <f>+J132*20%</f>
        <v>0</v>
      </c>
      <c r="K135" s="305">
        <f t="shared" si="129"/>
        <v>8600000000</v>
      </c>
      <c r="L135" s="304">
        <f t="shared" ref="L135:Q135" si="222">+L132*20%</f>
        <v>1030887283.4000001</v>
      </c>
      <c r="M135" s="304">
        <f t="shared" si="222"/>
        <v>438416252.60000002</v>
      </c>
      <c r="N135" s="304">
        <f t="shared" si="222"/>
        <v>630527174</v>
      </c>
      <c r="O135" s="304">
        <f t="shared" si="222"/>
        <v>0</v>
      </c>
      <c r="P135" s="304">
        <f t="shared" si="222"/>
        <v>0</v>
      </c>
      <c r="Q135" s="304">
        <f t="shared" si="222"/>
        <v>0</v>
      </c>
      <c r="R135" s="305">
        <f t="shared" si="131"/>
        <v>2099830710</v>
      </c>
      <c r="S135" s="304">
        <f t="shared" ref="S135:Z135" si="223">+S132*20%</f>
        <v>0</v>
      </c>
      <c r="T135" s="304">
        <f t="shared" si="223"/>
        <v>0</v>
      </c>
      <c r="U135" s="304">
        <f t="shared" si="223"/>
        <v>0</v>
      </c>
      <c r="V135" s="304">
        <f t="shared" si="223"/>
        <v>0</v>
      </c>
      <c r="W135" s="304">
        <f t="shared" si="223"/>
        <v>0</v>
      </c>
      <c r="X135" s="304">
        <f t="shared" si="223"/>
        <v>0</v>
      </c>
      <c r="Y135" s="304">
        <f t="shared" si="223"/>
        <v>0</v>
      </c>
      <c r="Z135" s="304">
        <f t="shared" si="223"/>
        <v>0</v>
      </c>
      <c r="AA135" s="305">
        <f t="shared" si="133"/>
        <v>0</v>
      </c>
      <c r="AB135" s="305">
        <f t="shared" si="119"/>
        <v>2099830710</v>
      </c>
      <c r="AC135" s="37">
        <f t="shared" si="120"/>
        <v>0.24416636162790697</v>
      </c>
    </row>
    <row r="136" spans="1:29" x14ac:dyDescent="0.2">
      <c r="B136" s="100" t="s">
        <v>605</v>
      </c>
      <c r="C136" s="101" t="s">
        <v>606</v>
      </c>
      <c r="D136" s="304">
        <f>+D132*20%</f>
        <v>8600000000</v>
      </c>
      <c r="E136" s="387">
        <f>SUM('ADICIONES  2018'!C136:E136)</f>
        <v>0</v>
      </c>
      <c r="F136" s="304">
        <f>+F132*20%</f>
        <v>0</v>
      </c>
      <c r="G136" s="304">
        <f>+G132*20%</f>
        <v>0</v>
      </c>
      <c r="H136" s="304">
        <f>+H132*20%</f>
        <v>0</v>
      </c>
      <c r="I136" s="304">
        <f>+I132*20%</f>
        <v>0</v>
      </c>
      <c r="J136" s="304">
        <f>+J132*20%</f>
        <v>0</v>
      </c>
      <c r="K136" s="305">
        <f t="shared" si="129"/>
        <v>8600000000</v>
      </c>
      <c r="L136" s="304">
        <f t="shared" ref="L136:Q136" si="224">+L132*20%</f>
        <v>1030887283.4000001</v>
      </c>
      <c r="M136" s="304">
        <f t="shared" si="224"/>
        <v>438416252.60000002</v>
      </c>
      <c r="N136" s="304">
        <f t="shared" si="224"/>
        <v>630527174</v>
      </c>
      <c r="O136" s="304">
        <f t="shared" si="224"/>
        <v>0</v>
      </c>
      <c r="P136" s="304">
        <f t="shared" si="224"/>
        <v>0</v>
      </c>
      <c r="Q136" s="304">
        <f t="shared" si="224"/>
        <v>0</v>
      </c>
      <c r="R136" s="305">
        <f t="shared" si="131"/>
        <v>2099830710</v>
      </c>
      <c r="S136" s="304">
        <f t="shared" ref="S136:Z136" si="225">+S132*20%</f>
        <v>0</v>
      </c>
      <c r="T136" s="304">
        <f t="shared" si="225"/>
        <v>0</v>
      </c>
      <c r="U136" s="304">
        <f t="shared" si="225"/>
        <v>0</v>
      </c>
      <c r="V136" s="304">
        <f t="shared" si="225"/>
        <v>0</v>
      </c>
      <c r="W136" s="304">
        <f t="shared" si="225"/>
        <v>0</v>
      </c>
      <c r="X136" s="304">
        <f t="shared" si="225"/>
        <v>0</v>
      </c>
      <c r="Y136" s="304">
        <f t="shared" si="225"/>
        <v>0</v>
      </c>
      <c r="Z136" s="304">
        <f t="shared" si="225"/>
        <v>0</v>
      </c>
      <c r="AA136" s="305">
        <f t="shared" si="133"/>
        <v>0</v>
      </c>
      <c r="AB136" s="305">
        <f t="shared" si="119"/>
        <v>2099830710</v>
      </c>
      <c r="AC136" s="37">
        <f t="shared" si="120"/>
        <v>0.24416636162790697</v>
      </c>
    </row>
    <row r="137" spans="1:29" s="82" customFormat="1" ht="15.75" x14ac:dyDescent="0.2">
      <c r="A137" s="399">
        <v>1</v>
      </c>
      <c r="B137" s="114" t="s">
        <v>607</v>
      </c>
      <c r="C137" s="110" t="s">
        <v>608</v>
      </c>
      <c r="D137" s="109">
        <v>37000000000</v>
      </c>
      <c r="E137" s="154">
        <f>SUM('ADICIONES  2018'!C137:E137)</f>
        <v>0</v>
      </c>
      <c r="F137" s="109"/>
      <c r="G137" s="109"/>
      <c r="H137" s="109"/>
      <c r="I137" s="109"/>
      <c r="J137" s="109"/>
      <c r="K137" s="303">
        <f t="shared" si="129"/>
        <v>37000000000</v>
      </c>
      <c r="L137" s="109">
        <v>4618107517</v>
      </c>
      <c r="M137" s="109">
        <v>1454551104</v>
      </c>
      <c r="N137" s="109">
        <v>2439029408</v>
      </c>
      <c r="O137" s="109"/>
      <c r="P137" s="109"/>
      <c r="Q137" s="109"/>
      <c r="R137" s="303">
        <f t="shared" si="131"/>
        <v>8511688029</v>
      </c>
      <c r="S137" s="109"/>
      <c r="T137" s="109"/>
      <c r="U137" s="109"/>
      <c r="V137" s="109"/>
      <c r="W137" s="109"/>
      <c r="X137" s="109"/>
      <c r="Y137" s="109"/>
      <c r="Z137" s="109"/>
      <c r="AA137" s="303">
        <f t="shared" si="133"/>
        <v>0</v>
      </c>
      <c r="AB137" s="303">
        <f t="shared" si="119"/>
        <v>8511688029</v>
      </c>
      <c r="AC137" s="108">
        <f t="shared" si="120"/>
        <v>0.23004562240540541</v>
      </c>
    </row>
    <row r="138" spans="1:29" s="5" customFormat="1" x14ac:dyDescent="0.2">
      <c r="A138" s="166"/>
      <c r="B138" s="100" t="s">
        <v>609</v>
      </c>
      <c r="C138" s="101" t="s">
        <v>610</v>
      </c>
      <c r="D138" s="304">
        <f>+D137*56%</f>
        <v>20720000000.000004</v>
      </c>
      <c r="E138" s="387">
        <f>SUM('ADICIONES  2018'!C138:E138)</f>
        <v>0</v>
      </c>
      <c r="F138" s="304">
        <f t="shared" ref="F138:J138" si="226">+F137*60%</f>
        <v>0</v>
      </c>
      <c r="G138" s="304">
        <f t="shared" si="226"/>
        <v>0</v>
      </c>
      <c r="H138" s="304">
        <f t="shared" si="226"/>
        <v>0</v>
      </c>
      <c r="I138" s="304">
        <f t="shared" si="226"/>
        <v>0</v>
      </c>
      <c r="J138" s="304">
        <f t="shared" si="226"/>
        <v>0</v>
      </c>
      <c r="K138" s="305">
        <f t="shared" si="129"/>
        <v>20720000000.000004</v>
      </c>
      <c r="L138" s="304">
        <f>+L137*60%</f>
        <v>2770864510.1999998</v>
      </c>
      <c r="M138" s="304">
        <f t="shared" ref="M138:Q138" si="227">+M137*60%</f>
        <v>872730662.39999998</v>
      </c>
      <c r="N138" s="304">
        <f t="shared" si="227"/>
        <v>1463417644.8</v>
      </c>
      <c r="O138" s="304">
        <f t="shared" si="227"/>
        <v>0</v>
      </c>
      <c r="P138" s="304">
        <f t="shared" si="227"/>
        <v>0</v>
      </c>
      <c r="Q138" s="304">
        <f t="shared" si="227"/>
        <v>0</v>
      </c>
      <c r="R138" s="305">
        <f t="shared" si="131"/>
        <v>5107012817.3999996</v>
      </c>
      <c r="S138" s="304">
        <f t="shared" ref="S138:Z138" si="228">+S137*60%</f>
        <v>0</v>
      </c>
      <c r="T138" s="304">
        <f t="shared" si="228"/>
        <v>0</v>
      </c>
      <c r="U138" s="304">
        <f t="shared" si="228"/>
        <v>0</v>
      </c>
      <c r="V138" s="304">
        <f t="shared" si="228"/>
        <v>0</v>
      </c>
      <c r="W138" s="304">
        <f t="shared" si="228"/>
        <v>0</v>
      </c>
      <c r="X138" s="304">
        <f t="shared" si="228"/>
        <v>0</v>
      </c>
      <c r="Y138" s="304">
        <f t="shared" si="228"/>
        <v>0</v>
      </c>
      <c r="Z138" s="304">
        <f t="shared" si="228"/>
        <v>0</v>
      </c>
      <c r="AA138" s="305">
        <f t="shared" si="133"/>
        <v>0</v>
      </c>
      <c r="AB138" s="305">
        <f t="shared" si="119"/>
        <v>5107012817.3999996</v>
      </c>
      <c r="AC138" s="37">
        <f t="shared" si="120"/>
        <v>0.24647745257722001</v>
      </c>
    </row>
    <row r="139" spans="1:29" s="5" customFormat="1" ht="28.5" x14ac:dyDescent="0.2">
      <c r="A139" s="166"/>
      <c r="B139" s="100" t="s">
        <v>611</v>
      </c>
      <c r="C139" s="101" t="s">
        <v>612</v>
      </c>
      <c r="D139" s="304">
        <f>+D137*16.9027027027027%</f>
        <v>6254000000</v>
      </c>
      <c r="E139" s="387">
        <f>SUM('ADICIONES  2018'!C139:E139)</f>
        <v>0</v>
      </c>
      <c r="F139" s="304">
        <f t="shared" ref="F139:J139" si="229">+F137*16.9027%</f>
        <v>0</v>
      </c>
      <c r="G139" s="304">
        <f t="shared" si="229"/>
        <v>0</v>
      </c>
      <c r="H139" s="304">
        <f t="shared" si="229"/>
        <v>0</v>
      </c>
      <c r="I139" s="304">
        <f t="shared" si="229"/>
        <v>0</v>
      </c>
      <c r="J139" s="304">
        <f t="shared" si="229"/>
        <v>0</v>
      </c>
      <c r="K139" s="305">
        <f t="shared" si="129"/>
        <v>6254000000</v>
      </c>
      <c r="L139" s="304">
        <f>+L137*16.9027%</f>
        <v>780584859.2759589</v>
      </c>
      <c r="M139" s="304">
        <f t="shared" ref="M139:Q139" si="230">+M137*16.9027%</f>
        <v>245858409.45580798</v>
      </c>
      <c r="N139" s="304">
        <f t="shared" si="230"/>
        <v>412261823.74601597</v>
      </c>
      <c r="O139" s="304">
        <f t="shared" si="230"/>
        <v>0</v>
      </c>
      <c r="P139" s="304">
        <f t="shared" si="230"/>
        <v>0</v>
      </c>
      <c r="Q139" s="304">
        <f t="shared" si="230"/>
        <v>0</v>
      </c>
      <c r="R139" s="305">
        <f t="shared" si="131"/>
        <v>1438705092.477783</v>
      </c>
      <c r="S139" s="304">
        <f t="shared" ref="S139:Z139" si="231">+S137*16.9027%</f>
        <v>0</v>
      </c>
      <c r="T139" s="304">
        <f t="shared" si="231"/>
        <v>0</v>
      </c>
      <c r="U139" s="304">
        <f t="shared" si="231"/>
        <v>0</v>
      </c>
      <c r="V139" s="304">
        <f t="shared" si="231"/>
        <v>0</v>
      </c>
      <c r="W139" s="304">
        <f t="shared" si="231"/>
        <v>0</v>
      </c>
      <c r="X139" s="304">
        <f t="shared" si="231"/>
        <v>0</v>
      </c>
      <c r="Y139" s="304">
        <f t="shared" si="231"/>
        <v>0</v>
      </c>
      <c r="Z139" s="304">
        <f t="shared" si="231"/>
        <v>0</v>
      </c>
      <c r="AA139" s="305">
        <f t="shared" si="133"/>
        <v>0</v>
      </c>
      <c r="AB139" s="305">
        <f t="shared" ref="AB139:AB203" si="232">+R139+AA139</f>
        <v>1438705092.477783</v>
      </c>
      <c r="AC139" s="37">
        <f t="shared" ref="AC139:AC203" si="233">+AB139/K139</f>
        <v>0.23004558562164742</v>
      </c>
    </row>
    <row r="140" spans="1:29" s="5" customFormat="1" ht="28.5" x14ac:dyDescent="0.2">
      <c r="A140" s="166"/>
      <c r="B140" s="100" t="s">
        <v>613</v>
      </c>
      <c r="C140" s="101" t="s">
        <v>614</v>
      </c>
      <c r="D140" s="307">
        <f>+D137*5.8972972972973%</f>
        <v>2182000000.000001</v>
      </c>
      <c r="E140" s="387">
        <f>SUM('ADICIONES  2018'!C140:E140)</f>
        <v>0</v>
      </c>
      <c r="F140" s="307">
        <f t="shared" ref="F140:J140" si="234">+F137*2.0973%</f>
        <v>0</v>
      </c>
      <c r="G140" s="307">
        <f t="shared" si="234"/>
        <v>0</v>
      </c>
      <c r="H140" s="307">
        <f t="shared" si="234"/>
        <v>0</v>
      </c>
      <c r="I140" s="307">
        <f t="shared" si="234"/>
        <v>0</v>
      </c>
      <c r="J140" s="307">
        <f t="shared" si="234"/>
        <v>0</v>
      </c>
      <c r="K140" s="305">
        <f t="shared" si="129"/>
        <v>2182000000.000001</v>
      </c>
      <c r="L140" s="307">
        <f>+L137*2.0973%</f>
        <v>96855568.954041004</v>
      </c>
      <c r="M140" s="307">
        <f t="shared" ref="M140:Q140" si="235">+M137*2.0973%</f>
        <v>30506300.304192003</v>
      </c>
      <c r="N140" s="307">
        <f t="shared" si="235"/>
        <v>51153763.773984008</v>
      </c>
      <c r="O140" s="307">
        <f t="shared" si="235"/>
        <v>0</v>
      </c>
      <c r="P140" s="307">
        <f t="shared" si="235"/>
        <v>0</v>
      </c>
      <c r="Q140" s="307">
        <f t="shared" si="235"/>
        <v>0</v>
      </c>
      <c r="R140" s="305">
        <f t="shared" si="131"/>
        <v>178515633.03221703</v>
      </c>
      <c r="S140" s="307">
        <f t="shared" ref="S140:Z140" si="236">+S137*2.0973%</f>
        <v>0</v>
      </c>
      <c r="T140" s="307">
        <f t="shared" si="236"/>
        <v>0</v>
      </c>
      <c r="U140" s="307">
        <f t="shared" si="236"/>
        <v>0</v>
      </c>
      <c r="V140" s="307">
        <f t="shared" si="236"/>
        <v>0</v>
      </c>
      <c r="W140" s="307">
        <f t="shared" si="236"/>
        <v>0</v>
      </c>
      <c r="X140" s="307">
        <f t="shared" si="236"/>
        <v>0</v>
      </c>
      <c r="Y140" s="307">
        <f t="shared" si="236"/>
        <v>0</v>
      </c>
      <c r="Z140" s="307">
        <f t="shared" si="236"/>
        <v>0</v>
      </c>
      <c r="AA140" s="305">
        <f t="shared" si="133"/>
        <v>0</v>
      </c>
      <c r="AB140" s="305">
        <f t="shared" si="232"/>
        <v>178515633.03221703</v>
      </c>
      <c r="AC140" s="37">
        <f t="shared" si="233"/>
        <v>8.1812847402482555E-2</v>
      </c>
    </row>
    <row r="141" spans="1:29" x14ac:dyDescent="0.2">
      <c r="B141" s="100" t="s">
        <v>615</v>
      </c>
      <c r="C141" s="101" t="s">
        <v>616</v>
      </c>
      <c r="D141" s="304">
        <f>+D137*1.2%</f>
        <v>444000000</v>
      </c>
      <c r="E141" s="387">
        <f>SUM('ADICIONES  2018'!C141:E141)</f>
        <v>0</v>
      </c>
      <c r="F141" s="304">
        <f t="shared" ref="F141:J141" si="237">+F137*1%</f>
        <v>0</v>
      </c>
      <c r="G141" s="304">
        <f t="shared" si="237"/>
        <v>0</v>
      </c>
      <c r="H141" s="304">
        <f t="shared" si="237"/>
        <v>0</v>
      </c>
      <c r="I141" s="304">
        <f t="shared" si="237"/>
        <v>0</v>
      </c>
      <c r="J141" s="304">
        <f t="shared" si="237"/>
        <v>0</v>
      </c>
      <c r="K141" s="305">
        <f t="shared" si="129"/>
        <v>444000000</v>
      </c>
      <c r="L141" s="304">
        <f>+L137*1%</f>
        <v>46181075.170000002</v>
      </c>
      <c r="M141" s="304">
        <f t="shared" ref="M141:Q141" si="238">+M137*1%</f>
        <v>14545511.040000001</v>
      </c>
      <c r="N141" s="304">
        <f t="shared" si="238"/>
        <v>24390294.080000002</v>
      </c>
      <c r="O141" s="304">
        <f t="shared" si="238"/>
        <v>0</v>
      </c>
      <c r="P141" s="304">
        <f t="shared" si="238"/>
        <v>0</v>
      </c>
      <c r="Q141" s="304">
        <f t="shared" si="238"/>
        <v>0</v>
      </c>
      <c r="R141" s="305">
        <f t="shared" si="131"/>
        <v>85116880.290000007</v>
      </c>
      <c r="S141" s="304">
        <f t="shared" ref="S141:Z141" si="239">+S137*1%</f>
        <v>0</v>
      </c>
      <c r="T141" s="304">
        <f t="shared" si="239"/>
        <v>0</v>
      </c>
      <c r="U141" s="304">
        <f t="shared" si="239"/>
        <v>0</v>
      </c>
      <c r="V141" s="304">
        <f t="shared" si="239"/>
        <v>0</v>
      </c>
      <c r="W141" s="304">
        <f t="shared" si="239"/>
        <v>0</v>
      </c>
      <c r="X141" s="304">
        <f t="shared" si="239"/>
        <v>0</v>
      </c>
      <c r="Y141" s="304">
        <f t="shared" si="239"/>
        <v>0</v>
      </c>
      <c r="Z141" s="304">
        <f t="shared" si="239"/>
        <v>0</v>
      </c>
      <c r="AA141" s="305">
        <f t="shared" si="133"/>
        <v>0</v>
      </c>
      <c r="AB141" s="305">
        <f t="shared" si="232"/>
        <v>85116880.290000007</v>
      </c>
      <c r="AC141" s="37">
        <f t="shared" si="233"/>
        <v>0.19170468533783785</v>
      </c>
    </row>
    <row r="142" spans="1:29" x14ac:dyDescent="0.2">
      <c r="B142" s="100" t="s">
        <v>617</v>
      </c>
      <c r="C142" s="101" t="s">
        <v>618</v>
      </c>
      <c r="D142" s="304">
        <f>+D137*20%</f>
        <v>7400000000</v>
      </c>
      <c r="E142" s="387">
        <f>SUM('ADICIONES  2018'!C142:E142)</f>
        <v>0</v>
      </c>
      <c r="F142" s="304">
        <f t="shared" ref="F142:J142" si="240">+F137*20%</f>
        <v>0</v>
      </c>
      <c r="G142" s="304">
        <f t="shared" si="240"/>
        <v>0</v>
      </c>
      <c r="H142" s="304">
        <f t="shared" si="240"/>
        <v>0</v>
      </c>
      <c r="I142" s="304">
        <f t="shared" si="240"/>
        <v>0</v>
      </c>
      <c r="J142" s="304">
        <f t="shared" si="240"/>
        <v>0</v>
      </c>
      <c r="K142" s="305">
        <f t="shared" si="129"/>
        <v>7400000000</v>
      </c>
      <c r="L142" s="304">
        <f t="shared" ref="L142:Q142" si="241">+L137*20%</f>
        <v>923621503.4000001</v>
      </c>
      <c r="M142" s="304">
        <f t="shared" si="241"/>
        <v>290910220.80000001</v>
      </c>
      <c r="N142" s="304">
        <f t="shared" si="241"/>
        <v>487805881.60000002</v>
      </c>
      <c r="O142" s="304">
        <f t="shared" si="241"/>
        <v>0</v>
      </c>
      <c r="P142" s="304">
        <f t="shared" si="241"/>
        <v>0</v>
      </c>
      <c r="Q142" s="304">
        <f t="shared" si="241"/>
        <v>0</v>
      </c>
      <c r="R142" s="305">
        <f t="shared" si="131"/>
        <v>1702337605.8000002</v>
      </c>
      <c r="S142" s="304">
        <f t="shared" ref="S142:Z142" si="242">+S137*20%</f>
        <v>0</v>
      </c>
      <c r="T142" s="304">
        <f t="shared" si="242"/>
        <v>0</v>
      </c>
      <c r="U142" s="304">
        <f t="shared" si="242"/>
        <v>0</v>
      </c>
      <c r="V142" s="304">
        <f t="shared" si="242"/>
        <v>0</v>
      </c>
      <c r="W142" s="304">
        <f t="shared" si="242"/>
        <v>0</v>
      </c>
      <c r="X142" s="304">
        <f t="shared" si="242"/>
        <v>0</v>
      </c>
      <c r="Y142" s="304">
        <f t="shared" si="242"/>
        <v>0</v>
      </c>
      <c r="Z142" s="304">
        <f t="shared" si="242"/>
        <v>0</v>
      </c>
      <c r="AA142" s="305">
        <f t="shared" si="133"/>
        <v>0</v>
      </c>
      <c r="AB142" s="305">
        <f t="shared" si="232"/>
        <v>1702337605.8000002</v>
      </c>
      <c r="AC142" s="37">
        <f t="shared" si="233"/>
        <v>0.23004562240540544</v>
      </c>
    </row>
    <row r="143" spans="1:29" s="82" customFormat="1" ht="15.75" x14ac:dyDescent="0.2">
      <c r="A143" s="399">
        <v>1</v>
      </c>
      <c r="B143" s="114" t="s">
        <v>619</v>
      </c>
      <c r="C143" s="110" t="s">
        <v>620</v>
      </c>
      <c r="D143" s="109">
        <v>46500000000</v>
      </c>
      <c r="E143" s="154">
        <f>SUM('ADICIONES  2018'!C143:E143)</f>
        <v>0</v>
      </c>
      <c r="F143" s="109"/>
      <c r="G143" s="109"/>
      <c r="H143" s="109"/>
      <c r="I143" s="109"/>
      <c r="J143" s="109"/>
      <c r="K143" s="303">
        <f t="shared" si="129"/>
        <v>46500000000</v>
      </c>
      <c r="L143" s="109">
        <v>5773574375</v>
      </c>
      <c r="M143" s="109">
        <v>2033540150</v>
      </c>
      <c r="N143" s="109">
        <v>3241304704</v>
      </c>
      <c r="O143" s="109"/>
      <c r="P143" s="109"/>
      <c r="Q143" s="109"/>
      <c r="R143" s="303">
        <f t="shared" si="131"/>
        <v>11048419229</v>
      </c>
      <c r="S143" s="109"/>
      <c r="T143" s="109"/>
      <c r="U143" s="109"/>
      <c r="V143" s="109"/>
      <c r="W143" s="109"/>
      <c r="X143" s="109"/>
      <c r="Y143" s="109"/>
      <c r="Z143" s="109"/>
      <c r="AA143" s="303">
        <f t="shared" si="133"/>
        <v>0</v>
      </c>
      <c r="AB143" s="303">
        <f t="shared" si="232"/>
        <v>11048419229</v>
      </c>
      <c r="AC143" s="108">
        <f t="shared" si="233"/>
        <v>0.23760041352688172</v>
      </c>
    </row>
    <row r="144" spans="1:29" s="5" customFormat="1" x14ac:dyDescent="0.2">
      <c r="A144" s="400"/>
      <c r="B144" s="100" t="s">
        <v>621</v>
      </c>
      <c r="C144" s="101" t="s">
        <v>622</v>
      </c>
      <c r="D144" s="304">
        <f>+D143*75%</f>
        <v>34875000000</v>
      </c>
      <c r="E144" s="387">
        <f>SUM('ADICIONES  2018'!C144:E144)</f>
        <v>0</v>
      </c>
      <c r="F144" s="304">
        <f>+F143*75%</f>
        <v>0</v>
      </c>
      <c r="G144" s="304">
        <f>+G143*75%</f>
        <v>0</v>
      </c>
      <c r="H144" s="304">
        <f>+H143*75%</f>
        <v>0</v>
      </c>
      <c r="I144" s="304">
        <f>+I143*75%</f>
        <v>0</v>
      </c>
      <c r="J144" s="304">
        <f>+J143*75%</f>
        <v>0</v>
      </c>
      <c r="K144" s="305">
        <f t="shared" si="129"/>
        <v>34875000000</v>
      </c>
      <c r="L144" s="304">
        <f t="shared" ref="L144:Q144" si="243">+L143*75%</f>
        <v>4330180781.25</v>
      </c>
      <c r="M144" s="304">
        <f t="shared" si="243"/>
        <v>1525155112.5</v>
      </c>
      <c r="N144" s="304">
        <f t="shared" si="243"/>
        <v>2430978528</v>
      </c>
      <c r="O144" s="304">
        <f t="shared" si="243"/>
        <v>0</v>
      </c>
      <c r="P144" s="304">
        <f t="shared" si="243"/>
        <v>0</v>
      </c>
      <c r="Q144" s="304">
        <f t="shared" si="243"/>
        <v>0</v>
      </c>
      <c r="R144" s="305">
        <f t="shared" si="131"/>
        <v>8286314421.75</v>
      </c>
      <c r="S144" s="304">
        <f t="shared" ref="S144:Z144" si="244">+S143*75%</f>
        <v>0</v>
      </c>
      <c r="T144" s="304">
        <f t="shared" si="244"/>
        <v>0</v>
      </c>
      <c r="U144" s="304">
        <f t="shared" si="244"/>
        <v>0</v>
      </c>
      <c r="V144" s="304">
        <f t="shared" si="244"/>
        <v>0</v>
      </c>
      <c r="W144" s="304">
        <f t="shared" si="244"/>
        <v>0</v>
      </c>
      <c r="X144" s="304">
        <f t="shared" si="244"/>
        <v>0</v>
      </c>
      <c r="Y144" s="304">
        <f t="shared" si="244"/>
        <v>0</v>
      </c>
      <c r="Z144" s="304">
        <f t="shared" si="244"/>
        <v>0</v>
      </c>
      <c r="AA144" s="305">
        <f t="shared" si="133"/>
        <v>0</v>
      </c>
      <c r="AB144" s="305">
        <f t="shared" si="232"/>
        <v>8286314421.75</v>
      </c>
      <c r="AC144" s="37">
        <f t="shared" si="233"/>
        <v>0.23760041352688172</v>
      </c>
    </row>
    <row r="145" spans="1:29" s="5" customFormat="1" x14ac:dyDescent="0.2">
      <c r="A145" s="166"/>
      <c r="B145" s="100" t="s">
        <v>623</v>
      </c>
      <c r="C145" s="101" t="s">
        <v>624</v>
      </c>
      <c r="D145" s="304">
        <f>+D143*12%</f>
        <v>5580000000</v>
      </c>
      <c r="E145" s="387">
        <f>SUM('ADICIONES  2018'!C145:E145)</f>
        <v>0</v>
      </c>
      <c r="F145" s="304">
        <f>+F143*12%</f>
        <v>0</v>
      </c>
      <c r="G145" s="304">
        <f>+G143*12%</f>
        <v>0</v>
      </c>
      <c r="H145" s="304">
        <f>+H143*12%</f>
        <v>0</v>
      </c>
      <c r="I145" s="304">
        <f>+I143*12%</f>
        <v>0</v>
      </c>
      <c r="J145" s="304">
        <f>+J143*12%</f>
        <v>0</v>
      </c>
      <c r="K145" s="305">
        <f t="shared" ref="K145:K211" si="245">+D145+E145-F145+G145-H145</f>
        <v>5580000000</v>
      </c>
      <c r="L145" s="304">
        <f t="shared" ref="L145:Q145" si="246">+L143*12%</f>
        <v>692828925</v>
      </c>
      <c r="M145" s="304">
        <f t="shared" si="246"/>
        <v>244024818</v>
      </c>
      <c r="N145" s="304">
        <f t="shared" si="246"/>
        <v>388956564.47999996</v>
      </c>
      <c r="O145" s="304">
        <f t="shared" si="246"/>
        <v>0</v>
      </c>
      <c r="P145" s="304">
        <f t="shared" si="246"/>
        <v>0</v>
      </c>
      <c r="Q145" s="304">
        <f t="shared" si="246"/>
        <v>0</v>
      </c>
      <c r="R145" s="305">
        <f t="shared" ref="R145:R211" si="247">SUM(L145:Q145)</f>
        <v>1325810307.48</v>
      </c>
      <c r="S145" s="304">
        <f t="shared" ref="S145:Z145" si="248">+S143*12%</f>
        <v>0</v>
      </c>
      <c r="T145" s="304">
        <f t="shared" si="248"/>
        <v>0</v>
      </c>
      <c r="U145" s="304">
        <f t="shared" si="248"/>
        <v>0</v>
      </c>
      <c r="V145" s="304">
        <f t="shared" si="248"/>
        <v>0</v>
      </c>
      <c r="W145" s="304">
        <f t="shared" si="248"/>
        <v>0</v>
      </c>
      <c r="X145" s="304">
        <f t="shared" si="248"/>
        <v>0</v>
      </c>
      <c r="Y145" s="304">
        <f t="shared" si="248"/>
        <v>0</v>
      </c>
      <c r="Z145" s="304">
        <f t="shared" si="248"/>
        <v>0</v>
      </c>
      <c r="AA145" s="305">
        <f t="shared" ref="AA145:AA211" si="249">SUM(S145:Z145)</f>
        <v>0</v>
      </c>
      <c r="AB145" s="305">
        <f t="shared" si="232"/>
        <v>1325810307.48</v>
      </c>
      <c r="AC145" s="37">
        <f t="shared" si="233"/>
        <v>0.23760041352688172</v>
      </c>
    </row>
    <row r="146" spans="1:29" x14ac:dyDescent="0.2">
      <c r="B146" s="100" t="s">
        <v>625</v>
      </c>
      <c r="C146" s="101" t="s">
        <v>626</v>
      </c>
      <c r="D146" s="304">
        <f>+D143*8%</f>
        <v>3720000000</v>
      </c>
      <c r="E146" s="387">
        <f>SUM('ADICIONES  2018'!C146:E146)</f>
        <v>0</v>
      </c>
      <c r="F146" s="304">
        <f>+F143*8%</f>
        <v>0</v>
      </c>
      <c r="G146" s="304">
        <f>+G143*8%</f>
        <v>0</v>
      </c>
      <c r="H146" s="304">
        <f>+H143*8%</f>
        <v>0</v>
      </c>
      <c r="I146" s="304">
        <f>+I143*8%</f>
        <v>0</v>
      </c>
      <c r="J146" s="304">
        <f>+J143*8%</f>
        <v>0</v>
      </c>
      <c r="K146" s="305">
        <f t="shared" si="245"/>
        <v>3720000000</v>
      </c>
      <c r="L146" s="304">
        <f t="shared" ref="L146:Q146" si="250">+L143*8%</f>
        <v>461885950</v>
      </c>
      <c r="M146" s="304">
        <f t="shared" si="250"/>
        <v>162683212</v>
      </c>
      <c r="N146" s="304">
        <f t="shared" si="250"/>
        <v>259304376.31999999</v>
      </c>
      <c r="O146" s="304">
        <f t="shared" si="250"/>
        <v>0</v>
      </c>
      <c r="P146" s="304">
        <f t="shared" si="250"/>
        <v>0</v>
      </c>
      <c r="Q146" s="304">
        <f t="shared" si="250"/>
        <v>0</v>
      </c>
      <c r="R146" s="305">
        <f t="shared" si="247"/>
        <v>883873538.31999993</v>
      </c>
      <c r="S146" s="304">
        <f t="shared" ref="S146:Z146" si="251">+S143*8%</f>
        <v>0</v>
      </c>
      <c r="T146" s="304">
        <f t="shared" si="251"/>
        <v>0</v>
      </c>
      <c r="U146" s="304">
        <f t="shared" si="251"/>
        <v>0</v>
      </c>
      <c r="V146" s="304">
        <f t="shared" si="251"/>
        <v>0</v>
      </c>
      <c r="W146" s="304">
        <f t="shared" si="251"/>
        <v>0</v>
      </c>
      <c r="X146" s="304">
        <f t="shared" si="251"/>
        <v>0</v>
      </c>
      <c r="Y146" s="304">
        <f t="shared" si="251"/>
        <v>0</v>
      </c>
      <c r="Z146" s="304">
        <f t="shared" si="251"/>
        <v>0</v>
      </c>
      <c r="AA146" s="305">
        <f t="shared" si="249"/>
        <v>0</v>
      </c>
      <c r="AB146" s="305">
        <f t="shared" si="232"/>
        <v>883873538.31999993</v>
      </c>
      <c r="AC146" s="37">
        <f t="shared" si="233"/>
        <v>0.23760041352688172</v>
      </c>
    </row>
    <row r="147" spans="1:29" x14ac:dyDescent="0.2">
      <c r="B147" s="100" t="s">
        <v>627</v>
      </c>
      <c r="C147" s="101" t="s">
        <v>628</v>
      </c>
      <c r="D147" s="304">
        <f>+D143*3%</f>
        <v>1395000000</v>
      </c>
      <c r="E147" s="387">
        <f>SUM('ADICIONES  2018'!C147:E147)</f>
        <v>0</v>
      </c>
      <c r="F147" s="304">
        <f>+F143*3%</f>
        <v>0</v>
      </c>
      <c r="G147" s="304">
        <f>+G143*3%</f>
        <v>0</v>
      </c>
      <c r="H147" s="304">
        <f>+H143*3%</f>
        <v>0</v>
      </c>
      <c r="I147" s="304">
        <f>+I143*3%</f>
        <v>0</v>
      </c>
      <c r="J147" s="304">
        <f>+J143*3%</f>
        <v>0</v>
      </c>
      <c r="K147" s="305">
        <f t="shared" si="245"/>
        <v>1395000000</v>
      </c>
      <c r="L147" s="304">
        <f t="shared" ref="L147:Q147" si="252">+L143*3%</f>
        <v>173207231.25</v>
      </c>
      <c r="M147" s="304">
        <f t="shared" si="252"/>
        <v>61006204.5</v>
      </c>
      <c r="N147" s="304">
        <f t="shared" si="252"/>
        <v>97239141.11999999</v>
      </c>
      <c r="O147" s="304">
        <f t="shared" si="252"/>
        <v>0</v>
      </c>
      <c r="P147" s="304">
        <f t="shared" si="252"/>
        <v>0</v>
      </c>
      <c r="Q147" s="304">
        <f t="shared" si="252"/>
        <v>0</v>
      </c>
      <c r="R147" s="305">
        <f t="shared" si="247"/>
        <v>331452576.87</v>
      </c>
      <c r="S147" s="304">
        <f t="shared" ref="S147:Z147" si="253">+S143*3%</f>
        <v>0</v>
      </c>
      <c r="T147" s="304">
        <f t="shared" si="253"/>
        <v>0</v>
      </c>
      <c r="U147" s="304">
        <f t="shared" si="253"/>
        <v>0</v>
      </c>
      <c r="V147" s="304">
        <f t="shared" si="253"/>
        <v>0</v>
      </c>
      <c r="W147" s="304">
        <f t="shared" si="253"/>
        <v>0</v>
      </c>
      <c r="X147" s="304">
        <f t="shared" si="253"/>
        <v>0</v>
      </c>
      <c r="Y147" s="304">
        <f t="shared" si="253"/>
        <v>0</v>
      </c>
      <c r="Z147" s="304">
        <f t="shared" si="253"/>
        <v>0</v>
      </c>
      <c r="AA147" s="305">
        <f t="shared" si="249"/>
        <v>0</v>
      </c>
      <c r="AB147" s="305">
        <f t="shared" si="232"/>
        <v>331452576.87</v>
      </c>
      <c r="AC147" s="37">
        <f t="shared" si="233"/>
        <v>0.23760041352688172</v>
      </c>
    </row>
    <row r="148" spans="1:29" ht="28.5" x14ac:dyDescent="0.2">
      <c r="B148" s="100" t="s">
        <v>629</v>
      </c>
      <c r="C148" s="101" t="s">
        <v>630</v>
      </c>
      <c r="D148" s="304">
        <f>+D143*2%</f>
        <v>930000000</v>
      </c>
      <c r="E148" s="387">
        <f>SUM('ADICIONES  2018'!C148:E148)</f>
        <v>0</v>
      </c>
      <c r="F148" s="304">
        <f>+F143*2%</f>
        <v>0</v>
      </c>
      <c r="G148" s="304">
        <f>+G143*2%</f>
        <v>0</v>
      </c>
      <c r="H148" s="304">
        <f>+H143*2%</f>
        <v>0</v>
      </c>
      <c r="I148" s="304">
        <f>+I143*2%</f>
        <v>0</v>
      </c>
      <c r="J148" s="304">
        <f>+J143*2%</f>
        <v>0</v>
      </c>
      <c r="K148" s="305">
        <f t="shared" si="245"/>
        <v>930000000</v>
      </c>
      <c r="L148" s="304">
        <f t="shared" ref="L148:Q148" si="254">+L143*2%</f>
        <v>115471487.5</v>
      </c>
      <c r="M148" s="304">
        <f t="shared" si="254"/>
        <v>40670803</v>
      </c>
      <c r="N148" s="304">
        <f t="shared" si="254"/>
        <v>64826094.079999998</v>
      </c>
      <c r="O148" s="304">
        <f t="shared" si="254"/>
        <v>0</v>
      </c>
      <c r="P148" s="304">
        <f t="shared" si="254"/>
        <v>0</v>
      </c>
      <c r="Q148" s="304">
        <f t="shared" si="254"/>
        <v>0</v>
      </c>
      <c r="R148" s="305">
        <f t="shared" si="247"/>
        <v>220968384.57999998</v>
      </c>
      <c r="S148" s="304">
        <f t="shared" ref="S148:Z148" si="255">+S143*2%</f>
        <v>0</v>
      </c>
      <c r="T148" s="304">
        <f t="shared" si="255"/>
        <v>0</v>
      </c>
      <c r="U148" s="304">
        <f t="shared" si="255"/>
        <v>0</v>
      </c>
      <c r="V148" s="304">
        <f t="shared" si="255"/>
        <v>0</v>
      </c>
      <c r="W148" s="304">
        <f t="shared" si="255"/>
        <v>0</v>
      </c>
      <c r="X148" s="304">
        <f t="shared" si="255"/>
        <v>0</v>
      </c>
      <c r="Y148" s="304">
        <f t="shared" si="255"/>
        <v>0</v>
      </c>
      <c r="Z148" s="304">
        <f t="shared" si="255"/>
        <v>0</v>
      </c>
      <c r="AA148" s="305">
        <f t="shared" si="249"/>
        <v>0</v>
      </c>
      <c r="AB148" s="305">
        <f t="shared" si="232"/>
        <v>220968384.57999998</v>
      </c>
      <c r="AC148" s="37">
        <f t="shared" si="233"/>
        <v>0.23760041352688172</v>
      </c>
    </row>
    <row r="149" spans="1:29" s="82" customFormat="1" ht="15.75" x14ac:dyDescent="0.2">
      <c r="A149" s="399"/>
      <c r="B149" s="114" t="s">
        <v>631</v>
      </c>
      <c r="C149" s="110" t="s">
        <v>632</v>
      </c>
      <c r="D149" s="109">
        <f>+D150+D153</f>
        <v>6124000000</v>
      </c>
      <c r="E149" s="154">
        <f>SUM('ADICIONES  2018'!C149:E149)</f>
        <v>0</v>
      </c>
      <c r="F149" s="109">
        <f>+F150+F153</f>
        <v>0</v>
      </c>
      <c r="G149" s="109">
        <f>+G150+G153</f>
        <v>0</v>
      </c>
      <c r="H149" s="109">
        <f>+H150+H153</f>
        <v>0</v>
      </c>
      <c r="I149" s="109">
        <f>+I150+I153</f>
        <v>0</v>
      </c>
      <c r="J149" s="109">
        <f>+J150+J153</f>
        <v>0</v>
      </c>
      <c r="K149" s="303">
        <f t="shared" si="245"/>
        <v>6124000000</v>
      </c>
      <c r="L149" s="109">
        <f t="shared" ref="L149:Q149" si="256">+L150+L153</f>
        <v>464007917</v>
      </c>
      <c r="M149" s="109">
        <f t="shared" si="256"/>
        <v>262396000</v>
      </c>
      <c r="N149" s="109">
        <f t="shared" si="256"/>
        <v>401898500</v>
      </c>
      <c r="O149" s="109">
        <f t="shared" si="256"/>
        <v>0</v>
      </c>
      <c r="P149" s="109">
        <f t="shared" si="256"/>
        <v>0</v>
      </c>
      <c r="Q149" s="109">
        <f t="shared" si="256"/>
        <v>0</v>
      </c>
      <c r="R149" s="303">
        <f t="shared" si="247"/>
        <v>1128302417</v>
      </c>
      <c r="S149" s="109">
        <f t="shared" ref="S149:Z149" si="257">+S150+S153</f>
        <v>0</v>
      </c>
      <c r="T149" s="109">
        <f t="shared" si="257"/>
        <v>0</v>
      </c>
      <c r="U149" s="109">
        <f t="shared" si="257"/>
        <v>0</v>
      </c>
      <c r="V149" s="109">
        <f t="shared" si="257"/>
        <v>0</v>
      </c>
      <c r="W149" s="109">
        <f t="shared" si="257"/>
        <v>0</v>
      </c>
      <c r="X149" s="109">
        <f t="shared" si="257"/>
        <v>0</v>
      </c>
      <c r="Y149" s="109">
        <f t="shared" si="257"/>
        <v>0</v>
      </c>
      <c r="Z149" s="109">
        <f t="shared" si="257"/>
        <v>0</v>
      </c>
      <c r="AA149" s="303">
        <f t="shared" si="249"/>
        <v>0</v>
      </c>
      <c r="AB149" s="303">
        <f t="shared" si="232"/>
        <v>1128302417</v>
      </c>
      <c r="AC149" s="108">
        <f t="shared" si="233"/>
        <v>0.18424271995427824</v>
      </c>
    </row>
    <row r="150" spans="1:29" s="82" customFormat="1" ht="15.75" x14ac:dyDescent="0.2">
      <c r="A150" s="399">
        <v>1</v>
      </c>
      <c r="B150" s="114" t="s">
        <v>633</v>
      </c>
      <c r="C150" s="110" t="s">
        <v>634</v>
      </c>
      <c r="D150" s="109">
        <v>6100000000</v>
      </c>
      <c r="E150" s="154">
        <f>SUM('ADICIONES  2018'!C150:E150)</f>
        <v>0</v>
      </c>
      <c r="F150" s="109"/>
      <c r="G150" s="109"/>
      <c r="H150" s="109"/>
      <c r="I150" s="109"/>
      <c r="J150" s="109"/>
      <c r="K150" s="303">
        <f t="shared" si="245"/>
        <v>6100000000</v>
      </c>
      <c r="L150" s="109">
        <v>463842532</v>
      </c>
      <c r="M150" s="109">
        <v>262161400</v>
      </c>
      <c r="N150" s="109">
        <v>401680100</v>
      </c>
      <c r="O150" s="109"/>
      <c r="P150" s="109"/>
      <c r="Q150" s="109"/>
      <c r="R150" s="303">
        <f t="shared" si="247"/>
        <v>1127684032</v>
      </c>
      <c r="S150" s="109"/>
      <c r="T150" s="109"/>
      <c r="U150" s="109"/>
      <c r="V150" s="109"/>
      <c r="W150" s="109"/>
      <c r="X150" s="109"/>
      <c r="Y150" s="109"/>
      <c r="Z150" s="109"/>
      <c r="AA150" s="303">
        <f t="shared" si="249"/>
        <v>0</v>
      </c>
      <c r="AB150" s="303">
        <f t="shared" si="232"/>
        <v>1127684032</v>
      </c>
      <c r="AC150" s="108">
        <f t="shared" si="233"/>
        <v>0.18486623475409836</v>
      </c>
    </row>
    <row r="151" spans="1:29" s="5" customFormat="1" x14ac:dyDescent="0.2">
      <c r="A151" s="166"/>
      <c r="B151" s="100" t="s">
        <v>635</v>
      </c>
      <c r="C151" s="101" t="s">
        <v>636</v>
      </c>
      <c r="D151" s="304">
        <f>+D150*80%</f>
        <v>4880000000</v>
      </c>
      <c r="E151" s="387">
        <f>SUM('ADICIONES  2018'!C151:E151)</f>
        <v>0</v>
      </c>
      <c r="F151" s="304">
        <f>+F150*80%</f>
        <v>0</v>
      </c>
      <c r="G151" s="304">
        <f>+G150*80%</f>
        <v>0</v>
      </c>
      <c r="H151" s="304">
        <f>+H150*80%</f>
        <v>0</v>
      </c>
      <c r="I151" s="304">
        <f>+I150*80%</f>
        <v>0</v>
      </c>
      <c r="J151" s="304">
        <f>+J150*80%</f>
        <v>0</v>
      </c>
      <c r="K151" s="305">
        <f t="shared" si="245"/>
        <v>4880000000</v>
      </c>
      <c r="L151" s="304">
        <f t="shared" ref="L151:Q151" si="258">+L150*80%</f>
        <v>371074025.60000002</v>
      </c>
      <c r="M151" s="304">
        <f t="shared" si="258"/>
        <v>209729120</v>
      </c>
      <c r="N151" s="304">
        <f t="shared" si="258"/>
        <v>321344080</v>
      </c>
      <c r="O151" s="304">
        <f t="shared" si="258"/>
        <v>0</v>
      </c>
      <c r="P151" s="304">
        <f t="shared" si="258"/>
        <v>0</v>
      </c>
      <c r="Q151" s="304">
        <f t="shared" si="258"/>
        <v>0</v>
      </c>
      <c r="R151" s="305">
        <f t="shared" si="247"/>
        <v>902147225.60000002</v>
      </c>
      <c r="S151" s="304">
        <f t="shared" ref="S151:Z151" si="259">+S150*80%</f>
        <v>0</v>
      </c>
      <c r="T151" s="304">
        <f t="shared" si="259"/>
        <v>0</v>
      </c>
      <c r="U151" s="304">
        <f t="shared" si="259"/>
        <v>0</v>
      </c>
      <c r="V151" s="304">
        <f t="shared" si="259"/>
        <v>0</v>
      </c>
      <c r="W151" s="304">
        <f t="shared" si="259"/>
        <v>0</v>
      </c>
      <c r="X151" s="304">
        <f t="shared" si="259"/>
        <v>0</v>
      </c>
      <c r="Y151" s="304">
        <f t="shared" si="259"/>
        <v>0</v>
      </c>
      <c r="Z151" s="304">
        <f t="shared" si="259"/>
        <v>0</v>
      </c>
      <c r="AA151" s="305">
        <f t="shared" si="249"/>
        <v>0</v>
      </c>
      <c r="AB151" s="305">
        <f t="shared" si="232"/>
        <v>902147225.60000002</v>
      </c>
      <c r="AC151" s="37">
        <f t="shared" si="233"/>
        <v>0.18486623475409836</v>
      </c>
    </row>
    <row r="152" spans="1:29" x14ac:dyDescent="0.2">
      <c r="B152" s="100" t="s">
        <v>637</v>
      </c>
      <c r="C152" s="101" t="s">
        <v>638</v>
      </c>
      <c r="D152" s="304">
        <f>+D150*20%</f>
        <v>1220000000</v>
      </c>
      <c r="E152" s="387">
        <f>SUM('ADICIONES  2018'!C152:E152)</f>
        <v>0</v>
      </c>
      <c r="F152" s="304">
        <f>+F150*20%</f>
        <v>0</v>
      </c>
      <c r="G152" s="304">
        <f>+G150*20%</f>
        <v>0</v>
      </c>
      <c r="H152" s="304">
        <f>+H150*20%</f>
        <v>0</v>
      </c>
      <c r="I152" s="304">
        <f>+I150*20%</f>
        <v>0</v>
      </c>
      <c r="J152" s="304">
        <f>+J150*20%</f>
        <v>0</v>
      </c>
      <c r="K152" s="305">
        <f t="shared" si="245"/>
        <v>1220000000</v>
      </c>
      <c r="L152" s="304">
        <f t="shared" ref="L152:Q152" si="260">+L150*20%</f>
        <v>92768506.400000006</v>
      </c>
      <c r="M152" s="304">
        <f t="shared" si="260"/>
        <v>52432280</v>
      </c>
      <c r="N152" s="304">
        <f t="shared" si="260"/>
        <v>80336020</v>
      </c>
      <c r="O152" s="304">
        <f t="shared" si="260"/>
        <v>0</v>
      </c>
      <c r="P152" s="304">
        <f t="shared" si="260"/>
        <v>0</v>
      </c>
      <c r="Q152" s="304">
        <f t="shared" si="260"/>
        <v>0</v>
      </c>
      <c r="R152" s="305">
        <f t="shared" si="247"/>
        <v>225536806.40000001</v>
      </c>
      <c r="S152" s="304">
        <f t="shared" ref="S152:Z152" si="261">+S150*20%</f>
        <v>0</v>
      </c>
      <c r="T152" s="304">
        <f t="shared" si="261"/>
        <v>0</v>
      </c>
      <c r="U152" s="304">
        <f t="shared" si="261"/>
        <v>0</v>
      </c>
      <c r="V152" s="304">
        <f t="shared" si="261"/>
        <v>0</v>
      </c>
      <c r="W152" s="304">
        <f t="shared" si="261"/>
        <v>0</v>
      </c>
      <c r="X152" s="304">
        <f t="shared" si="261"/>
        <v>0</v>
      </c>
      <c r="Y152" s="304">
        <f t="shared" si="261"/>
        <v>0</v>
      </c>
      <c r="Z152" s="304">
        <f t="shared" si="261"/>
        <v>0</v>
      </c>
      <c r="AA152" s="305">
        <f t="shared" si="249"/>
        <v>0</v>
      </c>
      <c r="AB152" s="305">
        <f t="shared" si="232"/>
        <v>225536806.40000001</v>
      </c>
      <c r="AC152" s="37">
        <f t="shared" si="233"/>
        <v>0.18486623475409836</v>
      </c>
    </row>
    <row r="153" spans="1:29" s="82" customFormat="1" ht="15.75" x14ac:dyDescent="0.2">
      <c r="A153" s="399">
        <v>1</v>
      </c>
      <c r="B153" s="114" t="s">
        <v>639</v>
      </c>
      <c r="C153" s="110" t="s">
        <v>95</v>
      </c>
      <c r="D153" s="109">
        <v>24000000</v>
      </c>
      <c r="E153" s="154">
        <f>SUM('ADICIONES  2018'!C153:E153)</f>
        <v>0</v>
      </c>
      <c r="F153" s="109"/>
      <c r="G153" s="109"/>
      <c r="H153" s="109"/>
      <c r="I153" s="109"/>
      <c r="J153" s="109"/>
      <c r="K153" s="303">
        <f t="shared" si="245"/>
        <v>24000000</v>
      </c>
      <c r="L153" s="109">
        <v>165385</v>
      </c>
      <c r="M153" s="109">
        <v>234600</v>
      </c>
      <c r="N153" s="109">
        <v>218400</v>
      </c>
      <c r="O153" s="109"/>
      <c r="P153" s="109"/>
      <c r="Q153" s="109"/>
      <c r="R153" s="303">
        <f t="shared" si="247"/>
        <v>618385</v>
      </c>
      <c r="S153" s="109"/>
      <c r="T153" s="109"/>
      <c r="U153" s="109"/>
      <c r="V153" s="109"/>
      <c r="W153" s="109"/>
      <c r="X153" s="109"/>
      <c r="Y153" s="109"/>
      <c r="Z153" s="109"/>
      <c r="AA153" s="303">
        <f t="shared" si="249"/>
        <v>0</v>
      </c>
      <c r="AB153" s="303">
        <f t="shared" si="232"/>
        <v>618385</v>
      </c>
      <c r="AC153" s="108">
        <f t="shared" si="233"/>
        <v>2.5766041666666666E-2</v>
      </c>
    </row>
    <row r="154" spans="1:29" s="5" customFormat="1" x14ac:dyDescent="0.2">
      <c r="A154" s="400"/>
      <c r="B154" s="100" t="s">
        <v>640</v>
      </c>
      <c r="C154" s="101" t="s">
        <v>641</v>
      </c>
      <c r="D154" s="304">
        <f>+D153*80%</f>
        <v>19200000</v>
      </c>
      <c r="E154" s="387">
        <f>SUM('ADICIONES  2018'!C154:E154)</f>
        <v>0</v>
      </c>
      <c r="F154" s="304">
        <f>+F153*80%</f>
        <v>0</v>
      </c>
      <c r="G154" s="304">
        <f>+G153*80%</f>
        <v>0</v>
      </c>
      <c r="H154" s="304">
        <f>+H153*80%</f>
        <v>0</v>
      </c>
      <c r="I154" s="304">
        <f>+I153*80%</f>
        <v>0</v>
      </c>
      <c r="J154" s="304">
        <f>+J153*80%</f>
        <v>0</v>
      </c>
      <c r="K154" s="305">
        <f t="shared" si="245"/>
        <v>19200000</v>
      </c>
      <c r="L154" s="304">
        <f t="shared" ref="L154:Q154" si="262">+L153*80%</f>
        <v>132308</v>
      </c>
      <c r="M154" s="304">
        <f t="shared" si="262"/>
        <v>187680</v>
      </c>
      <c r="N154" s="304">
        <f t="shared" si="262"/>
        <v>174720</v>
      </c>
      <c r="O154" s="304">
        <f t="shared" si="262"/>
        <v>0</v>
      </c>
      <c r="P154" s="304">
        <f t="shared" si="262"/>
        <v>0</v>
      </c>
      <c r="Q154" s="304">
        <f t="shared" si="262"/>
        <v>0</v>
      </c>
      <c r="R154" s="305">
        <f t="shared" si="247"/>
        <v>494708</v>
      </c>
      <c r="S154" s="304">
        <f t="shared" ref="S154:Z154" si="263">+S153*80%</f>
        <v>0</v>
      </c>
      <c r="T154" s="304">
        <f t="shared" si="263"/>
        <v>0</v>
      </c>
      <c r="U154" s="304">
        <f t="shared" si="263"/>
        <v>0</v>
      </c>
      <c r="V154" s="304">
        <f t="shared" si="263"/>
        <v>0</v>
      </c>
      <c r="W154" s="304">
        <f t="shared" si="263"/>
        <v>0</v>
      </c>
      <c r="X154" s="304">
        <f t="shared" si="263"/>
        <v>0</v>
      </c>
      <c r="Y154" s="304">
        <f t="shared" si="263"/>
        <v>0</v>
      </c>
      <c r="Z154" s="304">
        <f t="shared" si="263"/>
        <v>0</v>
      </c>
      <c r="AA154" s="305">
        <f t="shared" si="249"/>
        <v>0</v>
      </c>
      <c r="AB154" s="305">
        <f t="shared" si="232"/>
        <v>494708</v>
      </c>
      <c r="AC154" s="37">
        <f t="shared" si="233"/>
        <v>2.5766041666666666E-2</v>
      </c>
    </row>
    <row r="155" spans="1:29" s="5" customFormat="1" x14ac:dyDescent="0.2">
      <c r="A155" s="400"/>
      <c r="B155" s="100" t="s">
        <v>642</v>
      </c>
      <c r="C155" s="101" t="s">
        <v>643</v>
      </c>
      <c r="D155" s="304">
        <f>+D153*20%</f>
        <v>4800000</v>
      </c>
      <c r="E155" s="387">
        <f>SUM('ADICIONES  2018'!C155:E155)</f>
        <v>0</v>
      </c>
      <c r="F155" s="304">
        <f>+F153*20%</f>
        <v>0</v>
      </c>
      <c r="G155" s="304">
        <f>+G153*20%</f>
        <v>0</v>
      </c>
      <c r="H155" s="304">
        <f>+H153*20%</f>
        <v>0</v>
      </c>
      <c r="I155" s="304">
        <f>+I153*20%</f>
        <v>0</v>
      </c>
      <c r="J155" s="304">
        <f>+J153*20%</f>
        <v>0</v>
      </c>
      <c r="K155" s="305">
        <f t="shared" si="245"/>
        <v>4800000</v>
      </c>
      <c r="L155" s="304">
        <f t="shared" ref="L155:Q155" si="264">+L153*20%</f>
        <v>33077</v>
      </c>
      <c r="M155" s="304">
        <f t="shared" si="264"/>
        <v>46920</v>
      </c>
      <c r="N155" s="304">
        <f t="shared" si="264"/>
        <v>43680</v>
      </c>
      <c r="O155" s="304">
        <f t="shared" si="264"/>
        <v>0</v>
      </c>
      <c r="P155" s="304">
        <f t="shared" si="264"/>
        <v>0</v>
      </c>
      <c r="Q155" s="304">
        <f t="shared" si="264"/>
        <v>0</v>
      </c>
      <c r="R155" s="305">
        <f t="shared" si="247"/>
        <v>123677</v>
      </c>
      <c r="S155" s="304">
        <f t="shared" ref="S155:Z155" si="265">+S153*20%</f>
        <v>0</v>
      </c>
      <c r="T155" s="304">
        <f t="shared" si="265"/>
        <v>0</v>
      </c>
      <c r="U155" s="304">
        <f t="shared" si="265"/>
        <v>0</v>
      </c>
      <c r="V155" s="304">
        <f t="shared" si="265"/>
        <v>0</v>
      </c>
      <c r="W155" s="304">
        <f t="shared" si="265"/>
        <v>0</v>
      </c>
      <c r="X155" s="304">
        <f t="shared" si="265"/>
        <v>0</v>
      </c>
      <c r="Y155" s="304">
        <f t="shared" si="265"/>
        <v>0</v>
      </c>
      <c r="Z155" s="304">
        <f t="shared" si="265"/>
        <v>0</v>
      </c>
      <c r="AA155" s="305">
        <f t="shared" si="249"/>
        <v>0</v>
      </c>
      <c r="AB155" s="305">
        <f t="shared" si="232"/>
        <v>123677</v>
      </c>
      <c r="AC155" s="37">
        <f t="shared" si="233"/>
        <v>2.5766041666666666E-2</v>
      </c>
    </row>
    <row r="156" spans="1:29" s="82" customFormat="1" ht="31.5" x14ac:dyDescent="0.2">
      <c r="A156" s="399">
        <v>1</v>
      </c>
      <c r="B156" s="114" t="s">
        <v>644</v>
      </c>
      <c r="C156" s="110" t="s">
        <v>645</v>
      </c>
      <c r="D156" s="109">
        <v>10300000000</v>
      </c>
      <c r="E156" s="154">
        <f>SUM('ADICIONES  2018'!C156:E156)</f>
        <v>0</v>
      </c>
      <c r="F156" s="303"/>
      <c r="G156" s="109"/>
      <c r="H156" s="303"/>
      <c r="I156" s="303"/>
      <c r="J156" s="303"/>
      <c r="K156" s="303">
        <f t="shared" si="245"/>
        <v>10300000000</v>
      </c>
      <c r="L156" s="109">
        <v>557968157</v>
      </c>
      <c r="M156" s="109">
        <v>455477671.74000001</v>
      </c>
      <c r="N156" s="109">
        <v>259192671</v>
      </c>
      <c r="O156" s="109"/>
      <c r="P156" s="109"/>
      <c r="Q156" s="109"/>
      <c r="R156" s="303">
        <f t="shared" si="247"/>
        <v>1272638499.74</v>
      </c>
      <c r="S156" s="109"/>
      <c r="T156" s="109"/>
      <c r="U156" s="109"/>
      <c r="V156" s="109"/>
      <c r="W156" s="109"/>
      <c r="X156" s="109"/>
      <c r="Y156" s="109"/>
      <c r="Z156" s="109"/>
      <c r="AA156" s="303">
        <f t="shared" si="249"/>
        <v>0</v>
      </c>
      <c r="AB156" s="303">
        <f t="shared" si="232"/>
        <v>1272638499.74</v>
      </c>
      <c r="AC156" s="108">
        <f t="shared" si="233"/>
        <v>0.12355713589708738</v>
      </c>
    </row>
    <row r="157" spans="1:29" ht="28.5" x14ac:dyDescent="0.2">
      <c r="B157" s="100" t="s">
        <v>646</v>
      </c>
      <c r="C157" s="101" t="s">
        <v>647</v>
      </c>
      <c r="D157" s="304">
        <f>+D156*30%</f>
        <v>3090000000</v>
      </c>
      <c r="E157" s="387">
        <f>SUM('ADICIONES  2018'!C157:E157)</f>
        <v>0</v>
      </c>
      <c r="F157" s="304">
        <f>+F156*30%</f>
        <v>0</v>
      </c>
      <c r="G157" s="304">
        <f>+G156*30%</f>
        <v>0</v>
      </c>
      <c r="H157" s="304">
        <f>+H156*30%</f>
        <v>0</v>
      </c>
      <c r="I157" s="304">
        <f>+I156*30%</f>
        <v>0</v>
      </c>
      <c r="J157" s="304">
        <f>+J156*30%</f>
        <v>0</v>
      </c>
      <c r="K157" s="305">
        <f t="shared" si="245"/>
        <v>3090000000</v>
      </c>
      <c r="L157" s="304">
        <f t="shared" ref="L157:Q157" si="266">+L156*30%</f>
        <v>167390447.09999999</v>
      </c>
      <c r="M157" s="304">
        <f t="shared" si="266"/>
        <v>136643301.52199998</v>
      </c>
      <c r="N157" s="304">
        <f t="shared" si="266"/>
        <v>77757801.299999997</v>
      </c>
      <c r="O157" s="304">
        <f t="shared" si="266"/>
        <v>0</v>
      </c>
      <c r="P157" s="304">
        <f t="shared" si="266"/>
        <v>0</v>
      </c>
      <c r="Q157" s="304">
        <f t="shared" si="266"/>
        <v>0</v>
      </c>
      <c r="R157" s="305">
        <f t="shared" si="247"/>
        <v>381791549.92199999</v>
      </c>
      <c r="S157" s="304">
        <f t="shared" ref="S157:Z157" si="267">+S156*30%</f>
        <v>0</v>
      </c>
      <c r="T157" s="304">
        <f t="shared" si="267"/>
        <v>0</v>
      </c>
      <c r="U157" s="304">
        <f t="shared" si="267"/>
        <v>0</v>
      </c>
      <c r="V157" s="304">
        <f t="shared" si="267"/>
        <v>0</v>
      </c>
      <c r="W157" s="304">
        <f t="shared" si="267"/>
        <v>0</v>
      </c>
      <c r="X157" s="304">
        <f t="shared" si="267"/>
        <v>0</v>
      </c>
      <c r="Y157" s="304">
        <f t="shared" si="267"/>
        <v>0</v>
      </c>
      <c r="Z157" s="304">
        <f t="shared" si="267"/>
        <v>0</v>
      </c>
      <c r="AA157" s="305">
        <f t="shared" si="249"/>
        <v>0</v>
      </c>
      <c r="AB157" s="305">
        <f t="shared" si="232"/>
        <v>381791549.92199999</v>
      </c>
      <c r="AC157" s="37">
        <f t="shared" si="233"/>
        <v>0.12355713589708738</v>
      </c>
    </row>
    <row r="158" spans="1:29" ht="28.5" x14ac:dyDescent="0.2">
      <c r="B158" s="100" t="s">
        <v>648</v>
      </c>
      <c r="C158" s="101" t="s">
        <v>649</v>
      </c>
      <c r="D158" s="304">
        <f>+D156*40%</f>
        <v>4120000000</v>
      </c>
      <c r="E158" s="387">
        <f>SUM('ADICIONES  2018'!C158:E158)</f>
        <v>0</v>
      </c>
      <c r="F158" s="304">
        <f>+F156*40%</f>
        <v>0</v>
      </c>
      <c r="G158" s="304">
        <f>+G156*40%</f>
        <v>0</v>
      </c>
      <c r="H158" s="304">
        <f>+H156*40%</f>
        <v>0</v>
      </c>
      <c r="I158" s="304">
        <f>+I156*40%</f>
        <v>0</v>
      </c>
      <c r="J158" s="304">
        <f>+J156*40%</f>
        <v>0</v>
      </c>
      <c r="K158" s="305">
        <f t="shared" si="245"/>
        <v>4120000000</v>
      </c>
      <c r="L158" s="304">
        <f t="shared" ref="L158:Q158" si="268">+L156*40%</f>
        <v>223187262.80000001</v>
      </c>
      <c r="M158" s="304">
        <f t="shared" si="268"/>
        <v>182191068.69600001</v>
      </c>
      <c r="N158" s="304">
        <f t="shared" si="268"/>
        <v>103677068.40000001</v>
      </c>
      <c r="O158" s="304">
        <f t="shared" si="268"/>
        <v>0</v>
      </c>
      <c r="P158" s="304">
        <f t="shared" si="268"/>
        <v>0</v>
      </c>
      <c r="Q158" s="304">
        <f t="shared" si="268"/>
        <v>0</v>
      </c>
      <c r="R158" s="305">
        <f t="shared" si="247"/>
        <v>509055399.89600003</v>
      </c>
      <c r="S158" s="304">
        <f t="shared" ref="S158:Z158" si="269">+S156*40%</f>
        <v>0</v>
      </c>
      <c r="T158" s="304">
        <f t="shared" si="269"/>
        <v>0</v>
      </c>
      <c r="U158" s="304">
        <f t="shared" si="269"/>
        <v>0</v>
      </c>
      <c r="V158" s="304">
        <f t="shared" si="269"/>
        <v>0</v>
      </c>
      <c r="W158" s="304">
        <f t="shared" si="269"/>
        <v>0</v>
      </c>
      <c r="X158" s="304">
        <f t="shared" si="269"/>
        <v>0</v>
      </c>
      <c r="Y158" s="304">
        <f t="shared" si="269"/>
        <v>0</v>
      </c>
      <c r="Z158" s="304">
        <f t="shared" si="269"/>
        <v>0</v>
      </c>
      <c r="AA158" s="305">
        <f t="shared" si="249"/>
        <v>0</v>
      </c>
      <c r="AB158" s="305">
        <f t="shared" si="232"/>
        <v>509055399.89600003</v>
      </c>
      <c r="AC158" s="37">
        <f t="shared" si="233"/>
        <v>0.12355713589708739</v>
      </c>
    </row>
    <row r="159" spans="1:29" ht="42.75" x14ac:dyDescent="0.2">
      <c r="B159" s="100" t="s">
        <v>650</v>
      </c>
      <c r="C159" s="101" t="s">
        <v>651</v>
      </c>
      <c r="D159" s="304">
        <f>+D156*7%</f>
        <v>721000000.00000012</v>
      </c>
      <c r="E159" s="387">
        <f>SUM('ADICIONES  2018'!C159:E159)</f>
        <v>0</v>
      </c>
      <c r="F159" s="304">
        <f>+F156*7%</f>
        <v>0</v>
      </c>
      <c r="G159" s="304">
        <f>+G156*7%</f>
        <v>0</v>
      </c>
      <c r="H159" s="304">
        <f>+H156*7%</f>
        <v>0</v>
      </c>
      <c r="I159" s="304">
        <f>+I156*7%</f>
        <v>0</v>
      </c>
      <c r="J159" s="304">
        <f>+J156*7%</f>
        <v>0</v>
      </c>
      <c r="K159" s="305">
        <f t="shared" si="245"/>
        <v>721000000.00000012</v>
      </c>
      <c r="L159" s="304">
        <f t="shared" ref="L159:Q159" si="270">+L156*7%</f>
        <v>39057770.990000002</v>
      </c>
      <c r="M159" s="304">
        <f t="shared" si="270"/>
        <v>31883437.021800004</v>
      </c>
      <c r="N159" s="304">
        <f t="shared" si="270"/>
        <v>18143486.970000003</v>
      </c>
      <c r="O159" s="304">
        <f t="shared" si="270"/>
        <v>0</v>
      </c>
      <c r="P159" s="304">
        <f t="shared" si="270"/>
        <v>0</v>
      </c>
      <c r="Q159" s="304">
        <f t="shared" si="270"/>
        <v>0</v>
      </c>
      <c r="R159" s="305">
        <f t="shared" si="247"/>
        <v>89084694.981800005</v>
      </c>
      <c r="S159" s="304">
        <f t="shared" ref="S159:Z159" si="271">+S156*7%</f>
        <v>0</v>
      </c>
      <c r="T159" s="304">
        <f t="shared" si="271"/>
        <v>0</v>
      </c>
      <c r="U159" s="304">
        <f t="shared" si="271"/>
        <v>0</v>
      </c>
      <c r="V159" s="304">
        <f t="shared" si="271"/>
        <v>0</v>
      </c>
      <c r="W159" s="304">
        <f t="shared" si="271"/>
        <v>0</v>
      </c>
      <c r="X159" s="304">
        <f t="shared" si="271"/>
        <v>0</v>
      </c>
      <c r="Y159" s="304">
        <f t="shared" si="271"/>
        <v>0</v>
      </c>
      <c r="Z159" s="304">
        <f t="shared" si="271"/>
        <v>0</v>
      </c>
      <c r="AA159" s="305">
        <f t="shared" si="249"/>
        <v>0</v>
      </c>
      <c r="AB159" s="305">
        <f t="shared" si="232"/>
        <v>89084694.981800005</v>
      </c>
      <c r="AC159" s="37">
        <f t="shared" si="233"/>
        <v>0.12355713589708736</v>
      </c>
    </row>
    <row r="160" spans="1:29" s="5" customFormat="1" ht="28.5" x14ac:dyDescent="0.2">
      <c r="A160" s="400"/>
      <c r="B160" s="100" t="s">
        <v>652</v>
      </c>
      <c r="C160" s="101" t="s">
        <v>653</v>
      </c>
      <c r="D160" s="304">
        <f>+D156*15%</f>
        <v>1545000000</v>
      </c>
      <c r="E160" s="387">
        <f>SUM('ADICIONES  2018'!C160:E160)</f>
        <v>0</v>
      </c>
      <c r="F160" s="304">
        <f>+F156*15%</f>
        <v>0</v>
      </c>
      <c r="G160" s="304">
        <f>+G156*15%</f>
        <v>0</v>
      </c>
      <c r="H160" s="304">
        <f>+H156*15%</f>
        <v>0</v>
      </c>
      <c r="I160" s="304">
        <f>+I156*15%</f>
        <v>0</v>
      </c>
      <c r="J160" s="304">
        <f>+J156*15%</f>
        <v>0</v>
      </c>
      <c r="K160" s="305">
        <f t="shared" si="245"/>
        <v>1545000000</v>
      </c>
      <c r="L160" s="304">
        <f t="shared" ref="L160:Q160" si="272">+L156*15%</f>
        <v>83695223.549999997</v>
      </c>
      <c r="M160" s="304">
        <f t="shared" si="272"/>
        <v>68321650.760999992</v>
      </c>
      <c r="N160" s="304">
        <f t="shared" si="272"/>
        <v>38878900.649999999</v>
      </c>
      <c r="O160" s="304">
        <f t="shared" si="272"/>
        <v>0</v>
      </c>
      <c r="P160" s="304">
        <f t="shared" si="272"/>
        <v>0</v>
      </c>
      <c r="Q160" s="304">
        <f t="shared" si="272"/>
        <v>0</v>
      </c>
      <c r="R160" s="305">
        <f t="shared" si="247"/>
        <v>190895774.961</v>
      </c>
      <c r="S160" s="304">
        <f t="shared" ref="S160:Z160" si="273">+S156*15%</f>
        <v>0</v>
      </c>
      <c r="T160" s="304">
        <f t="shared" si="273"/>
        <v>0</v>
      </c>
      <c r="U160" s="304">
        <f t="shared" si="273"/>
        <v>0</v>
      </c>
      <c r="V160" s="304">
        <f t="shared" si="273"/>
        <v>0</v>
      </c>
      <c r="W160" s="304">
        <f t="shared" si="273"/>
        <v>0</v>
      </c>
      <c r="X160" s="304">
        <f t="shared" si="273"/>
        <v>0</v>
      </c>
      <c r="Y160" s="304">
        <f t="shared" si="273"/>
        <v>0</v>
      </c>
      <c r="Z160" s="304">
        <f t="shared" si="273"/>
        <v>0</v>
      </c>
      <c r="AA160" s="305">
        <f t="shared" si="249"/>
        <v>0</v>
      </c>
      <c r="AB160" s="305">
        <f t="shared" si="232"/>
        <v>190895774.961</v>
      </c>
      <c r="AC160" s="37">
        <f t="shared" si="233"/>
        <v>0.12355713589708738</v>
      </c>
    </row>
    <row r="161" spans="1:29" s="5" customFormat="1" ht="42.75" x14ac:dyDescent="0.2">
      <c r="A161" s="166"/>
      <c r="B161" s="100" t="s">
        <v>654</v>
      </c>
      <c r="C161" s="101" t="s">
        <v>655</v>
      </c>
      <c r="D161" s="304">
        <f>+D156*4%</f>
        <v>412000000</v>
      </c>
      <c r="E161" s="387">
        <f>SUM('ADICIONES  2018'!C161:E161)</f>
        <v>0</v>
      </c>
      <c r="F161" s="304">
        <f>+F156*4%</f>
        <v>0</v>
      </c>
      <c r="G161" s="304">
        <f>+G156*4%</f>
        <v>0</v>
      </c>
      <c r="H161" s="304">
        <f>+H156*4%</f>
        <v>0</v>
      </c>
      <c r="I161" s="304">
        <f>+I156*4%</f>
        <v>0</v>
      </c>
      <c r="J161" s="304">
        <f>+J156*4%</f>
        <v>0</v>
      </c>
      <c r="K161" s="305">
        <f t="shared" si="245"/>
        <v>412000000</v>
      </c>
      <c r="L161" s="304">
        <f t="shared" ref="L161:Q161" si="274">+L156*4%</f>
        <v>22318726.280000001</v>
      </c>
      <c r="M161" s="304">
        <f t="shared" si="274"/>
        <v>18219106.869600002</v>
      </c>
      <c r="N161" s="304">
        <f t="shared" si="274"/>
        <v>10367706.84</v>
      </c>
      <c r="O161" s="304">
        <f t="shared" si="274"/>
        <v>0</v>
      </c>
      <c r="P161" s="304">
        <f t="shared" si="274"/>
        <v>0</v>
      </c>
      <c r="Q161" s="304">
        <f t="shared" si="274"/>
        <v>0</v>
      </c>
      <c r="R161" s="305">
        <f t="shared" si="247"/>
        <v>50905539.989600003</v>
      </c>
      <c r="S161" s="304">
        <f t="shared" ref="S161:Z161" si="275">+S156*4%</f>
        <v>0</v>
      </c>
      <c r="T161" s="304">
        <f t="shared" si="275"/>
        <v>0</v>
      </c>
      <c r="U161" s="304">
        <f t="shared" si="275"/>
        <v>0</v>
      </c>
      <c r="V161" s="304">
        <f t="shared" si="275"/>
        <v>0</v>
      </c>
      <c r="W161" s="304">
        <f t="shared" si="275"/>
        <v>0</v>
      </c>
      <c r="X161" s="304">
        <f t="shared" si="275"/>
        <v>0</v>
      </c>
      <c r="Y161" s="304">
        <f t="shared" si="275"/>
        <v>0</v>
      </c>
      <c r="Z161" s="304">
        <f t="shared" si="275"/>
        <v>0</v>
      </c>
      <c r="AA161" s="305">
        <f t="shared" si="249"/>
        <v>0</v>
      </c>
      <c r="AB161" s="305">
        <f t="shared" si="232"/>
        <v>50905539.989600003</v>
      </c>
      <c r="AC161" s="37">
        <f t="shared" si="233"/>
        <v>0.12355713589708739</v>
      </c>
    </row>
    <row r="162" spans="1:29" s="5" customFormat="1" ht="28.5" x14ac:dyDescent="0.2">
      <c r="A162" s="166"/>
      <c r="B162" s="100" t="s">
        <v>656</v>
      </c>
      <c r="C162" s="101" t="s">
        <v>657</v>
      </c>
      <c r="D162" s="304">
        <f>+D156*4%</f>
        <v>412000000</v>
      </c>
      <c r="E162" s="387">
        <f>SUM('ADICIONES  2018'!C162:E162)</f>
        <v>0</v>
      </c>
      <c r="F162" s="304">
        <f>+F156*4%</f>
        <v>0</v>
      </c>
      <c r="G162" s="304">
        <f>+G156*4%</f>
        <v>0</v>
      </c>
      <c r="H162" s="304">
        <f>+H156*4%</f>
        <v>0</v>
      </c>
      <c r="I162" s="304">
        <f>+I156*4%</f>
        <v>0</v>
      </c>
      <c r="J162" s="304">
        <f>+J156*4%</f>
        <v>0</v>
      </c>
      <c r="K162" s="305">
        <f t="shared" si="245"/>
        <v>412000000</v>
      </c>
      <c r="L162" s="304">
        <f t="shared" ref="L162:Q162" si="276">+L156*4%</f>
        <v>22318726.280000001</v>
      </c>
      <c r="M162" s="304">
        <f t="shared" si="276"/>
        <v>18219106.869600002</v>
      </c>
      <c r="N162" s="304">
        <f t="shared" si="276"/>
        <v>10367706.84</v>
      </c>
      <c r="O162" s="304">
        <f t="shared" si="276"/>
        <v>0</v>
      </c>
      <c r="P162" s="304">
        <f t="shared" si="276"/>
        <v>0</v>
      </c>
      <c r="Q162" s="304">
        <f t="shared" si="276"/>
        <v>0</v>
      </c>
      <c r="R162" s="305">
        <f t="shared" si="247"/>
        <v>50905539.989600003</v>
      </c>
      <c r="S162" s="304">
        <f t="shared" ref="S162:Z162" si="277">+S156*4%</f>
        <v>0</v>
      </c>
      <c r="T162" s="304">
        <f t="shared" si="277"/>
        <v>0</v>
      </c>
      <c r="U162" s="304">
        <f t="shared" si="277"/>
        <v>0</v>
      </c>
      <c r="V162" s="304">
        <f t="shared" si="277"/>
        <v>0</v>
      </c>
      <c r="W162" s="304">
        <f t="shared" si="277"/>
        <v>0</v>
      </c>
      <c r="X162" s="304">
        <f t="shared" si="277"/>
        <v>0</v>
      </c>
      <c r="Y162" s="304">
        <f t="shared" si="277"/>
        <v>0</v>
      </c>
      <c r="Z162" s="304">
        <f t="shared" si="277"/>
        <v>0</v>
      </c>
      <c r="AA162" s="305">
        <f t="shared" si="249"/>
        <v>0</v>
      </c>
      <c r="AB162" s="305">
        <f t="shared" si="232"/>
        <v>50905539.989600003</v>
      </c>
      <c r="AC162" s="37">
        <f t="shared" si="233"/>
        <v>0.12355713589708739</v>
      </c>
    </row>
    <row r="163" spans="1:29" s="82" customFormat="1" ht="15.75" x14ac:dyDescent="0.2">
      <c r="A163" s="399">
        <v>1</v>
      </c>
      <c r="B163" s="114" t="s">
        <v>237</v>
      </c>
      <c r="C163" s="110" t="s">
        <v>658</v>
      </c>
      <c r="D163" s="109">
        <f>+D164+D195+D199+D209+D231</f>
        <v>59741562700</v>
      </c>
      <c r="E163" s="154">
        <f>SUM('ADICIONES  2018'!C163:E163)</f>
        <v>0</v>
      </c>
      <c r="F163" s="109">
        <f>+F164+F195+F199+F209+F231</f>
        <v>0</v>
      </c>
      <c r="G163" s="109">
        <f>+G164+G195+G199+G209+G231</f>
        <v>0</v>
      </c>
      <c r="H163" s="109">
        <f>+H164+H195+H199+H209+H231</f>
        <v>0</v>
      </c>
      <c r="I163" s="109">
        <f>+I164+I195+I199+I209+I231</f>
        <v>0</v>
      </c>
      <c r="J163" s="109">
        <f>+J164+J195+J199+J209+J231</f>
        <v>0</v>
      </c>
      <c r="K163" s="303">
        <f t="shared" si="245"/>
        <v>59741562700</v>
      </c>
      <c r="L163" s="109">
        <f t="shared" ref="L163:Q163" si="278">+L164+L195+L199+L209+L231</f>
        <v>8133986920.1999998</v>
      </c>
      <c r="M163" s="109">
        <f t="shared" si="278"/>
        <v>4611148522.3999996</v>
      </c>
      <c r="N163" s="109">
        <f t="shared" si="278"/>
        <v>5981520915.9899998</v>
      </c>
      <c r="O163" s="109">
        <f t="shared" si="278"/>
        <v>0</v>
      </c>
      <c r="P163" s="109">
        <f t="shared" si="278"/>
        <v>0</v>
      </c>
      <c r="Q163" s="109">
        <f t="shared" si="278"/>
        <v>0</v>
      </c>
      <c r="R163" s="303">
        <f t="shared" si="247"/>
        <v>18726656358.589996</v>
      </c>
      <c r="S163" s="109">
        <f t="shared" ref="S163:Z163" si="279">+S164+S195+S199+S209+S231</f>
        <v>0</v>
      </c>
      <c r="T163" s="109">
        <f t="shared" si="279"/>
        <v>0</v>
      </c>
      <c r="U163" s="109">
        <f t="shared" si="279"/>
        <v>0</v>
      </c>
      <c r="V163" s="109">
        <f t="shared" si="279"/>
        <v>0</v>
      </c>
      <c r="W163" s="109">
        <f t="shared" si="279"/>
        <v>0</v>
      </c>
      <c r="X163" s="109">
        <f t="shared" si="279"/>
        <v>0</v>
      </c>
      <c r="Y163" s="109">
        <f t="shared" si="279"/>
        <v>0</v>
      </c>
      <c r="Z163" s="109">
        <f t="shared" si="279"/>
        <v>0</v>
      </c>
      <c r="AA163" s="303">
        <f t="shared" si="249"/>
        <v>0</v>
      </c>
      <c r="AB163" s="303">
        <f t="shared" si="232"/>
        <v>18726656358.589996</v>
      </c>
      <c r="AC163" s="108">
        <f t="shared" si="233"/>
        <v>0.31346110667757937</v>
      </c>
    </row>
    <row r="164" spans="1:29" s="82" customFormat="1" ht="15.75" x14ac:dyDescent="0.2">
      <c r="A164" s="399"/>
      <c r="B164" s="114" t="s">
        <v>333</v>
      </c>
      <c r="C164" s="110" t="s">
        <v>334</v>
      </c>
      <c r="D164" s="109">
        <f>+D165+D180</f>
        <v>4810000000</v>
      </c>
      <c r="E164" s="154">
        <f>SUM('ADICIONES  2018'!C164:E164)</f>
        <v>0</v>
      </c>
      <c r="F164" s="109">
        <f>+F165+F180</f>
        <v>0</v>
      </c>
      <c r="G164" s="109">
        <f>+G165+G180</f>
        <v>0</v>
      </c>
      <c r="H164" s="109">
        <f>+H165+H180</f>
        <v>0</v>
      </c>
      <c r="I164" s="109">
        <f>+I165+I180</f>
        <v>0</v>
      </c>
      <c r="J164" s="109">
        <f>+J165+J180</f>
        <v>0</v>
      </c>
      <c r="K164" s="303">
        <f t="shared" si="245"/>
        <v>4810000000</v>
      </c>
      <c r="L164" s="109">
        <f t="shared" ref="L164:Q164" si="280">+L165+L180</f>
        <v>1149848297.2</v>
      </c>
      <c r="M164" s="109">
        <f t="shared" si="280"/>
        <v>1271605009.4000001</v>
      </c>
      <c r="N164" s="109">
        <f t="shared" si="280"/>
        <v>1583390447</v>
      </c>
      <c r="O164" s="109">
        <f t="shared" si="280"/>
        <v>0</v>
      </c>
      <c r="P164" s="109">
        <f t="shared" si="280"/>
        <v>0</v>
      </c>
      <c r="Q164" s="109">
        <f t="shared" si="280"/>
        <v>0</v>
      </c>
      <c r="R164" s="303">
        <f t="shared" si="247"/>
        <v>4004843753.6000004</v>
      </c>
      <c r="S164" s="109">
        <f t="shared" ref="S164:Z164" si="281">+S165+S180</f>
        <v>0</v>
      </c>
      <c r="T164" s="109">
        <f t="shared" si="281"/>
        <v>0</v>
      </c>
      <c r="U164" s="109">
        <f t="shared" si="281"/>
        <v>0</v>
      </c>
      <c r="V164" s="109">
        <f t="shared" si="281"/>
        <v>0</v>
      </c>
      <c r="W164" s="109">
        <f t="shared" si="281"/>
        <v>0</v>
      </c>
      <c r="X164" s="109">
        <f t="shared" si="281"/>
        <v>0</v>
      </c>
      <c r="Y164" s="109">
        <f t="shared" si="281"/>
        <v>0</v>
      </c>
      <c r="Z164" s="109">
        <f t="shared" si="281"/>
        <v>0</v>
      </c>
      <c r="AA164" s="303">
        <f t="shared" si="249"/>
        <v>0</v>
      </c>
      <c r="AB164" s="303">
        <f t="shared" si="232"/>
        <v>4004843753.6000004</v>
      </c>
      <c r="AC164" s="108">
        <f t="shared" si="233"/>
        <v>0.83260784898128903</v>
      </c>
    </row>
    <row r="165" spans="1:29" s="82" customFormat="1" ht="15.75" x14ac:dyDescent="0.2">
      <c r="A165" s="399"/>
      <c r="B165" s="114" t="s">
        <v>659</v>
      </c>
      <c r="C165" s="110" t="s">
        <v>660</v>
      </c>
      <c r="D165" s="109">
        <f>+D166+D173</f>
        <v>2800000000</v>
      </c>
      <c r="E165" s="154">
        <f>SUM('ADICIONES  2018'!C165:E165)</f>
        <v>0</v>
      </c>
      <c r="F165" s="109">
        <f>+F166+F173</f>
        <v>0</v>
      </c>
      <c r="G165" s="109">
        <f>+G166+G173</f>
        <v>0</v>
      </c>
      <c r="H165" s="109">
        <f>+H166+H173</f>
        <v>0</v>
      </c>
      <c r="I165" s="109">
        <f>+I166+I173</f>
        <v>0</v>
      </c>
      <c r="J165" s="109">
        <f>+J166+J173</f>
        <v>0</v>
      </c>
      <c r="K165" s="303">
        <f t="shared" si="245"/>
        <v>2800000000</v>
      </c>
      <c r="L165" s="109">
        <f t="shared" ref="L165:Q165" si="282">+L166+L173</f>
        <v>309827662</v>
      </c>
      <c r="M165" s="109">
        <f t="shared" si="282"/>
        <v>363928614.80000001</v>
      </c>
      <c r="N165" s="109">
        <f t="shared" si="282"/>
        <v>457018546.81</v>
      </c>
      <c r="O165" s="109">
        <f t="shared" si="282"/>
        <v>0</v>
      </c>
      <c r="P165" s="109">
        <f t="shared" si="282"/>
        <v>0</v>
      </c>
      <c r="Q165" s="109">
        <f t="shared" si="282"/>
        <v>0</v>
      </c>
      <c r="R165" s="303">
        <f t="shared" si="247"/>
        <v>1130774823.6099999</v>
      </c>
      <c r="S165" s="109">
        <f t="shared" ref="S165:Z165" si="283">+S166+S173</f>
        <v>0</v>
      </c>
      <c r="T165" s="109">
        <f t="shared" si="283"/>
        <v>0</v>
      </c>
      <c r="U165" s="109">
        <f t="shared" si="283"/>
        <v>0</v>
      </c>
      <c r="V165" s="109">
        <f t="shared" si="283"/>
        <v>0</v>
      </c>
      <c r="W165" s="109">
        <f t="shared" si="283"/>
        <v>0</v>
      </c>
      <c r="X165" s="109">
        <f t="shared" si="283"/>
        <v>0</v>
      </c>
      <c r="Y165" s="109">
        <f t="shared" si="283"/>
        <v>0</v>
      </c>
      <c r="Z165" s="109">
        <f t="shared" si="283"/>
        <v>0</v>
      </c>
      <c r="AA165" s="303">
        <f t="shared" si="249"/>
        <v>0</v>
      </c>
      <c r="AB165" s="303">
        <f t="shared" si="232"/>
        <v>1130774823.6099999</v>
      </c>
      <c r="AC165" s="108">
        <f t="shared" si="233"/>
        <v>0.4038481512892857</v>
      </c>
    </row>
    <row r="166" spans="1:29" s="82" customFormat="1" ht="31.5" x14ac:dyDescent="0.2">
      <c r="A166" s="399">
        <v>1</v>
      </c>
      <c r="B166" s="114" t="s">
        <v>661</v>
      </c>
      <c r="C166" s="110" t="s">
        <v>662</v>
      </c>
      <c r="D166" s="109">
        <v>800000000</v>
      </c>
      <c r="E166" s="154">
        <f>SUM('ADICIONES  2018'!C166:E166)</f>
        <v>0</v>
      </c>
      <c r="F166" s="109"/>
      <c r="G166" s="109"/>
      <c r="H166" s="109"/>
      <c r="I166" s="109"/>
      <c r="J166" s="109"/>
      <c r="K166" s="303">
        <f t="shared" si="245"/>
        <v>800000000</v>
      </c>
      <c r="L166" s="109">
        <v>39750400</v>
      </c>
      <c r="M166" s="109">
        <v>48866000</v>
      </c>
      <c r="N166" s="109">
        <v>94993426</v>
      </c>
      <c r="O166" s="109"/>
      <c r="P166" s="109"/>
      <c r="Q166" s="109"/>
      <c r="R166" s="303">
        <f t="shared" si="247"/>
        <v>183609826</v>
      </c>
      <c r="S166" s="109"/>
      <c r="T166" s="109"/>
      <c r="U166" s="109"/>
      <c r="V166" s="109"/>
      <c r="W166" s="109"/>
      <c r="X166" s="109"/>
      <c r="Y166" s="109"/>
      <c r="Z166" s="109"/>
      <c r="AA166" s="303">
        <f t="shared" si="249"/>
        <v>0</v>
      </c>
      <c r="AB166" s="303">
        <f t="shared" si="232"/>
        <v>183609826</v>
      </c>
      <c r="AC166" s="108">
        <f t="shared" si="233"/>
        <v>0.2295122825</v>
      </c>
    </row>
    <row r="167" spans="1:29" ht="42.75" x14ac:dyDescent="0.2">
      <c r="B167" s="100" t="s">
        <v>663</v>
      </c>
      <c r="C167" s="101" t="s">
        <v>664</v>
      </c>
      <c r="D167" s="304">
        <f>+D166*87.230682%</f>
        <v>697845456</v>
      </c>
      <c r="E167" s="387">
        <f>SUM('ADICIONES  2018'!C167:E167)</f>
        <v>0</v>
      </c>
      <c r="F167" s="304">
        <f>+F166*87.230682%</f>
        <v>0</v>
      </c>
      <c r="G167" s="304">
        <f>+G166*87.230682%</f>
        <v>0</v>
      </c>
      <c r="H167" s="304">
        <f>+H166*87.230682%</f>
        <v>0</v>
      </c>
      <c r="I167" s="304">
        <f>+I166*87.230682%</f>
        <v>0</v>
      </c>
      <c r="J167" s="304">
        <f>+J166*87.230682%</f>
        <v>0</v>
      </c>
      <c r="K167" s="305">
        <f t="shared" si="245"/>
        <v>697845456</v>
      </c>
      <c r="L167" s="304">
        <f t="shared" ref="L167:Q167" si="284">+L166*87.230682%</f>
        <v>34674545.017728001</v>
      </c>
      <c r="M167" s="304">
        <f t="shared" si="284"/>
        <v>42626145.066119999</v>
      </c>
      <c r="N167" s="304">
        <f t="shared" si="284"/>
        <v>82863413.354965329</v>
      </c>
      <c r="O167" s="304">
        <f t="shared" si="284"/>
        <v>0</v>
      </c>
      <c r="P167" s="304">
        <f t="shared" si="284"/>
        <v>0</v>
      </c>
      <c r="Q167" s="304">
        <f t="shared" si="284"/>
        <v>0</v>
      </c>
      <c r="R167" s="305">
        <f t="shared" si="247"/>
        <v>160164103.43881333</v>
      </c>
      <c r="S167" s="304">
        <f t="shared" ref="S167:Z167" si="285">+S166*87.230682%</f>
        <v>0</v>
      </c>
      <c r="T167" s="304">
        <f t="shared" si="285"/>
        <v>0</v>
      </c>
      <c r="U167" s="304">
        <f t="shared" si="285"/>
        <v>0</v>
      </c>
      <c r="V167" s="304">
        <f t="shared" si="285"/>
        <v>0</v>
      </c>
      <c r="W167" s="304">
        <f t="shared" si="285"/>
        <v>0</v>
      </c>
      <c r="X167" s="304">
        <f t="shared" si="285"/>
        <v>0</v>
      </c>
      <c r="Y167" s="304">
        <f t="shared" si="285"/>
        <v>0</v>
      </c>
      <c r="Z167" s="304">
        <f t="shared" si="285"/>
        <v>0</v>
      </c>
      <c r="AA167" s="305">
        <f t="shared" si="249"/>
        <v>0</v>
      </c>
      <c r="AB167" s="305">
        <f t="shared" si="232"/>
        <v>160164103.43881333</v>
      </c>
      <c r="AC167" s="37">
        <f t="shared" si="233"/>
        <v>0.22951228250000003</v>
      </c>
    </row>
    <row r="168" spans="1:29" ht="28.5" x14ac:dyDescent="0.2">
      <c r="B168" s="100" t="s">
        <v>665</v>
      </c>
      <c r="C168" s="101" t="s">
        <v>666</v>
      </c>
      <c r="D168" s="304">
        <f>+D166*0.1%</f>
        <v>800000</v>
      </c>
      <c r="E168" s="387">
        <f>SUM('ADICIONES  2018'!C168:E168)</f>
        <v>0</v>
      </c>
      <c r="F168" s="304">
        <f>+F166*0.1%</f>
        <v>0</v>
      </c>
      <c r="G168" s="304">
        <f>+G166*0.1%</f>
        <v>0</v>
      </c>
      <c r="H168" s="304">
        <f>+H166*0.1%</f>
        <v>0</v>
      </c>
      <c r="I168" s="304">
        <f>+I166*0.1%</f>
        <v>0</v>
      </c>
      <c r="J168" s="304">
        <f>+J166*0.1%</f>
        <v>0</v>
      </c>
      <c r="K168" s="305">
        <f t="shared" si="245"/>
        <v>800000</v>
      </c>
      <c r="L168" s="304">
        <f t="shared" ref="L168:Q168" si="286">+L166*0.1%</f>
        <v>39750.400000000001</v>
      </c>
      <c r="M168" s="304">
        <f t="shared" si="286"/>
        <v>48866</v>
      </c>
      <c r="N168" s="304">
        <f t="shared" si="286"/>
        <v>94993.426000000007</v>
      </c>
      <c r="O168" s="304">
        <f t="shared" si="286"/>
        <v>0</v>
      </c>
      <c r="P168" s="304">
        <f t="shared" si="286"/>
        <v>0</v>
      </c>
      <c r="Q168" s="304">
        <f t="shared" si="286"/>
        <v>0</v>
      </c>
      <c r="R168" s="305">
        <f t="shared" si="247"/>
        <v>183609.826</v>
      </c>
      <c r="S168" s="304">
        <f t="shared" ref="S168:Z168" si="287">+S166*0.1%</f>
        <v>0</v>
      </c>
      <c r="T168" s="304">
        <f t="shared" si="287"/>
        <v>0</v>
      </c>
      <c r="U168" s="304">
        <f t="shared" si="287"/>
        <v>0</v>
      </c>
      <c r="V168" s="304">
        <f t="shared" si="287"/>
        <v>0</v>
      </c>
      <c r="W168" s="304">
        <f t="shared" si="287"/>
        <v>0</v>
      </c>
      <c r="X168" s="304">
        <f t="shared" si="287"/>
        <v>0</v>
      </c>
      <c r="Y168" s="304">
        <f t="shared" si="287"/>
        <v>0</v>
      </c>
      <c r="Z168" s="304">
        <f t="shared" si="287"/>
        <v>0</v>
      </c>
      <c r="AA168" s="305">
        <f t="shared" si="249"/>
        <v>0</v>
      </c>
      <c r="AB168" s="305">
        <f t="shared" si="232"/>
        <v>183609.826</v>
      </c>
      <c r="AC168" s="37">
        <f t="shared" si="233"/>
        <v>0.2295122825</v>
      </c>
    </row>
    <row r="169" spans="1:29" s="5" customFormat="1" ht="28.5" x14ac:dyDescent="0.2">
      <c r="A169" s="166"/>
      <c r="B169" s="100" t="s">
        <v>667</v>
      </c>
      <c r="C169" s="101" t="s">
        <v>668</v>
      </c>
      <c r="D169" s="304">
        <f>+D166*9.99%</f>
        <v>79920000</v>
      </c>
      <c r="E169" s="387">
        <f>SUM('ADICIONES  2018'!C169:E169)</f>
        <v>0</v>
      </c>
      <c r="F169" s="304">
        <f>+F166*9.99%</f>
        <v>0</v>
      </c>
      <c r="G169" s="304">
        <f>+G166*9.99%</f>
        <v>0</v>
      </c>
      <c r="H169" s="304">
        <f>+H166*9.99%</f>
        <v>0</v>
      </c>
      <c r="I169" s="304">
        <f>+I166*9.99%</f>
        <v>0</v>
      </c>
      <c r="J169" s="304">
        <f>+J166*9.99%</f>
        <v>0</v>
      </c>
      <c r="K169" s="305">
        <f t="shared" si="245"/>
        <v>79920000</v>
      </c>
      <c r="L169" s="304">
        <f t="shared" ref="L169:Q169" si="288">+L166*9.99%</f>
        <v>3971064.96</v>
      </c>
      <c r="M169" s="304">
        <f t="shared" si="288"/>
        <v>4881713.4000000004</v>
      </c>
      <c r="N169" s="304">
        <f t="shared" si="288"/>
        <v>9489843.2574000005</v>
      </c>
      <c r="O169" s="304">
        <f t="shared" si="288"/>
        <v>0</v>
      </c>
      <c r="P169" s="304">
        <f t="shared" si="288"/>
        <v>0</v>
      </c>
      <c r="Q169" s="304">
        <f t="shared" si="288"/>
        <v>0</v>
      </c>
      <c r="R169" s="305">
        <f t="shared" si="247"/>
        <v>18342621.617399998</v>
      </c>
      <c r="S169" s="304">
        <f t="shared" ref="S169:Z169" si="289">+S166*9.99%</f>
        <v>0</v>
      </c>
      <c r="T169" s="304">
        <f t="shared" si="289"/>
        <v>0</v>
      </c>
      <c r="U169" s="304">
        <f t="shared" si="289"/>
        <v>0</v>
      </c>
      <c r="V169" s="304">
        <f t="shared" si="289"/>
        <v>0</v>
      </c>
      <c r="W169" s="304">
        <f t="shared" si="289"/>
        <v>0</v>
      </c>
      <c r="X169" s="304">
        <f t="shared" si="289"/>
        <v>0</v>
      </c>
      <c r="Y169" s="304">
        <f t="shared" si="289"/>
        <v>0</v>
      </c>
      <c r="Z169" s="304">
        <f t="shared" si="289"/>
        <v>0</v>
      </c>
      <c r="AA169" s="305">
        <f t="shared" si="249"/>
        <v>0</v>
      </c>
      <c r="AB169" s="305">
        <f t="shared" si="232"/>
        <v>18342621.617399998</v>
      </c>
      <c r="AC169" s="37">
        <f t="shared" si="233"/>
        <v>0.22951228249999997</v>
      </c>
    </row>
    <row r="170" spans="1:29" s="5" customFormat="1" ht="60.75" hidden="1" customHeight="1" x14ac:dyDescent="0.2">
      <c r="A170" s="166"/>
      <c r="B170" s="100" t="s">
        <v>669</v>
      </c>
      <c r="C170" s="171" t="s">
        <v>1366</v>
      </c>
      <c r="D170" s="304">
        <f>+D166*0%</f>
        <v>0</v>
      </c>
      <c r="E170" s="387">
        <f>SUM('ADICIONES  2018'!C170:E170)</f>
        <v>0</v>
      </c>
      <c r="F170" s="304">
        <f>+F166*0%</f>
        <v>0</v>
      </c>
      <c r="G170" s="304">
        <f>+G166*0%</f>
        <v>0</v>
      </c>
      <c r="H170" s="304">
        <f>+H166*0%</f>
        <v>0</v>
      </c>
      <c r="I170" s="304">
        <f>+I166*0%</f>
        <v>0</v>
      </c>
      <c r="J170" s="304">
        <f>+J166*0%</f>
        <v>0</v>
      </c>
      <c r="K170" s="305">
        <f t="shared" si="245"/>
        <v>0</v>
      </c>
      <c r="L170" s="304">
        <f t="shared" ref="L170:Q170" si="290">+L166*0%</f>
        <v>0</v>
      </c>
      <c r="M170" s="304">
        <f t="shared" si="290"/>
        <v>0</v>
      </c>
      <c r="N170" s="304">
        <f t="shared" si="290"/>
        <v>0</v>
      </c>
      <c r="O170" s="304">
        <f t="shared" si="290"/>
        <v>0</v>
      </c>
      <c r="P170" s="304">
        <f t="shared" si="290"/>
        <v>0</v>
      </c>
      <c r="Q170" s="304">
        <f t="shared" si="290"/>
        <v>0</v>
      </c>
      <c r="R170" s="305">
        <f t="shared" si="247"/>
        <v>0</v>
      </c>
      <c r="S170" s="304">
        <f t="shared" ref="S170:Z170" si="291">+S166*0%</f>
        <v>0</v>
      </c>
      <c r="T170" s="304">
        <f t="shared" si="291"/>
        <v>0</v>
      </c>
      <c r="U170" s="304">
        <f t="shared" si="291"/>
        <v>0</v>
      </c>
      <c r="V170" s="304">
        <f t="shared" si="291"/>
        <v>0</v>
      </c>
      <c r="W170" s="304">
        <f t="shared" si="291"/>
        <v>0</v>
      </c>
      <c r="X170" s="304">
        <f t="shared" si="291"/>
        <v>0</v>
      </c>
      <c r="Y170" s="304">
        <f t="shared" si="291"/>
        <v>0</v>
      </c>
      <c r="Z170" s="304">
        <f t="shared" si="291"/>
        <v>0</v>
      </c>
      <c r="AA170" s="305">
        <f t="shared" si="249"/>
        <v>0</v>
      </c>
      <c r="AB170" s="305">
        <f t="shared" si="232"/>
        <v>0</v>
      </c>
      <c r="AC170" s="37" t="e">
        <f t="shared" si="233"/>
        <v>#DIV/0!</v>
      </c>
    </row>
    <row r="171" spans="1:29" s="5" customFormat="1" ht="42.75" x14ac:dyDescent="0.2">
      <c r="A171" s="166"/>
      <c r="B171" s="100" t="s">
        <v>670</v>
      </c>
      <c r="C171" s="101" t="s">
        <v>671</v>
      </c>
      <c r="D171" s="304">
        <f>+D166*1.7982%</f>
        <v>14385600.000000002</v>
      </c>
      <c r="E171" s="387">
        <f>SUM('ADICIONES  2018'!C171:E171)</f>
        <v>0</v>
      </c>
      <c r="F171" s="304">
        <f>+F166*1.7982%</f>
        <v>0</v>
      </c>
      <c r="G171" s="304">
        <f>+G166*1.7982%</f>
        <v>0</v>
      </c>
      <c r="H171" s="304">
        <f>+H166*1.7982%</f>
        <v>0</v>
      </c>
      <c r="I171" s="304">
        <f>+I166*1.7982%</f>
        <v>0</v>
      </c>
      <c r="J171" s="304">
        <f>+J166*1.7982%</f>
        <v>0</v>
      </c>
      <c r="K171" s="305">
        <f t="shared" si="245"/>
        <v>14385600.000000002</v>
      </c>
      <c r="L171" s="304">
        <f t="shared" ref="L171:Q171" si="292">+L166*1.7982%</f>
        <v>714791.69280000008</v>
      </c>
      <c r="M171" s="304">
        <f t="shared" si="292"/>
        <v>878708.41200000013</v>
      </c>
      <c r="N171" s="304">
        <f t="shared" si="292"/>
        <v>1708171.786332</v>
      </c>
      <c r="O171" s="304">
        <f t="shared" si="292"/>
        <v>0</v>
      </c>
      <c r="P171" s="304">
        <f t="shared" si="292"/>
        <v>0</v>
      </c>
      <c r="Q171" s="304">
        <f t="shared" si="292"/>
        <v>0</v>
      </c>
      <c r="R171" s="305">
        <f t="shared" si="247"/>
        <v>3301671.8911320004</v>
      </c>
      <c r="S171" s="304">
        <f t="shared" ref="S171:Z171" si="293">+S166*1.7982%</f>
        <v>0</v>
      </c>
      <c r="T171" s="304">
        <f t="shared" si="293"/>
        <v>0</v>
      </c>
      <c r="U171" s="304">
        <f t="shared" si="293"/>
        <v>0</v>
      </c>
      <c r="V171" s="304">
        <f t="shared" si="293"/>
        <v>0</v>
      </c>
      <c r="W171" s="304">
        <f t="shared" si="293"/>
        <v>0</v>
      </c>
      <c r="X171" s="304">
        <f t="shared" si="293"/>
        <v>0</v>
      </c>
      <c r="Y171" s="304">
        <f t="shared" si="293"/>
        <v>0</v>
      </c>
      <c r="Z171" s="304">
        <f t="shared" si="293"/>
        <v>0</v>
      </c>
      <c r="AA171" s="305">
        <f t="shared" si="249"/>
        <v>0</v>
      </c>
      <c r="AB171" s="305">
        <f t="shared" si="232"/>
        <v>3301671.8911320004</v>
      </c>
      <c r="AC171" s="37">
        <f t="shared" si="233"/>
        <v>0.2295122825</v>
      </c>
    </row>
    <row r="172" spans="1:29" s="5" customFormat="1" ht="57" x14ac:dyDescent="0.2">
      <c r="A172" s="166"/>
      <c r="B172" s="100" t="s">
        <v>672</v>
      </c>
      <c r="C172" s="101" t="s">
        <v>673</v>
      </c>
      <c r="D172" s="304">
        <f>+D166*0.881118%</f>
        <v>7048944</v>
      </c>
      <c r="E172" s="387">
        <f>SUM('ADICIONES  2018'!C172:E172)</f>
        <v>0</v>
      </c>
      <c r="F172" s="304">
        <f>+F166*0.881118%</f>
        <v>0</v>
      </c>
      <c r="G172" s="304">
        <f>+G166*0.881118%</f>
        <v>0</v>
      </c>
      <c r="H172" s="304">
        <f>+H166*0.881118%</f>
        <v>0</v>
      </c>
      <c r="I172" s="304">
        <f>+I166*0.881118%</f>
        <v>0</v>
      </c>
      <c r="J172" s="304">
        <f>+J166*0.881118%</f>
        <v>0</v>
      </c>
      <c r="K172" s="305">
        <f t="shared" si="245"/>
        <v>7048944</v>
      </c>
      <c r="L172" s="304">
        <f t="shared" ref="L172:Q172" si="294">+L166*0.881118%</f>
        <v>350247.92947199999</v>
      </c>
      <c r="M172" s="304">
        <f t="shared" si="294"/>
        <v>430567.12187999999</v>
      </c>
      <c r="N172" s="304">
        <f t="shared" si="294"/>
        <v>837004.17530268</v>
      </c>
      <c r="O172" s="304">
        <f t="shared" si="294"/>
        <v>0</v>
      </c>
      <c r="P172" s="304">
        <f t="shared" si="294"/>
        <v>0</v>
      </c>
      <c r="Q172" s="304">
        <f t="shared" si="294"/>
        <v>0</v>
      </c>
      <c r="R172" s="305">
        <f t="shared" si="247"/>
        <v>1617819.22665468</v>
      </c>
      <c r="S172" s="304">
        <f t="shared" ref="S172:Z172" si="295">+S166*0.881118%</f>
        <v>0</v>
      </c>
      <c r="T172" s="304">
        <f t="shared" si="295"/>
        <v>0</v>
      </c>
      <c r="U172" s="304">
        <f t="shared" si="295"/>
        <v>0</v>
      </c>
      <c r="V172" s="304">
        <f t="shared" si="295"/>
        <v>0</v>
      </c>
      <c r="W172" s="304">
        <f t="shared" si="295"/>
        <v>0</v>
      </c>
      <c r="X172" s="304">
        <f t="shared" si="295"/>
        <v>0</v>
      </c>
      <c r="Y172" s="304">
        <f t="shared" si="295"/>
        <v>0</v>
      </c>
      <c r="Z172" s="304">
        <f t="shared" si="295"/>
        <v>0</v>
      </c>
      <c r="AA172" s="305">
        <f t="shared" si="249"/>
        <v>0</v>
      </c>
      <c r="AB172" s="305">
        <f t="shared" si="232"/>
        <v>1617819.22665468</v>
      </c>
      <c r="AC172" s="37">
        <f t="shared" si="233"/>
        <v>0.2295122825</v>
      </c>
    </row>
    <row r="173" spans="1:29" s="82" customFormat="1" ht="31.5" x14ac:dyDescent="0.2">
      <c r="A173" s="399">
        <v>1</v>
      </c>
      <c r="B173" s="114" t="s">
        <v>674</v>
      </c>
      <c r="C173" s="110" t="s">
        <v>675</v>
      </c>
      <c r="D173" s="109">
        <v>2000000000</v>
      </c>
      <c r="E173" s="154">
        <f>SUM('ADICIONES  2018'!C173:E173)</f>
        <v>0</v>
      </c>
      <c r="F173" s="303"/>
      <c r="G173" s="109"/>
      <c r="H173" s="303"/>
      <c r="I173" s="303"/>
      <c r="J173" s="303"/>
      <c r="K173" s="303">
        <f t="shared" si="245"/>
        <v>2000000000</v>
      </c>
      <c r="L173" s="109">
        <v>270077262</v>
      </c>
      <c r="M173" s="109">
        <v>315062614.80000001</v>
      </c>
      <c r="N173" s="109">
        <v>362025120.81</v>
      </c>
      <c r="O173" s="109"/>
      <c r="P173" s="109"/>
      <c r="Q173" s="109"/>
      <c r="R173" s="303">
        <f t="shared" si="247"/>
        <v>947164997.6099999</v>
      </c>
      <c r="S173" s="109"/>
      <c r="T173" s="109"/>
      <c r="U173" s="109"/>
      <c r="V173" s="109"/>
      <c r="W173" s="109"/>
      <c r="X173" s="109"/>
      <c r="Y173" s="109"/>
      <c r="Z173" s="109"/>
      <c r="AA173" s="303">
        <f t="shared" si="249"/>
        <v>0</v>
      </c>
      <c r="AB173" s="303">
        <f t="shared" si="232"/>
        <v>947164997.6099999</v>
      </c>
      <c r="AC173" s="108">
        <f t="shared" si="233"/>
        <v>0.47358249880499997</v>
      </c>
    </row>
    <row r="174" spans="1:29" ht="42.75" x14ac:dyDescent="0.2">
      <c r="B174" s="100" t="s">
        <v>676</v>
      </c>
      <c r="C174" s="101" t="s">
        <v>677</v>
      </c>
      <c r="D174" s="304">
        <f>+D173*87.230682%</f>
        <v>1744613640</v>
      </c>
      <c r="E174" s="387">
        <f>SUM('ADICIONES  2018'!C174:E174)</f>
        <v>0</v>
      </c>
      <c r="F174" s="304">
        <f>+F173*87.230682%</f>
        <v>0</v>
      </c>
      <c r="G174" s="304">
        <f>+G173*87.230682%</f>
        <v>0</v>
      </c>
      <c r="H174" s="304">
        <f>+H173*87.230682%</f>
        <v>0</v>
      </c>
      <c r="I174" s="304">
        <f>+I173*87.230682%</f>
        <v>0</v>
      </c>
      <c r="J174" s="304">
        <f>+J173*87.230682%</f>
        <v>0</v>
      </c>
      <c r="K174" s="305">
        <f t="shared" si="245"/>
        <v>1744613640</v>
      </c>
      <c r="L174" s="304">
        <f t="shared" ref="L174:Q174" si="296">+L173*87.230682%</f>
        <v>235590237.56952685</v>
      </c>
      <c r="M174" s="304">
        <f t="shared" si="296"/>
        <v>274831267.61707294</v>
      </c>
      <c r="N174" s="304">
        <f t="shared" si="296"/>
        <v>315796981.89388692</v>
      </c>
      <c r="O174" s="304">
        <f t="shared" si="296"/>
        <v>0</v>
      </c>
      <c r="P174" s="304">
        <f t="shared" si="296"/>
        <v>0</v>
      </c>
      <c r="Q174" s="304">
        <f t="shared" si="296"/>
        <v>0</v>
      </c>
      <c r="R174" s="305">
        <f t="shared" si="247"/>
        <v>826218487.08048677</v>
      </c>
      <c r="S174" s="304">
        <f t="shared" ref="S174:Z174" si="297">+S173*87.230682%</f>
        <v>0</v>
      </c>
      <c r="T174" s="304">
        <f t="shared" si="297"/>
        <v>0</v>
      </c>
      <c r="U174" s="304">
        <f t="shared" si="297"/>
        <v>0</v>
      </c>
      <c r="V174" s="304">
        <f t="shared" si="297"/>
        <v>0</v>
      </c>
      <c r="W174" s="304">
        <f t="shared" si="297"/>
        <v>0</v>
      </c>
      <c r="X174" s="304">
        <f t="shared" si="297"/>
        <v>0</v>
      </c>
      <c r="Y174" s="304">
        <f t="shared" si="297"/>
        <v>0</v>
      </c>
      <c r="Z174" s="304">
        <f t="shared" si="297"/>
        <v>0</v>
      </c>
      <c r="AA174" s="305">
        <f t="shared" si="249"/>
        <v>0</v>
      </c>
      <c r="AB174" s="305">
        <f t="shared" si="232"/>
        <v>826218487.08048677</v>
      </c>
      <c r="AC174" s="37">
        <f t="shared" si="233"/>
        <v>0.47358249880500003</v>
      </c>
    </row>
    <row r="175" spans="1:29" s="5" customFormat="1" ht="28.5" x14ac:dyDescent="0.2">
      <c r="A175" s="166"/>
      <c r="B175" s="100" t="s">
        <v>678</v>
      </c>
      <c r="C175" s="101" t="s">
        <v>679</v>
      </c>
      <c r="D175" s="304">
        <f>+D173*0.1%</f>
        <v>2000000</v>
      </c>
      <c r="E175" s="387">
        <f>SUM('ADICIONES  2018'!C175:E175)</f>
        <v>0</v>
      </c>
      <c r="F175" s="304">
        <f>+F173*0.1%</f>
        <v>0</v>
      </c>
      <c r="G175" s="304">
        <f>+G173*0.1%</f>
        <v>0</v>
      </c>
      <c r="H175" s="304">
        <f>+H173*0.1%</f>
        <v>0</v>
      </c>
      <c r="I175" s="304">
        <f>+I173*0.1%</f>
        <v>0</v>
      </c>
      <c r="J175" s="304">
        <f>+J173*0.1%</f>
        <v>0</v>
      </c>
      <c r="K175" s="305">
        <f t="shared" si="245"/>
        <v>2000000</v>
      </c>
      <c r="L175" s="304">
        <f t="shared" ref="L175:Q175" si="298">+L173*0.1%</f>
        <v>270077.26199999999</v>
      </c>
      <c r="M175" s="304">
        <f t="shared" si="298"/>
        <v>315062.61480000004</v>
      </c>
      <c r="N175" s="304">
        <f t="shared" si="298"/>
        <v>362025.12080999999</v>
      </c>
      <c r="O175" s="304">
        <f t="shared" si="298"/>
        <v>0</v>
      </c>
      <c r="P175" s="304">
        <f t="shared" si="298"/>
        <v>0</v>
      </c>
      <c r="Q175" s="304">
        <f t="shared" si="298"/>
        <v>0</v>
      </c>
      <c r="R175" s="305">
        <f t="shared" si="247"/>
        <v>947164.99760999996</v>
      </c>
      <c r="S175" s="304">
        <f t="shared" ref="S175:Z175" si="299">+S173*0.1%</f>
        <v>0</v>
      </c>
      <c r="T175" s="304">
        <f t="shared" si="299"/>
        <v>0</v>
      </c>
      <c r="U175" s="304">
        <f t="shared" si="299"/>
        <v>0</v>
      </c>
      <c r="V175" s="304">
        <f t="shared" si="299"/>
        <v>0</v>
      </c>
      <c r="W175" s="304">
        <f t="shared" si="299"/>
        <v>0</v>
      </c>
      <c r="X175" s="304">
        <f t="shared" si="299"/>
        <v>0</v>
      </c>
      <c r="Y175" s="304">
        <f t="shared" si="299"/>
        <v>0</v>
      </c>
      <c r="Z175" s="304">
        <f t="shared" si="299"/>
        <v>0</v>
      </c>
      <c r="AA175" s="305">
        <f t="shared" si="249"/>
        <v>0</v>
      </c>
      <c r="AB175" s="305">
        <f t="shared" si="232"/>
        <v>947164.99760999996</v>
      </c>
      <c r="AC175" s="37">
        <f t="shared" si="233"/>
        <v>0.47358249880499997</v>
      </c>
    </row>
    <row r="176" spans="1:29" s="5" customFormat="1" ht="28.5" x14ac:dyDescent="0.2">
      <c r="A176" s="166"/>
      <c r="B176" s="100" t="s">
        <v>680</v>
      </c>
      <c r="C176" s="101" t="s">
        <v>681</v>
      </c>
      <c r="D176" s="304">
        <f>+D173*9.99%</f>
        <v>199800000</v>
      </c>
      <c r="E176" s="387">
        <f>SUM('ADICIONES  2018'!C176:E176)</f>
        <v>0</v>
      </c>
      <c r="F176" s="304">
        <f>+F173*9.99%</f>
        <v>0</v>
      </c>
      <c r="G176" s="304">
        <f>+G173*9.99%</f>
        <v>0</v>
      </c>
      <c r="H176" s="304">
        <f>+H173*9.99%</f>
        <v>0</v>
      </c>
      <c r="I176" s="304">
        <f>+I173*9.99%</f>
        <v>0</v>
      </c>
      <c r="J176" s="304">
        <f>+J173*9.99%</f>
        <v>0</v>
      </c>
      <c r="K176" s="305">
        <f t="shared" si="245"/>
        <v>199800000</v>
      </c>
      <c r="L176" s="304">
        <f t="shared" ref="L176:Q176" si="300">+L173*9.99%</f>
        <v>26980718.4738</v>
      </c>
      <c r="M176" s="304">
        <f t="shared" si="300"/>
        <v>31474755.218520001</v>
      </c>
      <c r="N176" s="304">
        <f t="shared" si="300"/>
        <v>36166309.568919003</v>
      </c>
      <c r="O176" s="304">
        <f t="shared" si="300"/>
        <v>0</v>
      </c>
      <c r="P176" s="304">
        <f t="shared" si="300"/>
        <v>0</v>
      </c>
      <c r="Q176" s="304">
        <f t="shared" si="300"/>
        <v>0</v>
      </c>
      <c r="R176" s="305">
        <f t="shared" si="247"/>
        <v>94621783.261239007</v>
      </c>
      <c r="S176" s="304">
        <f t="shared" ref="S176:Z176" si="301">+S173*9.99%</f>
        <v>0</v>
      </c>
      <c r="T176" s="304">
        <f t="shared" si="301"/>
        <v>0</v>
      </c>
      <c r="U176" s="304">
        <f t="shared" si="301"/>
        <v>0</v>
      </c>
      <c r="V176" s="304">
        <f t="shared" si="301"/>
        <v>0</v>
      </c>
      <c r="W176" s="304">
        <f t="shared" si="301"/>
        <v>0</v>
      </c>
      <c r="X176" s="304">
        <f t="shared" si="301"/>
        <v>0</v>
      </c>
      <c r="Y176" s="304">
        <f t="shared" si="301"/>
        <v>0</v>
      </c>
      <c r="Z176" s="304">
        <f t="shared" si="301"/>
        <v>0</v>
      </c>
      <c r="AA176" s="305">
        <f t="shared" si="249"/>
        <v>0</v>
      </c>
      <c r="AB176" s="305">
        <f t="shared" si="232"/>
        <v>94621783.261239007</v>
      </c>
      <c r="AC176" s="37">
        <f t="shared" si="233"/>
        <v>0.47358249880500003</v>
      </c>
    </row>
    <row r="177" spans="1:29" s="5" customFormat="1" ht="57" hidden="1" x14ac:dyDescent="0.2">
      <c r="A177" s="166"/>
      <c r="B177" s="100" t="s">
        <v>682</v>
      </c>
      <c r="C177" s="171" t="s">
        <v>1367</v>
      </c>
      <c r="D177" s="304">
        <f>+D173*0%</f>
        <v>0</v>
      </c>
      <c r="E177" s="387">
        <f>SUM('ADICIONES  2018'!C177:E177)</f>
        <v>0</v>
      </c>
      <c r="F177" s="304">
        <f>+F173*0%</f>
        <v>0</v>
      </c>
      <c r="G177" s="304">
        <f>+G173*0%</f>
        <v>0</v>
      </c>
      <c r="H177" s="304">
        <f>+H173*0%</f>
        <v>0</v>
      </c>
      <c r="I177" s="304">
        <f>+I173*0%</f>
        <v>0</v>
      </c>
      <c r="J177" s="304">
        <f>+J173*0%</f>
        <v>0</v>
      </c>
      <c r="K177" s="305">
        <f t="shared" si="245"/>
        <v>0</v>
      </c>
      <c r="L177" s="304">
        <f t="shared" ref="L177:Q177" si="302">+L173*0%</f>
        <v>0</v>
      </c>
      <c r="M177" s="304">
        <f t="shared" si="302"/>
        <v>0</v>
      </c>
      <c r="N177" s="304">
        <f t="shared" si="302"/>
        <v>0</v>
      </c>
      <c r="O177" s="304">
        <f t="shared" si="302"/>
        <v>0</v>
      </c>
      <c r="P177" s="304">
        <f t="shared" si="302"/>
        <v>0</v>
      </c>
      <c r="Q177" s="304">
        <f t="shared" si="302"/>
        <v>0</v>
      </c>
      <c r="R177" s="305">
        <f t="shared" si="247"/>
        <v>0</v>
      </c>
      <c r="S177" s="304">
        <f t="shared" ref="S177:Z177" si="303">+S173*0%</f>
        <v>0</v>
      </c>
      <c r="T177" s="304">
        <f t="shared" si="303"/>
        <v>0</v>
      </c>
      <c r="U177" s="304">
        <f t="shared" si="303"/>
        <v>0</v>
      </c>
      <c r="V177" s="304">
        <f t="shared" si="303"/>
        <v>0</v>
      </c>
      <c r="W177" s="304">
        <f t="shared" si="303"/>
        <v>0</v>
      </c>
      <c r="X177" s="304">
        <f t="shared" si="303"/>
        <v>0</v>
      </c>
      <c r="Y177" s="304">
        <f t="shared" si="303"/>
        <v>0</v>
      </c>
      <c r="Z177" s="304">
        <f t="shared" si="303"/>
        <v>0</v>
      </c>
      <c r="AA177" s="305">
        <f t="shared" si="249"/>
        <v>0</v>
      </c>
      <c r="AB177" s="305">
        <f t="shared" si="232"/>
        <v>0</v>
      </c>
      <c r="AC177" s="37" t="e">
        <f t="shared" si="233"/>
        <v>#DIV/0!</v>
      </c>
    </row>
    <row r="178" spans="1:29" s="5" customFormat="1" ht="28.5" x14ac:dyDescent="0.2">
      <c r="A178" s="166"/>
      <c r="B178" s="100" t="s">
        <v>683</v>
      </c>
      <c r="C178" s="101" t="s">
        <v>684</v>
      </c>
      <c r="D178" s="304">
        <f>+D173*1.7982%</f>
        <v>35964000</v>
      </c>
      <c r="E178" s="387">
        <f>SUM('ADICIONES  2018'!C178:E178)</f>
        <v>0</v>
      </c>
      <c r="F178" s="304">
        <f>+F173*1.7982%</f>
        <v>0</v>
      </c>
      <c r="G178" s="304">
        <f>+G173*1.7982%</f>
        <v>0</v>
      </c>
      <c r="H178" s="304">
        <f>+H173*1.7982%</f>
        <v>0</v>
      </c>
      <c r="I178" s="304">
        <f>+I173*1.7982%</f>
        <v>0</v>
      </c>
      <c r="J178" s="304">
        <f>+J173*1.7982%</f>
        <v>0</v>
      </c>
      <c r="K178" s="305">
        <f t="shared" si="245"/>
        <v>35964000</v>
      </c>
      <c r="L178" s="304">
        <f t="shared" ref="L178:Q178" si="304">+L173*1.7982%</f>
        <v>4856529.3252840005</v>
      </c>
      <c r="M178" s="304">
        <f t="shared" si="304"/>
        <v>5665455.9393336009</v>
      </c>
      <c r="N178" s="304">
        <f t="shared" si="304"/>
        <v>6509935.7224054206</v>
      </c>
      <c r="O178" s="304">
        <f t="shared" si="304"/>
        <v>0</v>
      </c>
      <c r="P178" s="304">
        <f t="shared" si="304"/>
        <v>0</v>
      </c>
      <c r="Q178" s="304">
        <f t="shared" si="304"/>
        <v>0</v>
      </c>
      <c r="R178" s="305">
        <f t="shared" si="247"/>
        <v>17031920.987023022</v>
      </c>
      <c r="S178" s="304">
        <f t="shared" ref="S178:Z178" si="305">+S173*1.7982%</f>
        <v>0</v>
      </c>
      <c r="T178" s="304">
        <f t="shared" si="305"/>
        <v>0</v>
      </c>
      <c r="U178" s="304">
        <f t="shared" si="305"/>
        <v>0</v>
      </c>
      <c r="V178" s="304">
        <f t="shared" si="305"/>
        <v>0</v>
      </c>
      <c r="W178" s="304">
        <f t="shared" si="305"/>
        <v>0</v>
      </c>
      <c r="X178" s="304">
        <f t="shared" si="305"/>
        <v>0</v>
      </c>
      <c r="Y178" s="304">
        <f t="shared" si="305"/>
        <v>0</v>
      </c>
      <c r="Z178" s="304">
        <f t="shared" si="305"/>
        <v>0</v>
      </c>
      <c r="AA178" s="305">
        <f t="shared" si="249"/>
        <v>0</v>
      </c>
      <c r="AB178" s="305">
        <f t="shared" si="232"/>
        <v>17031920.987023022</v>
      </c>
      <c r="AC178" s="37">
        <f t="shared" si="233"/>
        <v>0.47358249880500003</v>
      </c>
    </row>
    <row r="179" spans="1:29" s="5" customFormat="1" ht="57" x14ac:dyDescent="0.2">
      <c r="A179" s="166"/>
      <c r="B179" s="100" t="s">
        <v>685</v>
      </c>
      <c r="C179" s="101" t="s">
        <v>686</v>
      </c>
      <c r="D179" s="304">
        <f>+D173*0.881118%</f>
        <v>17622360</v>
      </c>
      <c r="E179" s="387">
        <f>SUM('ADICIONES  2018'!C179:E179)</f>
        <v>0</v>
      </c>
      <c r="F179" s="304">
        <f>+F173*0.881118%</f>
        <v>0</v>
      </c>
      <c r="G179" s="304">
        <f>+G173*0.881118%</f>
        <v>0</v>
      </c>
      <c r="H179" s="304">
        <f>+H173*0.881118%</f>
        <v>0</v>
      </c>
      <c r="I179" s="304">
        <f>+I173*0.881118%</f>
        <v>0</v>
      </c>
      <c r="J179" s="304">
        <f>+J173*0.881118%</f>
        <v>0</v>
      </c>
      <c r="K179" s="305">
        <f t="shared" si="245"/>
        <v>17622360</v>
      </c>
      <c r="L179" s="304">
        <f t="shared" ref="L179:Q179" si="306">+L173*0.881118%</f>
        <v>2379699.3693891601</v>
      </c>
      <c r="M179" s="304">
        <f t="shared" si="306"/>
        <v>2776073.4102734639</v>
      </c>
      <c r="N179" s="304">
        <f t="shared" si="306"/>
        <v>3189868.5039786557</v>
      </c>
      <c r="O179" s="304">
        <f t="shared" si="306"/>
        <v>0</v>
      </c>
      <c r="P179" s="304">
        <f t="shared" si="306"/>
        <v>0</v>
      </c>
      <c r="Q179" s="304">
        <f t="shared" si="306"/>
        <v>0</v>
      </c>
      <c r="R179" s="305">
        <f t="shared" si="247"/>
        <v>8345641.2836412797</v>
      </c>
      <c r="S179" s="304">
        <f t="shared" ref="S179:Z179" si="307">+S173*0.881118%</f>
        <v>0</v>
      </c>
      <c r="T179" s="304">
        <f t="shared" si="307"/>
        <v>0</v>
      </c>
      <c r="U179" s="304">
        <f t="shared" si="307"/>
        <v>0</v>
      </c>
      <c r="V179" s="304">
        <f t="shared" si="307"/>
        <v>0</v>
      </c>
      <c r="W179" s="304">
        <f t="shared" si="307"/>
        <v>0</v>
      </c>
      <c r="X179" s="304">
        <f t="shared" si="307"/>
        <v>0</v>
      </c>
      <c r="Y179" s="304">
        <f t="shared" si="307"/>
        <v>0</v>
      </c>
      <c r="Z179" s="304">
        <f t="shared" si="307"/>
        <v>0</v>
      </c>
      <c r="AA179" s="305">
        <f t="shared" si="249"/>
        <v>0</v>
      </c>
      <c r="AB179" s="305">
        <f t="shared" si="232"/>
        <v>8345641.2836412797</v>
      </c>
      <c r="AC179" s="37">
        <f t="shared" si="233"/>
        <v>0.47358249880499997</v>
      </c>
    </row>
    <row r="180" spans="1:29" s="82" customFormat="1" ht="15.75" x14ac:dyDescent="0.2">
      <c r="A180" s="399"/>
      <c r="B180" s="114" t="s">
        <v>687</v>
      </c>
      <c r="C180" s="110" t="s">
        <v>688</v>
      </c>
      <c r="D180" s="109">
        <f>+D181+D188</f>
        <v>2010000000</v>
      </c>
      <c r="E180" s="154">
        <f>SUM('ADICIONES  2018'!C180:E180)</f>
        <v>0</v>
      </c>
      <c r="F180" s="109">
        <f>+F181+F188</f>
        <v>0</v>
      </c>
      <c r="G180" s="109">
        <f>+G181+G188</f>
        <v>0</v>
      </c>
      <c r="H180" s="109">
        <f>+H181+H188</f>
        <v>0</v>
      </c>
      <c r="I180" s="109">
        <f>+I181+I188</f>
        <v>0</v>
      </c>
      <c r="J180" s="109">
        <f>+J181+J188</f>
        <v>0</v>
      </c>
      <c r="K180" s="303">
        <f t="shared" si="245"/>
        <v>2010000000</v>
      </c>
      <c r="L180" s="109">
        <f t="shared" ref="L180:Q180" si="308">+L181+L188</f>
        <v>840020635.20000005</v>
      </c>
      <c r="M180" s="109">
        <f t="shared" si="308"/>
        <v>907676394.60000002</v>
      </c>
      <c r="N180" s="109">
        <f t="shared" si="308"/>
        <v>1126371900.1900001</v>
      </c>
      <c r="O180" s="109">
        <f t="shared" si="308"/>
        <v>0</v>
      </c>
      <c r="P180" s="109">
        <f t="shared" si="308"/>
        <v>0</v>
      </c>
      <c r="Q180" s="109">
        <f t="shared" si="308"/>
        <v>0</v>
      </c>
      <c r="R180" s="303">
        <f t="shared" si="247"/>
        <v>2874068929.9900002</v>
      </c>
      <c r="S180" s="109">
        <f t="shared" ref="S180:Z180" si="309">+S181+S188</f>
        <v>0</v>
      </c>
      <c r="T180" s="109">
        <f t="shared" si="309"/>
        <v>0</v>
      </c>
      <c r="U180" s="109">
        <f t="shared" si="309"/>
        <v>0</v>
      </c>
      <c r="V180" s="109">
        <f t="shared" si="309"/>
        <v>0</v>
      </c>
      <c r="W180" s="109">
        <f t="shared" si="309"/>
        <v>0</v>
      </c>
      <c r="X180" s="109">
        <f t="shared" si="309"/>
        <v>0</v>
      </c>
      <c r="Y180" s="109">
        <f t="shared" si="309"/>
        <v>0</v>
      </c>
      <c r="Z180" s="109">
        <f t="shared" si="309"/>
        <v>0</v>
      </c>
      <c r="AA180" s="303">
        <f t="shared" si="249"/>
        <v>0</v>
      </c>
      <c r="AB180" s="303">
        <f t="shared" si="232"/>
        <v>2874068929.9900002</v>
      </c>
      <c r="AC180" s="108">
        <f t="shared" si="233"/>
        <v>1.4298850397960201</v>
      </c>
    </row>
    <row r="181" spans="1:29" s="82" customFormat="1" ht="31.5" x14ac:dyDescent="0.2">
      <c r="A181" s="399">
        <v>1</v>
      </c>
      <c r="B181" s="114" t="s">
        <v>689</v>
      </c>
      <c r="C181" s="110" t="s">
        <v>690</v>
      </c>
      <c r="D181" s="109">
        <v>2000000000</v>
      </c>
      <c r="E181" s="154">
        <f>SUM('ADICIONES  2018'!C181:E181)</f>
        <v>0</v>
      </c>
      <c r="F181" s="109"/>
      <c r="G181" s="109"/>
      <c r="H181" s="109"/>
      <c r="I181" s="109"/>
      <c r="J181" s="109"/>
      <c r="K181" s="303">
        <f t="shared" si="245"/>
        <v>2000000000</v>
      </c>
      <c r="L181" s="109">
        <v>840020635.20000005</v>
      </c>
      <c r="M181" s="109">
        <v>903756394.60000002</v>
      </c>
      <c r="N181" s="109">
        <v>1126371900.1900001</v>
      </c>
      <c r="O181" s="109"/>
      <c r="P181" s="109"/>
      <c r="Q181" s="109"/>
      <c r="R181" s="303">
        <f t="shared" si="247"/>
        <v>2870148929.9900002</v>
      </c>
      <c r="S181" s="109"/>
      <c r="T181" s="109"/>
      <c r="U181" s="109"/>
      <c r="V181" s="109"/>
      <c r="W181" s="109"/>
      <c r="X181" s="109"/>
      <c r="Y181" s="109"/>
      <c r="Z181" s="109"/>
      <c r="AA181" s="303">
        <f t="shared" si="249"/>
        <v>0</v>
      </c>
      <c r="AB181" s="303">
        <f t="shared" si="232"/>
        <v>2870148929.9900002</v>
      </c>
      <c r="AC181" s="108">
        <f t="shared" si="233"/>
        <v>1.435074464995</v>
      </c>
    </row>
    <row r="182" spans="1:29" s="5" customFormat="1" ht="42.75" x14ac:dyDescent="0.2">
      <c r="A182" s="166"/>
      <c r="B182" s="100" t="s">
        <v>691</v>
      </c>
      <c r="C182" s="101" t="s">
        <v>692</v>
      </c>
      <c r="D182" s="304">
        <f>+D181*87.230682%</f>
        <v>1744613640</v>
      </c>
      <c r="E182" s="387">
        <f>SUM('ADICIONES  2018'!C182:E182)</f>
        <v>0</v>
      </c>
      <c r="F182" s="304">
        <f>+F181*87.230682%</f>
        <v>0</v>
      </c>
      <c r="G182" s="304">
        <f>+G181*87.230682%</f>
        <v>0</v>
      </c>
      <c r="H182" s="304">
        <f>+H181*87.230682%</f>
        <v>0</v>
      </c>
      <c r="I182" s="304">
        <f>+I181*87.230682%</f>
        <v>0</v>
      </c>
      <c r="J182" s="304">
        <f>+J181*87.230682%</f>
        <v>0</v>
      </c>
      <c r="K182" s="305">
        <f t="shared" si="245"/>
        <v>1744613640</v>
      </c>
      <c r="L182" s="304">
        <f t="shared" ref="L182:Q182" si="310">+L181*87.230682%</f>
        <v>732755729.02569211</v>
      </c>
      <c r="M182" s="304">
        <f t="shared" si="310"/>
        <v>788352866.62819123</v>
      </c>
      <c r="N182" s="304">
        <f t="shared" si="310"/>
        <v>982541890.3920964</v>
      </c>
      <c r="O182" s="304">
        <f t="shared" si="310"/>
        <v>0</v>
      </c>
      <c r="P182" s="304">
        <f t="shared" si="310"/>
        <v>0</v>
      </c>
      <c r="Q182" s="304">
        <f t="shared" si="310"/>
        <v>0</v>
      </c>
      <c r="R182" s="305">
        <f t="shared" si="247"/>
        <v>2503650486.04598</v>
      </c>
      <c r="S182" s="304">
        <f t="shared" ref="S182:Z182" si="311">+S181*87.230682%</f>
        <v>0</v>
      </c>
      <c r="T182" s="304">
        <f t="shared" si="311"/>
        <v>0</v>
      </c>
      <c r="U182" s="304">
        <f t="shared" si="311"/>
        <v>0</v>
      </c>
      <c r="V182" s="304">
        <f t="shared" si="311"/>
        <v>0</v>
      </c>
      <c r="W182" s="304">
        <f t="shared" si="311"/>
        <v>0</v>
      </c>
      <c r="X182" s="304">
        <f t="shared" si="311"/>
        <v>0</v>
      </c>
      <c r="Y182" s="304">
        <f t="shared" si="311"/>
        <v>0</v>
      </c>
      <c r="Z182" s="304">
        <f t="shared" si="311"/>
        <v>0</v>
      </c>
      <c r="AA182" s="305">
        <f t="shared" si="249"/>
        <v>0</v>
      </c>
      <c r="AB182" s="305">
        <f t="shared" si="232"/>
        <v>2503650486.04598</v>
      </c>
      <c r="AC182" s="37">
        <f t="shared" si="233"/>
        <v>1.4350744649950002</v>
      </c>
    </row>
    <row r="183" spans="1:29" ht="28.5" x14ac:dyDescent="0.2">
      <c r="B183" s="100" t="s">
        <v>693</v>
      </c>
      <c r="C183" s="101" t="s">
        <v>694</v>
      </c>
      <c r="D183" s="304">
        <f>+D181*0.1%</f>
        <v>2000000</v>
      </c>
      <c r="E183" s="387">
        <f>SUM('ADICIONES  2018'!C183:E183)</f>
        <v>0</v>
      </c>
      <c r="F183" s="304">
        <f>+F181*0.1%</f>
        <v>0</v>
      </c>
      <c r="G183" s="304">
        <f>+G181*0.1%</f>
        <v>0</v>
      </c>
      <c r="H183" s="304">
        <f>+H181*0.1%</f>
        <v>0</v>
      </c>
      <c r="I183" s="304">
        <f>+I181*0.1%</f>
        <v>0</v>
      </c>
      <c r="J183" s="304">
        <f>+J181*0.1%</f>
        <v>0</v>
      </c>
      <c r="K183" s="305">
        <f t="shared" si="245"/>
        <v>2000000</v>
      </c>
      <c r="L183" s="304">
        <f t="shared" ref="L183:Q183" si="312">+L181*0.1%</f>
        <v>840020.63520000002</v>
      </c>
      <c r="M183" s="304">
        <f t="shared" si="312"/>
        <v>903756.3946</v>
      </c>
      <c r="N183" s="304">
        <f t="shared" si="312"/>
        <v>1126371.9001900002</v>
      </c>
      <c r="O183" s="304">
        <f t="shared" si="312"/>
        <v>0</v>
      </c>
      <c r="P183" s="304">
        <f t="shared" si="312"/>
        <v>0</v>
      </c>
      <c r="Q183" s="304">
        <f t="shared" si="312"/>
        <v>0</v>
      </c>
      <c r="R183" s="305">
        <f t="shared" si="247"/>
        <v>2870148.9299900001</v>
      </c>
      <c r="S183" s="304">
        <f t="shared" ref="S183:Z183" si="313">+S181*0.1%</f>
        <v>0</v>
      </c>
      <c r="T183" s="304">
        <f t="shared" si="313"/>
        <v>0</v>
      </c>
      <c r="U183" s="304">
        <f t="shared" si="313"/>
        <v>0</v>
      </c>
      <c r="V183" s="304">
        <f t="shared" si="313"/>
        <v>0</v>
      </c>
      <c r="W183" s="304">
        <f t="shared" si="313"/>
        <v>0</v>
      </c>
      <c r="X183" s="304">
        <f t="shared" si="313"/>
        <v>0</v>
      </c>
      <c r="Y183" s="304">
        <f t="shared" si="313"/>
        <v>0</v>
      </c>
      <c r="Z183" s="304">
        <f t="shared" si="313"/>
        <v>0</v>
      </c>
      <c r="AA183" s="305">
        <f t="shared" si="249"/>
        <v>0</v>
      </c>
      <c r="AB183" s="305">
        <f t="shared" si="232"/>
        <v>2870148.9299900001</v>
      </c>
      <c r="AC183" s="37">
        <f t="shared" si="233"/>
        <v>1.435074464995</v>
      </c>
    </row>
    <row r="184" spans="1:29" s="5" customFormat="1" ht="28.5" x14ac:dyDescent="0.2">
      <c r="A184" s="166"/>
      <c r="B184" s="100" t="s">
        <v>695</v>
      </c>
      <c r="C184" s="101" t="s">
        <v>696</v>
      </c>
      <c r="D184" s="304">
        <f>+D181*9.99%</f>
        <v>199800000</v>
      </c>
      <c r="E184" s="387">
        <f>SUM('ADICIONES  2018'!C184:E184)</f>
        <v>0</v>
      </c>
      <c r="F184" s="304">
        <f>+F181*9.99%</f>
        <v>0</v>
      </c>
      <c r="G184" s="304">
        <f>+G181*9.99%</f>
        <v>0</v>
      </c>
      <c r="H184" s="304">
        <f>+H181*9.99%</f>
        <v>0</v>
      </c>
      <c r="I184" s="304">
        <f>+I181*9.99%</f>
        <v>0</v>
      </c>
      <c r="J184" s="304">
        <f>+J181*9.99%</f>
        <v>0</v>
      </c>
      <c r="K184" s="305">
        <f t="shared" si="245"/>
        <v>199800000</v>
      </c>
      <c r="L184" s="304">
        <f t="shared" ref="L184:Q184" si="314">+L181*9.99%</f>
        <v>83918061.456480011</v>
      </c>
      <c r="M184" s="304">
        <f t="shared" si="314"/>
        <v>90285263.820540011</v>
      </c>
      <c r="N184" s="304">
        <f t="shared" si="314"/>
        <v>112524552.82898101</v>
      </c>
      <c r="O184" s="304">
        <f t="shared" si="314"/>
        <v>0</v>
      </c>
      <c r="P184" s="304">
        <f t="shared" si="314"/>
        <v>0</v>
      </c>
      <c r="Q184" s="304">
        <f t="shared" si="314"/>
        <v>0</v>
      </c>
      <c r="R184" s="305">
        <f t="shared" si="247"/>
        <v>286727878.10600102</v>
      </c>
      <c r="S184" s="304">
        <f t="shared" ref="S184:Z184" si="315">+S181*9.99%</f>
        <v>0</v>
      </c>
      <c r="T184" s="304">
        <f t="shared" si="315"/>
        <v>0</v>
      </c>
      <c r="U184" s="304">
        <f t="shared" si="315"/>
        <v>0</v>
      </c>
      <c r="V184" s="304">
        <f t="shared" si="315"/>
        <v>0</v>
      </c>
      <c r="W184" s="304">
        <f t="shared" si="315"/>
        <v>0</v>
      </c>
      <c r="X184" s="304">
        <f t="shared" si="315"/>
        <v>0</v>
      </c>
      <c r="Y184" s="304">
        <f t="shared" si="315"/>
        <v>0</v>
      </c>
      <c r="Z184" s="304">
        <f t="shared" si="315"/>
        <v>0</v>
      </c>
      <c r="AA184" s="305">
        <f t="shared" si="249"/>
        <v>0</v>
      </c>
      <c r="AB184" s="305">
        <f t="shared" si="232"/>
        <v>286727878.10600102</v>
      </c>
      <c r="AC184" s="37">
        <f t="shared" si="233"/>
        <v>1.435074464995</v>
      </c>
    </row>
    <row r="185" spans="1:29" ht="57" hidden="1" x14ac:dyDescent="0.2">
      <c r="B185" s="100" t="s">
        <v>697</v>
      </c>
      <c r="C185" s="171" t="s">
        <v>1368</v>
      </c>
      <c r="D185" s="304">
        <f>+D181*0%</f>
        <v>0</v>
      </c>
      <c r="E185" s="387">
        <f>SUM('ADICIONES  2018'!C185:E185)</f>
        <v>0</v>
      </c>
      <c r="F185" s="304">
        <f>+F181*0%</f>
        <v>0</v>
      </c>
      <c r="G185" s="304">
        <f>+G181*0%</f>
        <v>0</v>
      </c>
      <c r="H185" s="304">
        <f>+H181*0%</f>
        <v>0</v>
      </c>
      <c r="I185" s="304">
        <f>+I181*0%</f>
        <v>0</v>
      </c>
      <c r="J185" s="304">
        <f>+J181*0%</f>
        <v>0</v>
      </c>
      <c r="K185" s="305">
        <f t="shared" si="245"/>
        <v>0</v>
      </c>
      <c r="L185" s="304">
        <f t="shared" ref="L185:Q185" si="316">+L181*0%</f>
        <v>0</v>
      </c>
      <c r="M185" s="304">
        <f t="shared" si="316"/>
        <v>0</v>
      </c>
      <c r="N185" s="304">
        <f t="shared" si="316"/>
        <v>0</v>
      </c>
      <c r="O185" s="304">
        <f t="shared" si="316"/>
        <v>0</v>
      </c>
      <c r="P185" s="304">
        <f t="shared" si="316"/>
        <v>0</v>
      </c>
      <c r="Q185" s="304">
        <f t="shared" si="316"/>
        <v>0</v>
      </c>
      <c r="R185" s="305">
        <f t="shared" si="247"/>
        <v>0</v>
      </c>
      <c r="S185" s="304">
        <f t="shared" ref="S185:Z185" si="317">+S181*0%</f>
        <v>0</v>
      </c>
      <c r="T185" s="304">
        <f t="shared" si="317"/>
        <v>0</v>
      </c>
      <c r="U185" s="304">
        <f t="shared" si="317"/>
        <v>0</v>
      </c>
      <c r="V185" s="304">
        <f t="shared" si="317"/>
        <v>0</v>
      </c>
      <c r="W185" s="304">
        <f t="shared" si="317"/>
        <v>0</v>
      </c>
      <c r="X185" s="304">
        <f t="shared" si="317"/>
        <v>0</v>
      </c>
      <c r="Y185" s="304">
        <f t="shared" si="317"/>
        <v>0</v>
      </c>
      <c r="Z185" s="304">
        <f t="shared" si="317"/>
        <v>0</v>
      </c>
      <c r="AA185" s="305">
        <f t="shared" si="249"/>
        <v>0</v>
      </c>
      <c r="AB185" s="305">
        <f t="shared" si="232"/>
        <v>0</v>
      </c>
      <c r="AC185" s="37" t="e">
        <f t="shared" si="233"/>
        <v>#DIV/0!</v>
      </c>
    </row>
    <row r="186" spans="1:29" s="5" customFormat="1" ht="42.75" x14ac:dyDescent="0.2">
      <c r="A186" s="166"/>
      <c r="B186" s="100" t="s">
        <v>698</v>
      </c>
      <c r="C186" s="101" t="s">
        <v>699</v>
      </c>
      <c r="D186" s="304">
        <f>+D181*1.7982%</f>
        <v>35964000</v>
      </c>
      <c r="E186" s="387">
        <f>SUM('ADICIONES  2018'!C186:E186)</f>
        <v>0</v>
      </c>
      <c r="F186" s="304">
        <f>+F181*1.7982%</f>
        <v>0</v>
      </c>
      <c r="G186" s="304">
        <f>+G181*1.7982%</f>
        <v>0</v>
      </c>
      <c r="H186" s="304">
        <f>+H181*1.7982%</f>
        <v>0</v>
      </c>
      <c r="I186" s="304">
        <f>+I181*1.7982%</f>
        <v>0</v>
      </c>
      <c r="J186" s="304">
        <f>+J181*1.7982%</f>
        <v>0</v>
      </c>
      <c r="K186" s="305">
        <f t="shared" si="245"/>
        <v>35964000</v>
      </c>
      <c r="L186" s="304">
        <f t="shared" ref="L186:Q186" si="318">+L181*1.7982%</f>
        <v>15105251.062166402</v>
      </c>
      <c r="M186" s="304">
        <f t="shared" si="318"/>
        <v>16251347.487697201</v>
      </c>
      <c r="N186" s="304">
        <f t="shared" si="318"/>
        <v>20254419.509216584</v>
      </c>
      <c r="O186" s="304">
        <f t="shared" si="318"/>
        <v>0</v>
      </c>
      <c r="P186" s="304">
        <f t="shared" si="318"/>
        <v>0</v>
      </c>
      <c r="Q186" s="304">
        <f t="shared" si="318"/>
        <v>0</v>
      </c>
      <c r="R186" s="305">
        <f t="shared" si="247"/>
        <v>51611018.059080184</v>
      </c>
      <c r="S186" s="304">
        <f t="shared" ref="S186:Z186" si="319">+S181*1.7982%</f>
        <v>0</v>
      </c>
      <c r="T186" s="304">
        <f t="shared" si="319"/>
        <v>0</v>
      </c>
      <c r="U186" s="304">
        <f t="shared" si="319"/>
        <v>0</v>
      </c>
      <c r="V186" s="304">
        <f t="shared" si="319"/>
        <v>0</v>
      </c>
      <c r="W186" s="304">
        <f t="shared" si="319"/>
        <v>0</v>
      </c>
      <c r="X186" s="304">
        <f t="shared" si="319"/>
        <v>0</v>
      </c>
      <c r="Y186" s="304">
        <f t="shared" si="319"/>
        <v>0</v>
      </c>
      <c r="Z186" s="304">
        <f t="shared" si="319"/>
        <v>0</v>
      </c>
      <c r="AA186" s="305">
        <f t="shared" si="249"/>
        <v>0</v>
      </c>
      <c r="AB186" s="305">
        <f t="shared" si="232"/>
        <v>51611018.059080184</v>
      </c>
      <c r="AC186" s="37">
        <f t="shared" si="233"/>
        <v>1.435074464995</v>
      </c>
    </row>
    <row r="187" spans="1:29" ht="57" x14ac:dyDescent="0.2">
      <c r="B187" s="100" t="s">
        <v>700</v>
      </c>
      <c r="C187" s="101" t="s">
        <v>701</v>
      </c>
      <c r="D187" s="304">
        <f>+D181*0.881118%</f>
        <v>17622360</v>
      </c>
      <c r="E187" s="387">
        <f>SUM('ADICIONES  2018'!C187:E187)</f>
        <v>0</v>
      </c>
      <c r="F187" s="304">
        <f>+F181*0.881118%</f>
        <v>0</v>
      </c>
      <c r="G187" s="304">
        <f>+G181*0.881118%</f>
        <v>0</v>
      </c>
      <c r="H187" s="304">
        <f>+H181*0.881118%</f>
        <v>0</v>
      </c>
      <c r="I187" s="304">
        <f>+I181*0.881118%</f>
        <v>0</v>
      </c>
      <c r="J187" s="304">
        <f>+J181*0.881118%</f>
        <v>0</v>
      </c>
      <c r="K187" s="305">
        <f t="shared" si="245"/>
        <v>17622360</v>
      </c>
      <c r="L187" s="304">
        <f t="shared" ref="L187:Q187" si="320">+L181*0.881118%</f>
        <v>7401573.020461536</v>
      </c>
      <c r="M187" s="304">
        <f t="shared" si="320"/>
        <v>7963160.2689716285</v>
      </c>
      <c r="N187" s="304">
        <f t="shared" si="320"/>
        <v>9924665.5595161244</v>
      </c>
      <c r="O187" s="304">
        <f t="shared" si="320"/>
        <v>0</v>
      </c>
      <c r="P187" s="304">
        <f t="shared" si="320"/>
        <v>0</v>
      </c>
      <c r="Q187" s="304">
        <f t="shared" si="320"/>
        <v>0</v>
      </c>
      <c r="R187" s="305">
        <f t="shared" si="247"/>
        <v>25289398.848949291</v>
      </c>
      <c r="S187" s="304">
        <f t="shared" ref="S187:Z187" si="321">+S181*0.881118%</f>
        <v>0</v>
      </c>
      <c r="T187" s="304">
        <f t="shared" si="321"/>
        <v>0</v>
      </c>
      <c r="U187" s="304">
        <f t="shared" si="321"/>
        <v>0</v>
      </c>
      <c r="V187" s="304">
        <f t="shared" si="321"/>
        <v>0</v>
      </c>
      <c r="W187" s="304">
        <f t="shared" si="321"/>
        <v>0</v>
      </c>
      <c r="X187" s="304">
        <f t="shared" si="321"/>
        <v>0</v>
      </c>
      <c r="Y187" s="304">
        <f t="shared" si="321"/>
        <v>0</v>
      </c>
      <c r="Z187" s="304">
        <f t="shared" si="321"/>
        <v>0</v>
      </c>
      <c r="AA187" s="305">
        <f t="shared" si="249"/>
        <v>0</v>
      </c>
      <c r="AB187" s="305">
        <f t="shared" si="232"/>
        <v>25289398.848949291</v>
      </c>
      <c r="AC187" s="37">
        <f t="shared" si="233"/>
        <v>1.4350744649950002</v>
      </c>
    </row>
    <row r="188" spans="1:29" s="82" customFormat="1" ht="15.75" x14ac:dyDescent="0.2">
      <c r="A188" s="399">
        <v>1</v>
      </c>
      <c r="B188" s="114" t="s">
        <v>702</v>
      </c>
      <c r="C188" s="110" t="s">
        <v>703</v>
      </c>
      <c r="D188" s="109">
        <v>10000000</v>
      </c>
      <c r="E188" s="154">
        <f>SUM('ADICIONES  2018'!C188:E188)</f>
        <v>0</v>
      </c>
      <c r="F188" s="109"/>
      <c r="G188" s="109"/>
      <c r="H188" s="109"/>
      <c r="I188" s="109"/>
      <c r="J188" s="109"/>
      <c r="K188" s="303">
        <f t="shared" si="245"/>
        <v>10000000</v>
      </c>
      <c r="L188" s="109">
        <v>0</v>
      </c>
      <c r="M188" s="109">
        <v>3920000</v>
      </c>
      <c r="N188" s="109">
        <v>0</v>
      </c>
      <c r="O188" s="109"/>
      <c r="P188" s="109"/>
      <c r="Q188" s="109"/>
      <c r="R188" s="303">
        <f t="shared" si="247"/>
        <v>3920000</v>
      </c>
      <c r="S188" s="109"/>
      <c r="T188" s="109"/>
      <c r="U188" s="109"/>
      <c r="V188" s="109"/>
      <c r="W188" s="109"/>
      <c r="X188" s="109"/>
      <c r="Y188" s="109"/>
      <c r="Z188" s="109"/>
      <c r="AA188" s="303">
        <f t="shared" si="249"/>
        <v>0</v>
      </c>
      <c r="AB188" s="303">
        <f t="shared" si="232"/>
        <v>3920000</v>
      </c>
      <c r="AC188" s="108">
        <f t="shared" si="233"/>
        <v>0.39200000000000002</v>
      </c>
    </row>
    <row r="189" spans="1:29" s="5" customFormat="1" ht="42.75" x14ac:dyDescent="0.2">
      <c r="A189" s="166"/>
      <c r="B189" s="100" t="s">
        <v>704</v>
      </c>
      <c r="C189" s="101" t="s">
        <v>705</v>
      </c>
      <c r="D189" s="304">
        <f>+D188*87.230682%</f>
        <v>8723068.2000000011</v>
      </c>
      <c r="E189" s="387">
        <f>SUM('ADICIONES  2018'!C189:E189)</f>
        <v>0</v>
      </c>
      <c r="F189" s="304">
        <f>+F188*87.230682%</f>
        <v>0</v>
      </c>
      <c r="G189" s="304">
        <f>+G188*87.230682%</f>
        <v>0</v>
      </c>
      <c r="H189" s="304">
        <f>+H188*87.230682%</f>
        <v>0</v>
      </c>
      <c r="I189" s="304">
        <f>+I188*87.230682%</f>
        <v>0</v>
      </c>
      <c r="J189" s="304">
        <f>+J188*87.230682%</f>
        <v>0</v>
      </c>
      <c r="K189" s="305">
        <f t="shared" si="245"/>
        <v>8723068.2000000011</v>
      </c>
      <c r="L189" s="304">
        <f t="shared" ref="L189:Q189" si="322">+L188*87.230682%</f>
        <v>0</v>
      </c>
      <c r="M189" s="304">
        <f t="shared" si="322"/>
        <v>3419442.7344</v>
      </c>
      <c r="N189" s="304">
        <f t="shared" si="322"/>
        <v>0</v>
      </c>
      <c r="O189" s="304">
        <f t="shared" si="322"/>
        <v>0</v>
      </c>
      <c r="P189" s="304">
        <f t="shared" si="322"/>
        <v>0</v>
      </c>
      <c r="Q189" s="304">
        <f t="shared" si="322"/>
        <v>0</v>
      </c>
      <c r="R189" s="305">
        <f t="shared" si="247"/>
        <v>3419442.7344</v>
      </c>
      <c r="S189" s="304">
        <f t="shared" ref="S189:Z189" si="323">+S188*87.230682%</f>
        <v>0</v>
      </c>
      <c r="T189" s="304">
        <f t="shared" si="323"/>
        <v>0</v>
      </c>
      <c r="U189" s="304">
        <f t="shared" si="323"/>
        <v>0</v>
      </c>
      <c r="V189" s="304">
        <f t="shared" si="323"/>
        <v>0</v>
      </c>
      <c r="W189" s="304">
        <f t="shared" si="323"/>
        <v>0</v>
      </c>
      <c r="X189" s="304">
        <f t="shared" si="323"/>
        <v>0</v>
      </c>
      <c r="Y189" s="304">
        <f t="shared" si="323"/>
        <v>0</v>
      </c>
      <c r="Z189" s="304">
        <f t="shared" si="323"/>
        <v>0</v>
      </c>
      <c r="AA189" s="305">
        <f t="shared" si="249"/>
        <v>0</v>
      </c>
      <c r="AB189" s="305">
        <f t="shared" si="232"/>
        <v>3419442.7344</v>
      </c>
      <c r="AC189" s="37">
        <f t="shared" si="233"/>
        <v>0.39199999999999996</v>
      </c>
    </row>
    <row r="190" spans="1:29" s="5" customFormat="1" ht="42.75" x14ac:dyDescent="0.2">
      <c r="A190" s="166"/>
      <c r="B190" s="100" t="s">
        <v>706</v>
      </c>
      <c r="C190" s="101" t="s">
        <v>707</v>
      </c>
      <c r="D190" s="304">
        <f>+D188*0.1%</f>
        <v>10000</v>
      </c>
      <c r="E190" s="387">
        <f>SUM('ADICIONES  2018'!C190:E190)</f>
        <v>0</v>
      </c>
      <c r="F190" s="304">
        <f>+F188*0.1%</f>
        <v>0</v>
      </c>
      <c r="G190" s="304">
        <f>+G188*0.1%</f>
        <v>0</v>
      </c>
      <c r="H190" s="304">
        <f>+H188*0.1%</f>
        <v>0</v>
      </c>
      <c r="I190" s="304">
        <f>+I188*0.1%</f>
        <v>0</v>
      </c>
      <c r="J190" s="304">
        <f>+J188*0.1%</f>
        <v>0</v>
      </c>
      <c r="K190" s="305">
        <f t="shared" si="245"/>
        <v>10000</v>
      </c>
      <c r="L190" s="304">
        <f t="shared" ref="L190:Q190" si="324">+L188*0.1%</f>
        <v>0</v>
      </c>
      <c r="M190" s="304">
        <f t="shared" si="324"/>
        <v>3920</v>
      </c>
      <c r="N190" s="304">
        <f t="shared" si="324"/>
        <v>0</v>
      </c>
      <c r="O190" s="304">
        <f t="shared" si="324"/>
        <v>0</v>
      </c>
      <c r="P190" s="304">
        <f t="shared" si="324"/>
        <v>0</v>
      </c>
      <c r="Q190" s="304">
        <f t="shared" si="324"/>
        <v>0</v>
      </c>
      <c r="R190" s="305">
        <f t="shared" si="247"/>
        <v>3920</v>
      </c>
      <c r="S190" s="304">
        <f t="shared" ref="S190:Z190" si="325">+S188*0.1%</f>
        <v>0</v>
      </c>
      <c r="T190" s="304">
        <f t="shared" si="325"/>
        <v>0</v>
      </c>
      <c r="U190" s="304">
        <f t="shared" si="325"/>
        <v>0</v>
      </c>
      <c r="V190" s="304">
        <f t="shared" si="325"/>
        <v>0</v>
      </c>
      <c r="W190" s="304">
        <f t="shared" si="325"/>
        <v>0</v>
      </c>
      <c r="X190" s="304">
        <f t="shared" si="325"/>
        <v>0</v>
      </c>
      <c r="Y190" s="304">
        <f t="shared" si="325"/>
        <v>0</v>
      </c>
      <c r="Z190" s="304">
        <f t="shared" si="325"/>
        <v>0</v>
      </c>
      <c r="AA190" s="305">
        <f t="shared" si="249"/>
        <v>0</v>
      </c>
      <c r="AB190" s="305">
        <f t="shared" si="232"/>
        <v>3920</v>
      </c>
      <c r="AC190" s="37">
        <f t="shared" si="233"/>
        <v>0.39200000000000002</v>
      </c>
    </row>
    <row r="191" spans="1:29" ht="28.5" x14ac:dyDescent="0.2">
      <c r="B191" s="100" t="s">
        <v>708</v>
      </c>
      <c r="C191" s="101" t="s">
        <v>709</v>
      </c>
      <c r="D191" s="304">
        <f>+D188*9.99%</f>
        <v>999000</v>
      </c>
      <c r="E191" s="387">
        <f>SUM('ADICIONES  2018'!C191:E191)</f>
        <v>0</v>
      </c>
      <c r="F191" s="304">
        <f>+F188*9.99%</f>
        <v>0</v>
      </c>
      <c r="G191" s="304">
        <f>+G188*9.99%</f>
        <v>0</v>
      </c>
      <c r="H191" s="304">
        <f>+H188*9.99%</f>
        <v>0</v>
      </c>
      <c r="I191" s="304">
        <f>+I188*9.99%</f>
        <v>0</v>
      </c>
      <c r="J191" s="304">
        <f>+J188*9.99%</f>
        <v>0</v>
      </c>
      <c r="K191" s="305">
        <f t="shared" si="245"/>
        <v>999000</v>
      </c>
      <c r="L191" s="304">
        <f t="shared" ref="L191:Q191" si="326">+L188*9.99%</f>
        <v>0</v>
      </c>
      <c r="M191" s="304">
        <f t="shared" si="326"/>
        <v>391608</v>
      </c>
      <c r="N191" s="304">
        <f t="shared" si="326"/>
        <v>0</v>
      </c>
      <c r="O191" s="304">
        <f t="shared" si="326"/>
        <v>0</v>
      </c>
      <c r="P191" s="304">
        <f t="shared" si="326"/>
        <v>0</v>
      </c>
      <c r="Q191" s="304">
        <f t="shared" si="326"/>
        <v>0</v>
      </c>
      <c r="R191" s="305">
        <f t="shared" si="247"/>
        <v>391608</v>
      </c>
      <c r="S191" s="304">
        <f t="shared" ref="S191:Z191" si="327">+S188*9.99%</f>
        <v>0</v>
      </c>
      <c r="T191" s="304">
        <f t="shared" si="327"/>
        <v>0</v>
      </c>
      <c r="U191" s="304">
        <f t="shared" si="327"/>
        <v>0</v>
      </c>
      <c r="V191" s="304">
        <f t="shared" si="327"/>
        <v>0</v>
      </c>
      <c r="W191" s="304">
        <f t="shared" si="327"/>
        <v>0</v>
      </c>
      <c r="X191" s="304">
        <f t="shared" si="327"/>
        <v>0</v>
      </c>
      <c r="Y191" s="304">
        <f t="shared" si="327"/>
        <v>0</v>
      </c>
      <c r="Z191" s="304">
        <f t="shared" si="327"/>
        <v>0</v>
      </c>
      <c r="AA191" s="305">
        <f t="shared" si="249"/>
        <v>0</v>
      </c>
      <c r="AB191" s="305">
        <f t="shared" si="232"/>
        <v>391608</v>
      </c>
      <c r="AC191" s="37">
        <f t="shared" si="233"/>
        <v>0.39200000000000002</v>
      </c>
    </row>
    <row r="192" spans="1:29" ht="57" hidden="1" x14ac:dyDescent="0.2">
      <c r="B192" s="100" t="s">
        <v>710</v>
      </c>
      <c r="C192" s="171" t="s">
        <v>1369</v>
      </c>
      <c r="D192" s="304">
        <f>+D188*0%</f>
        <v>0</v>
      </c>
      <c r="E192" s="387">
        <f>SUM('ADICIONES  2018'!C192:E192)</f>
        <v>0</v>
      </c>
      <c r="F192" s="304">
        <f>+F188*0%</f>
        <v>0</v>
      </c>
      <c r="G192" s="304">
        <f>+G188*0%</f>
        <v>0</v>
      </c>
      <c r="H192" s="304">
        <f>+H188*0%</f>
        <v>0</v>
      </c>
      <c r="I192" s="304">
        <f>+I188*0%</f>
        <v>0</v>
      </c>
      <c r="J192" s="304">
        <f>+J188*0%</f>
        <v>0</v>
      </c>
      <c r="K192" s="305">
        <f t="shared" si="245"/>
        <v>0</v>
      </c>
      <c r="L192" s="304">
        <f t="shared" ref="L192:Q192" si="328">+L188*0%</f>
        <v>0</v>
      </c>
      <c r="M192" s="304">
        <f t="shared" si="328"/>
        <v>0</v>
      </c>
      <c r="N192" s="304">
        <f t="shared" si="328"/>
        <v>0</v>
      </c>
      <c r="O192" s="304">
        <f t="shared" si="328"/>
        <v>0</v>
      </c>
      <c r="P192" s="304">
        <f t="shared" si="328"/>
        <v>0</v>
      </c>
      <c r="Q192" s="304">
        <f t="shared" si="328"/>
        <v>0</v>
      </c>
      <c r="R192" s="305">
        <f t="shared" si="247"/>
        <v>0</v>
      </c>
      <c r="S192" s="304">
        <f t="shared" ref="S192:Z192" si="329">+S188*0%</f>
        <v>0</v>
      </c>
      <c r="T192" s="304">
        <f t="shared" si="329"/>
        <v>0</v>
      </c>
      <c r="U192" s="304">
        <f t="shared" si="329"/>
        <v>0</v>
      </c>
      <c r="V192" s="304">
        <f t="shared" si="329"/>
        <v>0</v>
      </c>
      <c r="W192" s="304">
        <f t="shared" si="329"/>
        <v>0</v>
      </c>
      <c r="X192" s="304">
        <f t="shared" si="329"/>
        <v>0</v>
      </c>
      <c r="Y192" s="304">
        <f t="shared" si="329"/>
        <v>0</v>
      </c>
      <c r="Z192" s="304">
        <f t="shared" si="329"/>
        <v>0</v>
      </c>
      <c r="AA192" s="305">
        <f t="shared" si="249"/>
        <v>0</v>
      </c>
      <c r="AB192" s="305">
        <f t="shared" si="232"/>
        <v>0</v>
      </c>
      <c r="AC192" s="37" t="e">
        <f t="shared" si="233"/>
        <v>#DIV/0!</v>
      </c>
    </row>
    <row r="193" spans="1:29" s="5" customFormat="1" ht="42.75" x14ac:dyDescent="0.2">
      <c r="A193" s="166"/>
      <c r="B193" s="100" t="s">
        <v>711</v>
      </c>
      <c r="C193" s="101" t="s">
        <v>712</v>
      </c>
      <c r="D193" s="304">
        <f>+D188*1.7982%</f>
        <v>179820</v>
      </c>
      <c r="E193" s="387">
        <f>SUM('ADICIONES  2018'!C193:E193)</f>
        <v>0</v>
      </c>
      <c r="F193" s="304">
        <f>+F188*1.7982%</f>
        <v>0</v>
      </c>
      <c r="G193" s="304">
        <f>+G188*1.7982%</f>
        <v>0</v>
      </c>
      <c r="H193" s="304">
        <f>+H188*1.7982%</f>
        <v>0</v>
      </c>
      <c r="I193" s="304">
        <f>+I188*1.7982%</f>
        <v>0</v>
      </c>
      <c r="J193" s="304">
        <f>+J188*1.7982%</f>
        <v>0</v>
      </c>
      <c r="K193" s="305">
        <f t="shared" si="245"/>
        <v>179820</v>
      </c>
      <c r="L193" s="304">
        <f t="shared" ref="L193:Q193" si="330">+L188*1.7982%</f>
        <v>0</v>
      </c>
      <c r="M193" s="304">
        <f t="shared" si="330"/>
        <v>70489.440000000002</v>
      </c>
      <c r="N193" s="304">
        <f t="shared" si="330"/>
        <v>0</v>
      </c>
      <c r="O193" s="304">
        <f t="shared" si="330"/>
        <v>0</v>
      </c>
      <c r="P193" s="304">
        <f t="shared" si="330"/>
        <v>0</v>
      </c>
      <c r="Q193" s="304">
        <f t="shared" si="330"/>
        <v>0</v>
      </c>
      <c r="R193" s="305">
        <f t="shared" si="247"/>
        <v>70489.440000000002</v>
      </c>
      <c r="S193" s="304">
        <f t="shared" ref="S193:Z193" si="331">+S188*1.7982%</f>
        <v>0</v>
      </c>
      <c r="T193" s="304">
        <f t="shared" si="331"/>
        <v>0</v>
      </c>
      <c r="U193" s="304">
        <f t="shared" si="331"/>
        <v>0</v>
      </c>
      <c r="V193" s="304">
        <f t="shared" si="331"/>
        <v>0</v>
      </c>
      <c r="W193" s="304">
        <f t="shared" si="331"/>
        <v>0</v>
      </c>
      <c r="X193" s="304">
        <f t="shared" si="331"/>
        <v>0</v>
      </c>
      <c r="Y193" s="304">
        <f t="shared" si="331"/>
        <v>0</v>
      </c>
      <c r="Z193" s="304">
        <f t="shared" si="331"/>
        <v>0</v>
      </c>
      <c r="AA193" s="305">
        <f t="shared" si="249"/>
        <v>0</v>
      </c>
      <c r="AB193" s="305">
        <f t="shared" si="232"/>
        <v>70489.440000000002</v>
      </c>
      <c r="AC193" s="37">
        <f t="shared" si="233"/>
        <v>0.39200000000000002</v>
      </c>
    </row>
    <row r="194" spans="1:29" ht="57" x14ac:dyDescent="0.2">
      <c r="B194" s="100" t="s">
        <v>713</v>
      </c>
      <c r="C194" s="101" t="s">
        <v>714</v>
      </c>
      <c r="D194" s="304">
        <f>+D188*0.881118%</f>
        <v>88111.8</v>
      </c>
      <c r="E194" s="387">
        <f>SUM('ADICIONES  2018'!C194:E194)</f>
        <v>0</v>
      </c>
      <c r="F194" s="304">
        <f>+F188*0.881118%</f>
        <v>0</v>
      </c>
      <c r="G194" s="304">
        <f>+G188*0.881118%</f>
        <v>0</v>
      </c>
      <c r="H194" s="304">
        <f>+H188*0.881118%</f>
        <v>0</v>
      </c>
      <c r="I194" s="304">
        <f>+I188*0.881118%</f>
        <v>0</v>
      </c>
      <c r="J194" s="304">
        <f>+J188*0.881118%</f>
        <v>0</v>
      </c>
      <c r="K194" s="305">
        <f t="shared" si="245"/>
        <v>88111.8</v>
      </c>
      <c r="L194" s="304">
        <f t="shared" ref="L194:Q194" si="332">+L188*0.881118%</f>
        <v>0</v>
      </c>
      <c r="M194" s="304">
        <f t="shared" si="332"/>
        <v>34539.825600000004</v>
      </c>
      <c r="N194" s="304">
        <f t="shared" si="332"/>
        <v>0</v>
      </c>
      <c r="O194" s="304">
        <f t="shared" si="332"/>
        <v>0</v>
      </c>
      <c r="P194" s="304">
        <f t="shared" si="332"/>
        <v>0</v>
      </c>
      <c r="Q194" s="304">
        <f t="shared" si="332"/>
        <v>0</v>
      </c>
      <c r="R194" s="305">
        <f t="shared" si="247"/>
        <v>34539.825600000004</v>
      </c>
      <c r="S194" s="304">
        <f t="shared" ref="S194:Z194" si="333">+S188*0.881118%</f>
        <v>0</v>
      </c>
      <c r="T194" s="304">
        <f t="shared" si="333"/>
        <v>0</v>
      </c>
      <c r="U194" s="304">
        <f t="shared" si="333"/>
        <v>0</v>
      </c>
      <c r="V194" s="304">
        <f t="shared" si="333"/>
        <v>0</v>
      </c>
      <c r="W194" s="304">
        <f t="shared" si="333"/>
        <v>0</v>
      </c>
      <c r="X194" s="304">
        <f t="shared" si="333"/>
        <v>0</v>
      </c>
      <c r="Y194" s="304">
        <f t="shared" si="333"/>
        <v>0</v>
      </c>
      <c r="Z194" s="304">
        <f t="shared" si="333"/>
        <v>0</v>
      </c>
      <c r="AA194" s="305">
        <f t="shared" si="249"/>
        <v>0</v>
      </c>
      <c r="AB194" s="305">
        <f t="shared" si="232"/>
        <v>34539.825600000004</v>
      </c>
      <c r="AC194" s="37">
        <f t="shared" si="233"/>
        <v>0.39200000000000002</v>
      </c>
    </row>
    <row r="195" spans="1:29" s="82" customFormat="1" ht="15.75" x14ac:dyDescent="0.2">
      <c r="A195" s="399"/>
      <c r="B195" s="114" t="s">
        <v>715</v>
      </c>
      <c r="C195" s="110" t="s">
        <v>716</v>
      </c>
      <c r="D195" s="109">
        <f>+D196</f>
        <v>52000000</v>
      </c>
      <c r="E195" s="154">
        <f>SUM('ADICIONES  2018'!C195:E195)</f>
        <v>0</v>
      </c>
      <c r="F195" s="109">
        <f>+F196</f>
        <v>0</v>
      </c>
      <c r="G195" s="109">
        <f>+G196</f>
        <v>0</v>
      </c>
      <c r="H195" s="109">
        <f>+H196</f>
        <v>0</v>
      </c>
      <c r="I195" s="109">
        <f>+I196</f>
        <v>0</v>
      </c>
      <c r="J195" s="109">
        <f>+J196</f>
        <v>0</v>
      </c>
      <c r="K195" s="303">
        <f t="shared" si="245"/>
        <v>52000000</v>
      </c>
      <c r="L195" s="109">
        <f t="shared" ref="L195:Q195" si="334">+L196</f>
        <v>332820</v>
      </c>
      <c r="M195" s="109">
        <f t="shared" si="334"/>
        <v>805500</v>
      </c>
      <c r="N195" s="109">
        <f t="shared" si="334"/>
        <v>5441922</v>
      </c>
      <c r="O195" s="109">
        <f t="shared" si="334"/>
        <v>0</v>
      </c>
      <c r="P195" s="109">
        <f t="shared" si="334"/>
        <v>0</v>
      </c>
      <c r="Q195" s="109">
        <f t="shared" si="334"/>
        <v>0</v>
      </c>
      <c r="R195" s="303">
        <f t="shared" si="247"/>
        <v>6580242</v>
      </c>
      <c r="S195" s="109">
        <f t="shared" ref="S195:Z195" si="335">+S196</f>
        <v>0</v>
      </c>
      <c r="T195" s="109">
        <f t="shared" si="335"/>
        <v>0</v>
      </c>
      <c r="U195" s="109">
        <f t="shared" si="335"/>
        <v>0</v>
      </c>
      <c r="V195" s="109">
        <f t="shared" si="335"/>
        <v>0</v>
      </c>
      <c r="W195" s="109">
        <f t="shared" si="335"/>
        <v>0</v>
      </c>
      <c r="X195" s="109">
        <f t="shared" si="335"/>
        <v>0</v>
      </c>
      <c r="Y195" s="109">
        <f t="shared" si="335"/>
        <v>0</v>
      </c>
      <c r="Z195" s="109">
        <f t="shared" si="335"/>
        <v>0</v>
      </c>
      <c r="AA195" s="303">
        <f t="shared" si="249"/>
        <v>0</v>
      </c>
      <c r="AB195" s="303">
        <f t="shared" si="232"/>
        <v>6580242</v>
      </c>
      <c r="AC195" s="108">
        <f t="shared" si="233"/>
        <v>0.12654311538461538</v>
      </c>
    </row>
    <row r="196" spans="1:29" s="82" customFormat="1" ht="15.75" x14ac:dyDescent="0.2">
      <c r="A196" s="399">
        <v>1</v>
      </c>
      <c r="B196" s="114" t="s">
        <v>717</v>
      </c>
      <c r="C196" s="110" t="s">
        <v>718</v>
      </c>
      <c r="D196" s="109">
        <f>+D197+D198</f>
        <v>52000000</v>
      </c>
      <c r="E196" s="154">
        <f>SUM('ADICIONES  2018'!C196:E196)</f>
        <v>0</v>
      </c>
      <c r="F196" s="109">
        <f>+F197+F198</f>
        <v>0</v>
      </c>
      <c r="G196" s="109">
        <f>+G197+G198</f>
        <v>0</v>
      </c>
      <c r="H196" s="109">
        <f>+H197+H198</f>
        <v>0</v>
      </c>
      <c r="I196" s="109">
        <f>+I197+I198</f>
        <v>0</v>
      </c>
      <c r="J196" s="109">
        <f>+J197+J198</f>
        <v>0</v>
      </c>
      <c r="K196" s="303">
        <f t="shared" si="245"/>
        <v>52000000</v>
      </c>
      <c r="L196" s="109">
        <f t="shared" ref="L196:Q196" si="336">+L197+L198</f>
        <v>332820</v>
      </c>
      <c r="M196" s="109">
        <f t="shared" si="336"/>
        <v>805500</v>
      </c>
      <c r="N196" s="109">
        <f t="shared" si="336"/>
        <v>5441922</v>
      </c>
      <c r="O196" s="109">
        <f t="shared" si="336"/>
        <v>0</v>
      </c>
      <c r="P196" s="109">
        <f t="shared" si="336"/>
        <v>0</v>
      </c>
      <c r="Q196" s="109">
        <f t="shared" si="336"/>
        <v>0</v>
      </c>
      <c r="R196" s="303">
        <f t="shared" si="247"/>
        <v>6580242</v>
      </c>
      <c r="S196" s="109">
        <f t="shared" ref="S196:Y196" si="337">+S197+S198</f>
        <v>0</v>
      </c>
      <c r="T196" s="109">
        <f t="shared" si="337"/>
        <v>0</v>
      </c>
      <c r="U196" s="109">
        <f t="shared" si="337"/>
        <v>0</v>
      </c>
      <c r="V196" s="109">
        <f t="shared" si="337"/>
        <v>0</v>
      </c>
      <c r="W196" s="109">
        <f t="shared" si="337"/>
        <v>0</v>
      </c>
      <c r="X196" s="109">
        <f t="shared" si="337"/>
        <v>0</v>
      </c>
      <c r="Y196" s="109">
        <f t="shared" si="337"/>
        <v>0</v>
      </c>
      <c r="Z196" s="109">
        <f>+Z197+Z198</f>
        <v>0</v>
      </c>
      <c r="AA196" s="303">
        <f t="shared" si="249"/>
        <v>0</v>
      </c>
      <c r="AB196" s="303">
        <f t="shared" si="232"/>
        <v>6580242</v>
      </c>
      <c r="AC196" s="108">
        <f t="shared" si="233"/>
        <v>0.12654311538461538</v>
      </c>
    </row>
    <row r="197" spans="1:29" ht="28.5" x14ac:dyDescent="0.2">
      <c r="B197" s="100" t="s">
        <v>719</v>
      </c>
      <c r="C197" s="101" t="s">
        <v>720</v>
      </c>
      <c r="D197" s="308">
        <v>52000000</v>
      </c>
      <c r="E197" s="387">
        <f>SUM('ADICIONES  2018'!C197:E197)</f>
        <v>0</v>
      </c>
      <c r="F197" s="308"/>
      <c r="G197" s="308"/>
      <c r="H197" s="308"/>
      <c r="I197" s="308"/>
      <c r="J197" s="308"/>
      <c r="K197" s="305">
        <f t="shared" si="245"/>
        <v>52000000</v>
      </c>
      <c r="L197" s="308">
        <v>102030</v>
      </c>
      <c r="M197" s="308">
        <v>805500</v>
      </c>
      <c r="N197" s="308">
        <v>5441922</v>
      </c>
      <c r="O197" s="308"/>
      <c r="P197" s="308"/>
      <c r="Q197" s="308"/>
      <c r="R197" s="305">
        <f t="shared" si="247"/>
        <v>6349452</v>
      </c>
      <c r="S197" s="308"/>
      <c r="T197" s="308"/>
      <c r="U197" s="308"/>
      <c r="V197" s="308"/>
      <c r="W197" s="308"/>
      <c r="X197" s="308"/>
      <c r="Y197" s="308"/>
      <c r="Z197" s="308"/>
      <c r="AA197" s="305">
        <f t="shared" si="249"/>
        <v>0</v>
      </c>
      <c r="AB197" s="305">
        <f t="shared" si="232"/>
        <v>6349452</v>
      </c>
      <c r="AC197" s="37">
        <f t="shared" si="233"/>
        <v>0.12210484615384615</v>
      </c>
    </row>
    <row r="198" spans="1:29" ht="28.5" x14ac:dyDescent="0.2">
      <c r="B198" s="100" t="s">
        <v>1347</v>
      </c>
      <c r="C198" s="101" t="s">
        <v>1348</v>
      </c>
      <c r="D198" s="308">
        <v>0</v>
      </c>
      <c r="E198" s="387">
        <f>SUM('ADICIONES  2018'!C198:E198)</f>
        <v>0</v>
      </c>
      <c r="F198" s="308"/>
      <c r="G198" s="308"/>
      <c r="H198" s="308"/>
      <c r="I198" s="308"/>
      <c r="J198" s="308"/>
      <c r="K198" s="305">
        <f t="shared" si="245"/>
        <v>0</v>
      </c>
      <c r="L198" s="308">
        <v>230790</v>
      </c>
      <c r="M198" s="308">
        <v>0</v>
      </c>
      <c r="N198" s="308"/>
      <c r="O198" s="308"/>
      <c r="P198" s="308"/>
      <c r="Q198" s="308"/>
      <c r="R198" s="305">
        <f t="shared" si="247"/>
        <v>230790</v>
      </c>
      <c r="S198" s="308"/>
      <c r="T198" s="308"/>
      <c r="U198" s="308"/>
      <c r="V198" s="308"/>
      <c r="W198" s="308"/>
      <c r="X198" s="308"/>
      <c r="Y198" s="308"/>
      <c r="Z198" s="308"/>
      <c r="AA198" s="305">
        <f>SUM(S198:Z198)</f>
        <v>0</v>
      </c>
      <c r="AB198" s="305">
        <f t="shared" si="232"/>
        <v>230790</v>
      </c>
      <c r="AC198" s="37">
        <v>0</v>
      </c>
    </row>
    <row r="199" spans="1:29" s="82" customFormat="1" ht="15.75" x14ac:dyDescent="0.2">
      <c r="A199" s="399"/>
      <c r="B199" s="114" t="s">
        <v>721</v>
      </c>
      <c r="C199" s="110" t="s">
        <v>722</v>
      </c>
      <c r="D199" s="109">
        <f>+D200+D207</f>
        <v>200000000</v>
      </c>
      <c r="E199" s="154">
        <f>SUM('ADICIONES  2018'!C199:E199)</f>
        <v>0</v>
      </c>
      <c r="F199" s="109">
        <f t="shared" ref="F199:J199" si="338">+F200+F207</f>
        <v>0</v>
      </c>
      <c r="G199" s="109">
        <f t="shared" si="338"/>
        <v>0</v>
      </c>
      <c r="H199" s="109">
        <f t="shared" si="338"/>
        <v>0</v>
      </c>
      <c r="I199" s="109">
        <f t="shared" si="338"/>
        <v>0</v>
      </c>
      <c r="J199" s="109">
        <f t="shared" si="338"/>
        <v>0</v>
      </c>
      <c r="K199" s="303">
        <f t="shared" si="245"/>
        <v>200000000</v>
      </c>
      <c r="L199" s="109">
        <f t="shared" ref="L199:Q199" si="339">+L200+L207</f>
        <v>6760295</v>
      </c>
      <c r="M199" s="109">
        <f t="shared" si="339"/>
        <v>16797350</v>
      </c>
      <c r="N199" s="109">
        <f t="shared" si="339"/>
        <v>17509014</v>
      </c>
      <c r="O199" s="109">
        <f t="shared" si="339"/>
        <v>0</v>
      </c>
      <c r="P199" s="109">
        <f t="shared" si="339"/>
        <v>0</v>
      </c>
      <c r="Q199" s="109">
        <f t="shared" si="339"/>
        <v>0</v>
      </c>
      <c r="R199" s="303">
        <f t="shared" si="247"/>
        <v>41066659</v>
      </c>
      <c r="S199" s="109">
        <f t="shared" ref="S199:Z199" si="340">+S200+S207</f>
        <v>0</v>
      </c>
      <c r="T199" s="109">
        <f t="shared" si="340"/>
        <v>0</v>
      </c>
      <c r="U199" s="109">
        <f t="shared" si="340"/>
        <v>0</v>
      </c>
      <c r="V199" s="109">
        <f t="shared" si="340"/>
        <v>0</v>
      </c>
      <c r="W199" s="109">
        <f t="shared" si="340"/>
        <v>0</v>
      </c>
      <c r="X199" s="109">
        <f t="shared" si="340"/>
        <v>0</v>
      </c>
      <c r="Y199" s="109">
        <f t="shared" si="340"/>
        <v>0</v>
      </c>
      <c r="Z199" s="109">
        <f t="shared" si="340"/>
        <v>0</v>
      </c>
      <c r="AA199" s="303">
        <f t="shared" si="249"/>
        <v>0</v>
      </c>
      <c r="AB199" s="303">
        <f t="shared" si="232"/>
        <v>41066659</v>
      </c>
      <c r="AC199" s="108">
        <f t="shared" si="233"/>
        <v>0.205333295</v>
      </c>
    </row>
    <row r="200" spans="1:29" s="82" customFormat="1" ht="15.75" x14ac:dyDescent="0.2">
      <c r="A200" s="399">
        <v>1</v>
      </c>
      <c r="B200" s="114" t="s">
        <v>723</v>
      </c>
      <c r="C200" s="110" t="s">
        <v>724</v>
      </c>
      <c r="D200" s="109">
        <v>200000000</v>
      </c>
      <c r="E200" s="154">
        <f>SUM('ADICIONES  2018'!C200:E200)</f>
        <v>0</v>
      </c>
      <c r="F200" s="303"/>
      <c r="G200" s="109"/>
      <c r="H200" s="303"/>
      <c r="I200" s="303"/>
      <c r="J200" s="303"/>
      <c r="K200" s="303">
        <f t="shared" si="245"/>
        <v>200000000</v>
      </c>
      <c r="L200" s="109">
        <v>6760295</v>
      </c>
      <c r="M200" s="109">
        <v>16797350</v>
      </c>
      <c r="N200" s="109">
        <v>17509014</v>
      </c>
      <c r="O200" s="109"/>
      <c r="P200" s="109"/>
      <c r="Q200" s="109"/>
      <c r="R200" s="303">
        <f t="shared" si="247"/>
        <v>41066659</v>
      </c>
      <c r="S200" s="109"/>
      <c r="T200" s="109"/>
      <c r="U200" s="109"/>
      <c r="V200" s="109"/>
      <c r="W200" s="109"/>
      <c r="X200" s="109"/>
      <c r="Y200" s="109"/>
      <c r="Z200" s="109"/>
      <c r="AA200" s="303">
        <f t="shared" si="249"/>
        <v>0</v>
      </c>
      <c r="AB200" s="303">
        <f t="shared" si="232"/>
        <v>41066659</v>
      </c>
      <c r="AC200" s="108">
        <f t="shared" si="233"/>
        <v>0.205333295</v>
      </c>
    </row>
    <row r="201" spans="1:29" s="5" customFormat="1" ht="28.5" x14ac:dyDescent="0.2">
      <c r="A201" s="400"/>
      <c r="B201" s="100" t="s">
        <v>725</v>
      </c>
      <c r="C201" s="101" t="s">
        <v>726</v>
      </c>
      <c r="D201" s="304">
        <f>+D200*87.230682%</f>
        <v>174461364</v>
      </c>
      <c r="E201" s="387">
        <f>SUM('ADICIONES  2018'!C201:E201)</f>
        <v>0</v>
      </c>
      <c r="F201" s="304">
        <f>+F200*87.230682%</f>
        <v>0</v>
      </c>
      <c r="G201" s="304">
        <f>+G200*87.230682%</f>
        <v>0</v>
      </c>
      <c r="H201" s="304">
        <f>+H200*87.230682%</f>
        <v>0</v>
      </c>
      <c r="I201" s="304">
        <f>+I200*87.230682%</f>
        <v>0</v>
      </c>
      <c r="J201" s="304">
        <f>+J200*87.230682%</f>
        <v>0</v>
      </c>
      <c r="K201" s="305">
        <f t="shared" si="245"/>
        <v>174461364</v>
      </c>
      <c r="L201" s="304">
        <f t="shared" ref="L201:Q201" si="341">+L200*87.230682%</f>
        <v>5897051.4337119004</v>
      </c>
      <c r="M201" s="304">
        <f t="shared" si="341"/>
        <v>14652442.962927001</v>
      </c>
      <c r="N201" s="304">
        <f t="shared" si="341"/>
        <v>15273232.32367548</v>
      </c>
      <c r="O201" s="304">
        <f t="shared" si="341"/>
        <v>0</v>
      </c>
      <c r="P201" s="304">
        <f t="shared" si="341"/>
        <v>0</v>
      </c>
      <c r="Q201" s="304">
        <f t="shared" si="341"/>
        <v>0</v>
      </c>
      <c r="R201" s="305">
        <f t="shared" si="247"/>
        <v>35822726.720314384</v>
      </c>
      <c r="S201" s="304">
        <f t="shared" ref="S201:Z201" si="342">+S200*87.230682%</f>
        <v>0</v>
      </c>
      <c r="T201" s="304">
        <f t="shared" si="342"/>
        <v>0</v>
      </c>
      <c r="U201" s="304">
        <f t="shared" si="342"/>
        <v>0</v>
      </c>
      <c r="V201" s="304">
        <f t="shared" si="342"/>
        <v>0</v>
      </c>
      <c r="W201" s="304">
        <f t="shared" si="342"/>
        <v>0</v>
      </c>
      <c r="X201" s="304">
        <f t="shared" si="342"/>
        <v>0</v>
      </c>
      <c r="Y201" s="304">
        <f t="shared" si="342"/>
        <v>0</v>
      </c>
      <c r="Z201" s="304">
        <f t="shared" si="342"/>
        <v>0</v>
      </c>
      <c r="AA201" s="305">
        <f t="shared" si="249"/>
        <v>0</v>
      </c>
      <c r="AB201" s="305">
        <f t="shared" si="232"/>
        <v>35822726.720314384</v>
      </c>
      <c r="AC201" s="37">
        <f t="shared" si="233"/>
        <v>0.20533329500000003</v>
      </c>
    </row>
    <row r="202" spans="1:29" x14ac:dyDescent="0.2">
      <c r="B202" s="100" t="s">
        <v>727</v>
      </c>
      <c r="C202" s="101" t="s">
        <v>728</v>
      </c>
      <c r="D202" s="304">
        <f>+D200*0.1%</f>
        <v>200000</v>
      </c>
      <c r="E202" s="387">
        <f>SUM('ADICIONES  2018'!C202:E202)</f>
        <v>0</v>
      </c>
      <c r="F202" s="304">
        <f>+F200*0.1%</f>
        <v>0</v>
      </c>
      <c r="G202" s="304">
        <f>+G200*0.1%</f>
        <v>0</v>
      </c>
      <c r="H202" s="304">
        <f>+H200*0.1%</f>
        <v>0</v>
      </c>
      <c r="I202" s="304">
        <f>+I200*0.1%</f>
        <v>0</v>
      </c>
      <c r="J202" s="304">
        <f>+J200*0.1%</f>
        <v>0</v>
      </c>
      <c r="K202" s="305">
        <f t="shared" si="245"/>
        <v>200000</v>
      </c>
      <c r="L202" s="304">
        <f t="shared" ref="L202:Q202" si="343">+L200*0.1%</f>
        <v>6760.2950000000001</v>
      </c>
      <c r="M202" s="304">
        <f t="shared" si="343"/>
        <v>16797.349999999999</v>
      </c>
      <c r="N202" s="304">
        <f t="shared" si="343"/>
        <v>17509.013999999999</v>
      </c>
      <c r="O202" s="304">
        <f t="shared" si="343"/>
        <v>0</v>
      </c>
      <c r="P202" s="304">
        <f t="shared" si="343"/>
        <v>0</v>
      </c>
      <c r="Q202" s="304">
        <f t="shared" si="343"/>
        <v>0</v>
      </c>
      <c r="R202" s="305">
        <f t="shared" si="247"/>
        <v>41066.659</v>
      </c>
      <c r="S202" s="304">
        <f t="shared" ref="S202:Z202" si="344">+S200*0.1%</f>
        <v>0</v>
      </c>
      <c r="T202" s="304">
        <f t="shared" si="344"/>
        <v>0</v>
      </c>
      <c r="U202" s="304">
        <f t="shared" si="344"/>
        <v>0</v>
      </c>
      <c r="V202" s="304">
        <f t="shared" si="344"/>
        <v>0</v>
      </c>
      <c r="W202" s="304">
        <f t="shared" si="344"/>
        <v>0</v>
      </c>
      <c r="X202" s="304">
        <f t="shared" si="344"/>
        <v>0</v>
      </c>
      <c r="Y202" s="304">
        <f t="shared" si="344"/>
        <v>0</v>
      </c>
      <c r="Z202" s="304">
        <f t="shared" si="344"/>
        <v>0</v>
      </c>
      <c r="AA202" s="305">
        <f t="shared" si="249"/>
        <v>0</v>
      </c>
      <c r="AB202" s="305">
        <f t="shared" si="232"/>
        <v>41066.659</v>
      </c>
      <c r="AC202" s="37">
        <f t="shared" si="233"/>
        <v>0.205333295</v>
      </c>
    </row>
    <row r="203" spans="1:29" x14ac:dyDescent="0.2">
      <c r="B203" s="100" t="s">
        <v>729</v>
      </c>
      <c r="C203" s="101" t="s">
        <v>730</v>
      </c>
      <c r="D203" s="304">
        <f>+D200*9.99%</f>
        <v>19980000</v>
      </c>
      <c r="E203" s="387">
        <f>SUM('ADICIONES  2018'!C203:E203)</f>
        <v>0</v>
      </c>
      <c r="F203" s="304">
        <f>+F200*9.99%</f>
        <v>0</v>
      </c>
      <c r="G203" s="304">
        <f>+G200*9.99%</f>
        <v>0</v>
      </c>
      <c r="H203" s="304">
        <f>+H200*9.99%</f>
        <v>0</v>
      </c>
      <c r="I203" s="304">
        <f>+I200*9.99%</f>
        <v>0</v>
      </c>
      <c r="J203" s="304">
        <f>+J200*9.99%</f>
        <v>0</v>
      </c>
      <c r="K203" s="305">
        <f t="shared" si="245"/>
        <v>19980000</v>
      </c>
      <c r="L203" s="304">
        <f t="shared" ref="L203:Q203" si="345">+L200*9.99%</f>
        <v>675353.47050000005</v>
      </c>
      <c r="M203" s="304">
        <f t="shared" si="345"/>
        <v>1678055.2650000001</v>
      </c>
      <c r="N203" s="304">
        <f t="shared" si="345"/>
        <v>1749150.4986</v>
      </c>
      <c r="O203" s="304">
        <f t="shared" si="345"/>
        <v>0</v>
      </c>
      <c r="P203" s="304">
        <f t="shared" si="345"/>
        <v>0</v>
      </c>
      <c r="Q203" s="304">
        <f t="shared" si="345"/>
        <v>0</v>
      </c>
      <c r="R203" s="305">
        <f t="shared" si="247"/>
        <v>4102559.2341000005</v>
      </c>
      <c r="S203" s="304">
        <f t="shared" ref="S203:Z203" si="346">+S200*9.99%</f>
        <v>0</v>
      </c>
      <c r="T203" s="304">
        <f t="shared" si="346"/>
        <v>0</v>
      </c>
      <c r="U203" s="304">
        <f t="shared" si="346"/>
        <v>0</v>
      </c>
      <c r="V203" s="304">
        <f t="shared" si="346"/>
        <v>0</v>
      </c>
      <c r="W203" s="304">
        <f t="shared" si="346"/>
        <v>0</v>
      </c>
      <c r="X203" s="304">
        <f t="shared" si="346"/>
        <v>0</v>
      </c>
      <c r="Y203" s="304">
        <f t="shared" si="346"/>
        <v>0</v>
      </c>
      <c r="Z203" s="304">
        <f t="shared" si="346"/>
        <v>0</v>
      </c>
      <c r="AA203" s="305">
        <f t="shared" si="249"/>
        <v>0</v>
      </c>
      <c r="AB203" s="305">
        <f t="shared" si="232"/>
        <v>4102559.2341000005</v>
      </c>
      <c r="AC203" s="37">
        <f t="shared" si="233"/>
        <v>0.20533329500000003</v>
      </c>
    </row>
    <row r="204" spans="1:29" ht="42.75" hidden="1" x14ac:dyDescent="0.2">
      <c r="B204" s="100" t="s">
        <v>731</v>
      </c>
      <c r="C204" s="171" t="s">
        <v>1370</v>
      </c>
      <c r="D204" s="304">
        <f>+D200*0%</f>
        <v>0</v>
      </c>
      <c r="E204" s="387">
        <f>SUM('ADICIONES  2018'!C204:E204)</f>
        <v>0</v>
      </c>
      <c r="F204" s="304">
        <f>+F200*0%</f>
        <v>0</v>
      </c>
      <c r="G204" s="304">
        <f>+G200*0%</f>
        <v>0</v>
      </c>
      <c r="H204" s="304">
        <f>+H200*0%</f>
        <v>0</v>
      </c>
      <c r="I204" s="304">
        <f>+I200*0%</f>
        <v>0</v>
      </c>
      <c r="J204" s="304">
        <f>+J200*0%</f>
        <v>0</v>
      </c>
      <c r="K204" s="305">
        <f t="shared" si="245"/>
        <v>0</v>
      </c>
      <c r="L204" s="304">
        <f t="shared" ref="L204:Q204" si="347">+L200*0%</f>
        <v>0</v>
      </c>
      <c r="M204" s="304">
        <f t="shared" si="347"/>
        <v>0</v>
      </c>
      <c r="N204" s="304">
        <f t="shared" si="347"/>
        <v>0</v>
      </c>
      <c r="O204" s="304">
        <f t="shared" si="347"/>
        <v>0</v>
      </c>
      <c r="P204" s="304">
        <f t="shared" si="347"/>
        <v>0</v>
      </c>
      <c r="Q204" s="304">
        <f t="shared" si="347"/>
        <v>0</v>
      </c>
      <c r="R204" s="305">
        <f t="shared" si="247"/>
        <v>0</v>
      </c>
      <c r="S204" s="304">
        <f t="shared" ref="S204:Z204" si="348">+S200*0%</f>
        <v>0</v>
      </c>
      <c r="T204" s="304">
        <f t="shared" si="348"/>
        <v>0</v>
      </c>
      <c r="U204" s="304">
        <f t="shared" si="348"/>
        <v>0</v>
      </c>
      <c r="V204" s="304">
        <f t="shared" si="348"/>
        <v>0</v>
      </c>
      <c r="W204" s="304">
        <f t="shared" si="348"/>
        <v>0</v>
      </c>
      <c r="X204" s="304">
        <f t="shared" si="348"/>
        <v>0</v>
      </c>
      <c r="Y204" s="304">
        <f t="shared" si="348"/>
        <v>0</v>
      </c>
      <c r="Z204" s="304">
        <f t="shared" si="348"/>
        <v>0</v>
      </c>
      <c r="AA204" s="305">
        <f t="shared" si="249"/>
        <v>0</v>
      </c>
      <c r="AB204" s="305">
        <f t="shared" ref="AB204:AB417" si="349">+R204+AA204</f>
        <v>0</v>
      </c>
      <c r="AC204" s="37" t="e">
        <f t="shared" ref="AC204:AC416" si="350">+AB204/K204</f>
        <v>#DIV/0!</v>
      </c>
    </row>
    <row r="205" spans="1:29" s="5" customFormat="1" x14ac:dyDescent="0.2">
      <c r="A205" s="166"/>
      <c r="B205" s="100" t="s">
        <v>732</v>
      </c>
      <c r="C205" s="101" t="s">
        <v>733</v>
      </c>
      <c r="D205" s="304">
        <f>+D200*1.7982%</f>
        <v>3596400.0000000005</v>
      </c>
      <c r="E205" s="387">
        <f>SUM('ADICIONES  2018'!C205:E205)</f>
        <v>0</v>
      </c>
      <c r="F205" s="304">
        <f>+F200*1.7982%</f>
        <v>0</v>
      </c>
      <c r="G205" s="304">
        <f>+G200*1.7982%</f>
        <v>0</v>
      </c>
      <c r="H205" s="304">
        <f>+H200*1.7982%</f>
        <v>0</v>
      </c>
      <c r="I205" s="304">
        <f>+I200*1.7982%</f>
        <v>0</v>
      </c>
      <c r="J205" s="304">
        <f>+J200*1.7982%</f>
        <v>0</v>
      </c>
      <c r="K205" s="305">
        <f t="shared" si="245"/>
        <v>3596400.0000000005</v>
      </c>
      <c r="L205" s="304">
        <f t="shared" ref="L205:Q205" si="351">+L200*1.7982%</f>
        <v>121563.62469000001</v>
      </c>
      <c r="M205" s="304">
        <f t="shared" si="351"/>
        <v>302049.94770000002</v>
      </c>
      <c r="N205" s="304">
        <f t="shared" si="351"/>
        <v>314847.08974800003</v>
      </c>
      <c r="O205" s="304">
        <f t="shared" si="351"/>
        <v>0</v>
      </c>
      <c r="P205" s="304">
        <f t="shared" si="351"/>
        <v>0</v>
      </c>
      <c r="Q205" s="304">
        <f t="shared" si="351"/>
        <v>0</v>
      </c>
      <c r="R205" s="305">
        <f t="shared" si="247"/>
        <v>738460.66213800013</v>
      </c>
      <c r="S205" s="304">
        <f t="shared" ref="S205:Z205" si="352">+S200*1.7982%</f>
        <v>0</v>
      </c>
      <c r="T205" s="304">
        <f t="shared" si="352"/>
        <v>0</v>
      </c>
      <c r="U205" s="304">
        <f t="shared" si="352"/>
        <v>0</v>
      </c>
      <c r="V205" s="304">
        <f t="shared" si="352"/>
        <v>0</v>
      </c>
      <c r="W205" s="304">
        <f t="shared" si="352"/>
        <v>0</v>
      </c>
      <c r="X205" s="304">
        <f t="shared" si="352"/>
        <v>0</v>
      </c>
      <c r="Y205" s="304">
        <f t="shared" si="352"/>
        <v>0</v>
      </c>
      <c r="Z205" s="304">
        <f t="shared" si="352"/>
        <v>0</v>
      </c>
      <c r="AA205" s="305">
        <f t="shared" si="249"/>
        <v>0</v>
      </c>
      <c r="AB205" s="305">
        <f t="shared" si="349"/>
        <v>738460.66213800013</v>
      </c>
      <c r="AC205" s="37">
        <f t="shared" si="350"/>
        <v>0.205333295</v>
      </c>
    </row>
    <row r="206" spans="1:29" ht="42.75" x14ac:dyDescent="0.2">
      <c r="B206" s="100" t="s">
        <v>734</v>
      </c>
      <c r="C206" s="101" t="s">
        <v>735</v>
      </c>
      <c r="D206" s="304">
        <f>+D200*0.881118%</f>
        <v>1762236</v>
      </c>
      <c r="E206" s="387">
        <f>SUM('ADICIONES  2018'!C206:E206)</f>
        <v>0</v>
      </c>
      <c r="F206" s="304">
        <f>+F200*0.881118%</f>
        <v>0</v>
      </c>
      <c r="G206" s="304">
        <f>+G200*0.881118%</f>
        <v>0</v>
      </c>
      <c r="H206" s="304">
        <f>+H200*0.881118%</f>
        <v>0</v>
      </c>
      <c r="I206" s="304">
        <f>+I200*0.881118%</f>
        <v>0</v>
      </c>
      <c r="J206" s="304">
        <f>+J200*0.881118%</f>
        <v>0</v>
      </c>
      <c r="K206" s="305">
        <f t="shared" si="245"/>
        <v>1762236</v>
      </c>
      <c r="L206" s="304">
        <f t="shared" ref="L206:Q206" si="353">+L200*0.881118%</f>
        <v>59566.176098099997</v>
      </c>
      <c r="M206" s="304">
        <f t="shared" si="353"/>
        <v>148004.474373</v>
      </c>
      <c r="N206" s="304">
        <f t="shared" si="353"/>
        <v>154275.07397652001</v>
      </c>
      <c r="O206" s="304">
        <f t="shared" si="353"/>
        <v>0</v>
      </c>
      <c r="P206" s="304">
        <f t="shared" si="353"/>
        <v>0</v>
      </c>
      <c r="Q206" s="304">
        <f t="shared" si="353"/>
        <v>0</v>
      </c>
      <c r="R206" s="305">
        <f t="shared" si="247"/>
        <v>361845.72444761998</v>
      </c>
      <c r="S206" s="304">
        <f t="shared" ref="S206:Z206" si="354">+S200*0.881118%</f>
        <v>0</v>
      </c>
      <c r="T206" s="304">
        <f t="shared" si="354"/>
        <v>0</v>
      </c>
      <c r="U206" s="304">
        <f t="shared" si="354"/>
        <v>0</v>
      </c>
      <c r="V206" s="304">
        <f t="shared" si="354"/>
        <v>0</v>
      </c>
      <c r="W206" s="304">
        <f t="shared" si="354"/>
        <v>0</v>
      </c>
      <c r="X206" s="304">
        <f t="shared" si="354"/>
        <v>0</v>
      </c>
      <c r="Y206" s="304">
        <f t="shared" si="354"/>
        <v>0</v>
      </c>
      <c r="Z206" s="304">
        <f t="shared" si="354"/>
        <v>0</v>
      </c>
      <c r="AA206" s="305">
        <f t="shared" si="249"/>
        <v>0</v>
      </c>
      <c r="AB206" s="305">
        <f t="shared" si="349"/>
        <v>361845.72444761998</v>
      </c>
      <c r="AC206" s="37">
        <f t="shared" si="350"/>
        <v>0.205333295</v>
      </c>
    </row>
    <row r="207" spans="1:29" s="82" customFormat="1" ht="15.75" hidden="1" x14ac:dyDescent="0.2">
      <c r="A207" s="399">
        <v>1</v>
      </c>
      <c r="B207" s="114" t="s">
        <v>1629</v>
      </c>
      <c r="C207" s="110" t="s">
        <v>1630</v>
      </c>
      <c r="D207" s="109">
        <f>+D208</f>
        <v>0</v>
      </c>
      <c r="E207" s="387">
        <f>SUM('ADICIONES  2018'!C207:E207)</f>
        <v>0</v>
      </c>
      <c r="F207" s="109">
        <f t="shared" ref="F207:J207" si="355">+F208</f>
        <v>0</v>
      </c>
      <c r="G207" s="109">
        <f t="shared" si="355"/>
        <v>0</v>
      </c>
      <c r="H207" s="109">
        <f t="shared" si="355"/>
        <v>0</v>
      </c>
      <c r="I207" s="109">
        <f t="shared" si="355"/>
        <v>0</v>
      </c>
      <c r="J207" s="109">
        <f t="shared" si="355"/>
        <v>0</v>
      </c>
      <c r="K207" s="303">
        <f t="shared" si="245"/>
        <v>0</v>
      </c>
      <c r="L207" s="109">
        <f t="shared" ref="L207:Q207" si="356">+L208</f>
        <v>0</v>
      </c>
      <c r="M207" s="109">
        <f t="shared" si="356"/>
        <v>0</v>
      </c>
      <c r="N207" s="109">
        <f t="shared" si="356"/>
        <v>0</v>
      </c>
      <c r="O207" s="109">
        <f t="shared" si="356"/>
        <v>0</v>
      </c>
      <c r="P207" s="109">
        <f t="shared" si="356"/>
        <v>0</v>
      </c>
      <c r="Q207" s="109">
        <f t="shared" si="356"/>
        <v>0</v>
      </c>
      <c r="R207" s="303">
        <f t="shared" si="247"/>
        <v>0</v>
      </c>
      <c r="S207" s="109">
        <f t="shared" ref="S207:Z207" si="357">+S208</f>
        <v>0</v>
      </c>
      <c r="T207" s="109">
        <f t="shared" si="357"/>
        <v>0</v>
      </c>
      <c r="U207" s="109">
        <f t="shared" si="357"/>
        <v>0</v>
      </c>
      <c r="V207" s="109">
        <f t="shared" si="357"/>
        <v>0</v>
      </c>
      <c r="W207" s="109">
        <f t="shared" si="357"/>
        <v>0</v>
      </c>
      <c r="X207" s="109">
        <f t="shared" si="357"/>
        <v>0</v>
      </c>
      <c r="Y207" s="109">
        <f t="shared" si="357"/>
        <v>0</v>
      </c>
      <c r="Z207" s="109">
        <f t="shared" si="357"/>
        <v>0</v>
      </c>
      <c r="AA207" s="303">
        <f t="shared" ref="AA207:AA208" si="358">SUM(S207:Z207)</f>
        <v>0</v>
      </c>
      <c r="AB207" s="303">
        <f t="shared" si="349"/>
        <v>0</v>
      </c>
      <c r="AC207" s="108" t="e">
        <f t="shared" si="350"/>
        <v>#DIV/0!</v>
      </c>
    </row>
    <row r="208" spans="1:29" hidden="1" x14ac:dyDescent="0.2">
      <c r="B208" s="100" t="s">
        <v>1631</v>
      </c>
      <c r="C208" s="101" t="s">
        <v>1630</v>
      </c>
      <c r="D208" s="304">
        <v>0</v>
      </c>
      <c r="E208" s="387">
        <f>SUM('ADICIONES  2018'!C208:E208)</f>
        <v>0</v>
      </c>
      <c r="F208" s="304"/>
      <c r="G208" s="304"/>
      <c r="H208" s="304"/>
      <c r="I208" s="304"/>
      <c r="J208" s="304"/>
      <c r="K208" s="305">
        <f t="shared" si="245"/>
        <v>0</v>
      </c>
      <c r="L208" s="304">
        <v>0</v>
      </c>
      <c r="M208" s="304">
        <v>0</v>
      </c>
      <c r="N208" s="304"/>
      <c r="O208" s="304"/>
      <c r="P208" s="304"/>
      <c r="Q208" s="304"/>
      <c r="R208" s="305">
        <f t="shared" si="247"/>
        <v>0</v>
      </c>
      <c r="S208" s="304"/>
      <c r="T208" s="304"/>
      <c r="U208" s="304"/>
      <c r="V208" s="304"/>
      <c r="W208" s="304"/>
      <c r="X208" s="304"/>
      <c r="Y208" s="304"/>
      <c r="Z208" s="304"/>
      <c r="AA208" s="305">
        <f t="shared" si="358"/>
        <v>0</v>
      </c>
      <c r="AB208" s="305">
        <f t="shared" si="349"/>
        <v>0</v>
      </c>
      <c r="AC208" s="37" t="e">
        <f t="shared" si="350"/>
        <v>#DIV/0!</v>
      </c>
    </row>
    <row r="209" spans="1:29" s="82" customFormat="1" ht="15.75" x14ac:dyDescent="0.2">
      <c r="A209" s="399">
        <v>1</v>
      </c>
      <c r="B209" s="114" t="s">
        <v>268</v>
      </c>
      <c r="C209" s="110" t="s">
        <v>269</v>
      </c>
      <c r="D209" s="109">
        <f>+D210+D216</f>
        <v>44542562700</v>
      </c>
      <c r="E209" s="154">
        <f>SUM('ADICIONES  2018'!C209:E209)</f>
        <v>0</v>
      </c>
      <c r="F209" s="109">
        <f t="shared" ref="F209:J209" si="359">+F210+F216</f>
        <v>0</v>
      </c>
      <c r="G209" s="109">
        <f t="shared" si="359"/>
        <v>0</v>
      </c>
      <c r="H209" s="109">
        <f t="shared" si="359"/>
        <v>0</v>
      </c>
      <c r="I209" s="109">
        <f t="shared" si="359"/>
        <v>0</v>
      </c>
      <c r="J209" s="109">
        <f t="shared" si="359"/>
        <v>0</v>
      </c>
      <c r="K209" s="303">
        <f t="shared" si="245"/>
        <v>44542562700</v>
      </c>
      <c r="L209" s="109">
        <f t="shared" ref="L209:Q209" si="360">+L210+L216</f>
        <v>2547725282</v>
      </c>
      <c r="M209" s="109">
        <f t="shared" si="360"/>
        <v>3199858632</v>
      </c>
      <c r="N209" s="109">
        <f t="shared" si="360"/>
        <v>4328366345.9899998</v>
      </c>
      <c r="O209" s="109">
        <f t="shared" si="360"/>
        <v>0</v>
      </c>
      <c r="P209" s="109">
        <f t="shared" si="360"/>
        <v>0</v>
      </c>
      <c r="Q209" s="109">
        <f t="shared" si="360"/>
        <v>0</v>
      </c>
      <c r="R209" s="303">
        <f t="shared" si="247"/>
        <v>10075950259.99</v>
      </c>
      <c r="S209" s="109">
        <f t="shared" ref="S209:Z209" si="361">+S210+S216</f>
        <v>0</v>
      </c>
      <c r="T209" s="109">
        <f t="shared" si="361"/>
        <v>0</v>
      </c>
      <c r="U209" s="109">
        <f t="shared" si="361"/>
        <v>0</v>
      </c>
      <c r="V209" s="109">
        <f t="shared" si="361"/>
        <v>0</v>
      </c>
      <c r="W209" s="109">
        <f t="shared" si="361"/>
        <v>0</v>
      </c>
      <c r="X209" s="109">
        <f t="shared" si="361"/>
        <v>0</v>
      </c>
      <c r="Y209" s="109">
        <f t="shared" si="361"/>
        <v>0</v>
      </c>
      <c r="Z209" s="109">
        <f t="shared" si="361"/>
        <v>0</v>
      </c>
      <c r="AA209" s="303">
        <f t="shared" si="249"/>
        <v>0</v>
      </c>
      <c r="AB209" s="303">
        <f t="shared" si="349"/>
        <v>10075950259.99</v>
      </c>
      <c r="AC209" s="108">
        <f t="shared" si="350"/>
        <v>0.22620948704395044</v>
      </c>
    </row>
    <row r="210" spans="1:29" s="82" customFormat="1" ht="15.75" x14ac:dyDescent="0.2">
      <c r="A210" s="399"/>
      <c r="B210" s="114" t="s">
        <v>736</v>
      </c>
      <c r="C210" s="110" t="s">
        <v>737</v>
      </c>
      <c r="D210" s="109">
        <f>+D211+D214</f>
        <v>780000000</v>
      </c>
      <c r="E210" s="154">
        <f>SUM('ADICIONES  2018'!C210:E210)</f>
        <v>0</v>
      </c>
      <c r="F210" s="109">
        <f t="shared" ref="F210:J210" si="362">+F211+F214</f>
        <v>0</v>
      </c>
      <c r="G210" s="109">
        <f t="shared" si="362"/>
        <v>0</v>
      </c>
      <c r="H210" s="109">
        <f t="shared" si="362"/>
        <v>0</v>
      </c>
      <c r="I210" s="109">
        <f t="shared" si="362"/>
        <v>0</v>
      </c>
      <c r="J210" s="109">
        <f t="shared" si="362"/>
        <v>0</v>
      </c>
      <c r="K210" s="303">
        <f t="shared" si="245"/>
        <v>780000000</v>
      </c>
      <c r="L210" s="109">
        <f t="shared" ref="L210:Q210" si="363">+L211+L214</f>
        <v>0</v>
      </c>
      <c r="M210" s="109">
        <f t="shared" si="363"/>
        <v>0</v>
      </c>
      <c r="N210" s="109">
        <f t="shared" si="363"/>
        <v>95764948.989999995</v>
      </c>
      <c r="O210" s="109">
        <f t="shared" si="363"/>
        <v>0</v>
      </c>
      <c r="P210" s="109">
        <f t="shared" si="363"/>
        <v>0</v>
      </c>
      <c r="Q210" s="109">
        <f t="shared" si="363"/>
        <v>0</v>
      </c>
      <c r="R210" s="303">
        <f t="shared" si="247"/>
        <v>95764948.989999995</v>
      </c>
      <c r="S210" s="109">
        <f t="shared" ref="S210:Z210" si="364">+S211+S214</f>
        <v>0</v>
      </c>
      <c r="T210" s="109">
        <f t="shared" si="364"/>
        <v>0</v>
      </c>
      <c r="U210" s="109">
        <f t="shared" si="364"/>
        <v>0</v>
      </c>
      <c r="V210" s="109">
        <f t="shared" si="364"/>
        <v>0</v>
      </c>
      <c r="W210" s="109">
        <f t="shared" si="364"/>
        <v>0</v>
      </c>
      <c r="X210" s="109">
        <f t="shared" si="364"/>
        <v>0</v>
      </c>
      <c r="Y210" s="109">
        <f t="shared" si="364"/>
        <v>0</v>
      </c>
      <c r="Z210" s="109">
        <f t="shared" si="364"/>
        <v>0</v>
      </c>
      <c r="AA210" s="303">
        <f t="shared" si="249"/>
        <v>0</v>
      </c>
      <c r="AB210" s="303">
        <f t="shared" si="349"/>
        <v>95764948.989999995</v>
      </c>
      <c r="AC210" s="108">
        <f t="shared" si="350"/>
        <v>0.12277557562820512</v>
      </c>
    </row>
    <row r="211" spans="1:29" s="82" customFormat="1" ht="15.75" x14ac:dyDescent="0.2">
      <c r="A211" s="399"/>
      <c r="B211" s="114" t="s">
        <v>738</v>
      </c>
      <c r="C211" s="110" t="s">
        <v>739</v>
      </c>
      <c r="D211" s="109">
        <f>+D212</f>
        <v>780000000</v>
      </c>
      <c r="E211" s="154">
        <f>SUM('ADICIONES  2018'!C211:E211)</f>
        <v>0</v>
      </c>
      <c r="F211" s="109">
        <f t="shared" ref="F211:J212" si="365">+F212</f>
        <v>0</v>
      </c>
      <c r="G211" s="109">
        <f t="shared" si="365"/>
        <v>0</v>
      </c>
      <c r="H211" s="109">
        <f t="shared" si="365"/>
        <v>0</v>
      </c>
      <c r="I211" s="109">
        <f t="shared" si="365"/>
        <v>0</v>
      </c>
      <c r="J211" s="109">
        <f t="shared" si="365"/>
        <v>0</v>
      </c>
      <c r="K211" s="303">
        <f t="shared" si="245"/>
        <v>780000000</v>
      </c>
      <c r="L211" s="109">
        <f t="shared" ref="L211:Q212" si="366">+L212</f>
        <v>0</v>
      </c>
      <c r="M211" s="109">
        <f t="shared" si="366"/>
        <v>0</v>
      </c>
      <c r="N211" s="109">
        <f t="shared" si="366"/>
        <v>0</v>
      </c>
      <c r="O211" s="109">
        <f t="shared" si="366"/>
        <v>0</v>
      </c>
      <c r="P211" s="109">
        <f t="shared" si="366"/>
        <v>0</v>
      </c>
      <c r="Q211" s="109">
        <f t="shared" si="366"/>
        <v>0</v>
      </c>
      <c r="R211" s="303">
        <f t="shared" si="247"/>
        <v>0</v>
      </c>
      <c r="S211" s="109">
        <f t="shared" ref="S211:Z212" si="367">+S212</f>
        <v>0</v>
      </c>
      <c r="T211" s="109">
        <f t="shared" si="367"/>
        <v>0</v>
      </c>
      <c r="U211" s="109">
        <f t="shared" si="367"/>
        <v>0</v>
      </c>
      <c r="V211" s="109">
        <f t="shared" si="367"/>
        <v>0</v>
      </c>
      <c r="W211" s="109">
        <f t="shared" si="367"/>
        <v>0</v>
      </c>
      <c r="X211" s="109">
        <f t="shared" si="367"/>
        <v>0</v>
      </c>
      <c r="Y211" s="109">
        <f t="shared" si="367"/>
        <v>0</v>
      </c>
      <c r="Z211" s="109">
        <f t="shared" si="367"/>
        <v>0</v>
      </c>
      <c r="AA211" s="303">
        <f t="shared" si="249"/>
        <v>0</v>
      </c>
      <c r="AB211" s="303">
        <f t="shared" si="349"/>
        <v>0</v>
      </c>
      <c r="AC211" s="108">
        <f t="shared" si="350"/>
        <v>0</v>
      </c>
    </row>
    <row r="212" spans="1:29" s="82" customFormat="1" ht="31.5" x14ac:dyDescent="0.2">
      <c r="A212" s="399"/>
      <c r="B212" s="114" t="s">
        <v>740</v>
      </c>
      <c r="C212" s="110" t="s">
        <v>741</v>
      </c>
      <c r="D212" s="109">
        <f>+D213</f>
        <v>780000000</v>
      </c>
      <c r="E212" s="154">
        <f>SUM('ADICIONES  2018'!C212:E212)</f>
        <v>0</v>
      </c>
      <c r="F212" s="109">
        <f t="shared" si="365"/>
        <v>0</v>
      </c>
      <c r="G212" s="109">
        <f t="shared" si="365"/>
        <v>0</v>
      </c>
      <c r="H212" s="109">
        <f t="shared" si="365"/>
        <v>0</v>
      </c>
      <c r="I212" s="109">
        <f t="shared" si="365"/>
        <v>0</v>
      </c>
      <c r="J212" s="109">
        <f t="shared" si="365"/>
        <v>0</v>
      </c>
      <c r="K212" s="303">
        <f t="shared" ref="K212:K471" si="368">+D212+E212-F212+G212-H212</f>
        <v>780000000</v>
      </c>
      <c r="L212" s="109">
        <f t="shared" si="366"/>
        <v>0</v>
      </c>
      <c r="M212" s="109">
        <f t="shared" si="366"/>
        <v>0</v>
      </c>
      <c r="N212" s="109">
        <f t="shared" si="366"/>
        <v>0</v>
      </c>
      <c r="O212" s="109">
        <f t="shared" si="366"/>
        <v>0</v>
      </c>
      <c r="P212" s="109">
        <f t="shared" si="366"/>
        <v>0</v>
      </c>
      <c r="Q212" s="109">
        <f t="shared" si="366"/>
        <v>0</v>
      </c>
      <c r="R212" s="303">
        <f t="shared" ref="R212:R247" si="369">SUM(L212:Q212)</f>
        <v>0</v>
      </c>
      <c r="S212" s="109">
        <f t="shared" si="367"/>
        <v>0</v>
      </c>
      <c r="T212" s="109">
        <f t="shared" si="367"/>
        <v>0</v>
      </c>
      <c r="U212" s="109">
        <f t="shared" si="367"/>
        <v>0</v>
      </c>
      <c r="V212" s="109">
        <f t="shared" si="367"/>
        <v>0</v>
      </c>
      <c r="W212" s="109">
        <f t="shared" si="367"/>
        <v>0</v>
      </c>
      <c r="X212" s="109">
        <f t="shared" si="367"/>
        <v>0</v>
      </c>
      <c r="Y212" s="109">
        <f t="shared" si="367"/>
        <v>0</v>
      </c>
      <c r="Z212" s="109">
        <f t="shared" si="367"/>
        <v>0</v>
      </c>
      <c r="AA212" s="303">
        <f t="shared" ref="AA212:AA260" si="370">SUM(S212:Z212)</f>
        <v>0</v>
      </c>
      <c r="AB212" s="303">
        <f t="shared" si="349"/>
        <v>0</v>
      </c>
      <c r="AC212" s="108">
        <f t="shared" si="350"/>
        <v>0</v>
      </c>
    </row>
    <row r="213" spans="1:29" ht="42.75" x14ac:dyDescent="0.2">
      <c r="A213" s="400">
        <v>1</v>
      </c>
      <c r="B213" s="100" t="s">
        <v>742</v>
      </c>
      <c r="C213" s="101" t="s">
        <v>743</v>
      </c>
      <c r="D213" s="308">
        <v>780000000</v>
      </c>
      <c r="E213" s="387">
        <f>SUM('ADICIONES  2018'!C213:E213)</f>
        <v>0</v>
      </c>
      <c r="F213" s="308"/>
      <c r="G213" s="308"/>
      <c r="H213" s="308"/>
      <c r="I213" s="308"/>
      <c r="J213" s="308"/>
      <c r="K213" s="305">
        <f t="shared" si="368"/>
        <v>780000000</v>
      </c>
      <c r="L213" s="308">
        <v>0</v>
      </c>
      <c r="M213" s="308"/>
      <c r="N213" s="308"/>
      <c r="O213" s="308"/>
      <c r="P213" s="308"/>
      <c r="Q213" s="308"/>
      <c r="R213" s="305">
        <f t="shared" si="369"/>
        <v>0</v>
      </c>
      <c r="S213" s="308"/>
      <c r="T213" s="308"/>
      <c r="U213" s="308"/>
      <c r="V213" s="308"/>
      <c r="W213" s="308"/>
      <c r="X213" s="308"/>
      <c r="Y213" s="308"/>
      <c r="Z213" s="308"/>
      <c r="AA213" s="305">
        <f t="shared" si="370"/>
        <v>0</v>
      </c>
      <c r="AB213" s="305">
        <f t="shared" si="349"/>
        <v>0</v>
      </c>
      <c r="AC213" s="37">
        <f t="shared" si="350"/>
        <v>0</v>
      </c>
    </row>
    <row r="214" spans="1:29" s="82" customFormat="1" ht="13.5" customHeight="1" x14ac:dyDescent="0.2">
      <c r="A214" s="399"/>
      <c r="B214" s="114" t="s">
        <v>1179</v>
      </c>
      <c r="C214" s="110" t="s">
        <v>1180</v>
      </c>
      <c r="D214" s="109">
        <f>+D215</f>
        <v>0</v>
      </c>
      <c r="E214" s="154">
        <f>SUM('ADICIONES  2018'!C214:E214)</f>
        <v>0</v>
      </c>
      <c r="F214" s="109">
        <f>+F215</f>
        <v>0</v>
      </c>
      <c r="G214" s="109">
        <f>+G215</f>
        <v>0</v>
      </c>
      <c r="H214" s="109">
        <f>+H215</f>
        <v>0</v>
      </c>
      <c r="I214" s="109">
        <f>+I215</f>
        <v>0</v>
      </c>
      <c r="J214" s="109">
        <f>+J215</f>
        <v>0</v>
      </c>
      <c r="K214" s="303">
        <f t="shared" si="368"/>
        <v>0</v>
      </c>
      <c r="L214" s="109">
        <f t="shared" ref="L214:Q214" si="371">+L215</f>
        <v>0</v>
      </c>
      <c r="M214" s="109">
        <f t="shared" si="371"/>
        <v>0</v>
      </c>
      <c r="N214" s="109">
        <f t="shared" si="371"/>
        <v>95764948.989999995</v>
      </c>
      <c r="O214" s="109">
        <f t="shared" si="371"/>
        <v>0</v>
      </c>
      <c r="P214" s="109">
        <f t="shared" si="371"/>
        <v>0</v>
      </c>
      <c r="Q214" s="109">
        <f t="shared" si="371"/>
        <v>0</v>
      </c>
      <c r="R214" s="303">
        <f t="shared" si="369"/>
        <v>95764948.989999995</v>
      </c>
      <c r="S214" s="109">
        <f t="shared" ref="S214:Z214" si="372">+S215</f>
        <v>0</v>
      </c>
      <c r="T214" s="109">
        <f t="shared" si="372"/>
        <v>0</v>
      </c>
      <c r="U214" s="109">
        <f t="shared" si="372"/>
        <v>0</v>
      </c>
      <c r="V214" s="109">
        <f t="shared" si="372"/>
        <v>0</v>
      </c>
      <c r="W214" s="109">
        <f t="shared" si="372"/>
        <v>0</v>
      </c>
      <c r="X214" s="109">
        <f t="shared" si="372"/>
        <v>0</v>
      </c>
      <c r="Y214" s="109">
        <f t="shared" si="372"/>
        <v>0</v>
      </c>
      <c r="Z214" s="109">
        <f t="shared" si="372"/>
        <v>0</v>
      </c>
      <c r="AA214" s="303">
        <f t="shared" si="370"/>
        <v>0</v>
      </c>
      <c r="AB214" s="303">
        <f t="shared" si="349"/>
        <v>95764948.989999995</v>
      </c>
      <c r="AC214" s="108" t="e">
        <f t="shared" si="350"/>
        <v>#DIV/0!</v>
      </c>
    </row>
    <row r="215" spans="1:29" ht="20.25" customHeight="1" x14ac:dyDescent="0.2">
      <c r="A215" s="400">
        <v>1</v>
      </c>
      <c r="B215" s="100" t="s">
        <v>1181</v>
      </c>
      <c r="C215" s="101" t="s">
        <v>1182</v>
      </c>
      <c r="D215" s="308">
        <v>0</v>
      </c>
      <c r="E215" s="387">
        <f>SUM('ADICIONES  2018'!C215:E215)</f>
        <v>0</v>
      </c>
      <c r="F215" s="308"/>
      <c r="G215" s="308"/>
      <c r="H215" s="308"/>
      <c r="I215" s="308"/>
      <c r="J215" s="308"/>
      <c r="K215" s="305">
        <f t="shared" si="368"/>
        <v>0</v>
      </c>
      <c r="L215" s="308">
        <v>0</v>
      </c>
      <c r="M215" s="308">
        <v>0</v>
      </c>
      <c r="N215" s="308">
        <v>95764948.989999995</v>
      </c>
      <c r="O215" s="308"/>
      <c r="P215" s="308"/>
      <c r="Q215" s="308"/>
      <c r="R215" s="305">
        <f t="shared" si="369"/>
        <v>95764948.989999995</v>
      </c>
      <c r="S215" s="308"/>
      <c r="T215" s="308"/>
      <c r="U215" s="308"/>
      <c r="V215" s="308"/>
      <c r="W215" s="308"/>
      <c r="X215" s="308"/>
      <c r="Y215" s="308"/>
      <c r="Z215" s="308"/>
      <c r="AA215" s="305">
        <f t="shared" si="370"/>
        <v>0</v>
      </c>
      <c r="AB215" s="305">
        <f t="shared" si="349"/>
        <v>95764948.989999995</v>
      </c>
      <c r="AC215" s="37" t="e">
        <f t="shared" si="350"/>
        <v>#DIV/0!</v>
      </c>
    </row>
    <row r="216" spans="1:29" s="82" customFormat="1" ht="25.5" customHeight="1" x14ac:dyDescent="0.2">
      <c r="A216" s="399"/>
      <c r="B216" s="114" t="s">
        <v>270</v>
      </c>
      <c r="C216" s="103" t="s">
        <v>96</v>
      </c>
      <c r="D216" s="109">
        <f>+D217</f>
        <v>43762562700</v>
      </c>
      <c r="E216" s="154">
        <f>SUM('ADICIONES  2018'!C216:E216)</f>
        <v>0</v>
      </c>
      <c r="F216" s="109">
        <f t="shared" ref="F216:J216" si="373">+F217</f>
        <v>0</v>
      </c>
      <c r="G216" s="109">
        <f t="shared" si="373"/>
        <v>0</v>
      </c>
      <c r="H216" s="109">
        <f t="shared" si="373"/>
        <v>0</v>
      </c>
      <c r="I216" s="109">
        <f t="shared" si="373"/>
        <v>0</v>
      </c>
      <c r="J216" s="109">
        <f t="shared" si="373"/>
        <v>0</v>
      </c>
      <c r="K216" s="303">
        <f t="shared" si="368"/>
        <v>43762562700</v>
      </c>
      <c r="L216" s="109">
        <f t="shared" ref="L216:Q216" si="374">+L217</f>
        <v>2547725282</v>
      </c>
      <c r="M216" s="109">
        <f t="shared" si="374"/>
        <v>3199858632</v>
      </c>
      <c r="N216" s="109">
        <f t="shared" si="374"/>
        <v>4232601397</v>
      </c>
      <c r="O216" s="109">
        <f t="shared" si="374"/>
        <v>0</v>
      </c>
      <c r="P216" s="109">
        <f t="shared" si="374"/>
        <v>0</v>
      </c>
      <c r="Q216" s="109">
        <f t="shared" si="374"/>
        <v>0</v>
      </c>
      <c r="R216" s="303">
        <f t="shared" si="369"/>
        <v>9980185311</v>
      </c>
      <c r="S216" s="109">
        <f t="shared" ref="S216:Z216" si="375">+S217</f>
        <v>0</v>
      </c>
      <c r="T216" s="109">
        <f t="shared" si="375"/>
        <v>0</v>
      </c>
      <c r="U216" s="109">
        <f t="shared" si="375"/>
        <v>0</v>
      </c>
      <c r="V216" s="109">
        <f t="shared" si="375"/>
        <v>0</v>
      </c>
      <c r="W216" s="109">
        <f t="shared" si="375"/>
        <v>0</v>
      </c>
      <c r="X216" s="109">
        <f t="shared" si="375"/>
        <v>0</v>
      </c>
      <c r="Y216" s="109">
        <f t="shared" si="375"/>
        <v>0</v>
      </c>
      <c r="Z216" s="109">
        <f t="shared" si="375"/>
        <v>0</v>
      </c>
      <c r="AA216" s="303">
        <f t="shared" si="370"/>
        <v>0</v>
      </c>
      <c r="AB216" s="303">
        <f t="shared" si="349"/>
        <v>9980185311</v>
      </c>
      <c r="AC216" s="108">
        <f t="shared" si="350"/>
        <v>0.22805303655126211</v>
      </c>
    </row>
    <row r="217" spans="1:29" s="82" customFormat="1" ht="15.75" x14ac:dyDescent="0.2">
      <c r="A217" s="399"/>
      <c r="B217" s="114" t="s">
        <v>271</v>
      </c>
      <c r="C217" s="103" t="s">
        <v>97</v>
      </c>
      <c r="D217" s="109">
        <f>+D218+D226+D229</f>
        <v>43762562700</v>
      </c>
      <c r="E217" s="154">
        <f>SUM('ADICIONES  2018'!C217:E217)</f>
        <v>0</v>
      </c>
      <c r="F217" s="109">
        <f t="shared" ref="F217:J217" si="376">+F218+F226+F229</f>
        <v>0</v>
      </c>
      <c r="G217" s="109">
        <f t="shared" si="376"/>
        <v>0</v>
      </c>
      <c r="H217" s="109">
        <f t="shared" si="376"/>
        <v>0</v>
      </c>
      <c r="I217" s="109">
        <f t="shared" si="376"/>
        <v>0</v>
      </c>
      <c r="J217" s="109">
        <f t="shared" si="376"/>
        <v>0</v>
      </c>
      <c r="K217" s="303">
        <f t="shared" si="368"/>
        <v>43762562700</v>
      </c>
      <c r="L217" s="109">
        <f t="shared" ref="L217:Q217" si="377">+L218+L226+L229</f>
        <v>2547725282</v>
      </c>
      <c r="M217" s="109">
        <f t="shared" si="377"/>
        <v>3199858632</v>
      </c>
      <c r="N217" s="109">
        <f t="shared" si="377"/>
        <v>4232601397</v>
      </c>
      <c r="O217" s="109">
        <f t="shared" si="377"/>
        <v>0</v>
      </c>
      <c r="P217" s="109">
        <f t="shared" si="377"/>
        <v>0</v>
      </c>
      <c r="Q217" s="109">
        <f t="shared" si="377"/>
        <v>0</v>
      </c>
      <c r="R217" s="303">
        <f t="shared" si="369"/>
        <v>9980185311</v>
      </c>
      <c r="S217" s="109">
        <f t="shared" ref="S217:Z217" si="378">+S218+S226+S229</f>
        <v>0</v>
      </c>
      <c r="T217" s="109">
        <f t="shared" si="378"/>
        <v>0</v>
      </c>
      <c r="U217" s="109">
        <f t="shared" si="378"/>
        <v>0</v>
      </c>
      <c r="V217" s="109">
        <f t="shared" si="378"/>
        <v>0</v>
      </c>
      <c r="W217" s="109">
        <f t="shared" si="378"/>
        <v>0</v>
      </c>
      <c r="X217" s="109">
        <f t="shared" si="378"/>
        <v>0</v>
      </c>
      <c r="Y217" s="109">
        <f t="shared" si="378"/>
        <v>0</v>
      </c>
      <c r="Z217" s="109">
        <f t="shared" si="378"/>
        <v>0</v>
      </c>
      <c r="AA217" s="303">
        <f t="shared" si="370"/>
        <v>0</v>
      </c>
      <c r="AB217" s="303">
        <f t="shared" si="349"/>
        <v>9980185311</v>
      </c>
      <c r="AC217" s="108">
        <f t="shared" si="350"/>
        <v>0.22805303655126211</v>
      </c>
    </row>
    <row r="218" spans="1:29" s="82" customFormat="1" ht="30" x14ac:dyDescent="0.2">
      <c r="A218" s="399"/>
      <c r="B218" s="114" t="s">
        <v>272</v>
      </c>
      <c r="C218" s="103" t="s">
        <v>98</v>
      </c>
      <c r="D218" s="109">
        <f>+D219+D223</f>
        <v>29862562700</v>
      </c>
      <c r="E218" s="154">
        <f>SUM('ADICIONES  2018'!C218:E218)</f>
        <v>0</v>
      </c>
      <c r="F218" s="109">
        <f t="shared" ref="F218:J218" si="379">+F219+F223</f>
        <v>0</v>
      </c>
      <c r="G218" s="109">
        <f t="shared" si="379"/>
        <v>0</v>
      </c>
      <c r="H218" s="109">
        <f t="shared" si="379"/>
        <v>0</v>
      </c>
      <c r="I218" s="109">
        <f t="shared" si="379"/>
        <v>0</v>
      </c>
      <c r="J218" s="109">
        <f t="shared" si="379"/>
        <v>0</v>
      </c>
      <c r="K218" s="303">
        <f>+D218+E218-F218+G218-H218</f>
        <v>29862562700</v>
      </c>
      <c r="L218" s="109">
        <f>+L219+L223</f>
        <v>1555200516</v>
      </c>
      <c r="M218" s="109">
        <f t="shared" ref="M218:Q218" si="380">+M219+M223</f>
        <v>2224698142</v>
      </c>
      <c r="N218" s="109">
        <f t="shared" si="380"/>
        <v>3278285644</v>
      </c>
      <c r="O218" s="109">
        <f t="shared" si="380"/>
        <v>0</v>
      </c>
      <c r="P218" s="109">
        <f t="shared" si="380"/>
        <v>0</v>
      </c>
      <c r="Q218" s="109">
        <f t="shared" si="380"/>
        <v>0</v>
      </c>
      <c r="R218" s="303">
        <f t="shared" si="369"/>
        <v>7058184302</v>
      </c>
      <c r="S218" s="109">
        <f t="shared" ref="S218:Z218" si="381">+S219+S223</f>
        <v>0</v>
      </c>
      <c r="T218" s="109">
        <f t="shared" si="381"/>
        <v>0</v>
      </c>
      <c r="U218" s="109">
        <f t="shared" si="381"/>
        <v>0</v>
      </c>
      <c r="V218" s="109">
        <f t="shared" si="381"/>
        <v>0</v>
      </c>
      <c r="W218" s="109">
        <f t="shared" si="381"/>
        <v>0</v>
      </c>
      <c r="X218" s="109">
        <f t="shared" si="381"/>
        <v>0</v>
      </c>
      <c r="Y218" s="109">
        <f t="shared" si="381"/>
        <v>0</v>
      </c>
      <c r="Z218" s="109">
        <f t="shared" si="381"/>
        <v>0</v>
      </c>
      <c r="AA218" s="303">
        <f t="shared" si="370"/>
        <v>0</v>
      </c>
      <c r="AB218" s="303">
        <f t="shared" si="349"/>
        <v>7058184302</v>
      </c>
      <c r="AC218" s="108">
        <f t="shared" si="350"/>
        <v>0.23635561264137589</v>
      </c>
    </row>
    <row r="219" spans="1:29" s="82" customFormat="1" ht="30" x14ac:dyDescent="0.2">
      <c r="A219" s="399"/>
      <c r="B219" s="114" t="s">
        <v>877</v>
      </c>
      <c r="C219" s="103" t="s">
        <v>1632</v>
      </c>
      <c r="D219" s="109">
        <f>+D220</f>
        <v>21094400000</v>
      </c>
      <c r="E219" s="154">
        <f>SUM('ADICIONES  2018'!C219:E219)</f>
        <v>0</v>
      </c>
      <c r="F219" s="109">
        <f t="shared" ref="F219:J219" si="382">+F220</f>
        <v>0</v>
      </c>
      <c r="G219" s="109">
        <f t="shared" si="382"/>
        <v>0</v>
      </c>
      <c r="H219" s="109">
        <f t="shared" si="382"/>
        <v>0</v>
      </c>
      <c r="I219" s="109">
        <f t="shared" si="382"/>
        <v>0</v>
      </c>
      <c r="J219" s="109">
        <f t="shared" si="382"/>
        <v>0</v>
      </c>
      <c r="K219" s="303">
        <f t="shared" si="368"/>
        <v>21094400000</v>
      </c>
      <c r="L219" s="109">
        <f t="shared" ref="L219:Q219" si="383">+L220</f>
        <v>1555200516</v>
      </c>
      <c r="M219" s="109">
        <f t="shared" si="383"/>
        <v>1595078238</v>
      </c>
      <c r="N219" s="109">
        <f t="shared" si="383"/>
        <v>1555200516</v>
      </c>
      <c r="O219" s="109">
        <f t="shared" si="383"/>
        <v>0</v>
      </c>
      <c r="P219" s="109">
        <f t="shared" si="383"/>
        <v>0</v>
      </c>
      <c r="Q219" s="109">
        <f t="shared" si="383"/>
        <v>0</v>
      </c>
      <c r="R219" s="303">
        <f t="shared" si="369"/>
        <v>4705479270</v>
      </c>
      <c r="S219" s="109">
        <f t="shared" ref="S219:Z219" si="384">+S220</f>
        <v>0</v>
      </c>
      <c r="T219" s="109">
        <f t="shared" si="384"/>
        <v>0</v>
      </c>
      <c r="U219" s="109">
        <f t="shared" si="384"/>
        <v>0</v>
      </c>
      <c r="V219" s="109">
        <f t="shared" si="384"/>
        <v>0</v>
      </c>
      <c r="W219" s="109">
        <f t="shared" si="384"/>
        <v>0</v>
      </c>
      <c r="X219" s="109">
        <f t="shared" si="384"/>
        <v>0</v>
      </c>
      <c r="Y219" s="109">
        <f t="shared" si="384"/>
        <v>0</v>
      </c>
      <c r="Z219" s="109">
        <f t="shared" si="384"/>
        <v>0</v>
      </c>
      <c r="AA219" s="303">
        <f t="shared" si="370"/>
        <v>0</v>
      </c>
      <c r="AB219" s="303">
        <f t="shared" si="349"/>
        <v>4705479270</v>
      </c>
      <c r="AC219" s="108">
        <f t="shared" si="350"/>
        <v>0.22306769901016382</v>
      </c>
    </row>
    <row r="220" spans="1:29" s="82" customFormat="1" ht="21.75" customHeight="1" x14ac:dyDescent="0.2">
      <c r="A220" s="399"/>
      <c r="B220" s="114" t="s">
        <v>1633</v>
      </c>
      <c r="C220" s="103" t="s">
        <v>744</v>
      </c>
      <c r="D220" s="109">
        <f>SUM(D221:D222)</f>
        <v>21094400000</v>
      </c>
      <c r="E220" s="154">
        <f>SUM('ADICIONES  2018'!C220:E220)</f>
        <v>0</v>
      </c>
      <c r="F220" s="109">
        <f t="shared" ref="F220:J220" si="385">SUM(F221:F222)</f>
        <v>0</v>
      </c>
      <c r="G220" s="109">
        <f t="shared" si="385"/>
        <v>0</v>
      </c>
      <c r="H220" s="109">
        <f t="shared" si="385"/>
        <v>0</v>
      </c>
      <c r="I220" s="109">
        <f t="shared" si="385"/>
        <v>0</v>
      </c>
      <c r="J220" s="109">
        <f t="shared" si="385"/>
        <v>0</v>
      </c>
      <c r="K220" s="303">
        <f t="shared" si="368"/>
        <v>21094400000</v>
      </c>
      <c r="L220" s="109">
        <f t="shared" ref="L220:Q220" si="386">SUM(L221:L222)</f>
        <v>1555200516</v>
      </c>
      <c r="M220" s="109">
        <f t="shared" si="386"/>
        <v>1595078238</v>
      </c>
      <c r="N220" s="109">
        <f t="shared" si="386"/>
        <v>1555200516</v>
      </c>
      <c r="O220" s="109">
        <f t="shared" si="386"/>
        <v>0</v>
      </c>
      <c r="P220" s="109">
        <f t="shared" si="386"/>
        <v>0</v>
      </c>
      <c r="Q220" s="109">
        <f t="shared" si="386"/>
        <v>0</v>
      </c>
      <c r="R220" s="303">
        <f t="shared" si="369"/>
        <v>4705479270</v>
      </c>
      <c r="S220" s="109">
        <f t="shared" ref="S220:Z220" si="387">SUM(S221:S222)</f>
        <v>0</v>
      </c>
      <c r="T220" s="109">
        <f t="shared" si="387"/>
        <v>0</v>
      </c>
      <c r="U220" s="109">
        <f t="shared" si="387"/>
        <v>0</v>
      </c>
      <c r="V220" s="109">
        <f t="shared" si="387"/>
        <v>0</v>
      </c>
      <c r="W220" s="109">
        <f t="shared" si="387"/>
        <v>0</v>
      </c>
      <c r="X220" s="109">
        <f t="shared" si="387"/>
        <v>0</v>
      </c>
      <c r="Y220" s="109">
        <f t="shared" si="387"/>
        <v>0</v>
      </c>
      <c r="Z220" s="109">
        <f t="shared" si="387"/>
        <v>0</v>
      </c>
      <c r="AA220" s="303">
        <f t="shared" si="370"/>
        <v>0</v>
      </c>
      <c r="AB220" s="303">
        <f t="shared" si="349"/>
        <v>4705479270</v>
      </c>
      <c r="AC220" s="108">
        <f t="shared" si="350"/>
        <v>0.22306769901016382</v>
      </c>
    </row>
    <row r="221" spans="1:29" x14ac:dyDescent="0.2">
      <c r="A221" s="400">
        <v>1</v>
      </c>
      <c r="B221" s="100" t="s">
        <v>1634</v>
      </c>
      <c r="C221" s="101" t="s">
        <v>745</v>
      </c>
      <c r="D221" s="308">
        <v>20794400000</v>
      </c>
      <c r="E221" s="387">
        <f>SUM('ADICIONES  2018'!C221:E221)</f>
        <v>0</v>
      </c>
      <c r="F221" s="308"/>
      <c r="G221" s="308"/>
      <c r="H221" s="308"/>
      <c r="I221" s="308"/>
      <c r="J221" s="308"/>
      <c r="K221" s="305">
        <f t="shared" si="368"/>
        <v>20794400000</v>
      </c>
      <c r="L221" s="308">
        <v>1555200516</v>
      </c>
      <c r="M221" s="308">
        <v>1555200516</v>
      </c>
      <c r="N221" s="308">
        <v>1555200516</v>
      </c>
      <c r="O221" s="308"/>
      <c r="P221" s="308"/>
      <c r="Q221" s="308"/>
      <c r="R221" s="305">
        <f t="shared" si="369"/>
        <v>4665601548</v>
      </c>
      <c r="S221" s="308"/>
      <c r="T221" s="308"/>
      <c r="U221" s="308"/>
      <c r="V221" s="308"/>
      <c r="W221" s="308"/>
      <c r="X221" s="308"/>
      <c r="Y221" s="308"/>
      <c r="Z221" s="308"/>
      <c r="AA221" s="305">
        <f t="shared" si="370"/>
        <v>0</v>
      </c>
      <c r="AB221" s="305">
        <f t="shared" si="349"/>
        <v>4665601548</v>
      </c>
      <c r="AC221" s="37">
        <f t="shared" si="350"/>
        <v>0.22436817354672411</v>
      </c>
    </row>
    <row r="222" spans="1:29" x14ac:dyDescent="0.2">
      <c r="A222" s="400">
        <v>1</v>
      </c>
      <c r="B222" s="100" t="s">
        <v>1635</v>
      </c>
      <c r="C222" s="101" t="s">
        <v>746</v>
      </c>
      <c r="D222" s="308">
        <v>300000000</v>
      </c>
      <c r="E222" s="387">
        <f>SUM('ADICIONES  2018'!C222:E222)</f>
        <v>0</v>
      </c>
      <c r="F222" s="308"/>
      <c r="G222" s="308"/>
      <c r="H222" s="308"/>
      <c r="I222" s="308"/>
      <c r="J222" s="308"/>
      <c r="K222" s="305">
        <f t="shared" si="368"/>
        <v>300000000</v>
      </c>
      <c r="L222" s="308">
        <v>0</v>
      </c>
      <c r="M222" s="308">
        <v>39877722</v>
      </c>
      <c r="N222" s="308">
        <v>0</v>
      </c>
      <c r="O222" s="308"/>
      <c r="P222" s="308"/>
      <c r="Q222" s="308"/>
      <c r="R222" s="305">
        <f t="shared" si="369"/>
        <v>39877722</v>
      </c>
      <c r="S222" s="308"/>
      <c r="T222" s="308"/>
      <c r="U222" s="308"/>
      <c r="V222" s="308"/>
      <c r="W222" s="308"/>
      <c r="X222" s="308"/>
      <c r="Y222" s="308"/>
      <c r="Z222" s="308"/>
      <c r="AA222" s="305">
        <f t="shared" si="370"/>
        <v>0</v>
      </c>
      <c r="AB222" s="305">
        <f t="shared" si="349"/>
        <v>39877722</v>
      </c>
      <c r="AC222" s="37">
        <f t="shared" si="350"/>
        <v>0.13292573999999999</v>
      </c>
    </row>
    <row r="223" spans="1:29" s="82" customFormat="1" ht="31.5" x14ac:dyDescent="0.2">
      <c r="A223" s="399"/>
      <c r="B223" s="114" t="s">
        <v>747</v>
      </c>
      <c r="C223" s="110" t="s">
        <v>748</v>
      </c>
      <c r="D223" s="109">
        <f>+D224</f>
        <v>8768162700</v>
      </c>
      <c r="E223" s="154">
        <f>SUM('ADICIONES  2018'!C223:E223)</f>
        <v>0</v>
      </c>
      <c r="F223" s="109">
        <f t="shared" ref="F223:J224" si="388">+F224</f>
        <v>0</v>
      </c>
      <c r="G223" s="109">
        <f t="shared" si="388"/>
        <v>0</v>
      </c>
      <c r="H223" s="109">
        <f t="shared" si="388"/>
        <v>0</v>
      </c>
      <c r="I223" s="109">
        <f t="shared" si="388"/>
        <v>0</v>
      </c>
      <c r="J223" s="109">
        <f t="shared" si="388"/>
        <v>0</v>
      </c>
      <c r="K223" s="303">
        <f t="shared" si="368"/>
        <v>8768162700</v>
      </c>
      <c r="L223" s="109">
        <f t="shared" ref="L223:Q224" si="389">+L224</f>
        <v>0</v>
      </c>
      <c r="M223" s="109">
        <f t="shared" si="389"/>
        <v>629619904</v>
      </c>
      <c r="N223" s="109">
        <f t="shared" si="389"/>
        <v>1723085128</v>
      </c>
      <c r="O223" s="109">
        <f t="shared" si="389"/>
        <v>0</v>
      </c>
      <c r="P223" s="109">
        <f t="shared" si="389"/>
        <v>0</v>
      </c>
      <c r="Q223" s="109">
        <f t="shared" si="389"/>
        <v>0</v>
      </c>
      <c r="R223" s="303">
        <f t="shared" si="369"/>
        <v>2352705032</v>
      </c>
      <c r="S223" s="109">
        <f t="shared" ref="S223:Z224" si="390">+S224</f>
        <v>0</v>
      </c>
      <c r="T223" s="109">
        <f t="shared" si="390"/>
        <v>0</v>
      </c>
      <c r="U223" s="109">
        <f t="shared" si="390"/>
        <v>0</v>
      </c>
      <c r="V223" s="109">
        <f t="shared" si="390"/>
        <v>0</v>
      </c>
      <c r="W223" s="109">
        <f t="shared" si="390"/>
        <v>0</v>
      </c>
      <c r="X223" s="109">
        <f t="shared" si="390"/>
        <v>0</v>
      </c>
      <c r="Y223" s="109">
        <f t="shared" si="390"/>
        <v>0</v>
      </c>
      <c r="Z223" s="109">
        <f t="shared" si="390"/>
        <v>0</v>
      </c>
      <c r="AA223" s="303">
        <f t="shared" si="370"/>
        <v>0</v>
      </c>
      <c r="AB223" s="303">
        <f t="shared" si="349"/>
        <v>2352705032</v>
      </c>
      <c r="AC223" s="108">
        <f t="shared" si="350"/>
        <v>0.26832360581082737</v>
      </c>
    </row>
    <row r="224" spans="1:29" s="82" customFormat="1" ht="31.5" x14ac:dyDescent="0.2">
      <c r="A224" s="399"/>
      <c r="B224" s="114" t="s">
        <v>749</v>
      </c>
      <c r="C224" s="110" t="s">
        <v>748</v>
      </c>
      <c r="D224" s="109">
        <f>+D225</f>
        <v>8768162700</v>
      </c>
      <c r="E224" s="154">
        <f>SUM('ADICIONES  2018'!C224:E224)</f>
        <v>0</v>
      </c>
      <c r="F224" s="109">
        <f t="shared" si="388"/>
        <v>0</v>
      </c>
      <c r="G224" s="109">
        <f t="shared" si="388"/>
        <v>0</v>
      </c>
      <c r="H224" s="109">
        <f t="shared" si="388"/>
        <v>0</v>
      </c>
      <c r="I224" s="109">
        <f t="shared" si="388"/>
        <v>0</v>
      </c>
      <c r="J224" s="109">
        <f t="shared" si="388"/>
        <v>0</v>
      </c>
      <c r="K224" s="303">
        <f t="shared" si="368"/>
        <v>8768162700</v>
      </c>
      <c r="L224" s="109">
        <f t="shared" si="389"/>
        <v>0</v>
      </c>
      <c r="M224" s="109">
        <f t="shared" si="389"/>
        <v>629619904</v>
      </c>
      <c r="N224" s="109">
        <f t="shared" si="389"/>
        <v>1723085128</v>
      </c>
      <c r="O224" s="109">
        <f t="shared" si="389"/>
        <v>0</v>
      </c>
      <c r="P224" s="109">
        <f t="shared" si="389"/>
        <v>0</v>
      </c>
      <c r="Q224" s="109">
        <f t="shared" si="389"/>
        <v>0</v>
      </c>
      <c r="R224" s="303">
        <f t="shared" si="369"/>
        <v>2352705032</v>
      </c>
      <c r="S224" s="109">
        <f t="shared" si="390"/>
        <v>0</v>
      </c>
      <c r="T224" s="109">
        <f t="shared" si="390"/>
        <v>0</v>
      </c>
      <c r="U224" s="109">
        <f t="shared" si="390"/>
        <v>0</v>
      </c>
      <c r="V224" s="109">
        <f t="shared" si="390"/>
        <v>0</v>
      </c>
      <c r="W224" s="109">
        <f t="shared" si="390"/>
        <v>0</v>
      </c>
      <c r="X224" s="109">
        <f t="shared" si="390"/>
        <v>0</v>
      </c>
      <c r="Y224" s="109">
        <f t="shared" si="390"/>
        <v>0</v>
      </c>
      <c r="Z224" s="109">
        <f t="shared" si="390"/>
        <v>0</v>
      </c>
      <c r="AA224" s="303">
        <f t="shared" si="370"/>
        <v>0</v>
      </c>
      <c r="AB224" s="303">
        <f t="shared" si="349"/>
        <v>2352705032</v>
      </c>
      <c r="AC224" s="108">
        <f t="shared" si="350"/>
        <v>0.26832360581082737</v>
      </c>
    </row>
    <row r="225" spans="1:29" ht="28.5" x14ac:dyDescent="0.2">
      <c r="A225" s="400">
        <v>1</v>
      </c>
      <c r="B225" s="100" t="s">
        <v>750</v>
      </c>
      <c r="C225" s="101" t="s">
        <v>751</v>
      </c>
      <c r="D225" s="308">
        <v>8768162700</v>
      </c>
      <c r="E225" s="387">
        <f>SUM('ADICIONES  2018'!C225:E225)</f>
        <v>0</v>
      </c>
      <c r="F225" s="308"/>
      <c r="G225" s="308"/>
      <c r="H225" s="308"/>
      <c r="I225" s="308"/>
      <c r="J225" s="308"/>
      <c r="K225" s="305">
        <f t="shared" si="368"/>
        <v>8768162700</v>
      </c>
      <c r="L225" s="308">
        <v>0</v>
      </c>
      <c r="M225" s="308">
        <v>629619904</v>
      </c>
      <c r="N225" s="308">
        <v>1723085128</v>
      </c>
      <c r="O225" s="308"/>
      <c r="P225" s="308"/>
      <c r="Q225" s="308"/>
      <c r="R225" s="305">
        <f t="shared" si="369"/>
        <v>2352705032</v>
      </c>
      <c r="S225" s="308"/>
      <c r="T225" s="308"/>
      <c r="U225" s="308"/>
      <c r="V225" s="308"/>
      <c r="W225" s="308"/>
      <c r="X225" s="308"/>
      <c r="Y225" s="308"/>
      <c r="Z225" s="308"/>
      <c r="AA225" s="305">
        <f t="shared" si="370"/>
        <v>0</v>
      </c>
      <c r="AB225" s="305">
        <f t="shared" si="349"/>
        <v>2352705032</v>
      </c>
      <c r="AC225" s="37">
        <f t="shared" si="350"/>
        <v>0.26832360581082737</v>
      </c>
    </row>
    <row r="226" spans="1:29" s="82" customFormat="1" ht="15.75" x14ac:dyDescent="0.2">
      <c r="A226" s="399">
        <v>1</v>
      </c>
      <c r="B226" s="114" t="s">
        <v>752</v>
      </c>
      <c r="C226" s="110" t="s">
        <v>753</v>
      </c>
      <c r="D226" s="109">
        <f>SUM(D227:D228)</f>
        <v>1700000000</v>
      </c>
      <c r="E226" s="154">
        <f>SUM('ADICIONES  2018'!C226:E226)</f>
        <v>0</v>
      </c>
      <c r="F226" s="109">
        <f t="shared" ref="F226:J226" si="391">SUM(F227:F228)</f>
        <v>0</v>
      </c>
      <c r="G226" s="109">
        <f t="shared" si="391"/>
        <v>0</v>
      </c>
      <c r="H226" s="109">
        <f t="shared" si="391"/>
        <v>0</v>
      </c>
      <c r="I226" s="109">
        <f t="shared" si="391"/>
        <v>0</v>
      </c>
      <c r="J226" s="109">
        <f t="shared" si="391"/>
        <v>0</v>
      </c>
      <c r="K226" s="303">
        <f t="shared" si="368"/>
        <v>1700000000</v>
      </c>
      <c r="L226" s="109">
        <f t="shared" ref="L226:Q226" si="392">SUM(L227:L228)</f>
        <v>0</v>
      </c>
      <c r="M226" s="109">
        <f t="shared" si="392"/>
        <v>0</v>
      </c>
      <c r="N226" s="109">
        <f t="shared" si="392"/>
        <v>0</v>
      </c>
      <c r="O226" s="109">
        <f t="shared" si="392"/>
        <v>0</v>
      </c>
      <c r="P226" s="109">
        <f t="shared" si="392"/>
        <v>0</v>
      </c>
      <c r="Q226" s="109">
        <f t="shared" si="392"/>
        <v>0</v>
      </c>
      <c r="R226" s="303">
        <f t="shared" si="369"/>
        <v>0</v>
      </c>
      <c r="S226" s="109">
        <f t="shared" ref="S226:Z226" si="393">SUM(S227:S228)</f>
        <v>0</v>
      </c>
      <c r="T226" s="109">
        <f t="shared" si="393"/>
        <v>0</v>
      </c>
      <c r="U226" s="109">
        <f t="shared" si="393"/>
        <v>0</v>
      </c>
      <c r="V226" s="109">
        <f t="shared" si="393"/>
        <v>0</v>
      </c>
      <c r="W226" s="109">
        <f t="shared" si="393"/>
        <v>0</v>
      </c>
      <c r="X226" s="109">
        <f t="shared" si="393"/>
        <v>0</v>
      </c>
      <c r="Y226" s="109">
        <f t="shared" si="393"/>
        <v>0</v>
      </c>
      <c r="Z226" s="109">
        <f t="shared" si="393"/>
        <v>0</v>
      </c>
      <c r="AA226" s="303">
        <f t="shared" si="370"/>
        <v>0</v>
      </c>
      <c r="AB226" s="303">
        <f t="shared" si="349"/>
        <v>0</v>
      </c>
      <c r="AC226" s="108">
        <f t="shared" si="350"/>
        <v>0</v>
      </c>
    </row>
    <row r="227" spans="1:29" x14ac:dyDescent="0.2">
      <c r="B227" s="100" t="s">
        <v>754</v>
      </c>
      <c r="C227" s="101" t="s">
        <v>755</v>
      </c>
      <c r="D227" s="308">
        <v>1700000000</v>
      </c>
      <c r="E227" s="387">
        <f>SUM('ADICIONES  2018'!C227:E227)</f>
        <v>0</v>
      </c>
      <c r="F227" s="308"/>
      <c r="G227" s="308"/>
      <c r="H227" s="308"/>
      <c r="I227" s="308"/>
      <c r="J227" s="308"/>
      <c r="K227" s="305">
        <f t="shared" si="368"/>
        <v>1700000000</v>
      </c>
      <c r="L227" s="308">
        <v>0</v>
      </c>
      <c r="M227" s="308">
        <v>0</v>
      </c>
      <c r="N227" s="308">
        <v>0</v>
      </c>
      <c r="O227" s="308">
        <v>0</v>
      </c>
      <c r="P227" s="308">
        <v>0</v>
      </c>
      <c r="Q227" s="308">
        <v>0</v>
      </c>
      <c r="R227" s="305">
        <f t="shared" si="369"/>
        <v>0</v>
      </c>
      <c r="S227" s="308"/>
      <c r="T227" s="308"/>
      <c r="U227" s="308"/>
      <c r="V227" s="308"/>
      <c r="W227" s="308"/>
      <c r="X227" s="308"/>
      <c r="Y227" s="308"/>
      <c r="Z227" s="308"/>
      <c r="AA227" s="305">
        <f t="shared" si="370"/>
        <v>0</v>
      </c>
      <c r="AB227" s="305">
        <f t="shared" si="349"/>
        <v>0</v>
      </c>
      <c r="AC227" s="37">
        <f t="shared" si="350"/>
        <v>0</v>
      </c>
    </row>
    <row r="228" spans="1:29" x14ac:dyDescent="0.2">
      <c r="B228" s="100" t="s">
        <v>754</v>
      </c>
      <c r="C228" s="101" t="s">
        <v>755</v>
      </c>
      <c r="D228" s="308">
        <v>0</v>
      </c>
      <c r="E228" s="387">
        <f>SUM('ADICIONES  2018'!C228:E228)</f>
        <v>0</v>
      </c>
      <c r="F228" s="308"/>
      <c r="G228" s="308"/>
      <c r="H228" s="308"/>
      <c r="I228" s="308"/>
      <c r="J228" s="308"/>
      <c r="K228" s="305">
        <f t="shared" si="368"/>
        <v>0</v>
      </c>
      <c r="L228" s="308">
        <v>0</v>
      </c>
      <c r="M228" s="308">
        <v>0</v>
      </c>
      <c r="N228" s="308">
        <v>0</v>
      </c>
      <c r="O228" s="308"/>
      <c r="P228" s="308"/>
      <c r="Q228" s="308"/>
      <c r="R228" s="305">
        <f t="shared" si="369"/>
        <v>0</v>
      </c>
      <c r="S228" s="308"/>
      <c r="T228" s="308"/>
      <c r="U228" s="308"/>
      <c r="V228" s="308"/>
      <c r="W228" s="308"/>
      <c r="X228" s="308"/>
      <c r="Y228" s="308"/>
      <c r="Z228" s="308"/>
      <c r="AA228" s="305">
        <f t="shared" ref="AA228" si="394">SUM(S228:Z228)</f>
        <v>0</v>
      </c>
      <c r="AB228" s="305">
        <f t="shared" si="349"/>
        <v>0</v>
      </c>
      <c r="AC228" s="37">
        <v>0</v>
      </c>
    </row>
    <row r="229" spans="1:29" s="82" customFormat="1" ht="27.75" customHeight="1" x14ac:dyDescent="0.2">
      <c r="A229" s="399"/>
      <c r="B229" s="114" t="s">
        <v>756</v>
      </c>
      <c r="C229" s="110" t="s">
        <v>757</v>
      </c>
      <c r="D229" s="109">
        <f>+D230</f>
        <v>12200000000</v>
      </c>
      <c r="E229" s="154">
        <f>SUM('ADICIONES  2018'!C229:E229)</f>
        <v>0</v>
      </c>
      <c r="F229" s="109">
        <f>+F230</f>
        <v>0</v>
      </c>
      <c r="G229" s="109">
        <f>+G230</f>
        <v>0</v>
      </c>
      <c r="H229" s="109">
        <f>+H230</f>
        <v>0</v>
      </c>
      <c r="I229" s="109">
        <f>+I230</f>
        <v>0</v>
      </c>
      <c r="J229" s="109">
        <f>+J230</f>
        <v>0</v>
      </c>
      <c r="K229" s="303">
        <f t="shared" si="368"/>
        <v>12200000000</v>
      </c>
      <c r="L229" s="109">
        <f t="shared" ref="L229:Q229" si="395">+L230</f>
        <v>992524766</v>
      </c>
      <c r="M229" s="109">
        <f t="shared" si="395"/>
        <v>975160490</v>
      </c>
      <c r="N229" s="109">
        <f t="shared" si="395"/>
        <v>954315753</v>
      </c>
      <c r="O229" s="109">
        <f t="shared" si="395"/>
        <v>0</v>
      </c>
      <c r="P229" s="109">
        <f t="shared" si="395"/>
        <v>0</v>
      </c>
      <c r="Q229" s="109">
        <f t="shared" si="395"/>
        <v>0</v>
      </c>
      <c r="R229" s="303">
        <f t="shared" si="369"/>
        <v>2922001009</v>
      </c>
      <c r="S229" s="109">
        <f t="shared" ref="S229:Z229" si="396">+S230</f>
        <v>0</v>
      </c>
      <c r="T229" s="109">
        <f t="shared" si="396"/>
        <v>0</v>
      </c>
      <c r="U229" s="109">
        <f t="shared" si="396"/>
        <v>0</v>
      </c>
      <c r="V229" s="109">
        <f t="shared" si="396"/>
        <v>0</v>
      </c>
      <c r="W229" s="109">
        <f t="shared" si="396"/>
        <v>0</v>
      </c>
      <c r="X229" s="109">
        <f t="shared" si="396"/>
        <v>0</v>
      </c>
      <c r="Y229" s="109">
        <f t="shared" si="396"/>
        <v>0</v>
      </c>
      <c r="Z229" s="109">
        <f t="shared" si="396"/>
        <v>0</v>
      </c>
      <c r="AA229" s="303">
        <f t="shared" si="370"/>
        <v>0</v>
      </c>
      <c r="AB229" s="303">
        <f t="shared" si="349"/>
        <v>2922001009</v>
      </c>
      <c r="AC229" s="108">
        <f t="shared" si="350"/>
        <v>0.23950827942622951</v>
      </c>
    </row>
    <row r="230" spans="1:29" x14ac:dyDescent="0.2">
      <c r="A230" s="400">
        <v>1</v>
      </c>
      <c r="B230" s="100" t="s">
        <v>758</v>
      </c>
      <c r="C230" s="101" t="s">
        <v>759</v>
      </c>
      <c r="D230" s="308">
        <v>12200000000</v>
      </c>
      <c r="E230" s="387">
        <f>SUM('ADICIONES  2018'!C230:E230)</f>
        <v>0</v>
      </c>
      <c r="F230" s="308"/>
      <c r="G230" s="308"/>
      <c r="H230" s="308"/>
      <c r="I230" s="308"/>
      <c r="J230" s="308"/>
      <c r="K230" s="305">
        <f t="shared" si="368"/>
        <v>12200000000</v>
      </c>
      <c r="L230" s="308">
        <v>992524766</v>
      </c>
      <c r="M230" s="308">
        <v>975160490</v>
      </c>
      <c r="N230" s="308">
        <v>954315753</v>
      </c>
      <c r="O230" s="308"/>
      <c r="P230" s="308"/>
      <c r="Q230" s="308"/>
      <c r="R230" s="305">
        <f t="shared" si="369"/>
        <v>2922001009</v>
      </c>
      <c r="S230" s="308"/>
      <c r="T230" s="308"/>
      <c r="U230" s="308"/>
      <c r="V230" s="308"/>
      <c r="W230" s="308"/>
      <c r="X230" s="308"/>
      <c r="Y230" s="308"/>
      <c r="Z230" s="308"/>
      <c r="AA230" s="305">
        <f t="shared" si="370"/>
        <v>0</v>
      </c>
      <c r="AB230" s="305">
        <f t="shared" si="349"/>
        <v>2922001009</v>
      </c>
      <c r="AC230" s="37">
        <f t="shared" si="350"/>
        <v>0.23950827942622951</v>
      </c>
    </row>
    <row r="231" spans="1:29" s="82" customFormat="1" ht="24.75" customHeight="1" x14ac:dyDescent="0.2">
      <c r="A231" s="399">
        <v>1</v>
      </c>
      <c r="B231" s="114" t="s">
        <v>294</v>
      </c>
      <c r="C231" s="103" t="s">
        <v>99</v>
      </c>
      <c r="D231" s="109">
        <f>+D232+D242</f>
        <v>10137000000</v>
      </c>
      <c r="E231" s="154">
        <f>SUM('ADICIONES  2018'!C231:E231)</f>
        <v>0</v>
      </c>
      <c r="F231" s="109">
        <f>+F232+F242</f>
        <v>0</v>
      </c>
      <c r="G231" s="109">
        <f>+G232+G242</f>
        <v>0</v>
      </c>
      <c r="H231" s="109">
        <f>+H232+H242</f>
        <v>0</v>
      </c>
      <c r="I231" s="109">
        <f>+I232+I242</f>
        <v>0</v>
      </c>
      <c r="J231" s="109">
        <f>+J232+J242</f>
        <v>0</v>
      </c>
      <c r="K231" s="303">
        <f t="shared" si="368"/>
        <v>10137000000</v>
      </c>
      <c r="L231" s="109">
        <f t="shared" ref="L231:Q231" si="397">+L232+L242</f>
        <v>4429320226</v>
      </c>
      <c r="M231" s="109">
        <f t="shared" si="397"/>
        <v>122082031</v>
      </c>
      <c r="N231" s="109">
        <f t="shared" si="397"/>
        <v>46813187</v>
      </c>
      <c r="O231" s="109">
        <f t="shared" si="397"/>
        <v>0</v>
      </c>
      <c r="P231" s="109">
        <f t="shared" si="397"/>
        <v>0</v>
      </c>
      <c r="Q231" s="109">
        <f t="shared" si="397"/>
        <v>0</v>
      </c>
      <c r="R231" s="303">
        <f t="shared" si="369"/>
        <v>4598215444</v>
      </c>
      <c r="S231" s="109">
        <f t="shared" ref="S231:Z231" si="398">+S232+S242</f>
        <v>0</v>
      </c>
      <c r="T231" s="109">
        <f t="shared" si="398"/>
        <v>0</v>
      </c>
      <c r="U231" s="109">
        <f t="shared" si="398"/>
        <v>0</v>
      </c>
      <c r="V231" s="109">
        <f t="shared" si="398"/>
        <v>0</v>
      </c>
      <c r="W231" s="109">
        <f t="shared" si="398"/>
        <v>0</v>
      </c>
      <c r="X231" s="109">
        <f t="shared" si="398"/>
        <v>0</v>
      </c>
      <c r="Y231" s="109">
        <f t="shared" si="398"/>
        <v>0</v>
      </c>
      <c r="Z231" s="109">
        <f t="shared" si="398"/>
        <v>0</v>
      </c>
      <c r="AA231" s="303">
        <f t="shared" si="370"/>
        <v>0</v>
      </c>
      <c r="AB231" s="303">
        <f t="shared" si="349"/>
        <v>4598215444</v>
      </c>
      <c r="AC231" s="108">
        <f t="shared" si="350"/>
        <v>0.45360712676334219</v>
      </c>
    </row>
    <row r="232" spans="1:29" s="82" customFormat="1" ht="15.75" x14ac:dyDescent="0.2">
      <c r="A232" s="399"/>
      <c r="B232" s="114" t="s">
        <v>356</v>
      </c>
      <c r="C232" s="103" t="s">
        <v>760</v>
      </c>
      <c r="D232" s="109">
        <f>+D233+D240</f>
        <v>137000000</v>
      </c>
      <c r="E232" s="154">
        <f>SUM('ADICIONES  2018'!C232:E232)</f>
        <v>0</v>
      </c>
      <c r="F232" s="109">
        <f>+F233+F240</f>
        <v>0</v>
      </c>
      <c r="G232" s="109">
        <f>+G233+G240</f>
        <v>0</v>
      </c>
      <c r="H232" s="109">
        <f>+H233+H240</f>
        <v>0</v>
      </c>
      <c r="I232" s="109">
        <f>+I233+I240</f>
        <v>0</v>
      </c>
      <c r="J232" s="109">
        <f>+J233+J240</f>
        <v>0</v>
      </c>
      <c r="K232" s="303">
        <f t="shared" si="368"/>
        <v>137000000</v>
      </c>
      <c r="L232" s="109">
        <f t="shared" ref="L232:Q232" si="399">+L233+L240</f>
        <v>204226</v>
      </c>
      <c r="M232" s="109">
        <f t="shared" si="399"/>
        <v>5571727</v>
      </c>
      <c r="N232" s="109">
        <f t="shared" si="399"/>
        <v>519172</v>
      </c>
      <c r="O232" s="109">
        <f t="shared" si="399"/>
        <v>0</v>
      </c>
      <c r="P232" s="109">
        <f t="shared" si="399"/>
        <v>0</v>
      </c>
      <c r="Q232" s="109">
        <f t="shared" si="399"/>
        <v>0</v>
      </c>
      <c r="R232" s="303">
        <f t="shared" si="369"/>
        <v>6295125</v>
      </c>
      <c r="S232" s="109">
        <f t="shared" ref="S232:Z232" si="400">+S233+S240</f>
        <v>0</v>
      </c>
      <c r="T232" s="109">
        <f t="shared" si="400"/>
        <v>0</v>
      </c>
      <c r="U232" s="109">
        <f t="shared" si="400"/>
        <v>0</v>
      </c>
      <c r="V232" s="109">
        <f t="shared" si="400"/>
        <v>0</v>
      </c>
      <c r="W232" s="109">
        <f t="shared" si="400"/>
        <v>0</v>
      </c>
      <c r="X232" s="109">
        <f t="shared" si="400"/>
        <v>0</v>
      </c>
      <c r="Y232" s="109">
        <f t="shared" si="400"/>
        <v>0</v>
      </c>
      <c r="Z232" s="109">
        <f t="shared" si="400"/>
        <v>0</v>
      </c>
      <c r="AA232" s="303">
        <f t="shared" si="370"/>
        <v>0</v>
      </c>
      <c r="AB232" s="303">
        <f t="shared" si="349"/>
        <v>6295125</v>
      </c>
      <c r="AC232" s="108">
        <f t="shared" si="350"/>
        <v>4.5949817518248177E-2</v>
      </c>
    </row>
    <row r="233" spans="1:29" s="82" customFormat="1" ht="15.75" x14ac:dyDescent="0.2">
      <c r="A233" s="399">
        <v>1</v>
      </c>
      <c r="B233" s="114" t="s">
        <v>761</v>
      </c>
      <c r="C233" s="110" t="s">
        <v>762</v>
      </c>
      <c r="D233" s="109">
        <v>82000000</v>
      </c>
      <c r="E233" s="154">
        <f>SUM('ADICIONES  2018'!C233:E233)</f>
        <v>0</v>
      </c>
      <c r="F233" s="109"/>
      <c r="G233" s="109"/>
      <c r="H233" s="109"/>
      <c r="I233" s="109"/>
      <c r="J233" s="109"/>
      <c r="K233" s="303">
        <f t="shared" si="368"/>
        <v>82000000</v>
      </c>
      <c r="L233" s="109">
        <v>0</v>
      </c>
      <c r="M233" s="109">
        <v>4317782</v>
      </c>
      <c r="N233" s="109">
        <v>23000</v>
      </c>
      <c r="O233" s="109"/>
      <c r="P233" s="109"/>
      <c r="Q233" s="109"/>
      <c r="R233" s="303">
        <f t="shared" si="369"/>
        <v>4340782</v>
      </c>
      <c r="S233" s="109"/>
      <c r="T233" s="109"/>
      <c r="U233" s="109"/>
      <c r="V233" s="109"/>
      <c r="W233" s="109"/>
      <c r="X233" s="109"/>
      <c r="Y233" s="109"/>
      <c r="Z233" s="109"/>
      <c r="AA233" s="303">
        <f t="shared" si="370"/>
        <v>0</v>
      </c>
      <c r="AB233" s="303">
        <f t="shared" si="349"/>
        <v>4340782</v>
      </c>
      <c r="AC233" s="108">
        <f t="shared" si="350"/>
        <v>5.2936365853658539E-2</v>
      </c>
    </row>
    <row r="234" spans="1:29" s="5" customFormat="1" x14ac:dyDescent="0.2">
      <c r="A234" s="166"/>
      <c r="B234" s="100" t="s">
        <v>763</v>
      </c>
      <c r="C234" s="101" t="s">
        <v>764</v>
      </c>
      <c r="D234" s="304">
        <f>+D233*87.230682%</f>
        <v>71529159.24000001</v>
      </c>
      <c r="E234" s="387">
        <f>SUM('ADICIONES  2018'!C234:E234)</f>
        <v>0</v>
      </c>
      <c r="F234" s="304">
        <f>+F233*87.230682%</f>
        <v>0</v>
      </c>
      <c r="G234" s="304">
        <f>+G233*87.230682%</f>
        <v>0</v>
      </c>
      <c r="H234" s="304">
        <f>+H233*87.230682%</f>
        <v>0</v>
      </c>
      <c r="I234" s="304">
        <f>+I233*87.230682%</f>
        <v>0</v>
      </c>
      <c r="J234" s="304">
        <f>+J233*87.230682%</f>
        <v>0</v>
      </c>
      <c r="K234" s="305">
        <f t="shared" si="368"/>
        <v>71529159.24000001</v>
      </c>
      <c r="L234" s="304">
        <f t="shared" ref="L234:Q234" si="401">+L233*87.230682%</f>
        <v>0</v>
      </c>
      <c r="M234" s="304">
        <f t="shared" si="401"/>
        <v>3766430.6858732402</v>
      </c>
      <c r="N234" s="304">
        <f t="shared" si="401"/>
        <v>20063.056860000001</v>
      </c>
      <c r="O234" s="304">
        <f t="shared" si="401"/>
        <v>0</v>
      </c>
      <c r="P234" s="304">
        <f t="shared" si="401"/>
        <v>0</v>
      </c>
      <c r="Q234" s="304">
        <f t="shared" si="401"/>
        <v>0</v>
      </c>
      <c r="R234" s="305">
        <f t="shared" si="369"/>
        <v>3786493.7427332401</v>
      </c>
      <c r="S234" s="304">
        <f t="shared" ref="S234:Z234" si="402">+S233*87.230682%</f>
        <v>0</v>
      </c>
      <c r="T234" s="304">
        <f t="shared" si="402"/>
        <v>0</v>
      </c>
      <c r="U234" s="304">
        <f t="shared" si="402"/>
        <v>0</v>
      </c>
      <c r="V234" s="304">
        <f t="shared" si="402"/>
        <v>0</v>
      </c>
      <c r="W234" s="304">
        <f t="shared" si="402"/>
        <v>0</v>
      </c>
      <c r="X234" s="304">
        <f t="shared" si="402"/>
        <v>0</v>
      </c>
      <c r="Y234" s="304">
        <f t="shared" si="402"/>
        <v>0</v>
      </c>
      <c r="Z234" s="304">
        <f t="shared" si="402"/>
        <v>0</v>
      </c>
      <c r="AA234" s="305">
        <f t="shared" si="370"/>
        <v>0</v>
      </c>
      <c r="AB234" s="305">
        <f t="shared" si="349"/>
        <v>3786493.7427332401</v>
      </c>
      <c r="AC234" s="37">
        <f t="shared" si="350"/>
        <v>5.2936365853658532E-2</v>
      </c>
    </row>
    <row r="235" spans="1:29" s="5" customFormat="1" x14ac:dyDescent="0.2">
      <c r="A235" s="166"/>
      <c r="B235" s="100" t="s">
        <v>765</v>
      </c>
      <c r="C235" s="101" t="s">
        <v>766</v>
      </c>
      <c r="D235" s="304">
        <f>+D233*0.1%</f>
        <v>82000</v>
      </c>
      <c r="E235" s="387">
        <f>SUM('ADICIONES  2018'!C235:E235)</f>
        <v>0</v>
      </c>
      <c r="F235" s="304">
        <f>+F233*0.1%</f>
        <v>0</v>
      </c>
      <c r="G235" s="304">
        <f>+G233*0.1%</f>
        <v>0</v>
      </c>
      <c r="H235" s="304">
        <f>+H233*0.1%</f>
        <v>0</v>
      </c>
      <c r="I235" s="304">
        <f>+I233*0.1%</f>
        <v>0</v>
      </c>
      <c r="J235" s="304">
        <f>+J233*0.1%</f>
        <v>0</v>
      </c>
      <c r="K235" s="305">
        <f t="shared" si="368"/>
        <v>82000</v>
      </c>
      <c r="L235" s="304">
        <f t="shared" ref="L235:Q235" si="403">+L233*0.1%</f>
        <v>0</v>
      </c>
      <c r="M235" s="304">
        <f t="shared" si="403"/>
        <v>4317.7820000000002</v>
      </c>
      <c r="N235" s="304">
        <f t="shared" si="403"/>
        <v>23</v>
      </c>
      <c r="O235" s="304">
        <f t="shared" si="403"/>
        <v>0</v>
      </c>
      <c r="P235" s="304">
        <f t="shared" si="403"/>
        <v>0</v>
      </c>
      <c r="Q235" s="304">
        <f t="shared" si="403"/>
        <v>0</v>
      </c>
      <c r="R235" s="305">
        <f t="shared" si="369"/>
        <v>4340.7820000000002</v>
      </c>
      <c r="S235" s="304">
        <f t="shared" ref="S235:Z235" si="404">+S233*0.1%</f>
        <v>0</v>
      </c>
      <c r="T235" s="304">
        <f t="shared" si="404"/>
        <v>0</v>
      </c>
      <c r="U235" s="304">
        <f t="shared" si="404"/>
        <v>0</v>
      </c>
      <c r="V235" s="304">
        <f t="shared" si="404"/>
        <v>0</v>
      </c>
      <c r="W235" s="304">
        <f t="shared" si="404"/>
        <v>0</v>
      </c>
      <c r="X235" s="304">
        <f t="shared" si="404"/>
        <v>0</v>
      </c>
      <c r="Y235" s="304">
        <f t="shared" si="404"/>
        <v>0</v>
      </c>
      <c r="Z235" s="304">
        <f t="shared" si="404"/>
        <v>0</v>
      </c>
      <c r="AA235" s="305">
        <f t="shared" si="370"/>
        <v>0</v>
      </c>
      <c r="AB235" s="305">
        <f t="shared" si="349"/>
        <v>4340.7820000000002</v>
      </c>
      <c r="AC235" s="37">
        <f t="shared" si="350"/>
        <v>5.2936365853658539E-2</v>
      </c>
    </row>
    <row r="236" spans="1:29" s="5" customFormat="1" x14ac:dyDescent="0.2">
      <c r="A236" s="166"/>
      <c r="B236" s="100" t="s">
        <v>767</v>
      </c>
      <c r="C236" s="101" t="s">
        <v>768</v>
      </c>
      <c r="D236" s="304">
        <f>+D233*9.99%</f>
        <v>8191800</v>
      </c>
      <c r="E236" s="387">
        <f>SUM('ADICIONES  2018'!C236:E236)</f>
        <v>0</v>
      </c>
      <c r="F236" s="304">
        <f>+F233*9.99%</f>
        <v>0</v>
      </c>
      <c r="G236" s="304">
        <f>+G233*9.99%</f>
        <v>0</v>
      </c>
      <c r="H236" s="304">
        <f>+H233*9.99%</f>
        <v>0</v>
      </c>
      <c r="I236" s="304">
        <f>+I233*9.99%</f>
        <v>0</v>
      </c>
      <c r="J236" s="304">
        <f>+J233*9.99%</f>
        <v>0</v>
      </c>
      <c r="K236" s="305">
        <f t="shared" si="368"/>
        <v>8191800</v>
      </c>
      <c r="L236" s="304">
        <f t="shared" ref="L236:Q236" si="405">+L233*9.99%</f>
        <v>0</v>
      </c>
      <c r="M236" s="304">
        <f t="shared" si="405"/>
        <v>431346.42180000001</v>
      </c>
      <c r="N236" s="304">
        <f t="shared" si="405"/>
        <v>2297.7000000000003</v>
      </c>
      <c r="O236" s="304">
        <f t="shared" si="405"/>
        <v>0</v>
      </c>
      <c r="P236" s="304">
        <f t="shared" si="405"/>
        <v>0</v>
      </c>
      <c r="Q236" s="304">
        <f t="shared" si="405"/>
        <v>0</v>
      </c>
      <c r="R236" s="305">
        <f t="shared" si="369"/>
        <v>433644.12180000002</v>
      </c>
      <c r="S236" s="304">
        <f t="shared" ref="S236:Z236" si="406">+S233*9.99%</f>
        <v>0</v>
      </c>
      <c r="T236" s="304">
        <f t="shared" si="406"/>
        <v>0</v>
      </c>
      <c r="U236" s="304">
        <f t="shared" si="406"/>
        <v>0</v>
      </c>
      <c r="V236" s="304">
        <f t="shared" si="406"/>
        <v>0</v>
      </c>
      <c r="W236" s="304">
        <f t="shared" si="406"/>
        <v>0</v>
      </c>
      <c r="X236" s="304">
        <f t="shared" si="406"/>
        <v>0</v>
      </c>
      <c r="Y236" s="304">
        <f t="shared" si="406"/>
        <v>0</v>
      </c>
      <c r="Z236" s="304">
        <f t="shared" si="406"/>
        <v>0</v>
      </c>
      <c r="AA236" s="305">
        <f t="shared" si="370"/>
        <v>0</v>
      </c>
      <c r="AB236" s="305">
        <f t="shared" si="349"/>
        <v>433644.12180000002</v>
      </c>
      <c r="AC236" s="37">
        <f t="shared" si="350"/>
        <v>5.2936365853658539E-2</v>
      </c>
    </row>
    <row r="237" spans="1:29" ht="42.75" hidden="1" x14ac:dyDescent="0.2">
      <c r="B237" s="100" t="s">
        <v>769</v>
      </c>
      <c r="C237" s="171" t="s">
        <v>1371</v>
      </c>
      <c r="D237" s="304">
        <f>+D233*0%</f>
        <v>0</v>
      </c>
      <c r="E237" s="387">
        <f>SUM('ADICIONES  2018'!C237:E237)</f>
        <v>0</v>
      </c>
      <c r="F237" s="304">
        <f>+F233*0%</f>
        <v>0</v>
      </c>
      <c r="G237" s="304">
        <f>+G233*0%</f>
        <v>0</v>
      </c>
      <c r="H237" s="304">
        <f>+H233*0%</f>
        <v>0</v>
      </c>
      <c r="I237" s="304">
        <f>+I233*0%</f>
        <v>0</v>
      </c>
      <c r="J237" s="304">
        <f>+J233*0%</f>
        <v>0</v>
      </c>
      <c r="K237" s="305">
        <f t="shared" si="368"/>
        <v>0</v>
      </c>
      <c r="L237" s="304">
        <f t="shared" ref="L237:Q237" si="407">+L233*0%</f>
        <v>0</v>
      </c>
      <c r="M237" s="304">
        <f t="shared" si="407"/>
        <v>0</v>
      </c>
      <c r="N237" s="304">
        <f t="shared" si="407"/>
        <v>0</v>
      </c>
      <c r="O237" s="304">
        <f t="shared" si="407"/>
        <v>0</v>
      </c>
      <c r="P237" s="304">
        <f t="shared" si="407"/>
        <v>0</v>
      </c>
      <c r="Q237" s="304">
        <f t="shared" si="407"/>
        <v>0</v>
      </c>
      <c r="R237" s="305">
        <f t="shared" si="369"/>
        <v>0</v>
      </c>
      <c r="S237" s="304">
        <f t="shared" ref="S237:Z237" si="408">+S233*0%</f>
        <v>0</v>
      </c>
      <c r="T237" s="304">
        <f t="shared" si="408"/>
        <v>0</v>
      </c>
      <c r="U237" s="304">
        <f t="shared" si="408"/>
        <v>0</v>
      </c>
      <c r="V237" s="304">
        <f t="shared" si="408"/>
        <v>0</v>
      </c>
      <c r="W237" s="304">
        <f t="shared" si="408"/>
        <v>0</v>
      </c>
      <c r="X237" s="304">
        <f t="shared" si="408"/>
        <v>0</v>
      </c>
      <c r="Y237" s="304">
        <f t="shared" si="408"/>
        <v>0</v>
      </c>
      <c r="Z237" s="304">
        <f t="shared" si="408"/>
        <v>0</v>
      </c>
      <c r="AA237" s="305">
        <f t="shared" si="370"/>
        <v>0</v>
      </c>
      <c r="AB237" s="305">
        <f t="shared" si="349"/>
        <v>0</v>
      </c>
      <c r="AC237" s="37" t="e">
        <f t="shared" si="350"/>
        <v>#DIV/0!</v>
      </c>
    </row>
    <row r="238" spans="1:29" x14ac:dyDescent="0.2">
      <c r="B238" s="100" t="s">
        <v>770</v>
      </c>
      <c r="C238" s="101" t="s">
        <v>771</v>
      </c>
      <c r="D238" s="304">
        <f>+D233*1.7982%</f>
        <v>1474524.0000000002</v>
      </c>
      <c r="E238" s="387">
        <f>SUM('ADICIONES  2018'!C238:E238)</f>
        <v>0</v>
      </c>
      <c r="F238" s="304">
        <f>+F233*1.7982%</f>
        <v>0</v>
      </c>
      <c r="G238" s="304">
        <f>+G233*1.7982%</f>
        <v>0</v>
      </c>
      <c r="H238" s="304">
        <f>+H233*1.7982%</f>
        <v>0</v>
      </c>
      <c r="I238" s="304">
        <f>+I233*1.7982%</f>
        <v>0</v>
      </c>
      <c r="J238" s="304">
        <f>+J233*1.7982%</f>
        <v>0</v>
      </c>
      <c r="K238" s="305">
        <f t="shared" si="368"/>
        <v>1474524.0000000002</v>
      </c>
      <c r="L238" s="304">
        <f t="shared" ref="L238:Q238" si="409">+L233*1.7982%</f>
        <v>0</v>
      </c>
      <c r="M238" s="304">
        <f t="shared" si="409"/>
        <v>77642.355924000003</v>
      </c>
      <c r="N238" s="304">
        <f t="shared" si="409"/>
        <v>413.58600000000001</v>
      </c>
      <c r="O238" s="304">
        <f t="shared" si="409"/>
        <v>0</v>
      </c>
      <c r="P238" s="304">
        <f t="shared" si="409"/>
        <v>0</v>
      </c>
      <c r="Q238" s="304">
        <f t="shared" si="409"/>
        <v>0</v>
      </c>
      <c r="R238" s="305">
        <f t="shared" si="369"/>
        <v>78055.941923999999</v>
      </c>
      <c r="S238" s="304">
        <f t="shared" ref="S238:Z238" si="410">+S233*1.7982%</f>
        <v>0</v>
      </c>
      <c r="T238" s="304">
        <f t="shared" si="410"/>
        <v>0</v>
      </c>
      <c r="U238" s="304">
        <f t="shared" si="410"/>
        <v>0</v>
      </c>
      <c r="V238" s="304">
        <f t="shared" si="410"/>
        <v>0</v>
      </c>
      <c r="W238" s="304">
        <f t="shared" si="410"/>
        <v>0</v>
      </c>
      <c r="X238" s="304">
        <f t="shared" si="410"/>
        <v>0</v>
      </c>
      <c r="Y238" s="304">
        <f t="shared" si="410"/>
        <v>0</v>
      </c>
      <c r="Z238" s="304">
        <f t="shared" si="410"/>
        <v>0</v>
      </c>
      <c r="AA238" s="305">
        <f t="shared" si="370"/>
        <v>0</v>
      </c>
      <c r="AB238" s="305">
        <f t="shared" si="349"/>
        <v>78055.941923999999</v>
      </c>
      <c r="AC238" s="37">
        <f t="shared" si="350"/>
        <v>5.2936365853658525E-2</v>
      </c>
    </row>
    <row r="239" spans="1:29" ht="42.75" x14ac:dyDescent="0.2">
      <c r="B239" s="100" t="s">
        <v>772</v>
      </c>
      <c r="C239" s="101" t="s">
        <v>773</v>
      </c>
      <c r="D239" s="304">
        <f>+D233*0.881118%</f>
        <v>722516.76</v>
      </c>
      <c r="E239" s="387">
        <f>SUM('ADICIONES  2018'!C239:E239)</f>
        <v>0</v>
      </c>
      <c r="F239" s="304">
        <f>+F233*0.881118%</f>
        <v>0</v>
      </c>
      <c r="G239" s="304">
        <f>+G233*0.881118%</f>
        <v>0</v>
      </c>
      <c r="H239" s="304">
        <f>+H233*0.881118%</f>
        <v>0</v>
      </c>
      <c r="I239" s="304">
        <f>+I233*0.881118%</f>
        <v>0</v>
      </c>
      <c r="J239" s="304">
        <f>+J233*0.881118%</f>
        <v>0</v>
      </c>
      <c r="K239" s="305">
        <f t="shared" si="368"/>
        <v>722516.76</v>
      </c>
      <c r="L239" s="304">
        <f t="shared" ref="L239:Q239" si="411">+L233*0.881118%</f>
        <v>0</v>
      </c>
      <c r="M239" s="304">
        <f t="shared" si="411"/>
        <v>38044.754402760002</v>
      </c>
      <c r="N239" s="304">
        <f t="shared" si="411"/>
        <v>202.65714</v>
      </c>
      <c r="O239" s="304">
        <f t="shared" si="411"/>
        <v>0</v>
      </c>
      <c r="P239" s="304">
        <f t="shared" si="411"/>
        <v>0</v>
      </c>
      <c r="Q239" s="304">
        <f t="shared" si="411"/>
        <v>0</v>
      </c>
      <c r="R239" s="305">
        <f t="shared" si="369"/>
        <v>38247.411542760005</v>
      </c>
      <c r="S239" s="304">
        <f t="shared" ref="S239:Z239" si="412">+S233*0.881118%</f>
        <v>0</v>
      </c>
      <c r="T239" s="304">
        <f t="shared" si="412"/>
        <v>0</v>
      </c>
      <c r="U239" s="304">
        <f t="shared" si="412"/>
        <v>0</v>
      </c>
      <c r="V239" s="304">
        <f t="shared" si="412"/>
        <v>0</v>
      </c>
      <c r="W239" s="304">
        <f t="shared" si="412"/>
        <v>0</v>
      </c>
      <c r="X239" s="304">
        <f t="shared" si="412"/>
        <v>0</v>
      </c>
      <c r="Y239" s="304">
        <f t="shared" si="412"/>
        <v>0</v>
      </c>
      <c r="Z239" s="304">
        <f t="shared" si="412"/>
        <v>0</v>
      </c>
      <c r="AA239" s="305">
        <f t="shared" si="370"/>
        <v>0</v>
      </c>
      <c r="AB239" s="305">
        <f t="shared" si="349"/>
        <v>38247.411542760005</v>
      </c>
      <c r="AC239" s="37">
        <f t="shared" si="350"/>
        <v>5.2936365853658539E-2</v>
      </c>
    </row>
    <row r="240" spans="1:29" s="82" customFormat="1" ht="15.75" x14ac:dyDescent="0.2">
      <c r="A240" s="399">
        <v>1</v>
      </c>
      <c r="B240" s="114" t="s">
        <v>774</v>
      </c>
      <c r="C240" s="110" t="s">
        <v>775</v>
      </c>
      <c r="D240" s="109">
        <f>+D241</f>
        <v>55000000</v>
      </c>
      <c r="E240" s="154">
        <f>SUM('ADICIONES  2018'!C240:E240)</f>
        <v>0</v>
      </c>
      <c r="F240" s="109">
        <f>+F241</f>
        <v>0</v>
      </c>
      <c r="G240" s="109">
        <f>+G241</f>
        <v>0</v>
      </c>
      <c r="H240" s="109">
        <f>+H241</f>
        <v>0</v>
      </c>
      <c r="I240" s="109">
        <f>+I241</f>
        <v>0</v>
      </c>
      <c r="J240" s="109">
        <f>+J241</f>
        <v>0</v>
      </c>
      <c r="K240" s="303">
        <f t="shared" si="368"/>
        <v>55000000</v>
      </c>
      <c r="L240" s="109">
        <f t="shared" ref="L240:Q240" si="413">+L241</f>
        <v>204226</v>
      </c>
      <c r="M240" s="109">
        <f t="shared" si="413"/>
        <v>1253945</v>
      </c>
      <c r="N240" s="109">
        <f t="shared" si="413"/>
        <v>496172</v>
      </c>
      <c r="O240" s="109">
        <f t="shared" si="413"/>
        <v>0</v>
      </c>
      <c r="P240" s="109">
        <f t="shared" si="413"/>
        <v>0</v>
      </c>
      <c r="Q240" s="109">
        <f t="shared" si="413"/>
        <v>0</v>
      </c>
      <c r="R240" s="303">
        <f t="shared" si="369"/>
        <v>1954343</v>
      </c>
      <c r="S240" s="109">
        <f t="shared" ref="S240:Z240" si="414">+S241</f>
        <v>0</v>
      </c>
      <c r="T240" s="109">
        <f t="shared" si="414"/>
        <v>0</v>
      </c>
      <c r="U240" s="109">
        <f t="shared" si="414"/>
        <v>0</v>
      </c>
      <c r="V240" s="109">
        <f t="shared" si="414"/>
        <v>0</v>
      </c>
      <c r="W240" s="109">
        <f t="shared" si="414"/>
        <v>0</v>
      </c>
      <c r="X240" s="109">
        <f t="shared" si="414"/>
        <v>0</v>
      </c>
      <c r="Y240" s="109">
        <f t="shared" si="414"/>
        <v>0</v>
      </c>
      <c r="Z240" s="109">
        <f t="shared" si="414"/>
        <v>0</v>
      </c>
      <c r="AA240" s="303">
        <f t="shared" si="370"/>
        <v>0</v>
      </c>
      <c r="AB240" s="303">
        <f t="shared" si="349"/>
        <v>1954343</v>
      </c>
      <c r="AC240" s="108">
        <f t="shared" si="350"/>
        <v>3.5533509090909091E-2</v>
      </c>
    </row>
    <row r="241" spans="1:29" s="5" customFormat="1" x14ac:dyDescent="0.2">
      <c r="A241" s="400"/>
      <c r="B241" s="100" t="s">
        <v>776</v>
      </c>
      <c r="C241" s="101" t="s">
        <v>777</v>
      </c>
      <c r="D241" s="308">
        <v>55000000</v>
      </c>
      <c r="E241" s="387">
        <f>SUM('ADICIONES  2018'!C241:E241)</f>
        <v>0</v>
      </c>
      <c r="F241" s="308"/>
      <c r="G241" s="308"/>
      <c r="H241" s="308"/>
      <c r="I241" s="308"/>
      <c r="J241" s="308"/>
      <c r="K241" s="305">
        <f t="shared" si="368"/>
        <v>55000000</v>
      </c>
      <c r="L241" s="308">
        <v>204226</v>
      </c>
      <c r="M241" s="308">
        <v>1253945</v>
      </c>
      <c r="N241" s="308">
        <v>496172</v>
      </c>
      <c r="O241" s="308"/>
      <c r="P241" s="308"/>
      <c r="Q241" s="308"/>
      <c r="R241" s="305">
        <f t="shared" si="369"/>
        <v>1954343</v>
      </c>
      <c r="S241" s="308"/>
      <c r="T241" s="308"/>
      <c r="U241" s="308"/>
      <c r="V241" s="308"/>
      <c r="W241" s="308"/>
      <c r="X241" s="308"/>
      <c r="Y241" s="308"/>
      <c r="Z241" s="308"/>
      <c r="AA241" s="305">
        <f t="shared" si="370"/>
        <v>0</v>
      </c>
      <c r="AB241" s="305">
        <f t="shared" si="349"/>
        <v>1954343</v>
      </c>
      <c r="AC241" s="37">
        <f t="shared" si="350"/>
        <v>3.5533509090909091E-2</v>
      </c>
    </row>
    <row r="242" spans="1:29" s="82" customFormat="1" ht="47.25" x14ac:dyDescent="0.2">
      <c r="A242" s="399">
        <v>1</v>
      </c>
      <c r="B242" s="176" t="s">
        <v>1388</v>
      </c>
      <c r="C242" s="172" t="s">
        <v>1389</v>
      </c>
      <c r="D242" s="109">
        <v>10000000000</v>
      </c>
      <c r="E242" s="154">
        <f>SUM('ADICIONES  2018'!C242:E242)</f>
        <v>0</v>
      </c>
      <c r="F242" s="109"/>
      <c r="G242" s="109"/>
      <c r="H242" s="109"/>
      <c r="I242" s="109"/>
      <c r="J242" s="109"/>
      <c r="K242" s="303">
        <f t="shared" si="368"/>
        <v>10000000000</v>
      </c>
      <c r="L242" s="109">
        <v>4429116000</v>
      </c>
      <c r="M242" s="109">
        <v>116510304</v>
      </c>
      <c r="N242" s="109">
        <v>46294015</v>
      </c>
      <c r="O242" s="109"/>
      <c r="P242" s="109"/>
      <c r="Q242" s="109"/>
      <c r="R242" s="303">
        <f t="shared" si="369"/>
        <v>4591920319</v>
      </c>
      <c r="S242" s="109"/>
      <c r="T242" s="109"/>
      <c r="U242" s="109"/>
      <c r="V242" s="109"/>
      <c r="W242" s="109"/>
      <c r="X242" s="109"/>
      <c r="Y242" s="109"/>
      <c r="Z242" s="109"/>
      <c r="AA242" s="303">
        <f t="shared" si="370"/>
        <v>0</v>
      </c>
      <c r="AB242" s="303">
        <f t="shared" si="349"/>
        <v>4591920319</v>
      </c>
      <c r="AC242" s="108">
        <f t="shared" si="350"/>
        <v>0.45919203190000002</v>
      </c>
    </row>
    <row r="243" spans="1:29" s="82" customFormat="1" ht="15.75" x14ac:dyDescent="0.2">
      <c r="A243" s="399"/>
      <c r="B243" s="176" t="s">
        <v>1390</v>
      </c>
      <c r="C243" s="172" t="s">
        <v>1391</v>
      </c>
      <c r="D243" s="109">
        <f>+D244</f>
        <v>1166500000</v>
      </c>
      <c r="E243" s="154">
        <f>SUM('ADICIONES  2018'!C243:E243)</f>
        <v>0</v>
      </c>
      <c r="F243" s="109">
        <f t="shared" ref="F243:J244" si="415">+F244</f>
        <v>0</v>
      </c>
      <c r="G243" s="109">
        <f t="shared" si="415"/>
        <v>0</v>
      </c>
      <c r="H243" s="109">
        <f t="shared" si="415"/>
        <v>0</v>
      </c>
      <c r="I243" s="109">
        <f t="shared" si="415"/>
        <v>0</v>
      </c>
      <c r="J243" s="109">
        <f t="shared" si="415"/>
        <v>0</v>
      </c>
      <c r="K243" s="303">
        <f t="shared" si="368"/>
        <v>1166500000</v>
      </c>
      <c r="L243" s="109">
        <f t="shared" ref="L243:Q244" si="416">+L244</f>
        <v>516656381.39999998</v>
      </c>
      <c r="M243" s="109">
        <f t="shared" si="416"/>
        <v>13590926.961599998</v>
      </c>
      <c r="N243" s="109">
        <f t="shared" si="416"/>
        <v>5400196.8497499991</v>
      </c>
      <c r="O243" s="109">
        <f t="shared" si="416"/>
        <v>0</v>
      </c>
      <c r="P243" s="109">
        <f t="shared" si="416"/>
        <v>0</v>
      </c>
      <c r="Q243" s="109">
        <f t="shared" si="416"/>
        <v>0</v>
      </c>
      <c r="R243" s="303">
        <f t="shared" si="369"/>
        <v>535647505.21134996</v>
      </c>
      <c r="S243" s="109">
        <f t="shared" ref="S243:Z244" si="417">+S244</f>
        <v>0</v>
      </c>
      <c r="T243" s="109">
        <f t="shared" si="417"/>
        <v>0</v>
      </c>
      <c r="U243" s="109">
        <f t="shared" si="417"/>
        <v>0</v>
      </c>
      <c r="V243" s="109">
        <f t="shared" si="417"/>
        <v>0</v>
      </c>
      <c r="W243" s="109">
        <f t="shared" si="417"/>
        <v>0</v>
      </c>
      <c r="X243" s="109">
        <f t="shared" si="417"/>
        <v>0</v>
      </c>
      <c r="Y243" s="109">
        <f t="shared" si="417"/>
        <v>0</v>
      </c>
      <c r="Z243" s="109">
        <f t="shared" si="417"/>
        <v>0</v>
      </c>
      <c r="AA243" s="303">
        <f t="shared" si="370"/>
        <v>0</v>
      </c>
      <c r="AB243" s="303">
        <f t="shared" si="349"/>
        <v>535647505.21134996</v>
      </c>
      <c r="AC243" s="108">
        <f t="shared" si="350"/>
        <v>0.45919203189999996</v>
      </c>
    </row>
    <row r="244" spans="1:29" s="82" customFormat="1" ht="31.5" x14ac:dyDescent="0.2">
      <c r="A244" s="399"/>
      <c r="B244" s="176" t="s">
        <v>1392</v>
      </c>
      <c r="C244" s="172" t="s">
        <v>1393</v>
      </c>
      <c r="D244" s="303">
        <f>+D245</f>
        <v>1166500000</v>
      </c>
      <c r="E244" s="154">
        <f>SUM('ADICIONES  2018'!C244:E244)</f>
        <v>0</v>
      </c>
      <c r="F244" s="303">
        <f t="shared" si="415"/>
        <v>0</v>
      </c>
      <c r="G244" s="303">
        <f t="shared" si="415"/>
        <v>0</v>
      </c>
      <c r="H244" s="303">
        <f t="shared" si="415"/>
        <v>0</v>
      </c>
      <c r="I244" s="303">
        <f t="shared" si="415"/>
        <v>0</v>
      </c>
      <c r="J244" s="303">
        <f t="shared" si="415"/>
        <v>0</v>
      </c>
      <c r="K244" s="303">
        <f t="shared" si="368"/>
        <v>1166500000</v>
      </c>
      <c r="L244" s="303">
        <f t="shared" si="416"/>
        <v>516656381.39999998</v>
      </c>
      <c r="M244" s="303">
        <f t="shared" si="416"/>
        <v>13590926.961599998</v>
      </c>
      <c r="N244" s="303">
        <f t="shared" si="416"/>
        <v>5400196.8497499991</v>
      </c>
      <c r="O244" s="303">
        <f t="shared" si="416"/>
        <v>0</v>
      </c>
      <c r="P244" s="303">
        <f t="shared" si="416"/>
        <v>0</v>
      </c>
      <c r="Q244" s="303">
        <f t="shared" si="416"/>
        <v>0</v>
      </c>
      <c r="R244" s="303">
        <f t="shared" si="369"/>
        <v>535647505.21134996</v>
      </c>
      <c r="S244" s="303">
        <f t="shared" si="417"/>
        <v>0</v>
      </c>
      <c r="T244" s="303">
        <f t="shared" si="417"/>
        <v>0</v>
      </c>
      <c r="U244" s="303">
        <f t="shared" si="417"/>
        <v>0</v>
      </c>
      <c r="V244" s="303">
        <f t="shared" si="417"/>
        <v>0</v>
      </c>
      <c r="W244" s="303">
        <f t="shared" si="417"/>
        <v>0</v>
      </c>
      <c r="X244" s="303">
        <f t="shared" si="417"/>
        <v>0</v>
      </c>
      <c r="Y244" s="303">
        <f t="shared" si="417"/>
        <v>0</v>
      </c>
      <c r="Z244" s="303">
        <f t="shared" si="417"/>
        <v>0</v>
      </c>
      <c r="AA244" s="303">
        <f t="shared" si="370"/>
        <v>0</v>
      </c>
      <c r="AB244" s="303">
        <f t="shared" si="349"/>
        <v>535647505.21134996</v>
      </c>
      <c r="AC244" s="108">
        <f t="shared" si="350"/>
        <v>0.45919203189999996</v>
      </c>
    </row>
    <row r="245" spans="1:29" ht="45" x14ac:dyDescent="0.2">
      <c r="B245" s="177" t="s">
        <v>1394</v>
      </c>
      <c r="C245" s="174" t="s">
        <v>1395</v>
      </c>
      <c r="D245" s="304">
        <f>+D242*23.33%/2</f>
        <v>1166500000</v>
      </c>
      <c r="E245" s="387">
        <f>SUM('ADICIONES  2018'!C245:E245)</f>
        <v>0</v>
      </c>
      <c r="F245" s="304">
        <f>+F242*23.33%/2</f>
        <v>0</v>
      </c>
      <c r="G245" s="304">
        <f>+G242*23.33%/2</f>
        <v>0</v>
      </c>
      <c r="H245" s="304">
        <f>+H242*23.33%/2</f>
        <v>0</v>
      </c>
      <c r="I245" s="304">
        <f>+I242*23.33%/2</f>
        <v>0</v>
      </c>
      <c r="J245" s="304">
        <f>+J242*23.33%/2</f>
        <v>0</v>
      </c>
      <c r="K245" s="307">
        <f t="shared" si="368"/>
        <v>1166500000</v>
      </c>
      <c r="L245" s="304">
        <f t="shared" ref="L245:Q245" si="418">+L242*23.33%/2</f>
        <v>516656381.39999998</v>
      </c>
      <c r="M245" s="304">
        <f t="shared" si="418"/>
        <v>13590926.961599998</v>
      </c>
      <c r="N245" s="304">
        <f t="shared" si="418"/>
        <v>5400196.8497499991</v>
      </c>
      <c r="O245" s="304">
        <f t="shared" si="418"/>
        <v>0</v>
      </c>
      <c r="P245" s="304">
        <f t="shared" si="418"/>
        <v>0</v>
      </c>
      <c r="Q245" s="304">
        <f t="shared" si="418"/>
        <v>0</v>
      </c>
      <c r="R245" s="307">
        <f t="shared" si="369"/>
        <v>535647505.21134996</v>
      </c>
      <c r="S245" s="304">
        <f t="shared" ref="S245:Z245" si="419">+S242*23.33%/2</f>
        <v>0</v>
      </c>
      <c r="T245" s="304">
        <f t="shared" si="419"/>
        <v>0</v>
      </c>
      <c r="U245" s="304">
        <f t="shared" si="419"/>
        <v>0</v>
      </c>
      <c r="V245" s="304">
        <f t="shared" si="419"/>
        <v>0</v>
      </c>
      <c r="W245" s="304">
        <f t="shared" si="419"/>
        <v>0</v>
      </c>
      <c r="X245" s="304">
        <f t="shared" si="419"/>
        <v>0</v>
      </c>
      <c r="Y245" s="304">
        <f t="shared" si="419"/>
        <v>0</v>
      </c>
      <c r="Z245" s="304">
        <f t="shared" si="419"/>
        <v>0</v>
      </c>
      <c r="AA245" s="307">
        <f t="shared" si="370"/>
        <v>0</v>
      </c>
      <c r="AB245" s="307">
        <f>+R245+AA245</f>
        <v>535647505.21134996</v>
      </c>
      <c r="AC245" s="118">
        <f>+AB245/K245</f>
        <v>0.45919203189999996</v>
      </c>
    </row>
    <row r="246" spans="1:29" s="82" customFormat="1" ht="15.75" x14ac:dyDescent="0.2">
      <c r="A246" s="399"/>
      <c r="B246" s="176" t="s">
        <v>1396</v>
      </c>
      <c r="C246" s="172" t="s">
        <v>1397</v>
      </c>
      <c r="D246" s="109">
        <f>+D247</f>
        <v>1166500000</v>
      </c>
      <c r="E246" s="154">
        <f>SUM('ADICIONES  2018'!C246:E246)</f>
        <v>0</v>
      </c>
      <c r="F246" s="109">
        <f>+F247</f>
        <v>0</v>
      </c>
      <c r="G246" s="109">
        <f>+G247</f>
        <v>0</v>
      </c>
      <c r="H246" s="109">
        <f>+H247</f>
        <v>0</v>
      </c>
      <c r="I246" s="109">
        <f>+I247</f>
        <v>0</v>
      </c>
      <c r="J246" s="109">
        <f>+J247</f>
        <v>0</v>
      </c>
      <c r="K246" s="303">
        <f t="shared" si="368"/>
        <v>1166500000</v>
      </c>
      <c r="L246" s="109">
        <f t="shared" ref="L246:Q246" si="420">+L247</f>
        <v>516656381.39999998</v>
      </c>
      <c r="M246" s="109">
        <f t="shared" si="420"/>
        <v>13590926.961599998</v>
      </c>
      <c r="N246" s="109">
        <f t="shared" si="420"/>
        <v>5400196.8497499991</v>
      </c>
      <c r="O246" s="109">
        <f t="shared" si="420"/>
        <v>0</v>
      </c>
      <c r="P246" s="109">
        <f t="shared" si="420"/>
        <v>0</v>
      </c>
      <c r="Q246" s="109">
        <f t="shared" si="420"/>
        <v>0</v>
      </c>
      <c r="R246" s="303">
        <f t="shared" si="369"/>
        <v>535647505.21134996</v>
      </c>
      <c r="S246" s="109">
        <f t="shared" ref="S246:Z246" si="421">+S247</f>
        <v>0</v>
      </c>
      <c r="T246" s="109">
        <f t="shared" si="421"/>
        <v>0</v>
      </c>
      <c r="U246" s="109">
        <f t="shared" si="421"/>
        <v>0</v>
      </c>
      <c r="V246" s="109">
        <f t="shared" si="421"/>
        <v>0</v>
      </c>
      <c r="W246" s="109">
        <f t="shared" si="421"/>
        <v>0</v>
      </c>
      <c r="X246" s="109">
        <f t="shared" si="421"/>
        <v>0</v>
      </c>
      <c r="Y246" s="109">
        <f t="shared" si="421"/>
        <v>0</v>
      </c>
      <c r="Z246" s="109">
        <f t="shared" si="421"/>
        <v>0</v>
      </c>
      <c r="AA246" s="303">
        <f t="shared" si="370"/>
        <v>0</v>
      </c>
      <c r="AB246" s="303">
        <f>+R246+AA246</f>
        <v>535647505.21134996</v>
      </c>
      <c r="AC246" s="108">
        <f>+AB246/K246</f>
        <v>0.45919203189999996</v>
      </c>
    </row>
    <row r="247" spans="1:29" ht="60" x14ac:dyDescent="0.2">
      <c r="B247" s="177" t="s">
        <v>1398</v>
      </c>
      <c r="C247" s="174" t="s">
        <v>1399</v>
      </c>
      <c r="D247" s="304">
        <f>+D242*23.33%/2</f>
        <v>1166500000</v>
      </c>
      <c r="E247" s="387">
        <f>SUM('ADICIONES  2018'!C247:E247)</f>
        <v>0</v>
      </c>
      <c r="F247" s="304">
        <f>+F242*23.33%/2</f>
        <v>0</v>
      </c>
      <c r="G247" s="304">
        <f>+G242*23.33%/2</f>
        <v>0</v>
      </c>
      <c r="H247" s="304">
        <f>+H242*23.33%/2</f>
        <v>0</v>
      </c>
      <c r="I247" s="304">
        <f>+I242*23.33%/2</f>
        <v>0</v>
      </c>
      <c r="J247" s="304">
        <f>+J242*23.33%/2</f>
        <v>0</v>
      </c>
      <c r="K247" s="305">
        <f t="shared" si="368"/>
        <v>1166500000</v>
      </c>
      <c r="L247" s="304">
        <f t="shared" ref="L247:Q247" si="422">+L242*23.33%/2</f>
        <v>516656381.39999998</v>
      </c>
      <c r="M247" s="304">
        <f t="shared" si="422"/>
        <v>13590926.961599998</v>
      </c>
      <c r="N247" s="304">
        <f t="shared" si="422"/>
        <v>5400196.8497499991</v>
      </c>
      <c r="O247" s="304">
        <f t="shared" si="422"/>
        <v>0</v>
      </c>
      <c r="P247" s="304">
        <f t="shared" si="422"/>
        <v>0</v>
      </c>
      <c r="Q247" s="304">
        <f t="shared" si="422"/>
        <v>0</v>
      </c>
      <c r="R247" s="307">
        <f t="shared" si="369"/>
        <v>535647505.21134996</v>
      </c>
      <c r="S247" s="304">
        <f t="shared" ref="S247:Z247" si="423">+S242*23.33%/2</f>
        <v>0</v>
      </c>
      <c r="T247" s="304">
        <f t="shared" si="423"/>
        <v>0</v>
      </c>
      <c r="U247" s="304">
        <f t="shared" si="423"/>
        <v>0</v>
      </c>
      <c r="V247" s="304">
        <f t="shared" si="423"/>
        <v>0</v>
      </c>
      <c r="W247" s="304">
        <f t="shared" si="423"/>
        <v>0</v>
      </c>
      <c r="X247" s="304">
        <f t="shared" si="423"/>
        <v>0</v>
      </c>
      <c r="Y247" s="304">
        <f t="shared" si="423"/>
        <v>0</v>
      </c>
      <c r="Z247" s="304">
        <f t="shared" si="423"/>
        <v>0</v>
      </c>
      <c r="AA247" s="307">
        <f t="shared" si="370"/>
        <v>0</v>
      </c>
      <c r="AB247" s="307">
        <f>+R247+AA247</f>
        <v>535647505.21134996</v>
      </c>
      <c r="AC247" s="118">
        <f>+AB247/K247</f>
        <v>0.45919203189999996</v>
      </c>
    </row>
    <row r="248" spans="1:29" s="82" customFormat="1" ht="21.75" customHeight="1" x14ac:dyDescent="0.2">
      <c r="A248" s="399"/>
      <c r="B248" s="176" t="s">
        <v>1372</v>
      </c>
      <c r="C248" s="172" t="s">
        <v>1373</v>
      </c>
      <c r="D248" s="109">
        <f>SUM(D249:D255)</f>
        <v>7667000000.000001</v>
      </c>
      <c r="E248" s="154">
        <f>SUM('ADICIONES  2018'!C248:E248)</f>
        <v>0</v>
      </c>
      <c r="F248" s="109">
        <f>SUM(F249:F255)</f>
        <v>0</v>
      </c>
      <c r="G248" s="109">
        <f>SUM(G249:G255)</f>
        <v>0</v>
      </c>
      <c r="H248" s="109">
        <f>SUM(H249:H255)</f>
        <v>0</v>
      </c>
      <c r="I248" s="109">
        <f>SUM(I249:I255)</f>
        <v>0</v>
      </c>
      <c r="J248" s="109">
        <f>SUM(J249:J255)</f>
        <v>0</v>
      </c>
      <c r="K248" s="303">
        <f t="shared" si="368"/>
        <v>7667000000.000001</v>
      </c>
      <c r="L248" s="109">
        <f t="shared" ref="L248:Q248" si="424">SUM(L249:L255)</f>
        <v>3395803237.1999998</v>
      </c>
      <c r="M248" s="109">
        <f t="shared" si="424"/>
        <v>89328450.076800019</v>
      </c>
      <c r="N248" s="109">
        <f t="shared" si="424"/>
        <v>35493621.300500005</v>
      </c>
      <c r="O248" s="109">
        <f t="shared" si="424"/>
        <v>0</v>
      </c>
      <c r="P248" s="109">
        <f t="shared" si="424"/>
        <v>0</v>
      </c>
      <c r="Q248" s="109">
        <f t="shared" si="424"/>
        <v>0</v>
      </c>
      <c r="R248" s="303">
        <f t="shared" ref="R248:R258" si="425">SUM(L248:Q248)</f>
        <v>3520625308.5772996</v>
      </c>
      <c r="S248" s="109">
        <f t="shared" ref="S248:Z248" si="426">SUM(S249:S255)</f>
        <v>0</v>
      </c>
      <c r="T248" s="109">
        <f t="shared" si="426"/>
        <v>0</v>
      </c>
      <c r="U248" s="109">
        <f t="shared" si="426"/>
        <v>0</v>
      </c>
      <c r="V248" s="109">
        <f t="shared" si="426"/>
        <v>0</v>
      </c>
      <c r="W248" s="109">
        <f t="shared" si="426"/>
        <v>0</v>
      </c>
      <c r="X248" s="109">
        <f t="shared" si="426"/>
        <v>0</v>
      </c>
      <c r="Y248" s="109">
        <f t="shared" si="426"/>
        <v>0</v>
      </c>
      <c r="Z248" s="109">
        <f t="shared" si="426"/>
        <v>0</v>
      </c>
      <c r="AA248" s="303">
        <f t="shared" si="370"/>
        <v>0</v>
      </c>
      <c r="AB248" s="303">
        <f t="shared" si="349"/>
        <v>3520625308.5772996</v>
      </c>
      <c r="AC248" s="108">
        <f t="shared" si="350"/>
        <v>0.45919203189999991</v>
      </c>
    </row>
    <row r="249" spans="1:29" s="5" customFormat="1" ht="45" x14ac:dyDescent="0.2">
      <c r="A249" s="400"/>
      <c r="B249" s="177" t="s">
        <v>1374</v>
      </c>
      <c r="C249" s="173" t="s">
        <v>1375</v>
      </c>
      <c r="D249" s="304">
        <f>+D242*60.7461638894%</f>
        <v>6074616388.9400005</v>
      </c>
      <c r="E249" s="387">
        <f>SUM('ADICIONES  2018'!C249:E249)</f>
        <v>0</v>
      </c>
      <c r="F249" s="304">
        <f>+F242*60.7461638894%</f>
        <v>0</v>
      </c>
      <c r="G249" s="304">
        <f>+G242*60.7461638894%</f>
        <v>0</v>
      </c>
      <c r="H249" s="304">
        <f>+H242*60.7461638894%</f>
        <v>0</v>
      </c>
      <c r="I249" s="304">
        <f>+I242*60.7461638894%</f>
        <v>0</v>
      </c>
      <c r="J249" s="304">
        <f>+J242*60.7461638894%</f>
        <v>0</v>
      </c>
      <c r="K249" s="305">
        <f t="shared" si="368"/>
        <v>6074616388.9400005</v>
      </c>
      <c r="L249" s="304">
        <f t="shared" ref="L249:Q249" si="427">+L242*60.7461638894%</f>
        <v>2690518064.211638</v>
      </c>
      <c r="M249" s="304">
        <f t="shared" si="427"/>
        <v>70775540.215878174</v>
      </c>
      <c r="N249" s="304">
        <f t="shared" si="427"/>
        <v>28121838.222883422</v>
      </c>
      <c r="O249" s="304">
        <f t="shared" si="427"/>
        <v>0</v>
      </c>
      <c r="P249" s="304">
        <f t="shared" si="427"/>
        <v>0</v>
      </c>
      <c r="Q249" s="304">
        <f t="shared" si="427"/>
        <v>0</v>
      </c>
      <c r="R249" s="305">
        <f t="shared" si="425"/>
        <v>2789415442.6503992</v>
      </c>
      <c r="S249" s="304">
        <f t="shared" ref="S249:Z249" si="428">+S242*60.7461638894%</f>
        <v>0</v>
      </c>
      <c r="T249" s="304">
        <f t="shared" si="428"/>
        <v>0</v>
      </c>
      <c r="U249" s="304">
        <f t="shared" si="428"/>
        <v>0</v>
      </c>
      <c r="V249" s="304">
        <f t="shared" si="428"/>
        <v>0</v>
      </c>
      <c r="W249" s="304">
        <f t="shared" si="428"/>
        <v>0</v>
      </c>
      <c r="X249" s="304">
        <f t="shared" si="428"/>
        <v>0</v>
      </c>
      <c r="Y249" s="304">
        <f t="shared" si="428"/>
        <v>0</v>
      </c>
      <c r="Z249" s="304">
        <f t="shared" si="428"/>
        <v>0</v>
      </c>
      <c r="AA249" s="305">
        <f t="shared" si="370"/>
        <v>0</v>
      </c>
      <c r="AB249" s="305">
        <f t="shared" si="349"/>
        <v>2789415442.6503992</v>
      </c>
      <c r="AC249" s="37">
        <f t="shared" si="350"/>
        <v>0.45919203189999996</v>
      </c>
    </row>
    <row r="250" spans="1:29" ht="30" x14ac:dyDescent="0.2">
      <c r="B250" s="177" t="s">
        <v>1376</v>
      </c>
      <c r="C250" s="127" t="s">
        <v>1377</v>
      </c>
      <c r="D250" s="304">
        <f>+D242*0.07667%</f>
        <v>7667000</v>
      </c>
      <c r="E250" s="387">
        <f>SUM('ADICIONES  2018'!C250:E250)</f>
        <v>0</v>
      </c>
      <c r="F250" s="304">
        <f>+F242*0.07667%</f>
        <v>0</v>
      </c>
      <c r="G250" s="304">
        <f>+G242*0.07667%</f>
        <v>0</v>
      </c>
      <c r="H250" s="304">
        <f>+H242*0.07667%</f>
        <v>0</v>
      </c>
      <c r="I250" s="304">
        <f>+I242*0.07667%</f>
        <v>0</v>
      </c>
      <c r="J250" s="304">
        <f>+J242*0.07667%</f>
        <v>0</v>
      </c>
      <c r="K250" s="305">
        <f t="shared" si="368"/>
        <v>7667000</v>
      </c>
      <c r="L250" s="304">
        <f t="shared" ref="L250:Q250" si="429">+L242*0.07667%</f>
        <v>3395803.2372000003</v>
      </c>
      <c r="M250" s="304">
        <f t="shared" si="429"/>
        <v>89328.4500768</v>
      </c>
      <c r="N250" s="304">
        <f t="shared" si="429"/>
        <v>35493.621300500003</v>
      </c>
      <c r="O250" s="304">
        <f t="shared" si="429"/>
        <v>0</v>
      </c>
      <c r="P250" s="304">
        <f t="shared" si="429"/>
        <v>0</v>
      </c>
      <c r="Q250" s="304">
        <f t="shared" si="429"/>
        <v>0</v>
      </c>
      <c r="R250" s="305">
        <f t="shared" si="425"/>
        <v>3520625.3085773</v>
      </c>
      <c r="S250" s="304">
        <f t="shared" ref="S250:Z250" si="430">+S242*0.07667%</f>
        <v>0</v>
      </c>
      <c r="T250" s="304">
        <f t="shared" si="430"/>
        <v>0</v>
      </c>
      <c r="U250" s="304">
        <f t="shared" si="430"/>
        <v>0</v>
      </c>
      <c r="V250" s="304">
        <f t="shared" si="430"/>
        <v>0</v>
      </c>
      <c r="W250" s="304">
        <f t="shared" si="430"/>
        <v>0</v>
      </c>
      <c r="X250" s="304">
        <f t="shared" si="430"/>
        <v>0</v>
      </c>
      <c r="Y250" s="304">
        <f t="shared" si="430"/>
        <v>0</v>
      </c>
      <c r="Z250" s="304">
        <f t="shared" si="430"/>
        <v>0</v>
      </c>
      <c r="AA250" s="305">
        <f t="shared" si="370"/>
        <v>0</v>
      </c>
      <c r="AB250" s="305">
        <f t="shared" si="349"/>
        <v>3520625.3085773</v>
      </c>
      <c r="AC250" s="37">
        <f t="shared" si="350"/>
        <v>0.45919203190000002</v>
      </c>
    </row>
    <row r="251" spans="1:29" s="5" customFormat="1" ht="30" x14ac:dyDescent="0.2">
      <c r="A251" s="400"/>
      <c r="B251" s="177" t="s">
        <v>1378</v>
      </c>
      <c r="C251" s="173" t="s">
        <v>1379</v>
      </c>
      <c r="D251" s="304">
        <f>+D242*7.659333%</f>
        <v>765933300</v>
      </c>
      <c r="E251" s="387">
        <f>SUM('ADICIONES  2018'!C251:E251)</f>
        <v>0</v>
      </c>
      <c r="F251" s="304">
        <f>+F242*7.659333%</f>
        <v>0</v>
      </c>
      <c r="G251" s="304">
        <f>+G242*7.659333%</f>
        <v>0</v>
      </c>
      <c r="H251" s="304">
        <f>+H242*7.659333%</f>
        <v>0</v>
      </c>
      <c r="I251" s="304">
        <f>+I242*7.659333%</f>
        <v>0</v>
      </c>
      <c r="J251" s="304">
        <f>+J242*7.659333%</f>
        <v>0</v>
      </c>
      <c r="K251" s="305">
        <f t="shared" si="368"/>
        <v>765933300</v>
      </c>
      <c r="L251" s="304">
        <f t="shared" ref="L251:Q251" si="431">+L242*7.659333%</f>
        <v>339240743.39627999</v>
      </c>
      <c r="M251" s="304">
        <f t="shared" si="431"/>
        <v>8923912.1626723204</v>
      </c>
      <c r="N251" s="304">
        <f t="shared" si="431"/>
        <v>3545812.7679199502</v>
      </c>
      <c r="O251" s="304">
        <f t="shared" si="431"/>
        <v>0</v>
      </c>
      <c r="P251" s="304">
        <f t="shared" si="431"/>
        <v>0</v>
      </c>
      <c r="Q251" s="304">
        <f t="shared" si="431"/>
        <v>0</v>
      </c>
      <c r="R251" s="305">
        <f t="shared" si="425"/>
        <v>351710468.32687229</v>
      </c>
      <c r="S251" s="304">
        <f t="shared" ref="S251:Z251" si="432">+S242*7.659333%</f>
        <v>0</v>
      </c>
      <c r="T251" s="304">
        <f t="shared" si="432"/>
        <v>0</v>
      </c>
      <c r="U251" s="304">
        <f t="shared" si="432"/>
        <v>0</v>
      </c>
      <c r="V251" s="304">
        <f t="shared" si="432"/>
        <v>0</v>
      </c>
      <c r="W251" s="304">
        <f t="shared" si="432"/>
        <v>0</v>
      </c>
      <c r="X251" s="304">
        <f t="shared" si="432"/>
        <v>0</v>
      </c>
      <c r="Y251" s="304">
        <f t="shared" si="432"/>
        <v>0</v>
      </c>
      <c r="Z251" s="304">
        <f t="shared" si="432"/>
        <v>0</v>
      </c>
      <c r="AA251" s="305">
        <f t="shared" si="370"/>
        <v>0</v>
      </c>
      <c r="AB251" s="305">
        <f t="shared" si="349"/>
        <v>351710468.32687229</v>
      </c>
      <c r="AC251" s="37">
        <f t="shared" si="350"/>
        <v>0.45919203190000002</v>
      </c>
    </row>
    <row r="252" spans="1:29" ht="45" hidden="1" x14ac:dyDescent="0.2">
      <c r="B252" s="177" t="s">
        <v>1380</v>
      </c>
      <c r="C252" s="174" t="s">
        <v>1381</v>
      </c>
      <c r="D252" s="304">
        <f>+D242*0%</f>
        <v>0</v>
      </c>
      <c r="E252" s="387">
        <f>SUM('ADICIONES  2018'!C252:E252)</f>
        <v>0</v>
      </c>
      <c r="F252" s="304">
        <f>+F242*0%</f>
        <v>0</v>
      </c>
      <c r="G252" s="304">
        <f>+G242*0%</f>
        <v>0</v>
      </c>
      <c r="H252" s="304">
        <f>+H242*0%</f>
        <v>0</v>
      </c>
      <c r="I252" s="304">
        <f>+I242*0%</f>
        <v>0</v>
      </c>
      <c r="J252" s="304">
        <f>+J242*0%</f>
        <v>0</v>
      </c>
      <c r="K252" s="305">
        <f t="shared" si="368"/>
        <v>0</v>
      </c>
      <c r="L252" s="304">
        <f t="shared" ref="L252:Q252" si="433">+L242*0%</f>
        <v>0</v>
      </c>
      <c r="M252" s="304">
        <f t="shared" si="433"/>
        <v>0</v>
      </c>
      <c r="N252" s="304">
        <f t="shared" si="433"/>
        <v>0</v>
      </c>
      <c r="O252" s="304">
        <f t="shared" si="433"/>
        <v>0</v>
      </c>
      <c r="P252" s="304">
        <f t="shared" si="433"/>
        <v>0</v>
      </c>
      <c r="Q252" s="304">
        <f t="shared" si="433"/>
        <v>0</v>
      </c>
      <c r="R252" s="305">
        <f t="shared" si="425"/>
        <v>0</v>
      </c>
      <c r="S252" s="304">
        <f t="shared" ref="S252:Z252" si="434">+S242*0%</f>
        <v>0</v>
      </c>
      <c r="T252" s="304">
        <f t="shared" si="434"/>
        <v>0</v>
      </c>
      <c r="U252" s="304">
        <f t="shared" si="434"/>
        <v>0</v>
      </c>
      <c r="V252" s="304">
        <f t="shared" si="434"/>
        <v>0</v>
      </c>
      <c r="W252" s="304">
        <f t="shared" si="434"/>
        <v>0</v>
      </c>
      <c r="X252" s="304">
        <f t="shared" si="434"/>
        <v>0</v>
      </c>
      <c r="Y252" s="304">
        <f t="shared" si="434"/>
        <v>0</v>
      </c>
      <c r="Z252" s="304">
        <f t="shared" si="434"/>
        <v>0</v>
      </c>
      <c r="AA252" s="305">
        <f t="shared" si="370"/>
        <v>0</v>
      </c>
      <c r="AB252" s="305">
        <f t="shared" si="349"/>
        <v>0</v>
      </c>
      <c r="AC252" s="37" t="e">
        <f t="shared" si="350"/>
        <v>#DIV/0!</v>
      </c>
    </row>
    <row r="253" spans="1:29" ht="30" x14ac:dyDescent="0.2">
      <c r="B253" s="177" t="s">
        <v>1382</v>
      </c>
      <c r="C253" s="173" t="s">
        <v>1383</v>
      </c>
      <c r="D253" s="304">
        <f>+D242*1.37867994%</f>
        <v>137867994</v>
      </c>
      <c r="E253" s="387">
        <f>SUM('ADICIONES  2018'!C253:E253)</f>
        <v>0</v>
      </c>
      <c r="F253" s="304">
        <f>+F242*1.37867994%</f>
        <v>0</v>
      </c>
      <c r="G253" s="304">
        <f>+G242*1.37867994%</f>
        <v>0</v>
      </c>
      <c r="H253" s="304">
        <f>+H242*1.37867994%</f>
        <v>0</v>
      </c>
      <c r="I253" s="304">
        <f>+I242*1.37867994%</f>
        <v>0</v>
      </c>
      <c r="J253" s="304">
        <f>+J242*1.37867994%</f>
        <v>0</v>
      </c>
      <c r="K253" s="305">
        <f t="shared" si="368"/>
        <v>137867994</v>
      </c>
      <c r="L253" s="304">
        <f t="shared" ref="L253:Q253" si="435">+L242*1.37867994%</f>
        <v>61063333.8113304</v>
      </c>
      <c r="M253" s="304">
        <f t="shared" si="435"/>
        <v>1606304.1892810178</v>
      </c>
      <c r="N253" s="304">
        <f t="shared" si="435"/>
        <v>638246.29822559108</v>
      </c>
      <c r="O253" s="304">
        <f t="shared" si="435"/>
        <v>0</v>
      </c>
      <c r="P253" s="304">
        <f t="shared" si="435"/>
        <v>0</v>
      </c>
      <c r="Q253" s="304">
        <f t="shared" si="435"/>
        <v>0</v>
      </c>
      <c r="R253" s="305">
        <f t="shared" si="425"/>
        <v>63307884.298837006</v>
      </c>
      <c r="S253" s="304">
        <f t="shared" ref="S253:Z253" si="436">+S242*1.37867994%</f>
        <v>0</v>
      </c>
      <c r="T253" s="304">
        <f t="shared" si="436"/>
        <v>0</v>
      </c>
      <c r="U253" s="304">
        <f t="shared" si="436"/>
        <v>0</v>
      </c>
      <c r="V253" s="304">
        <f t="shared" si="436"/>
        <v>0</v>
      </c>
      <c r="W253" s="304">
        <f t="shared" si="436"/>
        <v>0</v>
      </c>
      <c r="X253" s="304">
        <f t="shared" si="436"/>
        <v>0</v>
      </c>
      <c r="Y253" s="304">
        <f t="shared" si="436"/>
        <v>0</v>
      </c>
      <c r="Z253" s="304">
        <f t="shared" si="436"/>
        <v>0</v>
      </c>
      <c r="AA253" s="305">
        <f t="shared" si="370"/>
        <v>0</v>
      </c>
      <c r="AB253" s="305">
        <f t="shared" si="349"/>
        <v>63307884.298837006</v>
      </c>
      <c r="AC253" s="37">
        <f t="shared" si="350"/>
        <v>0.45919203189999996</v>
      </c>
    </row>
    <row r="254" spans="1:29" ht="45" x14ac:dyDescent="0.2">
      <c r="B254" s="177" t="s">
        <v>1384</v>
      </c>
      <c r="C254" s="175" t="s">
        <v>1385</v>
      </c>
      <c r="D254" s="304">
        <f>+D242*0.6755531706%</f>
        <v>67555317.060000002</v>
      </c>
      <c r="E254" s="387">
        <f>SUM('ADICIONES  2018'!C254:E254)</f>
        <v>0</v>
      </c>
      <c r="F254" s="304">
        <f>+F242*0.6755531706%</f>
        <v>0</v>
      </c>
      <c r="G254" s="304">
        <f>+G242*0.6755531706%</f>
        <v>0</v>
      </c>
      <c r="H254" s="304">
        <f>+H242*0.6755531706%</f>
        <v>0</v>
      </c>
      <c r="I254" s="304">
        <f>+I242*0.6755531706%</f>
        <v>0</v>
      </c>
      <c r="J254" s="304">
        <f>+J242*0.6755531706%</f>
        <v>0</v>
      </c>
      <c r="K254" s="305">
        <f t="shared" si="368"/>
        <v>67555317.060000002</v>
      </c>
      <c r="L254" s="304">
        <f t="shared" ref="L254:Q254" si="437">+L242*0.6755531706%</f>
        <v>29921033.567551896</v>
      </c>
      <c r="M254" s="304">
        <f t="shared" si="437"/>
        <v>787089.05274769862</v>
      </c>
      <c r="N254" s="304">
        <f t="shared" si="437"/>
        <v>312740.68613053957</v>
      </c>
      <c r="O254" s="304">
        <f t="shared" si="437"/>
        <v>0</v>
      </c>
      <c r="P254" s="304">
        <f t="shared" si="437"/>
        <v>0</v>
      </c>
      <c r="Q254" s="304">
        <f t="shared" si="437"/>
        <v>0</v>
      </c>
      <c r="R254" s="305">
        <f t="shared" si="425"/>
        <v>31020863.306430135</v>
      </c>
      <c r="S254" s="304">
        <f t="shared" ref="S254:Z254" si="438">+S242*0.6755531706%</f>
        <v>0</v>
      </c>
      <c r="T254" s="304">
        <f t="shared" si="438"/>
        <v>0</v>
      </c>
      <c r="U254" s="304">
        <f t="shared" si="438"/>
        <v>0</v>
      </c>
      <c r="V254" s="304">
        <f t="shared" si="438"/>
        <v>0</v>
      </c>
      <c r="W254" s="304">
        <f t="shared" si="438"/>
        <v>0</v>
      </c>
      <c r="X254" s="304">
        <f t="shared" si="438"/>
        <v>0</v>
      </c>
      <c r="Y254" s="304">
        <f t="shared" si="438"/>
        <v>0</v>
      </c>
      <c r="Z254" s="304">
        <f t="shared" si="438"/>
        <v>0</v>
      </c>
      <c r="AA254" s="305">
        <f t="shared" si="370"/>
        <v>0</v>
      </c>
      <c r="AB254" s="305">
        <f t="shared" si="349"/>
        <v>31020863.306430135</v>
      </c>
      <c r="AC254" s="37">
        <f t="shared" si="350"/>
        <v>0.45919203190000002</v>
      </c>
    </row>
    <row r="255" spans="1:29" ht="30" x14ac:dyDescent="0.2">
      <c r="B255" s="177" t="s">
        <v>1386</v>
      </c>
      <c r="C255" s="173" t="s">
        <v>1387</v>
      </c>
      <c r="D255" s="304">
        <f>+D242*6.1336%</f>
        <v>613360000</v>
      </c>
      <c r="E255" s="387">
        <f>SUM('ADICIONES  2018'!C255:E255)</f>
        <v>0</v>
      </c>
      <c r="F255" s="304">
        <f>+F242*6.1336%</f>
        <v>0</v>
      </c>
      <c r="G255" s="304">
        <f>+G242*6.1336%</f>
        <v>0</v>
      </c>
      <c r="H255" s="304">
        <f>+H242*6.1336%</f>
        <v>0</v>
      </c>
      <c r="I255" s="304">
        <f>+I242*6.1336%</f>
        <v>0</v>
      </c>
      <c r="J255" s="304">
        <f>+J242*6.1336%</f>
        <v>0</v>
      </c>
      <c r="K255" s="305">
        <f t="shared" si="368"/>
        <v>613360000</v>
      </c>
      <c r="L255" s="304">
        <f t="shared" ref="L255:Q255" si="439">+L242*6.1336%</f>
        <v>271664258.97600001</v>
      </c>
      <c r="M255" s="304">
        <f t="shared" si="439"/>
        <v>7146276.0061440002</v>
      </c>
      <c r="N255" s="304">
        <f t="shared" si="439"/>
        <v>2839489.7040400002</v>
      </c>
      <c r="O255" s="304">
        <f t="shared" si="439"/>
        <v>0</v>
      </c>
      <c r="P255" s="304">
        <f t="shared" si="439"/>
        <v>0</v>
      </c>
      <c r="Q255" s="304">
        <f t="shared" si="439"/>
        <v>0</v>
      </c>
      <c r="R255" s="305">
        <f t="shared" si="425"/>
        <v>281650024.68618399</v>
      </c>
      <c r="S255" s="304">
        <f t="shared" ref="S255:Z255" si="440">+S242*6.1336%</f>
        <v>0</v>
      </c>
      <c r="T255" s="304">
        <f t="shared" si="440"/>
        <v>0</v>
      </c>
      <c r="U255" s="304">
        <f t="shared" si="440"/>
        <v>0</v>
      </c>
      <c r="V255" s="304">
        <f t="shared" si="440"/>
        <v>0</v>
      </c>
      <c r="W255" s="304">
        <f t="shared" si="440"/>
        <v>0</v>
      </c>
      <c r="X255" s="304">
        <f t="shared" si="440"/>
        <v>0</v>
      </c>
      <c r="Y255" s="304">
        <f t="shared" si="440"/>
        <v>0</v>
      </c>
      <c r="Z255" s="304">
        <f t="shared" si="440"/>
        <v>0</v>
      </c>
      <c r="AA255" s="305">
        <f t="shared" si="370"/>
        <v>0</v>
      </c>
      <c r="AB255" s="305">
        <f t="shared" si="349"/>
        <v>281650024.68618399</v>
      </c>
      <c r="AC255" s="37">
        <f t="shared" si="350"/>
        <v>0.45919203189999996</v>
      </c>
    </row>
    <row r="256" spans="1:29" s="82" customFormat="1" ht="15.75" x14ac:dyDescent="0.2">
      <c r="A256" s="399">
        <v>1</v>
      </c>
      <c r="B256" s="114" t="s">
        <v>308</v>
      </c>
      <c r="C256" s="110" t="s">
        <v>102</v>
      </c>
      <c r="D256" s="109">
        <f>+D257+D407+D470+D610+D412+D403+D605+D466</f>
        <v>93977507651.300003</v>
      </c>
      <c r="E256" s="154">
        <f>SUM('ADICIONES  2018'!C256:E256)</f>
        <v>184933317490.52005</v>
      </c>
      <c r="F256" s="109">
        <f t="shared" ref="F256:J256" si="441">+F257+F407+F470+F610+F412+F403+F605+F466</f>
        <v>0</v>
      </c>
      <c r="G256" s="109">
        <f t="shared" si="441"/>
        <v>0</v>
      </c>
      <c r="H256" s="109">
        <f t="shared" si="441"/>
        <v>0</v>
      </c>
      <c r="I256" s="109">
        <f t="shared" si="441"/>
        <v>0</v>
      </c>
      <c r="J256" s="109">
        <f t="shared" si="441"/>
        <v>0</v>
      </c>
      <c r="K256" s="303">
        <f t="shared" si="368"/>
        <v>278910825141.82007</v>
      </c>
      <c r="L256" s="109">
        <f t="shared" ref="L256:Q256" si="442">+L257+L407+L470+L610+L412+L403+L605+L466</f>
        <v>686604281.88000011</v>
      </c>
      <c r="M256" s="109">
        <f t="shared" si="442"/>
        <v>605485791.33000004</v>
      </c>
      <c r="N256" s="109">
        <f t="shared" si="442"/>
        <v>741636356.26999998</v>
      </c>
      <c r="O256" s="109">
        <f t="shared" si="442"/>
        <v>0</v>
      </c>
      <c r="P256" s="109">
        <f t="shared" si="442"/>
        <v>0</v>
      </c>
      <c r="Q256" s="109">
        <f t="shared" si="442"/>
        <v>0</v>
      </c>
      <c r="R256" s="303">
        <f t="shared" si="425"/>
        <v>2033726429.48</v>
      </c>
      <c r="S256" s="109">
        <f t="shared" ref="S256:Z256" si="443">+S257+S407+S470+S610+S412+S403+S605+S466</f>
        <v>0</v>
      </c>
      <c r="T256" s="109">
        <f t="shared" si="443"/>
        <v>0</v>
      </c>
      <c r="U256" s="109">
        <f t="shared" si="443"/>
        <v>0</v>
      </c>
      <c r="V256" s="109">
        <f t="shared" si="443"/>
        <v>0</v>
      </c>
      <c r="W256" s="109">
        <f t="shared" si="443"/>
        <v>0</v>
      </c>
      <c r="X256" s="109">
        <f t="shared" si="443"/>
        <v>0</v>
      </c>
      <c r="Y256" s="109">
        <f t="shared" si="443"/>
        <v>0</v>
      </c>
      <c r="Z256" s="109">
        <f t="shared" si="443"/>
        <v>0</v>
      </c>
      <c r="AA256" s="303">
        <f t="shared" si="370"/>
        <v>0</v>
      </c>
      <c r="AB256" s="303">
        <f t="shared" si="349"/>
        <v>2033726429.48</v>
      </c>
      <c r="AC256" s="108">
        <f t="shared" si="350"/>
        <v>7.2916726285037325E-3</v>
      </c>
    </row>
    <row r="257" spans="1:29" s="82" customFormat="1" ht="15.75" x14ac:dyDescent="0.2">
      <c r="A257" s="399">
        <v>1</v>
      </c>
      <c r="B257" s="114" t="s">
        <v>778</v>
      </c>
      <c r="C257" s="110" t="s">
        <v>103</v>
      </c>
      <c r="D257" s="109">
        <f>+D258+D398</f>
        <v>55000000000</v>
      </c>
      <c r="E257" s="154">
        <f>SUM('ADICIONES  2018'!C257:E257)</f>
        <v>7915880832.4799995</v>
      </c>
      <c r="F257" s="109">
        <f t="shared" ref="F257:J257" si="444">+F258+F398</f>
        <v>0</v>
      </c>
      <c r="G257" s="109">
        <f t="shared" si="444"/>
        <v>0</v>
      </c>
      <c r="H257" s="109">
        <f t="shared" si="444"/>
        <v>0</v>
      </c>
      <c r="I257" s="109">
        <f t="shared" si="444"/>
        <v>0</v>
      </c>
      <c r="J257" s="109">
        <f t="shared" si="444"/>
        <v>0</v>
      </c>
      <c r="K257" s="303">
        <f t="shared" si="368"/>
        <v>62915880832.479996</v>
      </c>
      <c r="L257" s="109">
        <f t="shared" ref="L257:Q257" si="445">+L258+L398</f>
        <v>191121905.05000001</v>
      </c>
      <c r="M257" s="109">
        <f t="shared" si="445"/>
        <v>48174153</v>
      </c>
      <c r="N257" s="109">
        <f t="shared" si="445"/>
        <v>89714898</v>
      </c>
      <c r="O257" s="109">
        <f t="shared" si="445"/>
        <v>0</v>
      </c>
      <c r="P257" s="109">
        <f t="shared" si="445"/>
        <v>0</v>
      </c>
      <c r="Q257" s="109">
        <f t="shared" si="445"/>
        <v>0</v>
      </c>
      <c r="R257" s="303">
        <f t="shared" si="425"/>
        <v>329010956.05000001</v>
      </c>
      <c r="S257" s="109">
        <f t="shared" ref="S257:Z257" si="446">+S258+S398</f>
        <v>0</v>
      </c>
      <c r="T257" s="109">
        <f t="shared" si="446"/>
        <v>0</v>
      </c>
      <c r="U257" s="109">
        <f t="shared" si="446"/>
        <v>0</v>
      </c>
      <c r="V257" s="109">
        <f t="shared" si="446"/>
        <v>0</v>
      </c>
      <c r="W257" s="109">
        <f t="shared" si="446"/>
        <v>0</v>
      </c>
      <c r="X257" s="109">
        <f t="shared" si="446"/>
        <v>0</v>
      </c>
      <c r="Y257" s="109">
        <f t="shared" si="446"/>
        <v>0</v>
      </c>
      <c r="Z257" s="109">
        <f t="shared" si="446"/>
        <v>0</v>
      </c>
      <c r="AA257" s="303">
        <f t="shared" si="370"/>
        <v>0</v>
      </c>
      <c r="AB257" s="303">
        <f t="shared" si="349"/>
        <v>329010956.05000001</v>
      </c>
      <c r="AC257" s="108">
        <f t="shared" si="350"/>
        <v>5.2293785240967302E-3</v>
      </c>
    </row>
    <row r="258" spans="1:29" s="82" customFormat="1" ht="31.5" x14ac:dyDescent="0.2">
      <c r="A258" s="399"/>
      <c r="B258" s="114" t="s">
        <v>779</v>
      </c>
      <c r="C258" s="110" t="s">
        <v>780</v>
      </c>
      <c r="D258" s="109">
        <f>+D345+ D259+D376</f>
        <v>55000000000</v>
      </c>
      <c r="E258" s="154">
        <f>SUM('ADICIONES  2018'!C258:E258)</f>
        <v>7915880832.4799995</v>
      </c>
      <c r="F258" s="109">
        <f t="shared" ref="F258:J258" si="447">+F345+ F259+F376</f>
        <v>0</v>
      </c>
      <c r="G258" s="109">
        <f t="shared" si="447"/>
        <v>0</v>
      </c>
      <c r="H258" s="109">
        <f t="shared" si="447"/>
        <v>0</v>
      </c>
      <c r="I258" s="109">
        <f t="shared" si="447"/>
        <v>0</v>
      </c>
      <c r="J258" s="109">
        <f t="shared" si="447"/>
        <v>0</v>
      </c>
      <c r="K258" s="303">
        <f t="shared" si="368"/>
        <v>62915880832.479996</v>
      </c>
      <c r="L258" s="109">
        <f t="shared" ref="L258:Q258" si="448">+L345+ L259+L376</f>
        <v>189900991.05000001</v>
      </c>
      <c r="M258" s="109">
        <f t="shared" si="448"/>
        <v>47049265</v>
      </c>
      <c r="N258" s="109">
        <f t="shared" si="448"/>
        <v>88706784</v>
      </c>
      <c r="O258" s="109">
        <f t="shared" si="448"/>
        <v>0</v>
      </c>
      <c r="P258" s="109">
        <f t="shared" si="448"/>
        <v>0</v>
      </c>
      <c r="Q258" s="109">
        <f t="shared" si="448"/>
        <v>0</v>
      </c>
      <c r="R258" s="303">
        <f t="shared" si="425"/>
        <v>325657040.05000001</v>
      </c>
      <c r="S258" s="109">
        <f t="shared" ref="S258:Z258" si="449">+S345+ S259+S376</f>
        <v>0</v>
      </c>
      <c r="T258" s="109">
        <f t="shared" si="449"/>
        <v>0</v>
      </c>
      <c r="U258" s="109">
        <f t="shared" si="449"/>
        <v>0</v>
      </c>
      <c r="V258" s="109">
        <f t="shared" si="449"/>
        <v>0</v>
      </c>
      <c r="W258" s="109">
        <f t="shared" si="449"/>
        <v>0</v>
      </c>
      <c r="X258" s="109">
        <f t="shared" si="449"/>
        <v>0</v>
      </c>
      <c r="Y258" s="109">
        <f t="shared" si="449"/>
        <v>0</v>
      </c>
      <c r="Z258" s="109">
        <f t="shared" si="449"/>
        <v>0</v>
      </c>
      <c r="AA258" s="303">
        <f t="shared" si="370"/>
        <v>0</v>
      </c>
      <c r="AB258" s="303">
        <f t="shared" si="349"/>
        <v>325657040.05000001</v>
      </c>
      <c r="AC258" s="108">
        <f t="shared" si="350"/>
        <v>5.1760705841041215E-3</v>
      </c>
    </row>
    <row r="259" spans="1:29" s="82" customFormat="1" ht="15.75" x14ac:dyDescent="0.2">
      <c r="A259" s="399"/>
      <c r="B259" s="114" t="s">
        <v>1011</v>
      </c>
      <c r="C259" s="110" t="s">
        <v>1012</v>
      </c>
      <c r="D259" s="109">
        <f>+D260+D343</f>
        <v>0</v>
      </c>
      <c r="E259" s="154">
        <f>SUM('ADICIONES  2018'!C259:E259)</f>
        <v>0</v>
      </c>
      <c r="F259" s="109">
        <f t="shared" ref="F259:J259" si="450">+F260+F343</f>
        <v>0</v>
      </c>
      <c r="G259" s="109">
        <f t="shared" si="450"/>
        <v>0</v>
      </c>
      <c r="H259" s="109">
        <f t="shared" si="450"/>
        <v>0</v>
      </c>
      <c r="I259" s="109">
        <f t="shared" si="450"/>
        <v>0</v>
      </c>
      <c r="J259" s="109">
        <f t="shared" si="450"/>
        <v>0</v>
      </c>
      <c r="K259" s="303">
        <f t="shared" si="368"/>
        <v>0</v>
      </c>
      <c r="L259" s="109">
        <f t="shared" ref="L259:Q259" si="451">+L260+L343</f>
        <v>189900991.05000001</v>
      </c>
      <c r="M259" s="109">
        <f t="shared" si="451"/>
        <v>47049265</v>
      </c>
      <c r="N259" s="109">
        <f t="shared" si="451"/>
        <v>88706784</v>
      </c>
      <c r="O259" s="109">
        <f t="shared" si="451"/>
        <v>0</v>
      </c>
      <c r="P259" s="109">
        <f t="shared" si="451"/>
        <v>0</v>
      </c>
      <c r="Q259" s="109">
        <f t="shared" si="451"/>
        <v>0</v>
      </c>
      <c r="R259" s="303">
        <f t="shared" ref="R259:R322" si="452">SUM(L259:Q259)</f>
        <v>325657040.05000001</v>
      </c>
      <c r="S259" s="109">
        <f t="shared" ref="S259:Z259" si="453">+S260+S343</f>
        <v>0</v>
      </c>
      <c r="T259" s="109">
        <f t="shared" si="453"/>
        <v>0</v>
      </c>
      <c r="U259" s="109">
        <f t="shared" si="453"/>
        <v>0</v>
      </c>
      <c r="V259" s="109">
        <f t="shared" si="453"/>
        <v>0</v>
      </c>
      <c r="W259" s="109">
        <f t="shared" si="453"/>
        <v>0</v>
      </c>
      <c r="X259" s="109">
        <f t="shared" si="453"/>
        <v>0</v>
      </c>
      <c r="Y259" s="109">
        <f t="shared" si="453"/>
        <v>0</v>
      </c>
      <c r="Z259" s="109">
        <f t="shared" si="453"/>
        <v>0</v>
      </c>
      <c r="AA259" s="303">
        <f t="shared" si="370"/>
        <v>0</v>
      </c>
      <c r="AB259" s="303">
        <f t="shared" si="349"/>
        <v>325657040.05000001</v>
      </c>
      <c r="AC259" s="108">
        <v>0</v>
      </c>
    </row>
    <row r="260" spans="1:29" s="82" customFormat="1" ht="31.5" x14ac:dyDescent="0.2">
      <c r="A260" s="399"/>
      <c r="B260" s="114" t="s">
        <v>1013</v>
      </c>
      <c r="C260" s="110" t="s">
        <v>1014</v>
      </c>
      <c r="D260" s="109">
        <f>SUM(D261:D342)</f>
        <v>0</v>
      </c>
      <c r="E260" s="154">
        <f>SUM('ADICIONES  2018'!C260:E260)</f>
        <v>0</v>
      </c>
      <c r="F260" s="109">
        <f t="shared" ref="F260:J260" si="454">SUM(F261:F342)</f>
        <v>0</v>
      </c>
      <c r="G260" s="109">
        <f t="shared" si="454"/>
        <v>0</v>
      </c>
      <c r="H260" s="109">
        <f t="shared" si="454"/>
        <v>0</v>
      </c>
      <c r="I260" s="109">
        <f t="shared" si="454"/>
        <v>0</v>
      </c>
      <c r="J260" s="109">
        <f t="shared" si="454"/>
        <v>0</v>
      </c>
      <c r="K260" s="303">
        <f t="shared" si="368"/>
        <v>0</v>
      </c>
      <c r="L260" s="109">
        <f t="shared" ref="L260:Q260" si="455">SUM(L261:L342)</f>
        <v>189900991.05000001</v>
      </c>
      <c r="M260" s="109">
        <f t="shared" si="455"/>
        <v>47049265</v>
      </c>
      <c r="N260" s="109">
        <f t="shared" si="455"/>
        <v>88706784</v>
      </c>
      <c r="O260" s="109">
        <f t="shared" si="455"/>
        <v>0</v>
      </c>
      <c r="P260" s="109">
        <f t="shared" si="455"/>
        <v>0</v>
      </c>
      <c r="Q260" s="109">
        <f t="shared" si="455"/>
        <v>0</v>
      </c>
      <c r="R260" s="303">
        <f t="shared" si="452"/>
        <v>325657040.05000001</v>
      </c>
      <c r="S260" s="109">
        <f t="shared" ref="S260:Z260" si="456">SUM(S261:S342)</f>
        <v>0</v>
      </c>
      <c r="T260" s="109">
        <f t="shared" si="456"/>
        <v>0</v>
      </c>
      <c r="U260" s="109">
        <f t="shared" si="456"/>
        <v>0</v>
      </c>
      <c r="V260" s="109">
        <f t="shared" si="456"/>
        <v>0</v>
      </c>
      <c r="W260" s="109">
        <f t="shared" si="456"/>
        <v>0</v>
      </c>
      <c r="X260" s="109">
        <f t="shared" si="456"/>
        <v>0</v>
      </c>
      <c r="Y260" s="109">
        <f t="shared" si="456"/>
        <v>0</v>
      </c>
      <c r="Z260" s="109">
        <f t="shared" si="456"/>
        <v>0</v>
      </c>
      <c r="AA260" s="303">
        <f t="shared" si="370"/>
        <v>0</v>
      </c>
      <c r="AB260" s="303">
        <f t="shared" si="349"/>
        <v>325657040.05000001</v>
      </c>
      <c r="AC260" s="108">
        <v>0</v>
      </c>
    </row>
    <row r="261" spans="1:29" s="21" customFormat="1" ht="42.75" hidden="1" x14ac:dyDescent="0.2">
      <c r="A261" s="95"/>
      <c r="B261" s="100" t="s">
        <v>1015</v>
      </c>
      <c r="C261" s="101" t="s">
        <v>1016</v>
      </c>
      <c r="D261" s="304"/>
      <c r="E261" s="387">
        <f>SUM('ADICIONES  2018'!C261:E261)</f>
        <v>0</v>
      </c>
      <c r="F261" s="304"/>
      <c r="G261" s="304"/>
      <c r="H261" s="304"/>
      <c r="I261" s="304"/>
      <c r="J261" s="304"/>
      <c r="K261" s="307">
        <f>+D261+E261-F261+G261-H261</f>
        <v>0</v>
      </c>
      <c r="L261" s="304">
        <v>0</v>
      </c>
      <c r="M261" s="304">
        <v>0</v>
      </c>
      <c r="N261" s="304"/>
      <c r="O261" s="304"/>
      <c r="P261" s="304"/>
      <c r="Q261" s="304"/>
      <c r="R261" s="307">
        <f t="shared" si="452"/>
        <v>0</v>
      </c>
      <c r="S261" s="304"/>
      <c r="T261" s="304"/>
      <c r="U261" s="304"/>
      <c r="V261" s="304"/>
      <c r="W261" s="304"/>
      <c r="X261" s="304"/>
      <c r="Y261" s="304"/>
      <c r="Z261" s="304"/>
      <c r="AA261" s="307">
        <f t="shared" ref="AA261:AA324" si="457">SUM(S261:Z261)</f>
        <v>0</v>
      </c>
      <c r="AB261" s="307">
        <f t="shared" si="349"/>
        <v>0</v>
      </c>
      <c r="AC261" s="118" t="e">
        <f t="shared" si="350"/>
        <v>#DIV/0!</v>
      </c>
    </row>
    <row r="262" spans="1:29" s="21" customFormat="1" ht="42.75" hidden="1" x14ac:dyDescent="0.2">
      <c r="A262" s="95"/>
      <c r="B262" s="100" t="s">
        <v>1017</v>
      </c>
      <c r="C262" s="101" t="s">
        <v>1018</v>
      </c>
      <c r="D262" s="304"/>
      <c r="E262" s="387">
        <f>SUM('ADICIONES  2018'!C262:E262)</f>
        <v>0</v>
      </c>
      <c r="F262" s="304"/>
      <c r="G262" s="304"/>
      <c r="H262" s="304"/>
      <c r="I262" s="304"/>
      <c r="J262" s="304"/>
      <c r="K262" s="307">
        <f t="shared" si="368"/>
        <v>0</v>
      </c>
      <c r="L262" s="304">
        <v>0</v>
      </c>
      <c r="M262" s="304">
        <v>0</v>
      </c>
      <c r="N262" s="304"/>
      <c r="O262" s="304"/>
      <c r="P262" s="304"/>
      <c r="Q262" s="304"/>
      <c r="R262" s="307">
        <f t="shared" si="452"/>
        <v>0</v>
      </c>
      <c r="S262" s="304"/>
      <c r="T262" s="304"/>
      <c r="U262" s="304"/>
      <c r="V262" s="304"/>
      <c r="W262" s="304"/>
      <c r="X262" s="304"/>
      <c r="Y262" s="304"/>
      <c r="Z262" s="304"/>
      <c r="AA262" s="307">
        <f t="shared" si="457"/>
        <v>0</v>
      </c>
      <c r="AB262" s="307">
        <f t="shared" si="349"/>
        <v>0</v>
      </c>
      <c r="AC262" s="118" t="e">
        <f t="shared" si="350"/>
        <v>#DIV/0!</v>
      </c>
    </row>
    <row r="263" spans="1:29" s="21" customFormat="1" ht="42.75" hidden="1" x14ac:dyDescent="0.2">
      <c r="A263" s="95"/>
      <c r="B263" s="100" t="s">
        <v>1019</v>
      </c>
      <c r="C263" s="101" t="s">
        <v>1020</v>
      </c>
      <c r="D263" s="304"/>
      <c r="E263" s="387">
        <f>SUM('ADICIONES  2018'!C263:E263)</f>
        <v>0</v>
      </c>
      <c r="F263" s="304"/>
      <c r="G263" s="304"/>
      <c r="H263" s="304"/>
      <c r="I263" s="304"/>
      <c r="J263" s="304"/>
      <c r="K263" s="307">
        <f t="shared" si="368"/>
        <v>0</v>
      </c>
      <c r="L263" s="304">
        <v>0</v>
      </c>
      <c r="M263" s="304">
        <v>0</v>
      </c>
      <c r="N263" s="304"/>
      <c r="O263" s="304"/>
      <c r="P263" s="304"/>
      <c r="Q263" s="304"/>
      <c r="R263" s="307">
        <f t="shared" si="452"/>
        <v>0</v>
      </c>
      <c r="S263" s="304"/>
      <c r="T263" s="304"/>
      <c r="U263" s="304"/>
      <c r="V263" s="304"/>
      <c r="W263" s="304"/>
      <c r="X263" s="304"/>
      <c r="Y263" s="304"/>
      <c r="Z263" s="304"/>
      <c r="AA263" s="307">
        <f t="shared" si="457"/>
        <v>0</v>
      </c>
      <c r="AB263" s="307">
        <f t="shared" si="349"/>
        <v>0</v>
      </c>
      <c r="AC263" s="118" t="e">
        <f t="shared" si="350"/>
        <v>#DIV/0!</v>
      </c>
    </row>
    <row r="264" spans="1:29" s="21" customFormat="1" ht="42.75" hidden="1" x14ac:dyDescent="0.2">
      <c r="A264" s="95"/>
      <c r="B264" s="100" t="s">
        <v>1021</v>
      </c>
      <c r="C264" s="101" t="s">
        <v>1022</v>
      </c>
      <c r="D264" s="304"/>
      <c r="E264" s="387">
        <f>SUM('ADICIONES  2018'!C264:E264)</f>
        <v>0</v>
      </c>
      <c r="F264" s="304"/>
      <c r="G264" s="304"/>
      <c r="H264" s="304"/>
      <c r="I264" s="304"/>
      <c r="J264" s="304"/>
      <c r="K264" s="307">
        <f t="shared" si="368"/>
        <v>0</v>
      </c>
      <c r="L264" s="304">
        <v>0</v>
      </c>
      <c r="M264" s="304">
        <v>0</v>
      </c>
      <c r="N264" s="304"/>
      <c r="O264" s="304"/>
      <c r="P264" s="304"/>
      <c r="Q264" s="304"/>
      <c r="R264" s="307">
        <f t="shared" si="452"/>
        <v>0</v>
      </c>
      <c r="S264" s="304"/>
      <c r="T264" s="304"/>
      <c r="U264" s="304"/>
      <c r="V264" s="304"/>
      <c r="W264" s="304"/>
      <c r="X264" s="304"/>
      <c r="Y264" s="304"/>
      <c r="Z264" s="304"/>
      <c r="AA264" s="307">
        <f t="shared" si="457"/>
        <v>0</v>
      </c>
      <c r="AB264" s="307">
        <f t="shared" si="349"/>
        <v>0</v>
      </c>
      <c r="AC264" s="118" t="e">
        <f t="shared" si="350"/>
        <v>#DIV/0!</v>
      </c>
    </row>
    <row r="265" spans="1:29" s="21" customFormat="1" ht="42.75" hidden="1" x14ac:dyDescent="0.2">
      <c r="A265" s="95"/>
      <c r="B265" s="100" t="s">
        <v>1023</v>
      </c>
      <c r="C265" s="101" t="s">
        <v>1024</v>
      </c>
      <c r="D265" s="304"/>
      <c r="E265" s="387">
        <f>SUM('ADICIONES  2018'!C265:E265)</f>
        <v>0</v>
      </c>
      <c r="F265" s="304"/>
      <c r="G265" s="304"/>
      <c r="H265" s="304"/>
      <c r="I265" s="304"/>
      <c r="J265" s="304"/>
      <c r="K265" s="307">
        <f t="shared" si="368"/>
        <v>0</v>
      </c>
      <c r="L265" s="304">
        <v>0</v>
      </c>
      <c r="M265" s="304">
        <v>0</v>
      </c>
      <c r="N265" s="304"/>
      <c r="O265" s="304"/>
      <c r="P265" s="304"/>
      <c r="Q265" s="304"/>
      <c r="R265" s="307">
        <f t="shared" si="452"/>
        <v>0</v>
      </c>
      <c r="S265" s="304"/>
      <c r="T265" s="304"/>
      <c r="U265" s="304"/>
      <c r="V265" s="304"/>
      <c r="W265" s="304"/>
      <c r="X265" s="304"/>
      <c r="Y265" s="304"/>
      <c r="Z265" s="304"/>
      <c r="AA265" s="307">
        <f t="shared" si="457"/>
        <v>0</v>
      </c>
      <c r="AB265" s="307">
        <f t="shared" si="349"/>
        <v>0</v>
      </c>
      <c r="AC265" s="118" t="e">
        <f t="shared" si="350"/>
        <v>#DIV/0!</v>
      </c>
    </row>
    <row r="266" spans="1:29" s="21" customFormat="1" ht="42.75" x14ac:dyDescent="0.2">
      <c r="A266" s="95"/>
      <c r="B266" s="100" t="s">
        <v>1025</v>
      </c>
      <c r="C266" s="101" t="s">
        <v>1026</v>
      </c>
      <c r="D266" s="304"/>
      <c r="E266" s="387">
        <f>SUM('ADICIONES  2018'!C266:E266)</f>
        <v>0</v>
      </c>
      <c r="F266" s="304"/>
      <c r="G266" s="304"/>
      <c r="H266" s="304"/>
      <c r="I266" s="304"/>
      <c r="J266" s="304"/>
      <c r="K266" s="307">
        <f t="shared" si="368"/>
        <v>0</v>
      </c>
      <c r="L266" s="304">
        <v>0</v>
      </c>
      <c r="M266" s="304">
        <v>14475776</v>
      </c>
      <c r="N266" s="304">
        <v>88706784</v>
      </c>
      <c r="O266" s="304"/>
      <c r="P266" s="304"/>
      <c r="Q266" s="304"/>
      <c r="R266" s="307">
        <f t="shared" si="452"/>
        <v>103182560</v>
      </c>
      <c r="S266" s="304"/>
      <c r="T266" s="304"/>
      <c r="U266" s="304"/>
      <c r="V266" s="304"/>
      <c r="W266" s="304"/>
      <c r="X266" s="304"/>
      <c r="Y266" s="304"/>
      <c r="Z266" s="304"/>
      <c r="AA266" s="307">
        <f t="shared" si="457"/>
        <v>0</v>
      </c>
      <c r="AB266" s="307">
        <f t="shared" si="349"/>
        <v>103182560</v>
      </c>
      <c r="AC266" s="118">
        <v>0</v>
      </c>
    </row>
    <row r="267" spans="1:29" s="21" customFormat="1" ht="42.75" hidden="1" x14ac:dyDescent="0.2">
      <c r="A267" s="95"/>
      <c r="B267" s="100" t="s">
        <v>1027</v>
      </c>
      <c r="C267" s="101" t="s">
        <v>1028</v>
      </c>
      <c r="D267" s="304"/>
      <c r="E267" s="387">
        <f>SUM('ADICIONES  2018'!C267:E267)</f>
        <v>0</v>
      </c>
      <c r="F267" s="304"/>
      <c r="G267" s="304"/>
      <c r="H267" s="304"/>
      <c r="I267" s="304"/>
      <c r="J267" s="304"/>
      <c r="K267" s="307">
        <f t="shared" si="368"/>
        <v>0</v>
      </c>
      <c r="L267" s="304">
        <v>0</v>
      </c>
      <c r="M267" s="304">
        <v>0</v>
      </c>
      <c r="N267" s="304"/>
      <c r="O267" s="304"/>
      <c r="P267" s="304"/>
      <c r="Q267" s="304"/>
      <c r="R267" s="307">
        <f t="shared" si="452"/>
        <v>0</v>
      </c>
      <c r="S267" s="304"/>
      <c r="T267" s="304"/>
      <c r="U267" s="304"/>
      <c r="V267" s="304"/>
      <c r="W267" s="304"/>
      <c r="X267" s="304"/>
      <c r="Y267" s="304"/>
      <c r="Z267" s="304"/>
      <c r="AA267" s="307">
        <f t="shared" si="457"/>
        <v>0</v>
      </c>
      <c r="AB267" s="307">
        <f t="shared" si="349"/>
        <v>0</v>
      </c>
      <c r="AC267" s="118" t="e">
        <f t="shared" si="350"/>
        <v>#DIV/0!</v>
      </c>
    </row>
    <row r="268" spans="1:29" s="21" customFormat="1" ht="42.75" hidden="1" x14ac:dyDescent="0.2">
      <c r="A268" s="95"/>
      <c r="B268" s="100" t="s">
        <v>1029</v>
      </c>
      <c r="C268" s="101" t="s">
        <v>1030</v>
      </c>
      <c r="D268" s="304"/>
      <c r="E268" s="387">
        <f>SUM('ADICIONES  2018'!C268:E268)</f>
        <v>0</v>
      </c>
      <c r="F268" s="304"/>
      <c r="G268" s="304"/>
      <c r="H268" s="304"/>
      <c r="I268" s="304"/>
      <c r="J268" s="304"/>
      <c r="K268" s="307">
        <f t="shared" si="368"/>
        <v>0</v>
      </c>
      <c r="L268" s="304">
        <v>0</v>
      </c>
      <c r="M268" s="304">
        <v>0</v>
      </c>
      <c r="N268" s="304"/>
      <c r="O268" s="304"/>
      <c r="P268" s="304"/>
      <c r="Q268" s="304"/>
      <c r="R268" s="307">
        <f t="shared" si="452"/>
        <v>0</v>
      </c>
      <c r="S268" s="304"/>
      <c r="T268" s="304"/>
      <c r="U268" s="304"/>
      <c r="V268" s="304"/>
      <c r="W268" s="304"/>
      <c r="X268" s="304"/>
      <c r="Y268" s="304"/>
      <c r="Z268" s="304"/>
      <c r="AA268" s="307">
        <f t="shared" si="457"/>
        <v>0</v>
      </c>
      <c r="AB268" s="307">
        <f t="shared" si="349"/>
        <v>0</v>
      </c>
      <c r="AC268" s="118" t="e">
        <f t="shared" si="350"/>
        <v>#DIV/0!</v>
      </c>
    </row>
    <row r="269" spans="1:29" s="21" customFormat="1" ht="42.75" hidden="1" x14ac:dyDescent="0.2">
      <c r="A269" s="95"/>
      <c r="B269" s="100" t="s">
        <v>1031</v>
      </c>
      <c r="C269" s="101" t="s">
        <v>1032</v>
      </c>
      <c r="D269" s="304"/>
      <c r="E269" s="387">
        <f>SUM('ADICIONES  2018'!C269:E269)</f>
        <v>0</v>
      </c>
      <c r="F269" s="304"/>
      <c r="G269" s="304"/>
      <c r="H269" s="304"/>
      <c r="I269" s="304"/>
      <c r="J269" s="304"/>
      <c r="K269" s="307">
        <f t="shared" si="368"/>
        <v>0</v>
      </c>
      <c r="L269" s="304">
        <v>0</v>
      </c>
      <c r="M269" s="304">
        <v>0</v>
      </c>
      <c r="N269" s="304"/>
      <c r="O269" s="304"/>
      <c r="P269" s="304"/>
      <c r="Q269" s="304"/>
      <c r="R269" s="307">
        <f t="shared" si="452"/>
        <v>0</v>
      </c>
      <c r="S269" s="304"/>
      <c r="T269" s="304"/>
      <c r="U269" s="304"/>
      <c r="V269" s="304"/>
      <c r="W269" s="304"/>
      <c r="X269" s="304"/>
      <c r="Y269" s="304"/>
      <c r="Z269" s="304"/>
      <c r="AA269" s="307">
        <f t="shared" si="457"/>
        <v>0</v>
      </c>
      <c r="AB269" s="307">
        <f t="shared" si="349"/>
        <v>0</v>
      </c>
      <c r="AC269" s="118" t="e">
        <f t="shared" si="350"/>
        <v>#DIV/0!</v>
      </c>
    </row>
    <row r="270" spans="1:29" s="21" customFormat="1" ht="42.75" hidden="1" x14ac:dyDescent="0.2">
      <c r="A270" s="95"/>
      <c r="B270" s="100" t="s">
        <v>1033</v>
      </c>
      <c r="C270" s="101" t="s">
        <v>1034</v>
      </c>
      <c r="D270" s="304"/>
      <c r="E270" s="387">
        <f>SUM('ADICIONES  2018'!C270:E270)</f>
        <v>0</v>
      </c>
      <c r="F270" s="304"/>
      <c r="G270" s="304"/>
      <c r="H270" s="304"/>
      <c r="I270" s="304"/>
      <c r="J270" s="304"/>
      <c r="K270" s="307">
        <f t="shared" si="368"/>
        <v>0</v>
      </c>
      <c r="L270" s="304">
        <v>0</v>
      </c>
      <c r="M270" s="304">
        <v>0</v>
      </c>
      <c r="N270" s="304"/>
      <c r="O270" s="304"/>
      <c r="P270" s="304"/>
      <c r="Q270" s="304"/>
      <c r="R270" s="307">
        <f t="shared" si="452"/>
        <v>0</v>
      </c>
      <c r="S270" s="304"/>
      <c r="T270" s="304"/>
      <c r="U270" s="304"/>
      <c r="V270" s="304"/>
      <c r="W270" s="304"/>
      <c r="X270" s="304"/>
      <c r="Y270" s="304"/>
      <c r="Z270" s="304"/>
      <c r="AA270" s="307">
        <f t="shared" si="457"/>
        <v>0</v>
      </c>
      <c r="AB270" s="307">
        <f t="shared" si="349"/>
        <v>0</v>
      </c>
      <c r="AC270" s="118" t="e">
        <f t="shared" si="350"/>
        <v>#DIV/0!</v>
      </c>
    </row>
    <row r="271" spans="1:29" s="21" customFormat="1" ht="42.75" hidden="1" x14ac:dyDescent="0.2">
      <c r="A271" s="95"/>
      <c r="B271" s="100" t="s">
        <v>1035</v>
      </c>
      <c r="C271" s="101" t="s">
        <v>1036</v>
      </c>
      <c r="D271" s="304"/>
      <c r="E271" s="387">
        <f>SUM('ADICIONES  2018'!C271:E271)</f>
        <v>0</v>
      </c>
      <c r="F271" s="304"/>
      <c r="G271" s="304"/>
      <c r="H271" s="304"/>
      <c r="I271" s="304"/>
      <c r="J271" s="304"/>
      <c r="K271" s="307">
        <f t="shared" si="368"/>
        <v>0</v>
      </c>
      <c r="L271" s="304">
        <v>0</v>
      </c>
      <c r="M271" s="304">
        <v>0</v>
      </c>
      <c r="N271" s="304"/>
      <c r="O271" s="304"/>
      <c r="P271" s="304"/>
      <c r="Q271" s="304"/>
      <c r="R271" s="307">
        <f t="shared" si="452"/>
        <v>0</v>
      </c>
      <c r="S271" s="304"/>
      <c r="T271" s="304"/>
      <c r="U271" s="304"/>
      <c r="V271" s="304"/>
      <c r="W271" s="304"/>
      <c r="X271" s="304"/>
      <c r="Y271" s="304"/>
      <c r="Z271" s="304"/>
      <c r="AA271" s="307">
        <f t="shared" si="457"/>
        <v>0</v>
      </c>
      <c r="AB271" s="307">
        <f t="shared" si="349"/>
        <v>0</v>
      </c>
      <c r="AC271" s="118" t="e">
        <f t="shared" si="350"/>
        <v>#DIV/0!</v>
      </c>
    </row>
    <row r="272" spans="1:29" s="21" customFormat="1" ht="28.5" x14ac:dyDescent="0.2">
      <c r="A272" s="95"/>
      <c r="B272" s="100" t="s">
        <v>1037</v>
      </c>
      <c r="C272" s="101" t="s">
        <v>1038</v>
      </c>
      <c r="D272" s="304"/>
      <c r="E272" s="387">
        <f>SUM('ADICIONES  2018'!C272:E272)</f>
        <v>0</v>
      </c>
      <c r="F272" s="304"/>
      <c r="G272" s="304"/>
      <c r="H272" s="304"/>
      <c r="I272" s="304"/>
      <c r="J272" s="304"/>
      <c r="K272" s="307">
        <f t="shared" si="368"/>
        <v>0</v>
      </c>
      <c r="L272" s="304">
        <v>0</v>
      </c>
      <c r="M272" s="304">
        <v>28902912</v>
      </c>
      <c r="N272" s="304"/>
      <c r="O272" s="304"/>
      <c r="P272" s="304"/>
      <c r="Q272" s="304"/>
      <c r="R272" s="307">
        <f t="shared" si="452"/>
        <v>28902912</v>
      </c>
      <c r="S272" s="304"/>
      <c r="T272" s="304"/>
      <c r="U272" s="304"/>
      <c r="V272" s="304"/>
      <c r="W272" s="304"/>
      <c r="X272" s="304"/>
      <c r="Y272" s="304"/>
      <c r="Z272" s="304"/>
      <c r="AA272" s="307">
        <f t="shared" si="457"/>
        <v>0</v>
      </c>
      <c r="AB272" s="307">
        <f t="shared" si="349"/>
        <v>28902912</v>
      </c>
      <c r="AC272" s="118">
        <v>0</v>
      </c>
    </row>
    <row r="273" spans="1:29" s="21" customFormat="1" ht="42.75" hidden="1" x14ac:dyDescent="0.2">
      <c r="A273" s="95"/>
      <c r="B273" s="100" t="s">
        <v>1039</v>
      </c>
      <c r="C273" s="101" t="s">
        <v>1040</v>
      </c>
      <c r="D273" s="304"/>
      <c r="E273" s="387">
        <f>SUM('ADICIONES  2018'!C273:E273)</f>
        <v>0</v>
      </c>
      <c r="F273" s="304"/>
      <c r="G273" s="304"/>
      <c r="H273" s="304"/>
      <c r="I273" s="304"/>
      <c r="J273" s="304"/>
      <c r="K273" s="307">
        <f t="shared" si="368"/>
        <v>0</v>
      </c>
      <c r="L273" s="304">
        <v>0</v>
      </c>
      <c r="M273" s="304">
        <v>0</v>
      </c>
      <c r="N273" s="304"/>
      <c r="O273" s="304"/>
      <c r="P273" s="304"/>
      <c r="Q273" s="304"/>
      <c r="R273" s="307">
        <f t="shared" si="452"/>
        <v>0</v>
      </c>
      <c r="S273" s="304"/>
      <c r="T273" s="304"/>
      <c r="U273" s="304"/>
      <c r="V273" s="304"/>
      <c r="W273" s="304"/>
      <c r="X273" s="304"/>
      <c r="Y273" s="304"/>
      <c r="Z273" s="304"/>
      <c r="AA273" s="307">
        <f t="shared" si="457"/>
        <v>0</v>
      </c>
      <c r="AB273" s="307">
        <f t="shared" si="349"/>
        <v>0</v>
      </c>
      <c r="AC273" s="118" t="e">
        <f t="shared" si="350"/>
        <v>#DIV/0!</v>
      </c>
    </row>
    <row r="274" spans="1:29" s="21" customFormat="1" ht="42.75" hidden="1" x14ac:dyDescent="0.2">
      <c r="A274" s="95"/>
      <c r="B274" s="100" t="s">
        <v>1041</v>
      </c>
      <c r="C274" s="101" t="s">
        <v>1042</v>
      </c>
      <c r="D274" s="304"/>
      <c r="E274" s="387">
        <f>SUM('ADICIONES  2018'!C274:E274)</f>
        <v>0</v>
      </c>
      <c r="F274" s="304"/>
      <c r="G274" s="304"/>
      <c r="H274" s="304"/>
      <c r="I274" s="304"/>
      <c r="J274" s="304"/>
      <c r="K274" s="307">
        <f t="shared" si="368"/>
        <v>0</v>
      </c>
      <c r="L274" s="304">
        <v>0</v>
      </c>
      <c r="M274" s="304">
        <v>0</v>
      </c>
      <c r="N274" s="304"/>
      <c r="O274" s="304"/>
      <c r="P274" s="304"/>
      <c r="Q274" s="304"/>
      <c r="R274" s="307">
        <f t="shared" si="452"/>
        <v>0</v>
      </c>
      <c r="S274" s="304"/>
      <c r="T274" s="304"/>
      <c r="U274" s="304"/>
      <c r="V274" s="304"/>
      <c r="W274" s="304"/>
      <c r="X274" s="304"/>
      <c r="Y274" s="304"/>
      <c r="Z274" s="304"/>
      <c r="AA274" s="307">
        <f t="shared" si="457"/>
        <v>0</v>
      </c>
      <c r="AB274" s="307">
        <f t="shared" si="349"/>
        <v>0</v>
      </c>
      <c r="AC274" s="118" t="e">
        <f t="shared" si="350"/>
        <v>#DIV/0!</v>
      </c>
    </row>
    <row r="275" spans="1:29" s="21" customFormat="1" ht="28.5" hidden="1" x14ac:dyDescent="0.2">
      <c r="A275" s="95"/>
      <c r="B275" s="100" t="s">
        <v>1043</v>
      </c>
      <c r="C275" s="101" t="s">
        <v>1044</v>
      </c>
      <c r="D275" s="304"/>
      <c r="E275" s="387">
        <f>SUM('ADICIONES  2018'!C275:E275)</f>
        <v>0</v>
      </c>
      <c r="F275" s="304"/>
      <c r="G275" s="304"/>
      <c r="H275" s="304"/>
      <c r="I275" s="304"/>
      <c r="J275" s="304"/>
      <c r="K275" s="307">
        <f t="shared" si="368"/>
        <v>0</v>
      </c>
      <c r="L275" s="304">
        <v>0</v>
      </c>
      <c r="M275" s="304">
        <v>0</v>
      </c>
      <c r="N275" s="304"/>
      <c r="O275" s="304"/>
      <c r="P275" s="304"/>
      <c r="Q275" s="304"/>
      <c r="R275" s="307">
        <f t="shared" si="452"/>
        <v>0</v>
      </c>
      <c r="S275" s="304"/>
      <c r="T275" s="304"/>
      <c r="U275" s="304"/>
      <c r="V275" s="304"/>
      <c r="W275" s="304"/>
      <c r="X275" s="304"/>
      <c r="Y275" s="304"/>
      <c r="Z275" s="304"/>
      <c r="AA275" s="307">
        <f t="shared" si="457"/>
        <v>0</v>
      </c>
      <c r="AB275" s="307">
        <f t="shared" si="349"/>
        <v>0</v>
      </c>
      <c r="AC275" s="118" t="e">
        <f t="shared" si="350"/>
        <v>#DIV/0!</v>
      </c>
    </row>
    <row r="276" spans="1:29" s="21" customFormat="1" ht="42.75" hidden="1" x14ac:dyDescent="0.2">
      <c r="A276" s="95"/>
      <c r="B276" s="100" t="s">
        <v>1045</v>
      </c>
      <c r="C276" s="101" t="s">
        <v>1046</v>
      </c>
      <c r="D276" s="304"/>
      <c r="E276" s="387">
        <f>SUM('ADICIONES  2018'!C276:E276)</f>
        <v>0</v>
      </c>
      <c r="F276" s="304"/>
      <c r="G276" s="304"/>
      <c r="H276" s="304"/>
      <c r="I276" s="304"/>
      <c r="J276" s="304"/>
      <c r="K276" s="307">
        <f t="shared" si="368"/>
        <v>0</v>
      </c>
      <c r="L276" s="304">
        <v>0</v>
      </c>
      <c r="M276" s="304">
        <v>0</v>
      </c>
      <c r="N276" s="304"/>
      <c r="O276" s="304"/>
      <c r="P276" s="304"/>
      <c r="Q276" s="304"/>
      <c r="R276" s="307">
        <f t="shared" si="452"/>
        <v>0</v>
      </c>
      <c r="S276" s="304"/>
      <c r="T276" s="304"/>
      <c r="U276" s="304"/>
      <c r="V276" s="304"/>
      <c r="W276" s="304"/>
      <c r="X276" s="304"/>
      <c r="Y276" s="304"/>
      <c r="Z276" s="304"/>
      <c r="AA276" s="307">
        <f t="shared" si="457"/>
        <v>0</v>
      </c>
      <c r="AB276" s="307">
        <f t="shared" si="349"/>
        <v>0</v>
      </c>
      <c r="AC276" s="118" t="e">
        <f t="shared" si="350"/>
        <v>#DIV/0!</v>
      </c>
    </row>
    <row r="277" spans="1:29" s="21" customFormat="1" ht="42.75" hidden="1" x14ac:dyDescent="0.2">
      <c r="A277" s="95"/>
      <c r="B277" s="100" t="s">
        <v>1047</v>
      </c>
      <c r="C277" s="101" t="s">
        <v>1048</v>
      </c>
      <c r="D277" s="304"/>
      <c r="E277" s="387">
        <f>SUM('ADICIONES  2018'!C277:E277)</f>
        <v>0</v>
      </c>
      <c r="F277" s="304"/>
      <c r="G277" s="304"/>
      <c r="H277" s="304"/>
      <c r="I277" s="304"/>
      <c r="J277" s="304"/>
      <c r="K277" s="307">
        <f t="shared" si="368"/>
        <v>0</v>
      </c>
      <c r="L277" s="304">
        <v>0</v>
      </c>
      <c r="M277" s="304">
        <v>0</v>
      </c>
      <c r="N277" s="304"/>
      <c r="O277" s="304"/>
      <c r="P277" s="304"/>
      <c r="Q277" s="304"/>
      <c r="R277" s="307">
        <f t="shared" si="452"/>
        <v>0</v>
      </c>
      <c r="S277" s="304"/>
      <c r="T277" s="304"/>
      <c r="U277" s="304"/>
      <c r="V277" s="304"/>
      <c r="W277" s="304"/>
      <c r="X277" s="304"/>
      <c r="Y277" s="304"/>
      <c r="Z277" s="304"/>
      <c r="AA277" s="307">
        <f t="shared" si="457"/>
        <v>0</v>
      </c>
      <c r="AB277" s="307">
        <f t="shared" si="349"/>
        <v>0</v>
      </c>
      <c r="AC277" s="118" t="e">
        <f t="shared" si="350"/>
        <v>#DIV/0!</v>
      </c>
    </row>
    <row r="278" spans="1:29" s="21" customFormat="1" ht="42.75" hidden="1" x14ac:dyDescent="0.2">
      <c r="A278" s="95"/>
      <c r="B278" s="100" t="s">
        <v>1049</v>
      </c>
      <c r="C278" s="101" t="s">
        <v>1050</v>
      </c>
      <c r="D278" s="304"/>
      <c r="E278" s="387">
        <f>SUM('ADICIONES  2018'!C278:E278)</f>
        <v>0</v>
      </c>
      <c r="F278" s="304"/>
      <c r="G278" s="304"/>
      <c r="H278" s="304"/>
      <c r="I278" s="304"/>
      <c r="J278" s="304"/>
      <c r="K278" s="307">
        <f t="shared" si="368"/>
        <v>0</v>
      </c>
      <c r="L278" s="304">
        <v>0</v>
      </c>
      <c r="M278" s="304">
        <v>0</v>
      </c>
      <c r="N278" s="304"/>
      <c r="O278" s="304"/>
      <c r="P278" s="304"/>
      <c r="Q278" s="304"/>
      <c r="R278" s="307">
        <f t="shared" si="452"/>
        <v>0</v>
      </c>
      <c r="S278" s="304"/>
      <c r="T278" s="304"/>
      <c r="U278" s="304"/>
      <c r="V278" s="304"/>
      <c r="W278" s="304"/>
      <c r="X278" s="304"/>
      <c r="Y278" s="304"/>
      <c r="Z278" s="304"/>
      <c r="AA278" s="307">
        <f t="shared" si="457"/>
        <v>0</v>
      </c>
      <c r="AB278" s="307">
        <f t="shared" si="349"/>
        <v>0</v>
      </c>
      <c r="AC278" s="118" t="e">
        <f t="shared" si="350"/>
        <v>#DIV/0!</v>
      </c>
    </row>
    <row r="279" spans="1:29" s="21" customFormat="1" ht="42.75" hidden="1" x14ac:dyDescent="0.2">
      <c r="A279" s="95"/>
      <c r="B279" s="100" t="s">
        <v>1051</v>
      </c>
      <c r="C279" s="101" t="s">
        <v>1052</v>
      </c>
      <c r="D279" s="304"/>
      <c r="E279" s="387">
        <f>SUM('ADICIONES  2018'!C279:E279)</f>
        <v>0</v>
      </c>
      <c r="F279" s="304"/>
      <c r="G279" s="304"/>
      <c r="H279" s="304"/>
      <c r="I279" s="304"/>
      <c r="J279" s="304"/>
      <c r="K279" s="307">
        <f t="shared" si="368"/>
        <v>0</v>
      </c>
      <c r="L279" s="304">
        <v>0</v>
      </c>
      <c r="M279" s="304">
        <v>0</v>
      </c>
      <c r="N279" s="304"/>
      <c r="O279" s="304"/>
      <c r="P279" s="304"/>
      <c r="Q279" s="304"/>
      <c r="R279" s="307">
        <f t="shared" si="452"/>
        <v>0</v>
      </c>
      <c r="S279" s="304"/>
      <c r="T279" s="304"/>
      <c r="U279" s="304"/>
      <c r="V279" s="304"/>
      <c r="W279" s="304"/>
      <c r="X279" s="304"/>
      <c r="Y279" s="304"/>
      <c r="Z279" s="304"/>
      <c r="AA279" s="307">
        <f t="shared" si="457"/>
        <v>0</v>
      </c>
      <c r="AB279" s="307">
        <f t="shared" si="349"/>
        <v>0</v>
      </c>
      <c r="AC279" s="118" t="e">
        <f t="shared" si="350"/>
        <v>#DIV/0!</v>
      </c>
    </row>
    <row r="280" spans="1:29" s="21" customFormat="1" ht="42.75" hidden="1" x14ac:dyDescent="0.2">
      <c r="A280" s="95"/>
      <c r="B280" s="100" t="s">
        <v>1053</v>
      </c>
      <c r="C280" s="101" t="s">
        <v>1054</v>
      </c>
      <c r="D280" s="304"/>
      <c r="E280" s="387">
        <f>SUM('ADICIONES  2018'!C280:E280)</f>
        <v>0</v>
      </c>
      <c r="F280" s="304"/>
      <c r="G280" s="304"/>
      <c r="H280" s="304"/>
      <c r="I280" s="304"/>
      <c r="J280" s="304"/>
      <c r="K280" s="307">
        <f t="shared" si="368"/>
        <v>0</v>
      </c>
      <c r="L280" s="304">
        <v>0</v>
      </c>
      <c r="M280" s="304">
        <v>0</v>
      </c>
      <c r="N280" s="304"/>
      <c r="O280" s="304"/>
      <c r="P280" s="304"/>
      <c r="Q280" s="304"/>
      <c r="R280" s="307">
        <f t="shared" si="452"/>
        <v>0</v>
      </c>
      <c r="S280" s="304"/>
      <c r="T280" s="304"/>
      <c r="U280" s="304"/>
      <c r="V280" s="304"/>
      <c r="W280" s="304"/>
      <c r="X280" s="304"/>
      <c r="Y280" s="304"/>
      <c r="Z280" s="304"/>
      <c r="AA280" s="307">
        <f t="shared" si="457"/>
        <v>0</v>
      </c>
      <c r="AB280" s="307">
        <f t="shared" si="349"/>
        <v>0</v>
      </c>
      <c r="AC280" s="118" t="e">
        <f t="shared" si="350"/>
        <v>#DIV/0!</v>
      </c>
    </row>
    <row r="281" spans="1:29" s="21" customFormat="1" ht="42.75" hidden="1" x14ac:dyDescent="0.2">
      <c r="A281" s="95"/>
      <c r="B281" s="100" t="s">
        <v>1055</v>
      </c>
      <c r="C281" s="101" t="s">
        <v>1056</v>
      </c>
      <c r="D281" s="304"/>
      <c r="E281" s="387">
        <f>SUM('ADICIONES  2018'!C281:E281)</f>
        <v>0</v>
      </c>
      <c r="F281" s="304"/>
      <c r="G281" s="304"/>
      <c r="H281" s="304"/>
      <c r="I281" s="304"/>
      <c r="J281" s="304"/>
      <c r="K281" s="307">
        <f t="shared" si="368"/>
        <v>0</v>
      </c>
      <c r="L281" s="304">
        <v>0</v>
      </c>
      <c r="M281" s="304">
        <v>0</v>
      </c>
      <c r="N281" s="304"/>
      <c r="O281" s="304"/>
      <c r="P281" s="304"/>
      <c r="Q281" s="304"/>
      <c r="R281" s="307">
        <f t="shared" si="452"/>
        <v>0</v>
      </c>
      <c r="S281" s="304"/>
      <c r="T281" s="304"/>
      <c r="U281" s="304"/>
      <c r="V281" s="304"/>
      <c r="W281" s="304"/>
      <c r="X281" s="304"/>
      <c r="Y281" s="304"/>
      <c r="Z281" s="304"/>
      <c r="AA281" s="307">
        <f t="shared" si="457"/>
        <v>0</v>
      </c>
      <c r="AB281" s="307">
        <f t="shared" si="349"/>
        <v>0</v>
      </c>
      <c r="AC281" s="118" t="e">
        <f t="shared" si="350"/>
        <v>#DIV/0!</v>
      </c>
    </row>
    <row r="282" spans="1:29" s="21" customFormat="1" ht="28.5" hidden="1" x14ac:dyDescent="0.2">
      <c r="A282" s="95"/>
      <c r="B282" s="100" t="s">
        <v>1057</v>
      </c>
      <c r="C282" s="101" t="s">
        <v>1058</v>
      </c>
      <c r="D282" s="304"/>
      <c r="E282" s="387">
        <f>SUM('ADICIONES  2018'!C282:E282)</f>
        <v>0</v>
      </c>
      <c r="F282" s="304"/>
      <c r="G282" s="304"/>
      <c r="H282" s="304"/>
      <c r="I282" s="304"/>
      <c r="J282" s="304"/>
      <c r="K282" s="307">
        <f t="shared" si="368"/>
        <v>0</v>
      </c>
      <c r="L282" s="304">
        <v>0</v>
      </c>
      <c r="M282" s="304">
        <v>0</v>
      </c>
      <c r="N282" s="304"/>
      <c r="O282" s="304"/>
      <c r="P282" s="304"/>
      <c r="Q282" s="304"/>
      <c r="R282" s="307">
        <f t="shared" si="452"/>
        <v>0</v>
      </c>
      <c r="S282" s="304"/>
      <c r="T282" s="304"/>
      <c r="U282" s="304"/>
      <c r="V282" s="304"/>
      <c r="W282" s="304"/>
      <c r="X282" s="304"/>
      <c r="Y282" s="304"/>
      <c r="Z282" s="304"/>
      <c r="AA282" s="307">
        <f t="shared" si="457"/>
        <v>0</v>
      </c>
      <c r="AB282" s="307">
        <f t="shared" si="349"/>
        <v>0</v>
      </c>
      <c r="AC282" s="118" t="e">
        <f t="shared" si="350"/>
        <v>#DIV/0!</v>
      </c>
    </row>
    <row r="283" spans="1:29" s="21" customFormat="1" ht="42.75" hidden="1" x14ac:dyDescent="0.2">
      <c r="A283" s="95"/>
      <c r="B283" s="100" t="s">
        <v>1059</v>
      </c>
      <c r="C283" s="101" t="s">
        <v>1060</v>
      </c>
      <c r="D283" s="304"/>
      <c r="E283" s="387">
        <f>SUM('ADICIONES  2018'!C283:E283)</f>
        <v>0</v>
      </c>
      <c r="F283" s="304"/>
      <c r="G283" s="304"/>
      <c r="H283" s="304"/>
      <c r="I283" s="304"/>
      <c r="J283" s="304"/>
      <c r="K283" s="307">
        <f t="shared" si="368"/>
        <v>0</v>
      </c>
      <c r="L283" s="304">
        <v>0</v>
      </c>
      <c r="M283" s="304">
        <v>0</v>
      </c>
      <c r="N283" s="304"/>
      <c r="O283" s="304"/>
      <c r="P283" s="304"/>
      <c r="Q283" s="304"/>
      <c r="R283" s="307">
        <f t="shared" si="452"/>
        <v>0</v>
      </c>
      <c r="S283" s="304"/>
      <c r="T283" s="304"/>
      <c r="U283" s="304"/>
      <c r="V283" s="304"/>
      <c r="W283" s="304"/>
      <c r="X283" s="304"/>
      <c r="Y283" s="304"/>
      <c r="Z283" s="304"/>
      <c r="AA283" s="307">
        <f t="shared" si="457"/>
        <v>0</v>
      </c>
      <c r="AB283" s="307">
        <f t="shared" si="349"/>
        <v>0</v>
      </c>
      <c r="AC283" s="118" t="e">
        <f t="shared" si="350"/>
        <v>#DIV/0!</v>
      </c>
    </row>
    <row r="284" spans="1:29" s="21" customFormat="1" ht="42.75" hidden="1" x14ac:dyDescent="0.2">
      <c r="A284" s="95"/>
      <c r="B284" s="100" t="s">
        <v>1061</v>
      </c>
      <c r="C284" s="101" t="s">
        <v>1062</v>
      </c>
      <c r="D284" s="304"/>
      <c r="E284" s="387">
        <f>SUM('ADICIONES  2018'!C284:E284)</f>
        <v>0</v>
      </c>
      <c r="F284" s="304"/>
      <c r="G284" s="304"/>
      <c r="H284" s="304"/>
      <c r="I284" s="304"/>
      <c r="J284" s="304"/>
      <c r="K284" s="307">
        <f t="shared" si="368"/>
        <v>0</v>
      </c>
      <c r="L284" s="304">
        <v>0</v>
      </c>
      <c r="M284" s="304">
        <v>0</v>
      </c>
      <c r="N284" s="304"/>
      <c r="O284" s="304"/>
      <c r="P284" s="304"/>
      <c r="Q284" s="304"/>
      <c r="R284" s="307">
        <f t="shared" si="452"/>
        <v>0</v>
      </c>
      <c r="S284" s="304"/>
      <c r="T284" s="304"/>
      <c r="U284" s="304"/>
      <c r="V284" s="304"/>
      <c r="W284" s="304"/>
      <c r="X284" s="304"/>
      <c r="Y284" s="304"/>
      <c r="Z284" s="304"/>
      <c r="AA284" s="307">
        <f t="shared" si="457"/>
        <v>0</v>
      </c>
      <c r="AB284" s="307">
        <f t="shared" si="349"/>
        <v>0</v>
      </c>
      <c r="AC284" s="118" t="e">
        <f t="shared" si="350"/>
        <v>#DIV/0!</v>
      </c>
    </row>
    <row r="285" spans="1:29" s="21" customFormat="1" ht="42.75" hidden="1" x14ac:dyDescent="0.2">
      <c r="A285" s="95"/>
      <c r="B285" s="100" t="s">
        <v>1063</v>
      </c>
      <c r="C285" s="101" t="s">
        <v>1064</v>
      </c>
      <c r="D285" s="304"/>
      <c r="E285" s="387">
        <f>SUM('ADICIONES  2018'!C285:E285)</f>
        <v>0</v>
      </c>
      <c r="F285" s="304"/>
      <c r="G285" s="304"/>
      <c r="H285" s="304"/>
      <c r="I285" s="304"/>
      <c r="J285" s="304"/>
      <c r="K285" s="307">
        <f t="shared" si="368"/>
        <v>0</v>
      </c>
      <c r="L285" s="304">
        <v>0</v>
      </c>
      <c r="M285" s="304">
        <v>0</v>
      </c>
      <c r="N285" s="304"/>
      <c r="O285" s="304"/>
      <c r="P285" s="304"/>
      <c r="Q285" s="304"/>
      <c r="R285" s="307">
        <f t="shared" si="452"/>
        <v>0</v>
      </c>
      <c r="S285" s="304"/>
      <c r="T285" s="304"/>
      <c r="U285" s="304"/>
      <c r="V285" s="304"/>
      <c r="W285" s="304"/>
      <c r="X285" s="304"/>
      <c r="Y285" s="304"/>
      <c r="Z285" s="304"/>
      <c r="AA285" s="307">
        <f t="shared" si="457"/>
        <v>0</v>
      </c>
      <c r="AB285" s="307">
        <f t="shared" si="349"/>
        <v>0</v>
      </c>
      <c r="AC285" s="118" t="e">
        <f t="shared" si="350"/>
        <v>#DIV/0!</v>
      </c>
    </row>
    <row r="286" spans="1:29" s="21" customFormat="1" ht="42.75" hidden="1" x14ac:dyDescent="0.2">
      <c r="A286" s="95"/>
      <c r="B286" s="100" t="s">
        <v>1065</v>
      </c>
      <c r="C286" s="101" t="s">
        <v>1066</v>
      </c>
      <c r="D286" s="304"/>
      <c r="E286" s="387">
        <f>SUM('ADICIONES  2018'!C286:E286)</f>
        <v>0</v>
      </c>
      <c r="F286" s="304"/>
      <c r="G286" s="304"/>
      <c r="H286" s="304"/>
      <c r="I286" s="304"/>
      <c r="J286" s="304"/>
      <c r="K286" s="307">
        <f t="shared" si="368"/>
        <v>0</v>
      </c>
      <c r="L286" s="304">
        <v>0</v>
      </c>
      <c r="M286" s="304">
        <v>0</v>
      </c>
      <c r="N286" s="304"/>
      <c r="O286" s="304"/>
      <c r="P286" s="304"/>
      <c r="Q286" s="304"/>
      <c r="R286" s="307">
        <f t="shared" si="452"/>
        <v>0</v>
      </c>
      <c r="S286" s="304"/>
      <c r="T286" s="304"/>
      <c r="U286" s="304"/>
      <c r="V286" s="304"/>
      <c r="W286" s="304"/>
      <c r="X286" s="304"/>
      <c r="Y286" s="304"/>
      <c r="Z286" s="304"/>
      <c r="AA286" s="307">
        <f t="shared" si="457"/>
        <v>0</v>
      </c>
      <c r="AB286" s="307">
        <f t="shared" si="349"/>
        <v>0</v>
      </c>
      <c r="AC286" s="118" t="e">
        <f t="shared" si="350"/>
        <v>#DIV/0!</v>
      </c>
    </row>
    <row r="287" spans="1:29" s="21" customFormat="1" ht="42.75" x14ac:dyDescent="0.2">
      <c r="A287" s="95"/>
      <c r="B287" s="100" t="s">
        <v>1067</v>
      </c>
      <c r="C287" s="101" t="s">
        <v>1068</v>
      </c>
      <c r="D287" s="304"/>
      <c r="E287" s="387">
        <f>SUM('ADICIONES  2018'!C287:E287)</f>
        <v>0</v>
      </c>
      <c r="F287" s="304"/>
      <c r="G287" s="304"/>
      <c r="H287" s="304"/>
      <c r="I287" s="304"/>
      <c r="J287" s="304"/>
      <c r="K287" s="307">
        <f t="shared" si="368"/>
        <v>0</v>
      </c>
      <c r="L287" s="304">
        <v>0</v>
      </c>
      <c r="M287" s="304">
        <v>3670577</v>
      </c>
      <c r="N287" s="304"/>
      <c r="O287" s="304"/>
      <c r="P287" s="304"/>
      <c r="Q287" s="304"/>
      <c r="R287" s="307">
        <f t="shared" si="452"/>
        <v>3670577</v>
      </c>
      <c r="S287" s="304"/>
      <c r="T287" s="304"/>
      <c r="U287" s="304"/>
      <c r="V287" s="304"/>
      <c r="W287" s="304"/>
      <c r="X287" s="304"/>
      <c r="Y287" s="304"/>
      <c r="Z287" s="304"/>
      <c r="AA287" s="307">
        <f t="shared" si="457"/>
        <v>0</v>
      </c>
      <c r="AB287" s="307">
        <f t="shared" si="349"/>
        <v>3670577</v>
      </c>
      <c r="AC287" s="118">
        <v>0</v>
      </c>
    </row>
    <row r="288" spans="1:29" s="21" customFormat="1" ht="28.5" hidden="1" x14ac:dyDescent="0.2">
      <c r="A288" s="95"/>
      <c r="B288" s="100" t="s">
        <v>1069</v>
      </c>
      <c r="C288" s="101" t="s">
        <v>1070</v>
      </c>
      <c r="D288" s="304"/>
      <c r="E288" s="387">
        <f>SUM('ADICIONES  2018'!C288:E288)</f>
        <v>0</v>
      </c>
      <c r="F288" s="304"/>
      <c r="G288" s="304"/>
      <c r="H288" s="304"/>
      <c r="I288" s="304"/>
      <c r="J288" s="304"/>
      <c r="K288" s="307">
        <f t="shared" si="368"/>
        <v>0</v>
      </c>
      <c r="L288" s="304">
        <v>0</v>
      </c>
      <c r="M288" s="304">
        <v>0</v>
      </c>
      <c r="N288" s="304"/>
      <c r="O288" s="304"/>
      <c r="P288" s="304"/>
      <c r="Q288" s="304"/>
      <c r="R288" s="307">
        <f t="shared" si="452"/>
        <v>0</v>
      </c>
      <c r="S288" s="304"/>
      <c r="T288" s="304"/>
      <c r="U288" s="304"/>
      <c r="V288" s="304"/>
      <c r="W288" s="304"/>
      <c r="X288" s="304"/>
      <c r="Y288" s="304"/>
      <c r="Z288" s="304"/>
      <c r="AA288" s="307">
        <f t="shared" si="457"/>
        <v>0</v>
      </c>
      <c r="AB288" s="307">
        <f t="shared" si="349"/>
        <v>0</v>
      </c>
      <c r="AC288" s="118" t="e">
        <f t="shared" si="350"/>
        <v>#DIV/0!</v>
      </c>
    </row>
    <row r="289" spans="1:29" s="21" customFormat="1" ht="28.5" hidden="1" x14ac:dyDescent="0.2">
      <c r="A289" s="95"/>
      <c r="B289" s="100" t="s">
        <v>1071</v>
      </c>
      <c r="C289" s="101" t="s">
        <v>1072</v>
      </c>
      <c r="D289" s="304"/>
      <c r="E289" s="387">
        <f>SUM('ADICIONES  2018'!C289:E289)</f>
        <v>0</v>
      </c>
      <c r="F289" s="304"/>
      <c r="G289" s="304"/>
      <c r="H289" s="304"/>
      <c r="I289" s="304"/>
      <c r="J289" s="304"/>
      <c r="K289" s="307">
        <f t="shared" si="368"/>
        <v>0</v>
      </c>
      <c r="L289" s="304">
        <v>0</v>
      </c>
      <c r="M289" s="304">
        <v>0</v>
      </c>
      <c r="N289" s="304"/>
      <c r="O289" s="304"/>
      <c r="P289" s="304"/>
      <c r="Q289" s="304"/>
      <c r="R289" s="307">
        <f t="shared" si="452"/>
        <v>0</v>
      </c>
      <c r="S289" s="304"/>
      <c r="T289" s="304"/>
      <c r="U289" s="304"/>
      <c r="V289" s="304"/>
      <c r="W289" s="304"/>
      <c r="X289" s="304"/>
      <c r="Y289" s="304"/>
      <c r="Z289" s="304"/>
      <c r="AA289" s="307">
        <f t="shared" si="457"/>
        <v>0</v>
      </c>
      <c r="AB289" s="307">
        <f t="shared" si="349"/>
        <v>0</v>
      </c>
      <c r="AC289" s="118" t="e">
        <f t="shared" si="350"/>
        <v>#DIV/0!</v>
      </c>
    </row>
    <row r="290" spans="1:29" s="21" customFormat="1" ht="42.75" hidden="1" x14ac:dyDescent="0.2">
      <c r="A290" s="95"/>
      <c r="B290" s="100" t="s">
        <v>1073</v>
      </c>
      <c r="C290" s="101" t="s">
        <v>1074</v>
      </c>
      <c r="D290" s="304"/>
      <c r="E290" s="387">
        <f>SUM('ADICIONES  2018'!C290:E290)</f>
        <v>0</v>
      </c>
      <c r="F290" s="304"/>
      <c r="G290" s="304"/>
      <c r="H290" s="304"/>
      <c r="I290" s="304"/>
      <c r="J290" s="304"/>
      <c r="K290" s="307">
        <f t="shared" si="368"/>
        <v>0</v>
      </c>
      <c r="L290" s="304">
        <v>0</v>
      </c>
      <c r="M290" s="304">
        <v>0</v>
      </c>
      <c r="N290" s="304"/>
      <c r="O290" s="304"/>
      <c r="P290" s="304"/>
      <c r="Q290" s="304"/>
      <c r="R290" s="307">
        <f t="shared" si="452"/>
        <v>0</v>
      </c>
      <c r="S290" s="304"/>
      <c r="T290" s="304"/>
      <c r="U290" s="304"/>
      <c r="V290" s="304"/>
      <c r="W290" s="304"/>
      <c r="X290" s="304"/>
      <c r="Y290" s="304"/>
      <c r="Z290" s="304"/>
      <c r="AA290" s="307">
        <f t="shared" si="457"/>
        <v>0</v>
      </c>
      <c r="AB290" s="307">
        <f t="shared" si="349"/>
        <v>0</v>
      </c>
      <c r="AC290" s="118" t="e">
        <f t="shared" si="350"/>
        <v>#DIV/0!</v>
      </c>
    </row>
    <row r="291" spans="1:29" s="21" customFormat="1" ht="28.5" x14ac:dyDescent="0.2">
      <c r="A291" s="95"/>
      <c r="B291" s="100" t="s">
        <v>1075</v>
      </c>
      <c r="C291" s="101" t="s">
        <v>1076</v>
      </c>
      <c r="D291" s="304"/>
      <c r="E291" s="387">
        <f>SUM('ADICIONES  2018'!C291:E291)</f>
        <v>0</v>
      </c>
      <c r="F291" s="304"/>
      <c r="G291" s="304"/>
      <c r="H291" s="304"/>
      <c r="I291" s="304"/>
      <c r="J291" s="304"/>
      <c r="K291" s="307">
        <f t="shared" si="368"/>
        <v>0</v>
      </c>
      <c r="L291" s="304">
        <v>12143162</v>
      </c>
      <c r="M291" s="304">
        <v>0</v>
      </c>
      <c r="N291" s="304"/>
      <c r="O291" s="304"/>
      <c r="P291" s="304"/>
      <c r="Q291" s="304"/>
      <c r="R291" s="307">
        <f t="shared" si="452"/>
        <v>12143162</v>
      </c>
      <c r="S291" s="304"/>
      <c r="T291" s="304"/>
      <c r="U291" s="304"/>
      <c r="V291" s="304"/>
      <c r="W291" s="304"/>
      <c r="X291" s="304"/>
      <c r="Y291" s="304"/>
      <c r="Z291" s="304"/>
      <c r="AA291" s="307">
        <f t="shared" si="457"/>
        <v>0</v>
      </c>
      <c r="AB291" s="307">
        <f t="shared" si="349"/>
        <v>12143162</v>
      </c>
      <c r="AC291" s="118">
        <v>0</v>
      </c>
    </row>
    <row r="292" spans="1:29" s="21" customFormat="1" ht="42.75" hidden="1" x14ac:dyDescent="0.2">
      <c r="A292" s="95"/>
      <c r="B292" s="100" t="s">
        <v>1077</v>
      </c>
      <c r="C292" s="101" t="s">
        <v>1078</v>
      </c>
      <c r="D292" s="304"/>
      <c r="E292" s="387">
        <f>SUM('ADICIONES  2018'!C292:E292)</f>
        <v>0</v>
      </c>
      <c r="F292" s="304"/>
      <c r="G292" s="304"/>
      <c r="H292" s="304"/>
      <c r="I292" s="304"/>
      <c r="J292" s="304"/>
      <c r="K292" s="307">
        <f t="shared" si="368"/>
        <v>0</v>
      </c>
      <c r="L292" s="304">
        <v>0</v>
      </c>
      <c r="M292" s="304">
        <v>0</v>
      </c>
      <c r="N292" s="304"/>
      <c r="O292" s="304"/>
      <c r="P292" s="304"/>
      <c r="Q292" s="304"/>
      <c r="R292" s="307">
        <f t="shared" si="452"/>
        <v>0</v>
      </c>
      <c r="S292" s="304"/>
      <c r="T292" s="304"/>
      <c r="U292" s="304"/>
      <c r="V292" s="304"/>
      <c r="W292" s="304"/>
      <c r="X292" s="304"/>
      <c r="Y292" s="304"/>
      <c r="Z292" s="304"/>
      <c r="AA292" s="307">
        <f t="shared" si="457"/>
        <v>0</v>
      </c>
      <c r="AB292" s="307">
        <f t="shared" si="349"/>
        <v>0</v>
      </c>
      <c r="AC292" s="118" t="e">
        <f t="shared" si="350"/>
        <v>#DIV/0!</v>
      </c>
    </row>
    <row r="293" spans="1:29" s="21" customFormat="1" ht="28.5" hidden="1" x14ac:dyDescent="0.2">
      <c r="A293" s="95"/>
      <c r="B293" s="100" t="s">
        <v>1079</v>
      </c>
      <c r="C293" s="101" t="s">
        <v>1080</v>
      </c>
      <c r="D293" s="304"/>
      <c r="E293" s="387">
        <f>SUM('ADICIONES  2018'!C293:E293)</f>
        <v>0</v>
      </c>
      <c r="F293" s="304"/>
      <c r="G293" s="304"/>
      <c r="H293" s="304"/>
      <c r="I293" s="304"/>
      <c r="J293" s="304"/>
      <c r="K293" s="307">
        <f t="shared" si="368"/>
        <v>0</v>
      </c>
      <c r="L293" s="304">
        <v>0</v>
      </c>
      <c r="M293" s="304">
        <v>0</v>
      </c>
      <c r="N293" s="304"/>
      <c r="O293" s="304"/>
      <c r="P293" s="304"/>
      <c r="Q293" s="304"/>
      <c r="R293" s="307">
        <f t="shared" si="452"/>
        <v>0</v>
      </c>
      <c r="S293" s="304"/>
      <c r="T293" s="304"/>
      <c r="U293" s="304"/>
      <c r="V293" s="304"/>
      <c r="W293" s="304"/>
      <c r="X293" s="304"/>
      <c r="Y293" s="304"/>
      <c r="Z293" s="304"/>
      <c r="AA293" s="307">
        <f t="shared" si="457"/>
        <v>0</v>
      </c>
      <c r="AB293" s="307">
        <f t="shared" si="349"/>
        <v>0</v>
      </c>
      <c r="AC293" s="118" t="e">
        <f t="shared" si="350"/>
        <v>#DIV/0!</v>
      </c>
    </row>
    <row r="294" spans="1:29" s="21" customFormat="1" ht="42.75" hidden="1" x14ac:dyDescent="0.2">
      <c r="A294" s="95"/>
      <c r="B294" s="100" t="s">
        <v>1081</v>
      </c>
      <c r="C294" s="101" t="s">
        <v>1082</v>
      </c>
      <c r="D294" s="304"/>
      <c r="E294" s="387">
        <f>SUM('ADICIONES  2018'!C294:E294)</f>
        <v>0</v>
      </c>
      <c r="F294" s="304"/>
      <c r="G294" s="304"/>
      <c r="H294" s="304"/>
      <c r="I294" s="304"/>
      <c r="J294" s="304"/>
      <c r="K294" s="307">
        <f t="shared" si="368"/>
        <v>0</v>
      </c>
      <c r="L294" s="304">
        <v>0</v>
      </c>
      <c r="M294" s="304">
        <v>0</v>
      </c>
      <c r="N294" s="304"/>
      <c r="O294" s="304"/>
      <c r="P294" s="304"/>
      <c r="Q294" s="304"/>
      <c r="R294" s="307">
        <f t="shared" si="452"/>
        <v>0</v>
      </c>
      <c r="S294" s="304"/>
      <c r="T294" s="304"/>
      <c r="U294" s="304"/>
      <c r="V294" s="304"/>
      <c r="W294" s="304"/>
      <c r="X294" s="304"/>
      <c r="Y294" s="304"/>
      <c r="Z294" s="304"/>
      <c r="AA294" s="307">
        <f t="shared" si="457"/>
        <v>0</v>
      </c>
      <c r="AB294" s="307">
        <f t="shared" si="349"/>
        <v>0</v>
      </c>
      <c r="AC294" s="118" t="e">
        <f t="shared" si="350"/>
        <v>#DIV/0!</v>
      </c>
    </row>
    <row r="295" spans="1:29" s="21" customFormat="1" ht="42.75" hidden="1" x14ac:dyDescent="0.2">
      <c r="A295" s="95"/>
      <c r="B295" s="100" t="s">
        <v>1083</v>
      </c>
      <c r="C295" s="101" t="s">
        <v>1084</v>
      </c>
      <c r="D295" s="304"/>
      <c r="E295" s="387">
        <f>SUM('ADICIONES  2018'!C295:E295)</f>
        <v>0</v>
      </c>
      <c r="F295" s="304"/>
      <c r="G295" s="304"/>
      <c r="H295" s="304"/>
      <c r="I295" s="304"/>
      <c r="J295" s="304"/>
      <c r="K295" s="307">
        <f t="shared" si="368"/>
        <v>0</v>
      </c>
      <c r="L295" s="304">
        <v>0</v>
      </c>
      <c r="M295" s="304">
        <v>0</v>
      </c>
      <c r="N295" s="304"/>
      <c r="O295" s="304"/>
      <c r="P295" s="304"/>
      <c r="Q295" s="304"/>
      <c r="R295" s="307">
        <f t="shared" si="452"/>
        <v>0</v>
      </c>
      <c r="S295" s="304"/>
      <c r="T295" s="304"/>
      <c r="U295" s="304"/>
      <c r="V295" s="304"/>
      <c r="W295" s="304"/>
      <c r="X295" s="304"/>
      <c r="Y295" s="304"/>
      <c r="Z295" s="304"/>
      <c r="AA295" s="307">
        <f t="shared" si="457"/>
        <v>0</v>
      </c>
      <c r="AB295" s="307">
        <f t="shared" si="349"/>
        <v>0</v>
      </c>
      <c r="AC295" s="118" t="e">
        <f t="shared" si="350"/>
        <v>#DIV/0!</v>
      </c>
    </row>
    <row r="296" spans="1:29" s="21" customFormat="1" ht="42.75" hidden="1" x14ac:dyDescent="0.2">
      <c r="A296" s="95"/>
      <c r="B296" s="100" t="s">
        <v>1085</v>
      </c>
      <c r="C296" s="101" t="s">
        <v>1086</v>
      </c>
      <c r="D296" s="304"/>
      <c r="E296" s="387">
        <f>SUM('ADICIONES  2018'!C296:E296)</f>
        <v>0</v>
      </c>
      <c r="F296" s="304"/>
      <c r="G296" s="304"/>
      <c r="H296" s="304"/>
      <c r="I296" s="304"/>
      <c r="J296" s="304"/>
      <c r="K296" s="307">
        <f t="shared" si="368"/>
        <v>0</v>
      </c>
      <c r="L296" s="304">
        <v>0</v>
      </c>
      <c r="M296" s="304">
        <v>0</v>
      </c>
      <c r="N296" s="304"/>
      <c r="O296" s="304"/>
      <c r="P296" s="304"/>
      <c r="Q296" s="304"/>
      <c r="R296" s="307">
        <f t="shared" si="452"/>
        <v>0</v>
      </c>
      <c r="S296" s="304"/>
      <c r="T296" s="304"/>
      <c r="U296" s="304"/>
      <c r="V296" s="304"/>
      <c r="W296" s="304"/>
      <c r="X296" s="304"/>
      <c r="Y296" s="304"/>
      <c r="Z296" s="304"/>
      <c r="AA296" s="307">
        <f t="shared" si="457"/>
        <v>0</v>
      </c>
      <c r="AB296" s="307">
        <f t="shared" si="349"/>
        <v>0</v>
      </c>
      <c r="AC296" s="118" t="e">
        <f t="shared" si="350"/>
        <v>#DIV/0!</v>
      </c>
    </row>
    <row r="297" spans="1:29" s="21" customFormat="1" ht="42.75" hidden="1" x14ac:dyDescent="0.2">
      <c r="A297" s="95"/>
      <c r="B297" s="100" t="s">
        <v>1087</v>
      </c>
      <c r="C297" s="101" t="s">
        <v>1088</v>
      </c>
      <c r="D297" s="304"/>
      <c r="E297" s="387">
        <f>SUM('ADICIONES  2018'!C297:E297)</f>
        <v>0</v>
      </c>
      <c r="F297" s="304"/>
      <c r="G297" s="304"/>
      <c r="H297" s="304"/>
      <c r="I297" s="304"/>
      <c r="J297" s="304"/>
      <c r="K297" s="307">
        <f t="shared" si="368"/>
        <v>0</v>
      </c>
      <c r="L297" s="304">
        <v>0</v>
      </c>
      <c r="M297" s="304">
        <v>0</v>
      </c>
      <c r="N297" s="304"/>
      <c r="O297" s="304"/>
      <c r="P297" s="304"/>
      <c r="Q297" s="304"/>
      <c r="R297" s="307">
        <f t="shared" si="452"/>
        <v>0</v>
      </c>
      <c r="S297" s="304"/>
      <c r="T297" s="304"/>
      <c r="U297" s="304"/>
      <c r="V297" s="304"/>
      <c r="W297" s="304"/>
      <c r="X297" s="304"/>
      <c r="Y297" s="304"/>
      <c r="Z297" s="304"/>
      <c r="AA297" s="307">
        <f t="shared" si="457"/>
        <v>0</v>
      </c>
      <c r="AB297" s="307">
        <f t="shared" si="349"/>
        <v>0</v>
      </c>
      <c r="AC297" s="118" t="e">
        <f t="shared" si="350"/>
        <v>#DIV/0!</v>
      </c>
    </row>
    <row r="298" spans="1:29" s="21" customFormat="1" ht="28.5" hidden="1" x14ac:dyDescent="0.2">
      <c r="A298" s="95"/>
      <c r="B298" s="100" t="s">
        <v>1089</v>
      </c>
      <c r="C298" s="101" t="s">
        <v>1090</v>
      </c>
      <c r="D298" s="304"/>
      <c r="E298" s="387">
        <f>SUM('ADICIONES  2018'!C298:E298)</f>
        <v>0</v>
      </c>
      <c r="F298" s="304"/>
      <c r="G298" s="304"/>
      <c r="H298" s="304"/>
      <c r="I298" s="304"/>
      <c r="J298" s="304"/>
      <c r="K298" s="307">
        <f t="shared" si="368"/>
        <v>0</v>
      </c>
      <c r="L298" s="304">
        <v>0</v>
      </c>
      <c r="M298" s="304">
        <v>0</v>
      </c>
      <c r="N298" s="304"/>
      <c r="O298" s="304"/>
      <c r="P298" s="304"/>
      <c r="Q298" s="304"/>
      <c r="R298" s="307">
        <f t="shared" si="452"/>
        <v>0</v>
      </c>
      <c r="S298" s="304"/>
      <c r="T298" s="304"/>
      <c r="U298" s="304"/>
      <c r="V298" s="304"/>
      <c r="W298" s="304"/>
      <c r="X298" s="304"/>
      <c r="Y298" s="304"/>
      <c r="Z298" s="304"/>
      <c r="AA298" s="307">
        <f t="shared" si="457"/>
        <v>0</v>
      </c>
      <c r="AB298" s="307">
        <f t="shared" si="349"/>
        <v>0</v>
      </c>
      <c r="AC298" s="118" t="e">
        <f t="shared" si="350"/>
        <v>#DIV/0!</v>
      </c>
    </row>
    <row r="299" spans="1:29" s="21" customFormat="1" ht="42.75" hidden="1" x14ac:dyDescent="0.2">
      <c r="A299" s="95"/>
      <c r="B299" s="100" t="s">
        <v>1091</v>
      </c>
      <c r="C299" s="101" t="s">
        <v>1092</v>
      </c>
      <c r="D299" s="304"/>
      <c r="E299" s="387">
        <f>SUM('ADICIONES  2018'!C299:E299)</f>
        <v>0</v>
      </c>
      <c r="F299" s="304"/>
      <c r="G299" s="304"/>
      <c r="H299" s="304"/>
      <c r="I299" s="304"/>
      <c r="J299" s="304"/>
      <c r="K299" s="307">
        <f t="shared" si="368"/>
        <v>0</v>
      </c>
      <c r="L299" s="304">
        <v>0</v>
      </c>
      <c r="M299" s="304">
        <v>0</v>
      </c>
      <c r="N299" s="304"/>
      <c r="O299" s="304"/>
      <c r="P299" s="304"/>
      <c r="Q299" s="304"/>
      <c r="R299" s="307">
        <f t="shared" si="452"/>
        <v>0</v>
      </c>
      <c r="S299" s="304"/>
      <c r="T299" s="304"/>
      <c r="U299" s="304"/>
      <c r="V299" s="304"/>
      <c r="W299" s="304"/>
      <c r="X299" s="304"/>
      <c r="Y299" s="304"/>
      <c r="Z299" s="304"/>
      <c r="AA299" s="307">
        <f t="shared" si="457"/>
        <v>0</v>
      </c>
      <c r="AB299" s="307">
        <f t="shared" si="349"/>
        <v>0</v>
      </c>
      <c r="AC299" s="118" t="e">
        <f t="shared" si="350"/>
        <v>#DIV/0!</v>
      </c>
    </row>
    <row r="300" spans="1:29" s="21" customFormat="1" ht="42.75" hidden="1" x14ac:dyDescent="0.2">
      <c r="A300" s="95"/>
      <c r="B300" s="100" t="s">
        <v>1093</v>
      </c>
      <c r="C300" s="101" t="s">
        <v>1094</v>
      </c>
      <c r="D300" s="304"/>
      <c r="E300" s="387">
        <f>SUM('ADICIONES  2018'!C300:E300)</f>
        <v>0</v>
      </c>
      <c r="F300" s="304"/>
      <c r="G300" s="304"/>
      <c r="H300" s="304"/>
      <c r="I300" s="304"/>
      <c r="J300" s="304"/>
      <c r="K300" s="307">
        <f t="shared" si="368"/>
        <v>0</v>
      </c>
      <c r="L300" s="304">
        <v>0</v>
      </c>
      <c r="M300" s="304">
        <v>0</v>
      </c>
      <c r="N300" s="304"/>
      <c r="O300" s="304"/>
      <c r="P300" s="304"/>
      <c r="Q300" s="304"/>
      <c r="R300" s="307">
        <f t="shared" si="452"/>
        <v>0</v>
      </c>
      <c r="S300" s="304"/>
      <c r="T300" s="304"/>
      <c r="U300" s="304"/>
      <c r="V300" s="304"/>
      <c r="W300" s="304"/>
      <c r="X300" s="304"/>
      <c r="Y300" s="304"/>
      <c r="Z300" s="304"/>
      <c r="AA300" s="307">
        <f t="shared" si="457"/>
        <v>0</v>
      </c>
      <c r="AB300" s="307">
        <f t="shared" si="349"/>
        <v>0</v>
      </c>
      <c r="AC300" s="118" t="e">
        <f t="shared" si="350"/>
        <v>#DIV/0!</v>
      </c>
    </row>
    <row r="301" spans="1:29" s="21" customFormat="1" ht="42.75" x14ac:dyDescent="0.2">
      <c r="A301" s="95"/>
      <c r="B301" s="100" t="s">
        <v>1095</v>
      </c>
      <c r="C301" s="101" t="s">
        <v>1096</v>
      </c>
      <c r="D301" s="304"/>
      <c r="E301" s="387">
        <f>SUM('ADICIONES  2018'!C301:E301)</f>
        <v>0</v>
      </c>
      <c r="F301" s="304"/>
      <c r="G301" s="304"/>
      <c r="H301" s="304"/>
      <c r="I301" s="304"/>
      <c r="J301" s="304"/>
      <c r="K301" s="307">
        <f t="shared" si="368"/>
        <v>0</v>
      </c>
      <c r="L301" s="304">
        <v>5488649.4000000004</v>
      </c>
      <c r="M301" s="304">
        <v>0</v>
      </c>
      <c r="N301" s="304"/>
      <c r="O301" s="304"/>
      <c r="P301" s="304"/>
      <c r="Q301" s="304"/>
      <c r="R301" s="307">
        <f t="shared" si="452"/>
        <v>5488649.4000000004</v>
      </c>
      <c r="S301" s="304"/>
      <c r="T301" s="304"/>
      <c r="U301" s="304"/>
      <c r="V301" s="304"/>
      <c r="W301" s="304"/>
      <c r="X301" s="304"/>
      <c r="Y301" s="304"/>
      <c r="Z301" s="304"/>
      <c r="AA301" s="307">
        <f t="shared" si="457"/>
        <v>0</v>
      </c>
      <c r="AB301" s="307">
        <f t="shared" si="349"/>
        <v>5488649.4000000004</v>
      </c>
      <c r="AC301" s="118">
        <v>0</v>
      </c>
    </row>
    <row r="302" spans="1:29" s="21" customFormat="1" ht="28.5" hidden="1" x14ac:dyDescent="0.2">
      <c r="A302" s="95"/>
      <c r="B302" s="100" t="s">
        <v>1097</v>
      </c>
      <c r="C302" s="101" t="s">
        <v>1098</v>
      </c>
      <c r="D302" s="304"/>
      <c r="E302" s="387">
        <f>SUM('ADICIONES  2018'!C302:E302)</f>
        <v>0</v>
      </c>
      <c r="F302" s="304"/>
      <c r="G302" s="304"/>
      <c r="H302" s="304"/>
      <c r="I302" s="304"/>
      <c r="J302" s="304"/>
      <c r="K302" s="307">
        <f t="shared" si="368"/>
        <v>0</v>
      </c>
      <c r="L302" s="304">
        <v>0</v>
      </c>
      <c r="M302" s="304">
        <v>0</v>
      </c>
      <c r="N302" s="304"/>
      <c r="O302" s="304"/>
      <c r="P302" s="304"/>
      <c r="Q302" s="304"/>
      <c r="R302" s="307">
        <f t="shared" si="452"/>
        <v>0</v>
      </c>
      <c r="S302" s="304"/>
      <c r="T302" s="304"/>
      <c r="U302" s="304"/>
      <c r="V302" s="304"/>
      <c r="W302" s="304"/>
      <c r="X302" s="304"/>
      <c r="Y302" s="304"/>
      <c r="Z302" s="304"/>
      <c r="AA302" s="307">
        <f t="shared" si="457"/>
        <v>0</v>
      </c>
      <c r="AB302" s="307">
        <f t="shared" si="349"/>
        <v>0</v>
      </c>
      <c r="AC302" s="118" t="e">
        <f t="shared" si="350"/>
        <v>#DIV/0!</v>
      </c>
    </row>
    <row r="303" spans="1:29" s="21" customFormat="1" ht="42.75" x14ac:dyDescent="0.2">
      <c r="A303" s="95"/>
      <c r="B303" s="100" t="s">
        <v>1099</v>
      </c>
      <c r="C303" s="101" t="s">
        <v>1100</v>
      </c>
      <c r="D303" s="304"/>
      <c r="E303" s="387">
        <f>SUM('ADICIONES  2018'!C303:E303)</f>
        <v>0</v>
      </c>
      <c r="F303" s="304"/>
      <c r="G303" s="304"/>
      <c r="H303" s="304"/>
      <c r="I303" s="304"/>
      <c r="J303" s="304"/>
      <c r="K303" s="307">
        <f t="shared" si="368"/>
        <v>0</v>
      </c>
      <c r="L303" s="304">
        <v>128629622</v>
      </c>
      <c r="M303" s="304">
        <v>0</v>
      </c>
      <c r="N303" s="304"/>
      <c r="O303" s="304"/>
      <c r="P303" s="304"/>
      <c r="Q303" s="304"/>
      <c r="R303" s="307">
        <f t="shared" si="452"/>
        <v>128629622</v>
      </c>
      <c r="S303" s="304"/>
      <c r="T303" s="304"/>
      <c r="U303" s="304"/>
      <c r="V303" s="304"/>
      <c r="W303" s="304"/>
      <c r="X303" s="304"/>
      <c r="Y303" s="304"/>
      <c r="Z303" s="304"/>
      <c r="AA303" s="307">
        <f t="shared" si="457"/>
        <v>0</v>
      </c>
      <c r="AB303" s="307">
        <f t="shared" si="349"/>
        <v>128629622</v>
      </c>
      <c r="AC303" s="118">
        <v>0</v>
      </c>
    </row>
    <row r="304" spans="1:29" s="21" customFormat="1" ht="42.75" hidden="1" x14ac:dyDescent="0.2">
      <c r="A304" s="95"/>
      <c r="B304" s="100" t="s">
        <v>1101</v>
      </c>
      <c r="C304" s="101" t="s">
        <v>1102</v>
      </c>
      <c r="D304" s="304"/>
      <c r="E304" s="387">
        <f>SUM('ADICIONES  2018'!C304:E304)</f>
        <v>0</v>
      </c>
      <c r="F304" s="304"/>
      <c r="G304" s="304"/>
      <c r="H304" s="304"/>
      <c r="I304" s="304"/>
      <c r="J304" s="304"/>
      <c r="K304" s="307">
        <f t="shared" si="368"/>
        <v>0</v>
      </c>
      <c r="L304" s="304">
        <v>0</v>
      </c>
      <c r="M304" s="304">
        <v>0</v>
      </c>
      <c r="N304" s="304"/>
      <c r="O304" s="304"/>
      <c r="P304" s="304"/>
      <c r="Q304" s="304"/>
      <c r="R304" s="307">
        <f t="shared" si="452"/>
        <v>0</v>
      </c>
      <c r="S304" s="304"/>
      <c r="T304" s="304"/>
      <c r="U304" s="304"/>
      <c r="V304" s="304"/>
      <c r="W304" s="304"/>
      <c r="X304" s="304"/>
      <c r="Y304" s="304"/>
      <c r="Z304" s="304"/>
      <c r="AA304" s="307">
        <f t="shared" si="457"/>
        <v>0</v>
      </c>
      <c r="AB304" s="307">
        <f t="shared" si="349"/>
        <v>0</v>
      </c>
      <c r="AC304" s="118" t="e">
        <f t="shared" si="350"/>
        <v>#DIV/0!</v>
      </c>
    </row>
    <row r="305" spans="1:29" s="21" customFormat="1" ht="42.75" hidden="1" x14ac:dyDescent="0.2">
      <c r="A305" s="95"/>
      <c r="B305" s="100" t="s">
        <v>1103</v>
      </c>
      <c r="C305" s="101" t="s">
        <v>1104</v>
      </c>
      <c r="D305" s="304"/>
      <c r="E305" s="387">
        <f>SUM('ADICIONES  2018'!C305:E305)</f>
        <v>0</v>
      </c>
      <c r="F305" s="304"/>
      <c r="G305" s="304"/>
      <c r="H305" s="304"/>
      <c r="I305" s="304"/>
      <c r="J305" s="304"/>
      <c r="K305" s="307">
        <f t="shared" si="368"/>
        <v>0</v>
      </c>
      <c r="L305" s="304">
        <v>0</v>
      </c>
      <c r="M305" s="304">
        <v>0</v>
      </c>
      <c r="N305" s="304"/>
      <c r="O305" s="304"/>
      <c r="P305" s="304"/>
      <c r="Q305" s="304"/>
      <c r="R305" s="307">
        <f t="shared" si="452"/>
        <v>0</v>
      </c>
      <c r="S305" s="304"/>
      <c r="T305" s="304"/>
      <c r="U305" s="304"/>
      <c r="V305" s="304"/>
      <c r="W305" s="304"/>
      <c r="X305" s="304"/>
      <c r="Y305" s="304"/>
      <c r="Z305" s="304"/>
      <c r="AA305" s="307">
        <f t="shared" si="457"/>
        <v>0</v>
      </c>
      <c r="AB305" s="307">
        <f t="shared" si="349"/>
        <v>0</v>
      </c>
      <c r="AC305" s="118" t="e">
        <f t="shared" si="350"/>
        <v>#DIV/0!</v>
      </c>
    </row>
    <row r="306" spans="1:29" s="21" customFormat="1" ht="28.5" x14ac:dyDescent="0.2">
      <c r="A306" s="95"/>
      <c r="B306" s="100" t="s">
        <v>1105</v>
      </c>
      <c r="C306" s="101" t="s">
        <v>1106</v>
      </c>
      <c r="D306" s="304"/>
      <c r="E306" s="387">
        <f>SUM('ADICIONES  2018'!C306:E306)</f>
        <v>0</v>
      </c>
      <c r="F306" s="304"/>
      <c r="G306" s="304"/>
      <c r="H306" s="304"/>
      <c r="I306" s="304"/>
      <c r="J306" s="304"/>
      <c r="K306" s="307">
        <f t="shared" si="368"/>
        <v>0</v>
      </c>
      <c r="L306" s="304">
        <v>9964675</v>
      </c>
      <c r="M306" s="304">
        <v>0</v>
      </c>
      <c r="N306" s="304"/>
      <c r="O306" s="304"/>
      <c r="P306" s="304"/>
      <c r="Q306" s="304"/>
      <c r="R306" s="307">
        <f t="shared" si="452"/>
        <v>9964675</v>
      </c>
      <c r="S306" s="304"/>
      <c r="T306" s="304"/>
      <c r="U306" s="304"/>
      <c r="V306" s="304"/>
      <c r="W306" s="304"/>
      <c r="X306" s="304"/>
      <c r="Y306" s="304"/>
      <c r="Z306" s="304"/>
      <c r="AA306" s="307">
        <f t="shared" si="457"/>
        <v>0</v>
      </c>
      <c r="AB306" s="307">
        <f t="shared" si="349"/>
        <v>9964675</v>
      </c>
      <c r="AC306" s="118">
        <v>0</v>
      </c>
    </row>
    <row r="307" spans="1:29" s="21" customFormat="1" ht="42.75" hidden="1" x14ac:dyDescent="0.2">
      <c r="A307" s="95"/>
      <c r="B307" s="100" t="s">
        <v>1107</v>
      </c>
      <c r="C307" s="101" t="s">
        <v>1108</v>
      </c>
      <c r="D307" s="304"/>
      <c r="E307" s="387">
        <f>SUM('ADICIONES  2018'!C307:E307)</f>
        <v>0</v>
      </c>
      <c r="F307" s="304"/>
      <c r="G307" s="304"/>
      <c r="H307" s="304"/>
      <c r="I307" s="304"/>
      <c r="J307" s="304"/>
      <c r="K307" s="307">
        <f t="shared" si="368"/>
        <v>0</v>
      </c>
      <c r="L307" s="304">
        <v>0</v>
      </c>
      <c r="M307" s="304">
        <v>0</v>
      </c>
      <c r="N307" s="304"/>
      <c r="O307" s="304"/>
      <c r="P307" s="304"/>
      <c r="Q307" s="304"/>
      <c r="R307" s="307">
        <f t="shared" si="452"/>
        <v>0</v>
      </c>
      <c r="S307" s="304"/>
      <c r="T307" s="304"/>
      <c r="U307" s="304"/>
      <c r="V307" s="304"/>
      <c r="W307" s="304"/>
      <c r="X307" s="304"/>
      <c r="Y307" s="304"/>
      <c r="Z307" s="304"/>
      <c r="AA307" s="307">
        <f t="shared" si="457"/>
        <v>0</v>
      </c>
      <c r="AB307" s="307">
        <f t="shared" si="349"/>
        <v>0</v>
      </c>
      <c r="AC307" s="118" t="e">
        <f t="shared" si="350"/>
        <v>#DIV/0!</v>
      </c>
    </row>
    <row r="308" spans="1:29" s="21" customFormat="1" ht="42.75" hidden="1" x14ac:dyDescent="0.2">
      <c r="A308" s="95"/>
      <c r="B308" s="100" t="s">
        <v>1109</v>
      </c>
      <c r="C308" s="101" t="s">
        <v>1110</v>
      </c>
      <c r="D308" s="304"/>
      <c r="E308" s="387">
        <f>SUM('ADICIONES  2018'!C308:E308)</f>
        <v>0</v>
      </c>
      <c r="F308" s="304"/>
      <c r="G308" s="304"/>
      <c r="H308" s="304"/>
      <c r="I308" s="304"/>
      <c r="J308" s="304"/>
      <c r="K308" s="307">
        <f t="shared" si="368"/>
        <v>0</v>
      </c>
      <c r="L308" s="304">
        <v>0</v>
      </c>
      <c r="M308" s="304">
        <v>0</v>
      </c>
      <c r="N308" s="304"/>
      <c r="O308" s="304"/>
      <c r="P308" s="304"/>
      <c r="Q308" s="304"/>
      <c r="R308" s="307">
        <f t="shared" si="452"/>
        <v>0</v>
      </c>
      <c r="S308" s="304"/>
      <c r="T308" s="304"/>
      <c r="U308" s="304"/>
      <c r="V308" s="304"/>
      <c r="W308" s="304"/>
      <c r="X308" s="304"/>
      <c r="Y308" s="304"/>
      <c r="Z308" s="304"/>
      <c r="AA308" s="307">
        <f t="shared" si="457"/>
        <v>0</v>
      </c>
      <c r="AB308" s="307">
        <f t="shared" si="349"/>
        <v>0</v>
      </c>
      <c r="AC308" s="118" t="e">
        <f t="shared" si="350"/>
        <v>#DIV/0!</v>
      </c>
    </row>
    <row r="309" spans="1:29" s="21" customFormat="1" ht="42.75" hidden="1" x14ac:dyDescent="0.2">
      <c r="A309" s="95"/>
      <c r="B309" s="100" t="s">
        <v>1111</v>
      </c>
      <c r="C309" s="101" t="s">
        <v>1112</v>
      </c>
      <c r="D309" s="304"/>
      <c r="E309" s="387">
        <f>SUM('ADICIONES  2018'!C309:E309)</f>
        <v>0</v>
      </c>
      <c r="F309" s="304"/>
      <c r="G309" s="304"/>
      <c r="H309" s="304"/>
      <c r="I309" s="304"/>
      <c r="J309" s="304"/>
      <c r="K309" s="307">
        <f t="shared" si="368"/>
        <v>0</v>
      </c>
      <c r="L309" s="304">
        <v>0</v>
      </c>
      <c r="M309" s="304">
        <v>0</v>
      </c>
      <c r="N309" s="304"/>
      <c r="O309" s="304"/>
      <c r="P309" s="304"/>
      <c r="Q309" s="304"/>
      <c r="R309" s="307">
        <f t="shared" si="452"/>
        <v>0</v>
      </c>
      <c r="S309" s="304"/>
      <c r="T309" s="304"/>
      <c r="U309" s="304"/>
      <c r="V309" s="304"/>
      <c r="W309" s="304"/>
      <c r="X309" s="304"/>
      <c r="Y309" s="304"/>
      <c r="Z309" s="304"/>
      <c r="AA309" s="307">
        <f t="shared" si="457"/>
        <v>0</v>
      </c>
      <c r="AB309" s="307">
        <f t="shared" si="349"/>
        <v>0</v>
      </c>
      <c r="AC309" s="118" t="e">
        <f t="shared" si="350"/>
        <v>#DIV/0!</v>
      </c>
    </row>
    <row r="310" spans="1:29" s="21" customFormat="1" ht="42.75" hidden="1" x14ac:dyDescent="0.2">
      <c r="A310" s="95"/>
      <c r="B310" s="100" t="s">
        <v>1113</v>
      </c>
      <c r="C310" s="101" t="s">
        <v>1114</v>
      </c>
      <c r="D310" s="304"/>
      <c r="E310" s="387">
        <f>SUM('ADICIONES  2018'!C310:E310)</f>
        <v>0</v>
      </c>
      <c r="F310" s="304"/>
      <c r="G310" s="304"/>
      <c r="H310" s="304"/>
      <c r="I310" s="304"/>
      <c r="J310" s="304"/>
      <c r="K310" s="307">
        <f t="shared" si="368"/>
        <v>0</v>
      </c>
      <c r="L310" s="304">
        <v>0</v>
      </c>
      <c r="M310" s="304">
        <v>0</v>
      </c>
      <c r="N310" s="304"/>
      <c r="O310" s="304"/>
      <c r="P310" s="304"/>
      <c r="Q310" s="304"/>
      <c r="R310" s="307">
        <f t="shared" si="452"/>
        <v>0</v>
      </c>
      <c r="S310" s="304"/>
      <c r="T310" s="304"/>
      <c r="U310" s="304"/>
      <c r="V310" s="304"/>
      <c r="W310" s="304"/>
      <c r="X310" s="304"/>
      <c r="Y310" s="304"/>
      <c r="Z310" s="304"/>
      <c r="AA310" s="307">
        <f t="shared" si="457"/>
        <v>0</v>
      </c>
      <c r="AB310" s="307">
        <f t="shared" si="349"/>
        <v>0</v>
      </c>
      <c r="AC310" s="118" t="e">
        <f t="shared" si="350"/>
        <v>#DIV/0!</v>
      </c>
    </row>
    <row r="311" spans="1:29" s="21" customFormat="1" ht="28.5" hidden="1" x14ac:dyDescent="0.2">
      <c r="A311" s="95"/>
      <c r="B311" s="100" t="s">
        <v>1115</v>
      </c>
      <c r="C311" s="101" t="s">
        <v>1116</v>
      </c>
      <c r="D311" s="304"/>
      <c r="E311" s="387">
        <f>SUM('ADICIONES  2018'!C311:E311)</f>
        <v>0</v>
      </c>
      <c r="F311" s="304"/>
      <c r="G311" s="304"/>
      <c r="H311" s="304"/>
      <c r="I311" s="304"/>
      <c r="J311" s="304"/>
      <c r="K311" s="307">
        <f t="shared" si="368"/>
        <v>0</v>
      </c>
      <c r="L311" s="304">
        <v>0</v>
      </c>
      <c r="M311" s="304">
        <v>0</v>
      </c>
      <c r="N311" s="304"/>
      <c r="O311" s="304"/>
      <c r="P311" s="304"/>
      <c r="Q311" s="304"/>
      <c r="R311" s="307">
        <f t="shared" si="452"/>
        <v>0</v>
      </c>
      <c r="S311" s="304"/>
      <c r="T311" s="304"/>
      <c r="U311" s="304"/>
      <c r="V311" s="304"/>
      <c r="W311" s="304"/>
      <c r="X311" s="304"/>
      <c r="Y311" s="304"/>
      <c r="Z311" s="304"/>
      <c r="AA311" s="307">
        <f t="shared" si="457"/>
        <v>0</v>
      </c>
      <c r="AB311" s="307">
        <f t="shared" si="349"/>
        <v>0</v>
      </c>
      <c r="AC311" s="118" t="e">
        <f t="shared" si="350"/>
        <v>#DIV/0!</v>
      </c>
    </row>
    <row r="312" spans="1:29" s="21" customFormat="1" ht="42.75" hidden="1" x14ac:dyDescent="0.2">
      <c r="A312" s="95"/>
      <c r="B312" s="100" t="s">
        <v>1117</v>
      </c>
      <c r="C312" s="101" t="s">
        <v>1118</v>
      </c>
      <c r="D312" s="304"/>
      <c r="E312" s="387">
        <f>SUM('ADICIONES  2018'!C312:E312)</f>
        <v>0</v>
      </c>
      <c r="F312" s="304"/>
      <c r="G312" s="304"/>
      <c r="H312" s="304"/>
      <c r="I312" s="304"/>
      <c r="J312" s="304"/>
      <c r="K312" s="307">
        <f t="shared" si="368"/>
        <v>0</v>
      </c>
      <c r="L312" s="304">
        <v>0</v>
      </c>
      <c r="M312" s="304">
        <v>0</v>
      </c>
      <c r="N312" s="304"/>
      <c r="O312" s="304"/>
      <c r="P312" s="304"/>
      <c r="Q312" s="304"/>
      <c r="R312" s="307">
        <f t="shared" si="452"/>
        <v>0</v>
      </c>
      <c r="S312" s="304"/>
      <c r="T312" s="304"/>
      <c r="U312" s="304"/>
      <c r="V312" s="304"/>
      <c r="W312" s="304"/>
      <c r="X312" s="304"/>
      <c r="Y312" s="304"/>
      <c r="Z312" s="304"/>
      <c r="AA312" s="307">
        <f t="shared" si="457"/>
        <v>0</v>
      </c>
      <c r="AB312" s="307">
        <f t="shared" si="349"/>
        <v>0</v>
      </c>
      <c r="AC312" s="118" t="e">
        <f t="shared" si="350"/>
        <v>#DIV/0!</v>
      </c>
    </row>
    <row r="313" spans="1:29" s="21" customFormat="1" ht="42.75" hidden="1" x14ac:dyDescent="0.2">
      <c r="A313" s="95"/>
      <c r="B313" s="100" t="s">
        <v>1119</v>
      </c>
      <c r="C313" s="101" t="s">
        <v>1120</v>
      </c>
      <c r="D313" s="304"/>
      <c r="E313" s="387">
        <f>SUM('ADICIONES  2018'!C313:E313)</f>
        <v>0</v>
      </c>
      <c r="F313" s="304"/>
      <c r="G313" s="304"/>
      <c r="H313" s="304"/>
      <c r="I313" s="304"/>
      <c r="J313" s="304"/>
      <c r="K313" s="307">
        <f t="shared" si="368"/>
        <v>0</v>
      </c>
      <c r="L313" s="304">
        <v>0</v>
      </c>
      <c r="M313" s="304">
        <v>0</v>
      </c>
      <c r="N313" s="304"/>
      <c r="O313" s="304"/>
      <c r="P313" s="304"/>
      <c r="Q313" s="304"/>
      <c r="R313" s="307">
        <f t="shared" si="452"/>
        <v>0</v>
      </c>
      <c r="S313" s="304"/>
      <c r="T313" s="304"/>
      <c r="U313" s="304"/>
      <c r="V313" s="304"/>
      <c r="W313" s="304"/>
      <c r="X313" s="304"/>
      <c r="Y313" s="304"/>
      <c r="Z313" s="304"/>
      <c r="AA313" s="307">
        <f t="shared" si="457"/>
        <v>0</v>
      </c>
      <c r="AB313" s="307">
        <f t="shared" si="349"/>
        <v>0</v>
      </c>
      <c r="AC313" s="118" t="e">
        <f t="shared" si="350"/>
        <v>#DIV/0!</v>
      </c>
    </row>
    <row r="314" spans="1:29" s="21" customFormat="1" ht="42.75" x14ac:dyDescent="0.2">
      <c r="A314" s="95"/>
      <c r="B314" s="100" t="s">
        <v>1121</v>
      </c>
      <c r="C314" s="101" t="s">
        <v>1122</v>
      </c>
      <c r="D314" s="304"/>
      <c r="E314" s="387">
        <f>SUM('ADICIONES  2018'!C314:E314)</f>
        <v>0</v>
      </c>
      <c r="F314" s="304"/>
      <c r="G314" s="304"/>
      <c r="H314" s="304"/>
      <c r="I314" s="304"/>
      <c r="J314" s="304"/>
      <c r="K314" s="307">
        <f t="shared" si="368"/>
        <v>0</v>
      </c>
      <c r="L314" s="304">
        <v>1318599.6499999999</v>
      </c>
      <c r="M314" s="304">
        <v>0</v>
      </c>
      <c r="N314" s="304"/>
      <c r="O314" s="304"/>
      <c r="P314" s="304"/>
      <c r="Q314" s="304"/>
      <c r="R314" s="307">
        <f t="shared" si="452"/>
        <v>1318599.6499999999</v>
      </c>
      <c r="S314" s="304"/>
      <c r="T314" s="304"/>
      <c r="U314" s="304"/>
      <c r="V314" s="304"/>
      <c r="W314" s="304"/>
      <c r="X314" s="304"/>
      <c r="Y314" s="304"/>
      <c r="Z314" s="304"/>
      <c r="AA314" s="307">
        <f t="shared" si="457"/>
        <v>0</v>
      </c>
      <c r="AB314" s="307">
        <f t="shared" si="349"/>
        <v>1318599.6499999999</v>
      </c>
      <c r="AC314" s="118">
        <v>0</v>
      </c>
    </row>
    <row r="315" spans="1:29" s="21" customFormat="1" ht="42.75" hidden="1" x14ac:dyDescent="0.2">
      <c r="A315" s="95"/>
      <c r="B315" s="100" t="s">
        <v>1123</v>
      </c>
      <c r="C315" s="101" t="s">
        <v>1124</v>
      </c>
      <c r="D315" s="304"/>
      <c r="E315" s="387">
        <f>SUM('ADICIONES  2018'!C315:E315)</f>
        <v>0</v>
      </c>
      <c r="F315" s="304"/>
      <c r="G315" s="304"/>
      <c r="H315" s="304"/>
      <c r="I315" s="304"/>
      <c r="J315" s="304"/>
      <c r="K315" s="307">
        <f t="shared" si="368"/>
        <v>0</v>
      </c>
      <c r="L315" s="304">
        <v>0</v>
      </c>
      <c r="M315" s="304">
        <v>0</v>
      </c>
      <c r="N315" s="304"/>
      <c r="O315" s="304"/>
      <c r="P315" s="304"/>
      <c r="Q315" s="304"/>
      <c r="R315" s="307">
        <f t="shared" si="452"/>
        <v>0</v>
      </c>
      <c r="S315" s="304"/>
      <c r="T315" s="304"/>
      <c r="U315" s="304"/>
      <c r="V315" s="304"/>
      <c r="W315" s="304"/>
      <c r="X315" s="304"/>
      <c r="Y315" s="304"/>
      <c r="Z315" s="304"/>
      <c r="AA315" s="307">
        <f t="shared" si="457"/>
        <v>0</v>
      </c>
      <c r="AB315" s="307">
        <f t="shared" si="349"/>
        <v>0</v>
      </c>
      <c r="AC315" s="118" t="e">
        <f t="shared" si="350"/>
        <v>#DIV/0!</v>
      </c>
    </row>
    <row r="316" spans="1:29" s="21" customFormat="1" ht="42.75" hidden="1" x14ac:dyDescent="0.2">
      <c r="A316" s="95"/>
      <c r="B316" s="100" t="s">
        <v>1125</v>
      </c>
      <c r="C316" s="101" t="s">
        <v>1126</v>
      </c>
      <c r="D316" s="304"/>
      <c r="E316" s="387">
        <f>SUM('ADICIONES  2018'!C316:E316)</f>
        <v>0</v>
      </c>
      <c r="F316" s="304"/>
      <c r="G316" s="304"/>
      <c r="H316" s="304"/>
      <c r="I316" s="304"/>
      <c r="J316" s="304"/>
      <c r="K316" s="307">
        <f t="shared" si="368"/>
        <v>0</v>
      </c>
      <c r="L316" s="304">
        <v>0</v>
      </c>
      <c r="M316" s="304">
        <v>0</v>
      </c>
      <c r="N316" s="304"/>
      <c r="O316" s="304"/>
      <c r="P316" s="304"/>
      <c r="Q316" s="304"/>
      <c r="R316" s="307">
        <f t="shared" si="452"/>
        <v>0</v>
      </c>
      <c r="S316" s="304"/>
      <c r="T316" s="304"/>
      <c r="U316" s="304"/>
      <c r="V316" s="304"/>
      <c r="W316" s="304"/>
      <c r="X316" s="304"/>
      <c r="Y316" s="304"/>
      <c r="Z316" s="304"/>
      <c r="AA316" s="307">
        <f t="shared" si="457"/>
        <v>0</v>
      </c>
      <c r="AB316" s="307">
        <f t="shared" si="349"/>
        <v>0</v>
      </c>
      <c r="AC316" s="118" t="e">
        <f t="shared" si="350"/>
        <v>#DIV/0!</v>
      </c>
    </row>
    <row r="317" spans="1:29" s="21" customFormat="1" ht="42.75" hidden="1" x14ac:dyDescent="0.2">
      <c r="A317" s="95"/>
      <c r="B317" s="100" t="s">
        <v>1127</v>
      </c>
      <c r="C317" s="101" t="s">
        <v>1128</v>
      </c>
      <c r="D317" s="304"/>
      <c r="E317" s="387">
        <f>SUM('ADICIONES  2018'!C317:E317)</f>
        <v>0</v>
      </c>
      <c r="F317" s="304"/>
      <c r="G317" s="304"/>
      <c r="H317" s="304"/>
      <c r="I317" s="304"/>
      <c r="J317" s="304"/>
      <c r="K317" s="307">
        <f t="shared" si="368"/>
        <v>0</v>
      </c>
      <c r="L317" s="304">
        <v>0</v>
      </c>
      <c r="M317" s="304">
        <v>0</v>
      </c>
      <c r="N317" s="304"/>
      <c r="O317" s="304"/>
      <c r="P317" s="304"/>
      <c r="Q317" s="304"/>
      <c r="R317" s="307">
        <f t="shared" si="452"/>
        <v>0</v>
      </c>
      <c r="S317" s="304"/>
      <c r="T317" s="304"/>
      <c r="U317" s="304"/>
      <c r="V317" s="304"/>
      <c r="W317" s="304"/>
      <c r="X317" s="304"/>
      <c r="Y317" s="304"/>
      <c r="Z317" s="304"/>
      <c r="AA317" s="307">
        <f t="shared" si="457"/>
        <v>0</v>
      </c>
      <c r="AB317" s="307">
        <f t="shared" si="349"/>
        <v>0</v>
      </c>
      <c r="AC317" s="118" t="e">
        <f t="shared" si="350"/>
        <v>#DIV/0!</v>
      </c>
    </row>
    <row r="318" spans="1:29" s="21" customFormat="1" ht="42.75" hidden="1" x14ac:dyDescent="0.2">
      <c r="A318" s="95"/>
      <c r="B318" s="100" t="s">
        <v>1129</v>
      </c>
      <c r="C318" s="101" t="s">
        <v>1130</v>
      </c>
      <c r="D318" s="304"/>
      <c r="E318" s="387">
        <f>SUM('ADICIONES  2018'!C318:E318)</f>
        <v>0</v>
      </c>
      <c r="F318" s="304"/>
      <c r="G318" s="304"/>
      <c r="H318" s="304"/>
      <c r="I318" s="304"/>
      <c r="J318" s="304"/>
      <c r="K318" s="307">
        <f t="shared" si="368"/>
        <v>0</v>
      </c>
      <c r="L318" s="304">
        <v>0</v>
      </c>
      <c r="M318" s="304">
        <v>0</v>
      </c>
      <c r="N318" s="304"/>
      <c r="O318" s="304"/>
      <c r="P318" s="304"/>
      <c r="Q318" s="304"/>
      <c r="R318" s="307">
        <f t="shared" si="452"/>
        <v>0</v>
      </c>
      <c r="S318" s="304"/>
      <c r="T318" s="304"/>
      <c r="U318" s="304"/>
      <c r="V318" s="304"/>
      <c r="W318" s="304"/>
      <c r="X318" s="304"/>
      <c r="Y318" s="304"/>
      <c r="Z318" s="304"/>
      <c r="AA318" s="307">
        <f t="shared" si="457"/>
        <v>0</v>
      </c>
      <c r="AB318" s="307">
        <f t="shared" si="349"/>
        <v>0</v>
      </c>
      <c r="AC318" s="118" t="e">
        <f t="shared" si="350"/>
        <v>#DIV/0!</v>
      </c>
    </row>
    <row r="319" spans="1:29" s="21" customFormat="1" ht="42.75" hidden="1" x14ac:dyDescent="0.2">
      <c r="A319" s="95"/>
      <c r="B319" s="100" t="s">
        <v>1131</v>
      </c>
      <c r="C319" s="101" t="s">
        <v>1132</v>
      </c>
      <c r="D319" s="304"/>
      <c r="E319" s="387">
        <f>SUM('ADICIONES  2018'!C319:E319)</f>
        <v>0</v>
      </c>
      <c r="F319" s="304"/>
      <c r="G319" s="304"/>
      <c r="H319" s="304"/>
      <c r="I319" s="304"/>
      <c r="J319" s="304"/>
      <c r="K319" s="307">
        <f t="shared" si="368"/>
        <v>0</v>
      </c>
      <c r="L319" s="304">
        <v>0</v>
      </c>
      <c r="M319" s="304">
        <v>0</v>
      </c>
      <c r="N319" s="304"/>
      <c r="O319" s="304"/>
      <c r="P319" s="304"/>
      <c r="Q319" s="304"/>
      <c r="R319" s="307">
        <f t="shared" si="452"/>
        <v>0</v>
      </c>
      <c r="S319" s="304"/>
      <c r="T319" s="304"/>
      <c r="U319" s="304"/>
      <c r="V319" s="304"/>
      <c r="W319" s="304"/>
      <c r="X319" s="304"/>
      <c r="Y319" s="304"/>
      <c r="Z319" s="304"/>
      <c r="AA319" s="307">
        <f t="shared" si="457"/>
        <v>0</v>
      </c>
      <c r="AB319" s="307">
        <f t="shared" si="349"/>
        <v>0</v>
      </c>
      <c r="AC319" s="118" t="e">
        <f t="shared" si="350"/>
        <v>#DIV/0!</v>
      </c>
    </row>
    <row r="320" spans="1:29" s="21" customFormat="1" ht="42.75" hidden="1" x14ac:dyDescent="0.2">
      <c r="A320" s="95"/>
      <c r="B320" s="100" t="s">
        <v>1133</v>
      </c>
      <c r="C320" s="101" t="s">
        <v>1134</v>
      </c>
      <c r="D320" s="304"/>
      <c r="E320" s="387">
        <f>SUM('ADICIONES  2018'!C320:E320)</f>
        <v>0</v>
      </c>
      <c r="F320" s="304"/>
      <c r="G320" s="304"/>
      <c r="H320" s="304"/>
      <c r="I320" s="304"/>
      <c r="J320" s="304"/>
      <c r="K320" s="307">
        <f t="shared" si="368"/>
        <v>0</v>
      </c>
      <c r="L320" s="304">
        <v>0</v>
      </c>
      <c r="M320" s="304">
        <v>0</v>
      </c>
      <c r="N320" s="304"/>
      <c r="O320" s="304"/>
      <c r="P320" s="304"/>
      <c r="Q320" s="304"/>
      <c r="R320" s="307">
        <f t="shared" si="452"/>
        <v>0</v>
      </c>
      <c r="S320" s="304"/>
      <c r="T320" s="304"/>
      <c r="U320" s="304"/>
      <c r="V320" s="304"/>
      <c r="W320" s="304"/>
      <c r="X320" s="304"/>
      <c r="Y320" s="304"/>
      <c r="Z320" s="304"/>
      <c r="AA320" s="307">
        <f t="shared" si="457"/>
        <v>0</v>
      </c>
      <c r="AB320" s="307">
        <f t="shared" si="349"/>
        <v>0</v>
      </c>
      <c r="AC320" s="118" t="e">
        <f t="shared" si="350"/>
        <v>#DIV/0!</v>
      </c>
    </row>
    <row r="321" spans="1:29" s="21" customFormat="1" ht="42.75" hidden="1" x14ac:dyDescent="0.2">
      <c r="A321" s="95"/>
      <c r="B321" s="100" t="s">
        <v>1135</v>
      </c>
      <c r="C321" s="101" t="s">
        <v>1136</v>
      </c>
      <c r="D321" s="304"/>
      <c r="E321" s="387">
        <f>SUM('ADICIONES  2018'!C321:E321)</f>
        <v>0</v>
      </c>
      <c r="F321" s="304"/>
      <c r="G321" s="304"/>
      <c r="H321" s="304"/>
      <c r="I321" s="304"/>
      <c r="J321" s="304"/>
      <c r="K321" s="307">
        <f t="shared" si="368"/>
        <v>0</v>
      </c>
      <c r="L321" s="304">
        <v>0</v>
      </c>
      <c r="M321" s="304">
        <v>0</v>
      </c>
      <c r="N321" s="304"/>
      <c r="O321" s="304"/>
      <c r="P321" s="304"/>
      <c r="Q321" s="304"/>
      <c r="R321" s="307">
        <f t="shared" si="452"/>
        <v>0</v>
      </c>
      <c r="S321" s="304"/>
      <c r="T321" s="304"/>
      <c r="U321" s="304"/>
      <c r="V321" s="304"/>
      <c r="W321" s="304"/>
      <c r="X321" s="304"/>
      <c r="Y321" s="304"/>
      <c r="Z321" s="304"/>
      <c r="AA321" s="307">
        <f t="shared" si="457"/>
        <v>0</v>
      </c>
      <c r="AB321" s="307">
        <f t="shared" si="349"/>
        <v>0</v>
      </c>
      <c r="AC321" s="118" t="e">
        <f t="shared" si="350"/>
        <v>#DIV/0!</v>
      </c>
    </row>
    <row r="322" spans="1:29" s="21" customFormat="1" ht="42.75" x14ac:dyDescent="0.2">
      <c r="A322" s="95"/>
      <c r="B322" s="100" t="s">
        <v>1137</v>
      </c>
      <c r="C322" s="101" t="s">
        <v>1138</v>
      </c>
      <c r="D322" s="304"/>
      <c r="E322" s="387">
        <f>SUM('ADICIONES  2018'!C322:E322)</f>
        <v>0</v>
      </c>
      <c r="F322" s="304"/>
      <c r="G322" s="304"/>
      <c r="H322" s="304"/>
      <c r="I322" s="304"/>
      <c r="J322" s="304"/>
      <c r="K322" s="307">
        <f t="shared" si="368"/>
        <v>0</v>
      </c>
      <c r="L322" s="304">
        <v>16147190</v>
      </c>
      <c r="M322" s="304">
        <v>0</v>
      </c>
      <c r="N322" s="304"/>
      <c r="O322" s="304"/>
      <c r="P322" s="304"/>
      <c r="Q322" s="304"/>
      <c r="R322" s="307">
        <f t="shared" si="452"/>
        <v>16147190</v>
      </c>
      <c r="S322" s="304"/>
      <c r="T322" s="304"/>
      <c r="U322" s="304"/>
      <c r="V322" s="304"/>
      <c r="W322" s="304"/>
      <c r="X322" s="304"/>
      <c r="Y322" s="304"/>
      <c r="Z322" s="304"/>
      <c r="AA322" s="307">
        <f t="shared" si="457"/>
        <v>0</v>
      </c>
      <c r="AB322" s="307">
        <f t="shared" si="349"/>
        <v>16147190</v>
      </c>
      <c r="AC322" s="118">
        <v>0</v>
      </c>
    </row>
    <row r="323" spans="1:29" s="21" customFormat="1" ht="42.75" hidden="1" x14ac:dyDescent="0.2">
      <c r="A323" s="95"/>
      <c r="B323" s="100" t="s">
        <v>1139</v>
      </c>
      <c r="C323" s="101" t="s">
        <v>1140</v>
      </c>
      <c r="D323" s="304"/>
      <c r="E323" s="387">
        <f>SUM('ADICIONES  2018'!C323:E323)</f>
        <v>0</v>
      </c>
      <c r="F323" s="304"/>
      <c r="G323" s="304"/>
      <c r="H323" s="304"/>
      <c r="I323" s="304"/>
      <c r="J323" s="304"/>
      <c r="K323" s="307">
        <f t="shared" si="368"/>
        <v>0</v>
      </c>
      <c r="L323" s="304">
        <v>0</v>
      </c>
      <c r="M323" s="304">
        <v>0</v>
      </c>
      <c r="N323" s="304"/>
      <c r="O323" s="304"/>
      <c r="P323" s="304"/>
      <c r="Q323" s="304"/>
      <c r="R323" s="307">
        <f t="shared" ref="R323:R386" si="458">SUM(L323:Q323)</f>
        <v>0</v>
      </c>
      <c r="S323" s="304"/>
      <c r="T323" s="304"/>
      <c r="U323" s="304"/>
      <c r="V323" s="304"/>
      <c r="W323" s="304"/>
      <c r="X323" s="304"/>
      <c r="Y323" s="304"/>
      <c r="Z323" s="304"/>
      <c r="AA323" s="307">
        <f t="shared" si="457"/>
        <v>0</v>
      </c>
      <c r="AB323" s="307">
        <f t="shared" si="349"/>
        <v>0</v>
      </c>
      <c r="AC323" s="118" t="e">
        <f t="shared" si="350"/>
        <v>#DIV/0!</v>
      </c>
    </row>
    <row r="324" spans="1:29" s="21" customFormat="1" ht="28.5" hidden="1" x14ac:dyDescent="0.2">
      <c r="A324" s="95"/>
      <c r="B324" s="100" t="s">
        <v>1141</v>
      </c>
      <c r="C324" s="101" t="s">
        <v>1142</v>
      </c>
      <c r="D324" s="304"/>
      <c r="E324" s="387">
        <f>SUM('ADICIONES  2018'!C324:E324)</f>
        <v>0</v>
      </c>
      <c r="F324" s="304"/>
      <c r="G324" s="304"/>
      <c r="H324" s="304"/>
      <c r="I324" s="304"/>
      <c r="J324" s="304"/>
      <c r="K324" s="307">
        <f t="shared" si="368"/>
        <v>0</v>
      </c>
      <c r="L324" s="304">
        <v>0</v>
      </c>
      <c r="M324" s="304">
        <v>0</v>
      </c>
      <c r="N324" s="304"/>
      <c r="O324" s="304"/>
      <c r="P324" s="304"/>
      <c r="Q324" s="304"/>
      <c r="R324" s="307">
        <f t="shared" si="458"/>
        <v>0</v>
      </c>
      <c r="S324" s="304"/>
      <c r="T324" s="304"/>
      <c r="U324" s="304"/>
      <c r="V324" s="304"/>
      <c r="W324" s="304"/>
      <c r="X324" s="304"/>
      <c r="Y324" s="304"/>
      <c r="Z324" s="304"/>
      <c r="AA324" s="307">
        <f t="shared" si="457"/>
        <v>0</v>
      </c>
      <c r="AB324" s="307">
        <f t="shared" si="349"/>
        <v>0</v>
      </c>
      <c r="AC324" s="118" t="e">
        <f t="shared" si="350"/>
        <v>#DIV/0!</v>
      </c>
    </row>
    <row r="325" spans="1:29" s="21" customFormat="1" ht="42.75" hidden="1" x14ac:dyDescent="0.2">
      <c r="A325" s="95"/>
      <c r="B325" s="100" t="s">
        <v>1143</v>
      </c>
      <c r="C325" s="101" t="s">
        <v>1144</v>
      </c>
      <c r="D325" s="304"/>
      <c r="E325" s="387">
        <f>SUM('ADICIONES  2018'!C325:E325)</f>
        <v>0</v>
      </c>
      <c r="F325" s="304"/>
      <c r="G325" s="304"/>
      <c r="H325" s="304"/>
      <c r="I325" s="304"/>
      <c r="J325" s="304"/>
      <c r="K325" s="307">
        <f t="shared" si="368"/>
        <v>0</v>
      </c>
      <c r="L325" s="304">
        <v>0</v>
      </c>
      <c r="M325" s="304">
        <v>0</v>
      </c>
      <c r="N325" s="304"/>
      <c r="O325" s="304"/>
      <c r="P325" s="304"/>
      <c r="Q325" s="304"/>
      <c r="R325" s="307">
        <f t="shared" si="458"/>
        <v>0</v>
      </c>
      <c r="S325" s="304"/>
      <c r="T325" s="304"/>
      <c r="U325" s="304"/>
      <c r="V325" s="304"/>
      <c r="W325" s="304"/>
      <c r="X325" s="304"/>
      <c r="Y325" s="304"/>
      <c r="Z325" s="304"/>
      <c r="AA325" s="307">
        <f t="shared" ref="AA325:AA344" si="459">SUM(S325:Z325)</f>
        <v>0</v>
      </c>
      <c r="AB325" s="307">
        <f t="shared" si="349"/>
        <v>0</v>
      </c>
      <c r="AC325" s="118" t="e">
        <f t="shared" si="350"/>
        <v>#DIV/0!</v>
      </c>
    </row>
    <row r="326" spans="1:29" s="21" customFormat="1" ht="42.75" hidden="1" x14ac:dyDescent="0.2">
      <c r="A326" s="95"/>
      <c r="B326" s="100" t="s">
        <v>1145</v>
      </c>
      <c r="C326" s="101" t="s">
        <v>1146</v>
      </c>
      <c r="D326" s="304"/>
      <c r="E326" s="387">
        <f>SUM('ADICIONES  2018'!C326:E326)</f>
        <v>0</v>
      </c>
      <c r="F326" s="304"/>
      <c r="G326" s="304"/>
      <c r="H326" s="304"/>
      <c r="I326" s="304"/>
      <c r="J326" s="304"/>
      <c r="K326" s="307">
        <f t="shared" si="368"/>
        <v>0</v>
      </c>
      <c r="L326" s="304">
        <v>0</v>
      </c>
      <c r="M326" s="304">
        <v>0</v>
      </c>
      <c r="N326" s="304"/>
      <c r="O326" s="304"/>
      <c r="P326" s="304"/>
      <c r="Q326" s="304"/>
      <c r="R326" s="307">
        <f t="shared" si="458"/>
        <v>0</v>
      </c>
      <c r="S326" s="304"/>
      <c r="T326" s="304"/>
      <c r="U326" s="304"/>
      <c r="V326" s="304"/>
      <c r="W326" s="304"/>
      <c r="X326" s="304"/>
      <c r="Y326" s="304"/>
      <c r="Z326" s="304"/>
      <c r="AA326" s="307">
        <f t="shared" si="459"/>
        <v>0</v>
      </c>
      <c r="AB326" s="307">
        <f t="shared" si="349"/>
        <v>0</v>
      </c>
      <c r="AC326" s="118" t="e">
        <f t="shared" si="350"/>
        <v>#DIV/0!</v>
      </c>
    </row>
    <row r="327" spans="1:29" s="21" customFormat="1" ht="42.75" x14ac:dyDescent="0.2">
      <c r="A327" s="95"/>
      <c r="B327" s="100" t="s">
        <v>1147</v>
      </c>
      <c r="C327" s="101" t="s">
        <v>1148</v>
      </c>
      <c r="D327" s="304"/>
      <c r="E327" s="387">
        <f>SUM('ADICIONES  2018'!C327:E327)</f>
        <v>0</v>
      </c>
      <c r="F327" s="304"/>
      <c r="G327" s="304"/>
      <c r="H327" s="304"/>
      <c r="I327" s="304"/>
      <c r="J327" s="304"/>
      <c r="K327" s="307">
        <f t="shared" si="368"/>
        <v>0</v>
      </c>
      <c r="L327" s="304">
        <v>12840430</v>
      </c>
      <c r="M327" s="304">
        <v>0</v>
      </c>
      <c r="N327" s="304"/>
      <c r="O327" s="304"/>
      <c r="P327" s="304"/>
      <c r="Q327" s="304"/>
      <c r="R327" s="307">
        <f t="shared" si="458"/>
        <v>12840430</v>
      </c>
      <c r="S327" s="304"/>
      <c r="T327" s="304"/>
      <c r="U327" s="304"/>
      <c r="V327" s="304"/>
      <c r="W327" s="304"/>
      <c r="X327" s="304"/>
      <c r="Y327" s="304"/>
      <c r="Z327" s="304"/>
      <c r="AA327" s="307">
        <f t="shared" si="459"/>
        <v>0</v>
      </c>
      <c r="AB327" s="307">
        <f t="shared" si="349"/>
        <v>12840430</v>
      </c>
      <c r="AC327" s="118">
        <v>0</v>
      </c>
    </row>
    <row r="328" spans="1:29" s="21" customFormat="1" ht="42.75" hidden="1" x14ac:dyDescent="0.2">
      <c r="A328" s="95"/>
      <c r="B328" s="100" t="s">
        <v>1149</v>
      </c>
      <c r="C328" s="101" t="s">
        <v>1150</v>
      </c>
      <c r="D328" s="304"/>
      <c r="E328" s="387">
        <f>SUM('ADICIONES  2018'!C328:E328)</f>
        <v>0</v>
      </c>
      <c r="F328" s="304"/>
      <c r="G328" s="304"/>
      <c r="H328" s="304"/>
      <c r="I328" s="304"/>
      <c r="J328" s="304"/>
      <c r="K328" s="307">
        <f t="shared" si="368"/>
        <v>0</v>
      </c>
      <c r="L328" s="304">
        <v>0</v>
      </c>
      <c r="M328" s="304">
        <v>0</v>
      </c>
      <c r="N328" s="304"/>
      <c r="O328" s="304"/>
      <c r="P328" s="304"/>
      <c r="Q328" s="304"/>
      <c r="R328" s="307">
        <f t="shared" si="458"/>
        <v>0</v>
      </c>
      <c r="S328" s="304"/>
      <c r="T328" s="304"/>
      <c r="U328" s="304"/>
      <c r="V328" s="304"/>
      <c r="W328" s="304"/>
      <c r="X328" s="304"/>
      <c r="Y328" s="304"/>
      <c r="Z328" s="304"/>
      <c r="AA328" s="307">
        <f t="shared" si="459"/>
        <v>0</v>
      </c>
      <c r="AB328" s="307">
        <f t="shared" si="349"/>
        <v>0</v>
      </c>
      <c r="AC328" s="118" t="e">
        <f t="shared" si="350"/>
        <v>#DIV/0!</v>
      </c>
    </row>
    <row r="329" spans="1:29" s="21" customFormat="1" ht="42.75" hidden="1" x14ac:dyDescent="0.2">
      <c r="A329" s="95"/>
      <c r="B329" s="100" t="s">
        <v>1151</v>
      </c>
      <c r="C329" s="101" t="s">
        <v>1152</v>
      </c>
      <c r="D329" s="304"/>
      <c r="E329" s="387">
        <f>SUM('ADICIONES  2018'!C329:E329)</f>
        <v>0</v>
      </c>
      <c r="F329" s="304"/>
      <c r="G329" s="304"/>
      <c r="H329" s="304"/>
      <c r="I329" s="304"/>
      <c r="J329" s="304"/>
      <c r="K329" s="307">
        <f t="shared" si="368"/>
        <v>0</v>
      </c>
      <c r="L329" s="304">
        <v>0</v>
      </c>
      <c r="M329" s="304">
        <v>0</v>
      </c>
      <c r="N329" s="304"/>
      <c r="O329" s="304"/>
      <c r="P329" s="304"/>
      <c r="Q329" s="304"/>
      <c r="R329" s="307">
        <f t="shared" si="458"/>
        <v>0</v>
      </c>
      <c r="S329" s="304"/>
      <c r="T329" s="304"/>
      <c r="U329" s="304"/>
      <c r="V329" s="304"/>
      <c r="W329" s="304"/>
      <c r="X329" s="304"/>
      <c r="Y329" s="304"/>
      <c r="Z329" s="304"/>
      <c r="AA329" s="307">
        <f t="shared" si="459"/>
        <v>0</v>
      </c>
      <c r="AB329" s="307">
        <f t="shared" si="349"/>
        <v>0</v>
      </c>
      <c r="AC329" s="118" t="e">
        <f t="shared" si="350"/>
        <v>#DIV/0!</v>
      </c>
    </row>
    <row r="330" spans="1:29" s="21" customFormat="1" ht="42.75" hidden="1" x14ac:dyDescent="0.2">
      <c r="A330" s="95"/>
      <c r="B330" s="100" t="s">
        <v>1153</v>
      </c>
      <c r="C330" s="101" t="s">
        <v>1154</v>
      </c>
      <c r="D330" s="304"/>
      <c r="E330" s="387">
        <f>SUM('ADICIONES  2018'!C330:E330)</f>
        <v>0</v>
      </c>
      <c r="F330" s="304"/>
      <c r="G330" s="304"/>
      <c r="H330" s="304"/>
      <c r="I330" s="304"/>
      <c r="J330" s="304"/>
      <c r="K330" s="307">
        <f t="shared" si="368"/>
        <v>0</v>
      </c>
      <c r="L330" s="304">
        <v>0</v>
      </c>
      <c r="M330" s="304">
        <v>0</v>
      </c>
      <c r="N330" s="304"/>
      <c r="O330" s="304"/>
      <c r="P330" s="304"/>
      <c r="Q330" s="304"/>
      <c r="R330" s="307">
        <f t="shared" si="458"/>
        <v>0</v>
      </c>
      <c r="S330" s="304"/>
      <c r="T330" s="304"/>
      <c r="U330" s="304"/>
      <c r="V330" s="304"/>
      <c r="W330" s="304"/>
      <c r="X330" s="304"/>
      <c r="Y330" s="304"/>
      <c r="Z330" s="304"/>
      <c r="AA330" s="307">
        <f t="shared" si="459"/>
        <v>0</v>
      </c>
      <c r="AB330" s="307">
        <f t="shared" si="349"/>
        <v>0</v>
      </c>
      <c r="AC330" s="118" t="e">
        <f t="shared" si="350"/>
        <v>#DIV/0!</v>
      </c>
    </row>
    <row r="331" spans="1:29" s="21" customFormat="1" ht="42.75" hidden="1" x14ac:dyDescent="0.2">
      <c r="A331" s="95"/>
      <c r="B331" s="100" t="s">
        <v>1155</v>
      </c>
      <c r="C331" s="101" t="s">
        <v>1156</v>
      </c>
      <c r="D331" s="304"/>
      <c r="E331" s="387">
        <f>SUM('ADICIONES  2018'!C331:E331)</f>
        <v>0</v>
      </c>
      <c r="F331" s="304"/>
      <c r="G331" s="304"/>
      <c r="H331" s="304"/>
      <c r="I331" s="304"/>
      <c r="J331" s="304"/>
      <c r="K331" s="307">
        <f t="shared" si="368"/>
        <v>0</v>
      </c>
      <c r="L331" s="304">
        <v>0</v>
      </c>
      <c r="M331" s="304">
        <v>0</v>
      </c>
      <c r="N331" s="304"/>
      <c r="O331" s="304"/>
      <c r="P331" s="304"/>
      <c r="Q331" s="304"/>
      <c r="R331" s="307">
        <f t="shared" si="458"/>
        <v>0</v>
      </c>
      <c r="S331" s="304"/>
      <c r="T331" s="304"/>
      <c r="U331" s="304"/>
      <c r="V331" s="304"/>
      <c r="W331" s="304"/>
      <c r="X331" s="304"/>
      <c r="Y331" s="304"/>
      <c r="Z331" s="304"/>
      <c r="AA331" s="307">
        <f t="shared" si="459"/>
        <v>0</v>
      </c>
      <c r="AB331" s="307">
        <f t="shared" si="349"/>
        <v>0</v>
      </c>
      <c r="AC331" s="118" t="e">
        <f t="shared" si="350"/>
        <v>#DIV/0!</v>
      </c>
    </row>
    <row r="332" spans="1:29" s="21" customFormat="1" ht="28.5" hidden="1" x14ac:dyDescent="0.2">
      <c r="A332" s="95"/>
      <c r="B332" s="100" t="s">
        <v>1157</v>
      </c>
      <c r="C332" s="101" t="s">
        <v>1158</v>
      </c>
      <c r="D332" s="304"/>
      <c r="E332" s="387">
        <f>SUM('ADICIONES  2018'!C332:E332)</f>
        <v>0</v>
      </c>
      <c r="F332" s="304"/>
      <c r="G332" s="304"/>
      <c r="H332" s="304"/>
      <c r="I332" s="304"/>
      <c r="J332" s="304"/>
      <c r="K332" s="307">
        <f t="shared" si="368"/>
        <v>0</v>
      </c>
      <c r="L332" s="304">
        <v>0</v>
      </c>
      <c r="M332" s="304">
        <v>0</v>
      </c>
      <c r="N332" s="304"/>
      <c r="O332" s="304"/>
      <c r="P332" s="304"/>
      <c r="Q332" s="304"/>
      <c r="R332" s="307">
        <f t="shared" si="458"/>
        <v>0</v>
      </c>
      <c r="S332" s="304"/>
      <c r="T332" s="304"/>
      <c r="U332" s="304"/>
      <c r="V332" s="304"/>
      <c r="W332" s="304"/>
      <c r="X332" s="304"/>
      <c r="Y332" s="304"/>
      <c r="Z332" s="304"/>
      <c r="AA332" s="307">
        <f t="shared" si="459"/>
        <v>0</v>
      </c>
      <c r="AB332" s="307">
        <f t="shared" si="349"/>
        <v>0</v>
      </c>
      <c r="AC332" s="118" t="e">
        <f t="shared" si="350"/>
        <v>#DIV/0!</v>
      </c>
    </row>
    <row r="333" spans="1:29" s="21" customFormat="1" ht="28.5" x14ac:dyDescent="0.2">
      <c r="A333" s="95"/>
      <c r="B333" s="100" t="s">
        <v>1159</v>
      </c>
      <c r="C333" s="101" t="s">
        <v>1160</v>
      </c>
      <c r="D333" s="304"/>
      <c r="E333" s="387">
        <f>SUM('ADICIONES  2018'!C333:E333)</f>
        <v>0</v>
      </c>
      <c r="F333" s="304"/>
      <c r="G333" s="304"/>
      <c r="H333" s="304"/>
      <c r="I333" s="304"/>
      <c r="J333" s="304"/>
      <c r="K333" s="307">
        <f t="shared" si="368"/>
        <v>0</v>
      </c>
      <c r="L333" s="304">
        <v>3368663</v>
      </c>
      <c r="M333" s="304">
        <v>0</v>
      </c>
      <c r="N333" s="304"/>
      <c r="O333" s="304"/>
      <c r="P333" s="304"/>
      <c r="Q333" s="304"/>
      <c r="R333" s="307">
        <f t="shared" si="458"/>
        <v>3368663</v>
      </c>
      <c r="S333" s="304"/>
      <c r="T333" s="304"/>
      <c r="U333" s="304"/>
      <c r="V333" s="304"/>
      <c r="W333" s="304"/>
      <c r="X333" s="304"/>
      <c r="Y333" s="304"/>
      <c r="Z333" s="304"/>
      <c r="AA333" s="307">
        <f t="shared" si="459"/>
        <v>0</v>
      </c>
      <c r="AB333" s="307">
        <f t="shared" si="349"/>
        <v>3368663</v>
      </c>
      <c r="AC333" s="118">
        <v>0</v>
      </c>
    </row>
    <row r="334" spans="1:29" s="21" customFormat="1" ht="42.75" hidden="1" x14ac:dyDescent="0.2">
      <c r="A334" s="95"/>
      <c r="B334" s="100" t="s">
        <v>1161</v>
      </c>
      <c r="C334" s="101" t="s">
        <v>1162</v>
      </c>
      <c r="D334" s="304"/>
      <c r="E334" s="387">
        <f>SUM('ADICIONES  2018'!C334:E334)</f>
        <v>0</v>
      </c>
      <c r="F334" s="304"/>
      <c r="G334" s="304"/>
      <c r="H334" s="304"/>
      <c r="I334" s="304"/>
      <c r="J334" s="304"/>
      <c r="K334" s="307">
        <f t="shared" si="368"/>
        <v>0</v>
      </c>
      <c r="L334" s="304">
        <v>0</v>
      </c>
      <c r="M334" s="304">
        <v>0</v>
      </c>
      <c r="N334" s="304"/>
      <c r="O334" s="304"/>
      <c r="P334" s="304"/>
      <c r="Q334" s="304"/>
      <c r="R334" s="307">
        <f t="shared" si="458"/>
        <v>0</v>
      </c>
      <c r="S334" s="304"/>
      <c r="T334" s="304"/>
      <c r="U334" s="304"/>
      <c r="V334" s="304"/>
      <c r="W334" s="304"/>
      <c r="X334" s="304"/>
      <c r="Y334" s="304"/>
      <c r="Z334" s="304"/>
      <c r="AA334" s="307">
        <f t="shared" si="459"/>
        <v>0</v>
      </c>
      <c r="AB334" s="307">
        <f t="shared" si="349"/>
        <v>0</v>
      </c>
      <c r="AC334" s="118" t="e">
        <f t="shared" si="350"/>
        <v>#DIV/0!</v>
      </c>
    </row>
    <row r="335" spans="1:29" s="21" customFormat="1" ht="28.5" hidden="1" x14ac:dyDescent="0.2">
      <c r="A335" s="95"/>
      <c r="B335" s="100" t="s">
        <v>1163</v>
      </c>
      <c r="C335" s="101" t="s">
        <v>1164</v>
      </c>
      <c r="D335" s="304"/>
      <c r="E335" s="387">
        <f>SUM('ADICIONES  2018'!C335:E335)</f>
        <v>0</v>
      </c>
      <c r="F335" s="304"/>
      <c r="G335" s="304"/>
      <c r="H335" s="304"/>
      <c r="I335" s="304"/>
      <c r="J335" s="304"/>
      <c r="K335" s="307">
        <f t="shared" si="368"/>
        <v>0</v>
      </c>
      <c r="L335" s="304">
        <v>0</v>
      </c>
      <c r="M335" s="304">
        <v>0</v>
      </c>
      <c r="N335" s="304"/>
      <c r="O335" s="304"/>
      <c r="P335" s="304"/>
      <c r="Q335" s="304"/>
      <c r="R335" s="307">
        <f t="shared" si="458"/>
        <v>0</v>
      </c>
      <c r="S335" s="304"/>
      <c r="T335" s="304"/>
      <c r="U335" s="304"/>
      <c r="V335" s="304"/>
      <c r="W335" s="304"/>
      <c r="X335" s="304"/>
      <c r="Y335" s="304"/>
      <c r="Z335" s="304"/>
      <c r="AA335" s="307">
        <f t="shared" si="459"/>
        <v>0</v>
      </c>
      <c r="AB335" s="307">
        <f t="shared" si="349"/>
        <v>0</v>
      </c>
      <c r="AC335" s="118" t="e">
        <f t="shared" si="350"/>
        <v>#DIV/0!</v>
      </c>
    </row>
    <row r="336" spans="1:29" s="21" customFormat="1" ht="28.5" hidden="1" x14ac:dyDescent="0.2">
      <c r="A336" s="95"/>
      <c r="B336" s="100" t="s">
        <v>1165</v>
      </c>
      <c r="C336" s="101" t="s">
        <v>1166</v>
      </c>
      <c r="D336" s="304"/>
      <c r="E336" s="387">
        <f>SUM('ADICIONES  2018'!C336:E336)</f>
        <v>0</v>
      </c>
      <c r="F336" s="304"/>
      <c r="G336" s="304"/>
      <c r="H336" s="304"/>
      <c r="I336" s="304"/>
      <c r="J336" s="304"/>
      <c r="K336" s="307">
        <f t="shared" si="368"/>
        <v>0</v>
      </c>
      <c r="L336" s="304">
        <v>0</v>
      </c>
      <c r="M336" s="304">
        <v>0</v>
      </c>
      <c r="N336" s="304"/>
      <c r="O336" s="304"/>
      <c r="P336" s="304"/>
      <c r="Q336" s="304"/>
      <c r="R336" s="307">
        <f t="shared" si="458"/>
        <v>0</v>
      </c>
      <c r="S336" s="304"/>
      <c r="T336" s="304"/>
      <c r="U336" s="304"/>
      <c r="V336" s="304"/>
      <c r="W336" s="304"/>
      <c r="X336" s="304"/>
      <c r="Y336" s="304"/>
      <c r="Z336" s="304"/>
      <c r="AA336" s="307">
        <f t="shared" si="459"/>
        <v>0</v>
      </c>
      <c r="AB336" s="307">
        <f t="shared" si="349"/>
        <v>0</v>
      </c>
      <c r="AC336" s="118" t="e">
        <f t="shared" si="350"/>
        <v>#DIV/0!</v>
      </c>
    </row>
    <row r="337" spans="1:29" s="21" customFormat="1" ht="28.5" hidden="1" x14ac:dyDescent="0.2">
      <c r="A337" s="95"/>
      <c r="B337" s="100" t="s">
        <v>1167</v>
      </c>
      <c r="C337" s="101" t="s">
        <v>1168</v>
      </c>
      <c r="D337" s="304"/>
      <c r="E337" s="387">
        <f>SUM('ADICIONES  2018'!C337:E337)</f>
        <v>0</v>
      </c>
      <c r="F337" s="304"/>
      <c r="G337" s="304"/>
      <c r="H337" s="304"/>
      <c r="I337" s="304"/>
      <c r="J337" s="304"/>
      <c r="K337" s="307">
        <f t="shared" si="368"/>
        <v>0</v>
      </c>
      <c r="L337" s="304">
        <v>0</v>
      </c>
      <c r="M337" s="304">
        <v>0</v>
      </c>
      <c r="N337" s="304"/>
      <c r="O337" s="304"/>
      <c r="P337" s="304"/>
      <c r="Q337" s="304"/>
      <c r="R337" s="307">
        <f t="shared" si="458"/>
        <v>0</v>
      </c>
      <c r="S337" s="304"/>
      <c r="T337" s="304"/>
      <c r="U337" s="304"/>
      <c r="V337" s="304"/>
      <c r="W337" s="304"/>
      <c r="X337" s="304"/>
      <c r="Y337" s="304"/>
      <c r="Z337" s="304"/>
      <c r="AA337" s="307">
        <f t="shared" si="459"/>
        <v>0</v>
      </c>
      <c r="AB337" s="307">
        <f t="shared" si="349"/>
        <v>0</v>
      </c>
      <c r="AC337" s="118" t="e">
        <f t="shared" si="350"/>
        <v>#DIV/0!</v>
      </c>
    </row>
    <row r="338" spans="1:29" s="21" customFormat="1" ht="42.75" hidden="1" x14ac:dyDescent="0.2">
      <c r="A338" s="95"/>
      <c r="B338" s="100" t="s">
        <v>1169</v>
      </c>
      <c r="C338" s="101" t="s">
        <v>1170</v>
      </c>
      <c r="D338" s="304"/>
      <c r="E338" s="387">
        <f>SUM('ADICIONES  2018'!C338:E338)</f>
        <v>0</v>
      </c>
      <c r="F338" s="304"/>
      <c r="G338" s="304"/>
      <c r="H338" s="304"/>
      <c r="I338" s="304"/>
      <c r="J338" s="304"/>
      <c r="K338" s="307">
        <f t="shared" si="368"/>
        <v>0</v>
      </c>
      <c r="L338" s="304">
        <v>0</v>
      </c>
      <c r="M338" s="304">
        <v>0</v>
      </c>
      <c r="N338" s="304"/>
      <c r="O338" s="304"/>
      <c r="P338" s="304"/>
      <c r="Q338" s="304"/>
      <c r="R338" s="307">
        <f t="shared" si="458"/>
        <v>0</v>
      </c>
      <c r="S338" s="304"/>
      <c r="T338" s="304"/>
      <c r="U338" s="304"/>
      <c r="V338" s="304"/>
      <c r="W338" s="304"/>
      <c r="X338" s="304"/>
      <c r="Y338" s="304"/>
      <c r="Z338" s="304"/>
      <c r="AA338" s="307">
        <f t="shared" si="459"/>
        <v>0</v>
      </c>
      <c r="AB338" s="307">
        <f t="shared" si="349"/>
        <v>0</v>
      </c>
      <c r="AC338" s="118" t="e">
        <f t="shared" si="350"/>
        <v>#DIV/0!</v>
      </c>
    </row>
    <row r="339" spans="1:29" s="21" customFormat="1" ht="42.75" hidden="1" x14ac:dyDescent="0.2">
      <c r="A339" s="95"/>
      <c r="B339" s="100" t="s">
        <v>1171</v>
      </c>
      <c r="C339" s="101" t="s">
        <v>1172</v>
      </c>
      <c r="D339" s="304"/>
      <c r="E339" s="387">
        <f>SUM('ADICIONES  2018'!C339:E339)</f>
        <v>0</v>
      </c>
      <c r="F339" s="304"/>
      <c r="G339" s="304"/>
      <c r="H339" s="304"/>
      <c r="I339" s="304"/>
      <c r="J339" s="304"/>
      <c r="K339" s="307">
        <f t="shared" si="368"/>
        <v>0</v>
      </c>
      <c r="L339" s="304">
        <v>0</v>
      </c>
      <c r="M339" s="304">
        <v>0</v>
      </c>
      <c r="N339" s="304"/>
      <c r="O339" s="304"/>
      <c r="P339" s="304"/>
      <c r="Q339" s="304"/>
      <c r="R339" s="307">
        <f t="shared" si="458"/>
        <v>0</v>
      </c>
      <c r="S339" s="304"/>
      <c r="T339" s="304"/>
      <c r="U339" s="304"/>
      <c r="V339" s="304"/>
      <c r="W339" s="304"/>
      <c r="X339" s="304"/>
      <c r="Y339" s="304"/>
      <c r="Z339" s="304"/>
      <c r="AA339" s="307">
        <f t="shared" si="459"/>
        <v>0</v>
      </c>
      <c r="AB339" s="307">
        <f t="shared" si="349"/>
        <v>0</v>
      </c>
      <c r="AC339" s="118" t="e">
        <f t="shared" si="350"/>
        <v>#DIV/0!</v>
      </c>
    </row>
    <row r="340" spans="1:29" s="21" customFormat="1" ht="42.75" hidden="1" x14ac:dyDescent="0.2">
      <c r="A340" s="95"/>
      <c r="B340" s="100" t="s">
        <v>1173</v>
      </c>
      <c r="C340" s="101" t="s">
        <v>1174</v>
      </c>
      <c r="D340" s="304"/>
      <c r="E340" s="387">
        <f>SUM('ADICIONES  2018'!C340:E340)</f>
        <v>0</v>
      </c>
      <c r="F340" s="304"/>
      <c r="G340" s="304"/>
      <c r="H340" s="304"/>
      <c r="I340" s="304"/>
      <c r="J340" s="304"/>
      <c r="K340" s="307">
        <f t="shared" si="368"/>
        <v>0</v>
      </c>
      <c r="L340" s="304">
        <v>0</v>
      </c>
      <c r="M340" s="304">
        <v>0</v>
      </c>
      <c r="N340" s="304"/>
      <c r="O340" s="304"/>
      <c r="P340" s="304"/>
      <c r="Q340" s="304"/>
      <c r="R340" s="307">
        <f t="shared" si="458"/>
        <v>0</v>
      </c>
      <c r="S340" s="304"/>
      <c r="T340" s="304"/>
      <c r="U340" s="304"/>
      <c r="V340" s="304"/>
      <c r="W340" s="304"/>
      <c r="X340" s="304"/>
      <c r="Y340" s="304"/>
      <c r="Z340" s="304"/>
      <c r="AA340" s="307">
        <f t="shared" si="459"/>
        <v>0</v>
      </c>
      <c r="AB340" s="307">
        <f t="shared" si="349"/>
        <v>0</v>
      </c>
      <c r="AC340" s="118" t="e">
        <f t="shared" si="350"/>
        <v>#DIV/0!</v>
      </c>
    </row>
    <row r="341" spans="1:29" s="21" customFormat="1" ht="42.75" hidden="1" x14ac:dyDescent="0.2">
      <c r="A341" s="95"/>
      <c r="B341" s="100" t="s">
        <v>1175</v>
      </c>
      <c r="C341" s="101" t="s">
        <v>1176</v>
      </c>
      <c r="D341" s="304"/>
      <c r="E341" s="387">
        <f>SUM('ADICIONES  2018'!C341:E341)</f>
        <v>0</v>
      </c>
      <c r="F341" s="304"/>
      <c r="G341" s="304"/>
      <c r="H341" s="304"/>
      <c r="I341" s="304"/>
      <c r="J341" s="304"/>
      <c r="K341" s="307">
        <f t="shared" si="368"/>
        <v>0</v>
      </c>
      <c r="L341" s="304">
        <v>0</v>
      </c>
      <c r="M341" s="304">
        <v>0</v>
      </c>
      <c r="N341" s="304"/>
      <c r="O341" s="304"/>
      <c r="P341" s="304"/>
      <c r="Q341" s="304"/>
      <c r="R341" s="307">
        <f t="shared" si="458"/>
        <v>0</v>
      </c>
      <c r="S341" s="304"/>
      <c r="T341" s="304"/>
      <c r="U341" s="304"/>
      <c r="V341" s="304"/>
      <c r="W341" s="304"/>
      <c r="X341" s="304"/>
      <c r="Y341" s="304"/>
      <c r="Z341" s="304"/>
      <c r="AA341" s="307">
        <f t="shared" si="459"/>
        <v>0</v>
      </c>
      <c r="AB341" s="307">
        <f t="shared" si="349"/>
        <v>0</v>
      </c>
      <c r="AC341" s="118" t="e">
        <f t="shared" si="350"/>
        <v>#DIV/0!</v>
      </c>
    </row>
    <row r="342" spans="1:29" s="21" customFormat="1" ht="42.75" hidden="1" x14ac:dyDescent="0.2">
      <c r="A342" s="95"/>
      <c r="B342" s="100" t="s">
        <v>1177</v>
      </c>
      <c r="C342" s="101" t="s">
        <v>1178</v>
      </c>
      <c r="D342" s="304"/>
      <c r="E342" s="387">
        <f>SUM('ADICIONES  2018'!C342:E342)</f>
        <v>0</v>
      </c>
      <c r="F342" s="304"/>
      <c r="G342" s="304"/>
      <c r="H342" s="304"/>
      <c r="I342" s="304"/>
      <c r="J342" s="304"/>
      <c r="K342" s="307">
        <f t="shared" si="368"/>
        <v>0</v>
      </c>
      <c r="L342" s="304">
        <v>0</v>
      </c>
      <c r="M342" s="304">
        <v>0</v>
      </c>
      <c r="N342" s="304"/>
      <c r="O342" s="304"/>
      <c r="P342" s="304"/>
      <c r="Q342" s="304"/>
      <c r="R342" s="307">
        <f t="shared" si="458"/>
        <v>0</v>
      </c>
      <c r="S342" s="304"/>
      <c r="T342" s="304"/>
      <c r="U342" s="304"/>
      <c r="V342" s="304"/>
      <c r="W342" s="304"/>
      <c r="X342" s="304"/>
      <c r="Y342" s="304"/>
      <c r="Z342" s="304"/>
      <c r="AA342" s="307">
        <f t="shared" si="459"/>
        <v>0</v>
      </c>
      <c r="AB342" s="307">
        <f t="shared" si="349"/>
        <v>0</v>
      </c>
      <c r="AC342" s="118" t="e">
        <f t="shared" si="350"/>
        <v>#DIV/0!</v>
      </c>
    </row>
    <row r="343" spans="1:29" s="82" customFormat="1" ht="47.25" hidden="1" x14ac:dyDescent="0.2">
      <c r="A343" s="399"/>
      <c r="B343" s="114" t="s">
        <v>1310</v>
      </c>
      <c r="C343" s="110" t="s">
        <v>1311</v>
      </c>
      <c r="D343" s="109">
        <f>+D344</f>
        <v>0</v>
      </c>
      <c r="E343" s="387">
        <f>SUM('ADICIONES  2018'!C343:E343)</f>
        <v>0</v>
      </c>
      <c r="F343" s="109">
        <f t="shared" ref="F343:J343" si="460">+F344</f>
        <v>0</v>
      </c>
      <c r="G343" s="109">
        <f t="shared" si="460"/>
        <v>0</v>
      </c>
      <c r="H343" s="109">
        <f t="shared" si="460"/>
        <v>0</v>
      </c>
      <c r="I343" s="109">
        <f t="shared" si="460"/>
        <v>0</v>
      </c>
      <c r="J343" s="109">
        <f t="shared" si="460"/>
        <v>0</v>
      </c>
      <c r="K343" s="303">
        <f t="shared" si="368"/>
        <v>0</v>
      </c>
      <c r="L343" s="109">
        <f t="shared" ref="L343:Q343" si="461">+L344</f>
        <v>0</v>
      </c>
      <c r="M343" s="109">
        <f t="shared" si="461"/>
        <v>0</v>
      </c>
      <c r="N343" s="109">
        <f t="shared" si="461"/>
        <v>0</v>
      </c>
      <c r="O343" s="109">
        <f t="shared" si="461"/>
        <v>0</v>
      </c>
      <c r="P343" s="109">
        <f t="shared" si="461"/>
        <v>0</v>
      </c>
      <c r="Q343" s="109">
        <f t="shared" si="461"/>
        <v>0</v>
      </c>
      <c r="R343" s="303">
        <f t="shared" si="458"/>
        <v>0</v>
      </c>
      <c r="S343" s="109">
        <f t="shared" ref="S343:Z343" si="462">+S344</f>
        <v>0</v>
      </c>
      <c r="T343" s="109">
        <f t="shared" si="462"/>
        <v>0</v>
      </c>
      <c r="U343" s="109">
        <f t="shared" si="462"/>
        <v>0</v>
      </c>
      <c r="V343" s="109">
        <f t="shared" si="462"/>
        <v>0</v>
      </c>
      <c r="W343" s="109">
        <f t="shared" si="462"/>
        <v>0</v>
      </c>
      <c r="X343" s="109">
        <f t="shared" si="462"/>
        <v>0</v>
      </c>
      <c r="Y343" s="109">
        <f t="shared" si="462"/>
        <v>0</v>
      </c>
      <c r="Z343" s="109">
        <f t="shared" si="462"/>
        <v>0</v>
      </c>
      <c r="AA343" s="303">
        <f t="shared" si="459"/>
        <v>0</v>
      </c>
      <c r="AB343" s="303">
        <f t="shared" si="349"/>
        <v>0</v>
      </c>
      <c r="AC343" s="108" t="e">
        <f t="shared" si="350"/>
        <v>#DIV/0!</v>
      </c>
    </row>
    <row r="344" spans="1:29" s="21" customFormat="1" ht="42.75" hidden="1" x14ac:dyDescent="0.2">
      <c r="A344" s="95"/>
      <c r="B344" s="100" t="s">
        <v>1312</v>
      </c>
      <c r="C344" s="101" t="s">
        <v>1313</v>
      </c>
      <c r="D344" s="304"/>
      <c r="E344" s="387">
        <f>SUM('ADICIONES  2018'!C344:E344)</f>
        <v>0</v>
      </c>
      <c r="F344" s="304"/>
      <c r="G344" s="304"/>
      <c r="H344" s="304"/>
      <c r="I344" s="304"/>
      <c r="J344" s="304"/>
      <c r="K344" s="307">
        <f t="shared" si="368"/>
        <v>0</v>
      </c>
      <c r="L344" s="304"/>
      <c r="M344" s="304"/>
      <c r="N344" s="304"/>
      <c r="O344" s="304"/>
      <c r="P344" s="304"/>
      <c r="Q344" s="304"/>
      <c r="R344" s="307">
        <f t="shared" si="458"/>
        <v>0</v>
      </c>
      <c r="S344" s="304"/>
      <c r="T344" s="304"/>
      <c r="U344" s="304"/>
      <c r="V344" s="304"/>
      <c r="W344" s="304"/>
      <c r="X344" s="304"/>
      <c r="Y344" s="304"/>
      <c r="Z344" s="304"/>
      <c r="AA344" s="307">
        <f t="shared" si="459"/>
        <v>0</v>
      </c>
      <c r="AB344" s="307">
        <f t="shared" si="349"/>
        <v>0</v>
      </c>
      <c r="AC344" s="118" t="e">
        <f t="shared" si="350"/>
        <v>#DIV/0!</v>
      </c>
    </row>
    <row r="345" spans="1:29" s="82" customFormat="1" ht="16.5" x14ac:dyDescent="0.2">
      <c r="A345" s="399"/>
      <c r="B345" s="178" t="s">
        <v>781</v>
      </c>
      <c r="C345" s="179" t="s">
        <v>104</v>
      </c>
      <c r="D345" s="109">
        <f>SUM(D346:D375)</f>
        <v>55000000000</v>
      </c>
      <c r="E345" s="154">
        <f>SUM('ADICIONES  2018'!C345:E345)</f>
        <v>7915880832.4799995</v>
      </c>
      <c r="F345" s="109">
        <f t="shared" ref="F345:J345" si="463">SUM(F346:F375)</f>
        <v>0</v>
      </c>
      <c r="G345" s="109">
        <f t="shared" si="463"/>
        <v>0</v>
      </c>
      <c r="H345" s="109">
        <f t="shared" si="463"/>
        <v>0</v>
      </c>
      <c r="I345" s="109">
        <f t="shared" si="463"/>
        <v>0</v>
      </c>
      <c r="J345" s="109">
        <f t="shared" si="463"/>
        <v>0</v>
      </c>
      <c r="K345" s="303">
        <f t="shared" si="368"/>
        <v>62915880832.479996</v>
      </c>
      <c r="L345" s="109">
        <f t="shared" ref="L345:Q345" si="464">SUM(L346:L375)</f>
        <v>0</v>
      </c>
      <c r="M345" s="109">
        <f t="shared" si="464"/>
        <v>0</v>
      </c>
      <c r="N345" s="109">
        <f t="shared" si="464"/>
        <v>0</v>
      </c>
      <c r="O345" s="109">
        <f t="shared" si="464"/>
        <v>0</v>
      </c>
      <c r="P345" s="109">
        <f t="shared" si="464"/>
        <v>0</v>
      </c>
      <c r="Q345" s="109">
        <f t="shared" si="464"/>
        <v>0</v>
      </c>
      <c r="R345" s="307">
        <f t="shared" si="458"/>
        <v>0</v>
      </c>
      <c r="S345" s="109">
        <f t="shared" ref="S345:Z345" si="465">SUM(S346:S375)</f>
        <v>0</v>
      </c>
      <c r="T345" s="109">
        <f t="shared" si="465"/>
        <v>0</v>
      </c>
      <c r="U345" s="109">
        <f t="shared" si="465"/>
        <v>0</v>
      </c>
      <c r="V345" s="109">
        <f t="shared" si="465"/>
        <v>0</v>
      </c>
      <c r="W345" s="109">
        <f t="shared" si="465"/>
        <v>0</v>
      </c>
      <c r="X345" s="109">
        <f t="shared" si="465"/>
        <v>0</v>
      </c>
      <c r="Y345" s="109">
        <f t="shared" si="465"/>
        <v>0</v>
      </c>
      <c r="Z345" s="109">
        <f t="shared" si="465"/>
        <v>0</v>
      </c>
      <c r="AA345" s="303">
        <f t="shared" ref="AA345:AA351" si="466">SUM(S345:Z345)</f>
        <v>0</v>
      </c>
      <c r="AB345" s="303">
        <f t="shared" si="349"/>
        <v>0</v>
      </c>
      <c r="AC345" s="108">
        <f t="shared" si="350"/>
        <v>0</v>
      </c>
    </row>
    <row r="346" spans="1:29" x14ac:dyDescent="0.2">
      <c r="B346" s="100" t="s">
        <v>782</v>
      </c>
      <c r="C346" s="101" t="s">
        <v>104</v>
      </c>
      <c r="D346" s="308">
        <v>30000000000</v>
      </c>
      <c r="E346" s="387">
        <f>SUM('ADICIONES  2018'!C346:E346)</f>
        <v>0</v>
      </c>
      <c r="F346" s="308"/>
      <c r="G346" s="308"/>
      <c r="H346" s="308"/>
      <c r="I346" s="308"/>
      <c r="J346" s="308"/>
      <c r="K346" s="305">
        <f t="shared" si="368"/>
        <v>30000000000</v>
      </c>
      <c r="L346" s="308"/>
      <c r="M346" s="308"/>
      <c r="N346" s="308"/>
      <c r="O346" s="308"/>
      <c r="P346" s="308"/>
      <c r="Q346" s="308"/>
      <c r="R346" s="305">
        <f t="shared" si="458"/>
        <v>0</v>
      </c>
      <c r="S346" s="308"/>
      <c r="T346" s="308"/>
      <c r="U346" s="308"/>
      <c r="V346" s="308"/>
      <c r="W346" s="308"/>
      <c r="X346" s="308"/>
      <c r="Y346" s="308"/>
      <c r="Z346" s="308"/>
      <c r="AA346" s="305">
        <f t="shared" si="466"/>
        <v>0</v>
      </c>
      <c r="AB346" s="305">
        <f t="shared" si="349"/>
        <v>0</v>
      </c>
      <c r="AC346" s="37">
        <f t="shared" si="350"/>
        <v>0</v>
      </c>
    </row>
    <row r="347" spans="1:29" ht="57" x14ac:dyDescent="0.2">
      <c r="B347" s="100" t="s">
        <v>783</v>
      </c>
      <c r="C347" s="101" t="s">
        <v>1400</v>
      </c>
      <c r="D347" s="308">
        <v>20000000000</v>
      </c>
      <c r="E347" s="387">
        <f>SUM('ADICIONES  2018'!C347:E347)</f>
        <v>0</v>
      </c>
      <c r="F347" s="308"/>
      <c r="G347" s="308"/>
      <c r="H347" s="308"/>
      <c r="I347" s="308"/>
      <c r="J347" s="308"/>
      <c r="K347" s="305">
        <f t="shared" si="368"/>
        <v>20000000000</v>
      </c>
      <c r="L347" s="308"/>
      <c r="M347" s="308"/>
      <c r="N347" s="308"/>
      <c r="O347" s="308"/>
      <c r="P347" s="308"/>
      <c r="Q347" s="308"/>
      <c r="R347" s="305">
        <f t="shared" si="458"/>
        <v>0</v>
      </c>
      <c r="S347" s="308"/>
      <c r="T347" s="308"/>
      <c r="U347" s="308"/>
      <c r="V347" s="308"/>
      <c r="W347" s="308"/>
      <c r="X347" s="308"/>
      <c r="Y347" s="308"/>
      <c r="Z347" s="308"/>
      <c r="AA347" s="305">
        <f t="shared" si="466"/>
        <v>0</v>
      </c>
      <c r="AB347" s="305">
        <f t="shared" si="349"/>
        <v>0</v>
      </c>
      <c r="AC347" s="37">
        <f t="shared" si="350"/>
        <v>0</v>
      </c>
    </row>
    <row r="348" spans="1:29" s="5" customFormat="1" ht="57" x14ac:dyDescent="0.2">
      <c r="A348" s="166"/>
      <c r="B348" s="100" t="s">
        <v>784</v>
      </c>
      <c r="C348" s="101" t="s">
        <v>1401</v>
      </c>
      <c r="D348" s="308">
        <v>5000000000</v>
      </c>
      <c r="E348" s="387">
        <f>SUM('ADICIONES  2018'!C348:E348)</f>
        <v>0</v>
      </c>
      <c r="F348" s="306"/>
      <c r="G348" s="306"/>
      <c r="H348" s="306"/>
      <c r="I348" s="306"/>
      <c r="J348" s="306"/>
      <c r="K348" s="305">
        <f t="shared" si="368"/>
        <v>5000000000</v>
      </c>
      <c r="L348" s="306"/>
      <c r="M348" s="306"/>
      <c r="N348" s="306"/>
      <c r="O348" s="306"/>
      <c r="P348" s="306"/>
      <c r="Q348" s="306"/>
      <c r="R348" s="305">
        <f t="shared" si="458"/>
        <v>0</v>
      </c>
      <c r="S348" s="306"/>
      <c r="T348" s="306"/>
      <c r="U348" s="306"/>
      <c r="V348" s="306"/>
      <c r="W348" s="306"/>
      <c r="X348" s="306"/>
      <c r="Y348" s="306"/>
      <c r="Z348" s="306"/>
      <c r="AA348" s="305">
        <f t="shared" si="466"/>
        <v>0</v>
      </c>
      <c r="AB348" s="305">
        <f t="shared" si="349"/>
        <v>0</v>
      </c>
      <c r="AC348" s="37">
        <f t="shared" si="350"/>
        <v>0</v>
      </c>
    </row>
    <row r="349" spans="1:29" s="5" customFormat="1" ht="57" x14ac:dyDescent="0.2">
      <c r="A349" s="166"/>
      <c r="B349" s="100" t="s">
        <v>1402</v>
      </c>
      <c r="C349" s="101" t="s">
        <v>1403</v>
      </c>
      <c r="D349" s="308"/>
      <c r="E349" s="387">
        <f>SUM('ADICIONES  2018'!C349:E349)</f>
        <v>270000000</v>
      </c>
      <c r="F349" s="306"/>
      <c r="G349" s="306"/>
      <c r="H349" s="306"/>
      <c r="I349" s="306"/>
      <c r="J349" s="306"/>
      <c r="K349" s="305">
        <f t="shared" si="368"/>
        <v>270000000</v>
      </c>
      <c r="L349" s="306"/>
      <c r="M349" s="306"/>
      <c r="N349" s="306"/>
      <c r="O349" s="306"/>
      <c r="P349" s="306"/>
      <c r="Q349" s="306"/>
      <c r="R349" s="305">
        <f t="shared" si="458"/>
        <v>0</v>
      </c>
      <c r="S349" s="306"/>
      <c r="T349" s="306"/>
      <c r="U349" s="306"/>
      <c r="V349" s="306"/>
      <c r="W349" s="306"/>
      <c r="X349" s="306"/>
      <c r="Y349" s="306"/>
      <c r="Z349" s="306"/>
      <c r="AA349" s="305">
        <f t="shared" si="466"/>
        <v>0</v>
      </c>
      <c r="AB349" s="305">
        <f t="shared" si="349"/>
        <v>0</v>
      </c>
      <c r="AC349" s="37">
        <f t="shared" si="350"/>
        <v>0</v>
      </c>
    </row>
    <row r="350" spans="1:29" s="5" customFormat="1" ht="57" x14ac:dyDescent="0.2">
      <c r="A350" s="166"/>
      <c r="B350" s="100" t="s">
        <v>1404</v>
      </c>
      <c r="C350" s="101" t="s">
        <v>1405</v>
      </c>
      <c r="D350" s="308"/>
      <c r="E350" s="387">
        <f>SUM('ADICIONES  2018'!C350:E350)</f>
        <v>189000000</v>
      </c>
      <c r="F350" s="306"/>
      <c r="G350" s="306"/>
      <c r="H350" s="306"/>
      <c r="I350" s="306"/>
      <c r="J350" s="306"/>
      <c r="K350" s="305">
        <f>+D350+E350-F350+G350-H350</f>
        <v>189000000</v>
      </c>
      <c r="L350" s="306"/>
      <c r="M350" s="306"/>
      <c r="N350" s="306"/>
      <c r="O350" s="306"/>
      <c r="P350" s="306"/>
      <c r="Q350" s="306"/>
      <c r="R350" s="305">
        <f t="shared" si="458"/>
        <v>0</v>
      </c>
      <c r="S350" s="306"/>
      <c r="T350" s="306"/>
      <c r="U350" s="306"/>
      <c r="V350" s="306"/>
      <c r="W350" s="306"/>
      <c r="X350" s="306"/>
      <c r="Y350" s="306"/>
      <c r="Z350" s="306"/>
      <c r="AA350" s="305">
        <f t="shared" si="466"/>
        <v>0</v>
      </c>
      <c r="AB350" s="305">
        <f t="shared" si="349"/>
        <v>0</v>
      </c>
      <c r="AC350" s="37">
        <f t="shared" si="350"/>
        <v>0</v>
      </c>
    </row>
    <row r="351" spans="1:29" s="5" customFormat="1" ht="57" x14ac:dyDescent="0.2">
      <c r="A351" s="166"/>
      <c r="B351" s="100" t="s">
        <v>1406</v>
      </c>
      <c r="C351" s="101" t="s">
        <v>1407</v>
      </c>
      <c r="D351" s="308"/>
      <c r="E351" s="387">
        <f>SUM('ADICIONES  2018'!C351:E351)</f>
        <v>162000000</v>
      </c>
      <c r="F351" s="306"/>
      <c r="G351" s="306"/>
      <c r="H351" s="306"/>
      <c r="I351" s="306"/>
      <c r="J351" s="306"/>
      <c r="K351" s="305">
        <f>+D351+E351-F351+G351-H351</f>
        <v>162000000</v>
      </c>
      <c r="L351" s="306"/>
      <c r="M351" s="306"/>
      <c r="N351" s="306"/>
      <c r="O351" s="306"/>
      <c r="P351" s="306"/>
      <c r="Q351" s="306"/>
      <c r="R351" s="305">
        <f t="shared" si="458"/>
        <v>0</v>
      </c>
      <c r="S351" s="306"/>
      <c r="T351" s="306"/>
      <c r="U351" s="306"/>
      <c r="V351" s="306"/>
      <c r="W351" s="306"/>
      <c r="X351" s="306"/>
      <c r="Y351" s="306"/>
      <c r="Z351" s="306"/>
      <c r="AA351" s="305">
        <f t="shared" si="466"/>
        <v>0</v>
      </c>
      <c r="AB351" s="305">
        <f t="shared" si="349"/>
        <v>0</v>
      </c>
      <c r="AC351" s="37">
        <f t="shared" si="350"/>
        <v>0</v>
      </c>
    </row>
    <row r="352" spans="1:29" s="5" customFormat="1" ht="57" x14ac:dyDescent="0.2">
      <c r="A352" s="166"/>
      <c r="B352" s="100" t="s">
        <v>1408</v>
      </c>
      <c r="C352" s="101" t="s">
        <v>1409</v>
      </c>
      <c r="D352" s="308"/>
      <c r="E352" s="387">
        <f>SUM('ADICIONES  2018'!C352:E352)</f>
        <v>395855753</v>
      </c>
      <c r="F352" s="306"/>
      <c r="G352" s="306"/>
      <c r="H352" s="306"/>
      <c r="I352" s="306"/>
      <c r="J352" s="306"/>
      <c r="K352" s="305">
        <f t="shared" ref="K352:K397" si="467">+D352+E352-F352+G352-H352</f>
        <v>395855753</v>
      </c>
      <c r="L352" s="306"/>
      <c r="M352" s="306"/>
      <c r="N352" s="306"/>
      <c r="O352" s="306"/>
      <c r="P352" s="306"/>
      <c r="Q352" s="306"/>
      <c r="R352" s="305">
        <f t="shared" si="458"/>
        <v>0</v>
      </c>
      <c r="S352" s="306"/>
      <c r="T352" s="306"/>
      <c r="U352" s="306"/>
      <c r="V352" s="306"/>
      <c r="W352" s="306"/>
      <c r="X352" s="306"/>
      <c r="Y352" s="306"/>
      <c r="Z352" s="306"/>
      <c r="AA352" s="305">
        <f t="shared" ref="AA352:AA358" si="468">SUM(S352:Z352)</f>
        <v>0</v>
      </c>
      <c r="AB352" s="305">
        <f t="shared" si="349"/>
        <v>0</v>
      </c>
      <c r="AC352" s="37">
        <f t="shared" si="350"/>
        <v>0</v>
      </c>
    </row>
    <row r="353" spans="1:29" s="5" customFormat="1" ht="57" x14ac:dyDescent="0.2">
      <c r="A353" s="166"/>
      <c r="B353" s="100" t="s">
        <v>1410</v>
      </c>
      <c r="C353" s="101" t="s">
        <v>1411</v>
      </c>
      <c r="D353" s="308"/>
      <c r="E353" s="387">
        <f>SUM('ADICIONES  2018'!C353:E353)</f>
        <v>162000000</v>
      </c>
      <c r="F353" s="306"/>
      <c r="G353" s="306"/>
      <c r="H353" s="306"/>
      <c r="I353" s="306"/>
      <c r="J353" s="306"/>
      <c r="K353" s="305">
        <f t="shared" si="467"/>
        <v>162000000</v>
      </c>
      <c r="L353" s="306"/>
      <c r="M353" s="306"/>
      <c r="N353" s="306"/>
      <c r="O353" s="306"/>
      <c r="P353" s="306"/>
      <c r="Q353" s="306"/>
      <c r="R353" s="305">
        <f t="shared" si="458"/>
        <v>0</v>
      </c>
      <c r="S353" s="306"/>
      <c r="T353" s="306"/>
      <c r="U353" s="306"/>
      <c r="V353" s="306"/>
      <c r="W353" s="306"/>
      <c r="X353" s="306"/>
      <c r="Y353" s="306"/>
      <c r="Z353" s="306"/>
      <c r="AA353" s="305">
        <f t="shared" si="468"/>
        <v>0</v>
      </c>
      <c r="AB353" s="305">
        <f t="shared" si="349"/>
        <v>0</v>
      </c>
      <c r="AC353" s="37">
        <f t="shared" si="350"/>
        <v>0</v>
      </c>
    </row>
    <row r="354" spans="1:29" s="5" customFormat="1" ht="57" x14ac:dyDescent="0.2">
      <c r="A354" s="166"/>
      <c r="B354" s="100" t="s">
        <v>1412</v>
      </c>
      <c r="C354" s="101" t="s">
        <v>1413</v>
      </c>
      <c r="D354" s="308"/>
      <c r="E354" s="387">
        <f>SUM('ADICIONES  2018'!C354:E354)</f>
        <v>164403665.94</v>
      </c>
      <c r="F354" s="306"/>
      <c r="G354" s="306"/>
      <c r="H354" s="306"/>
      <c r="I354" s="306"/>
      <c r="J354" s="306"/>
      <c r="K354" s="305">
        <f t="shared" si="467"/>
        <v>164403665.94</v>
      </c>
      <c r="L354" s="306"/>
      <c r="M354" s="306"/>
      <c r="N354" s="306"/>
      <c r="O354" s="306"/>
      <c r="P354" s="306"/>
      <c r="Q354" s="306"/>
      <c r="R354" s="305">
        <f t="shared" si="458"/>
        <v>0</v>
      </c>
      <c r="S354" s="306"/>
      <c r="T354" s="306"/>
      <c r="U354" s="306"/>
      <c r="V354" s="306"/>
      <c r="W354" s="306"/>
      <c r="X354" s="306"/>
      <c r="Y354" s="306"/>
      <c r="Z354" s="306"/>
      <c r="AA354" s="305">
        <f t="shared" si="468"/>
        <v>0</v>
      </c>
      <c r="AB354" s="305">
        <f t="shared" si="349"/>
        <v>0</v>
      </c>
      <c r="AC354" s="37">
        <f t="shared" si="350"/>
        <v>0</v>
      </c>
    </row>
    <row r="355" spans="1:29" s="5" customFormat="1" ht="57" x14ac:dyDescent="0.2">
      <c r="A355" s="166"/>
      <c r="B355" s="100" t="s">
        <v>1414</v>
      </c>
      <c r="C355" s="101" t="s">
        <v>1415</v>
      </c>
      <c r="D355" s="308"/>
      <c r="E355" s="387">
        <f>SUM('ADICIONES  2018'!C355:E355)</f>
        <v>639527724.48000002</v>
      </c>
      <c r="F355" s="306"/>
      <c r="G355" s="306"/>
      <c r="H355" s="306"/>
      <c r="I355" s="306"/>
      <c r="J355" s="306"/>
      <c r="K355" s="305">
        <f t="shared" si="467"/>
        <v>639527724.48000002</v>
      </c>
      <c r="L355" s="306"/>
      <c r="M355" s="306"/>
      <c r="N355" s="306"/>
      <c r="O355" s="306"/>
      <c r="P355" s="306"/>
      <c r="Q355" s="306"/>
      <c r="R355" s="305">
        <f t="shared" si="458"/>
        <v>0</v>
      </c>
      <c r="S355" s="306"/>
      <c r="T355" s="306"/>
      <c r="U355" s="306"/>
      <c r="V355" s="306"/>
      <c r="W355" s="306"/>
      <c r="X355" s="306"/>
      <c r="Y355" s="306"/>
      <c r="Z355" s="306"/>
      <c r="AA355" s="305">
        <f t="shared" si="468"/>
        <v>0</v>
      </c>
      <c r="AB355" s="305">
        <f t="shared" si="349"/>
        <v>0</v>
      </c>
      <c r="AC355" s="37">
        <f t="shared" si="350"/>
        <v>0</v>
      </c>
    </row>
    <row r="356" spans="1:29" s="5" customFormat="1" ht="57" x14ac:dyDescent="0.2">
      <c r="A356" s="166"/>
      <c r="B356" s="100" t="s">
        <v>1416</v>
      </c>
      <c r="C356" s="101" t="s">
        <v>1417</v>
      </c>
      <c r="D356" s="308"/>
      <c r="E356" s="387">
        <f>SUM('ADICIONES  2018'!C356:E356)</f>
        <v>270000000</v>
      </c>
      <c r="F356" s="306"/>
      <c r="G356" s="306"/>
      <c r="H356" s="306"/>
      <c r="I356" s="306"/>
      <c r="J356" s="306"/>
      <c r="K356" s="305">
        <f t="shared" si="467"/>
        <v>270000000</v>
      </c>
      <c r="L356" s="306"/>
      <c r="M356" s="306"/>
      <c r="N356" s="306"/>
      <c r="O356" s="306"/>
      <c r="P356" s="306"/>
      <c r="Q356" s="306"/>
      <c r="R356" s="305">
        <f t="shared" si="458"/>
        <v>0</v>
      </c>
      <c r="S356" s="306"/>
      <c r="T356" s="306"/>
      <c r="U356" s="306"/>
      <c r="V356" s="306"/>
      <c r="W356" s="306"/>
      <c r="X356" s="306"/>
      <c r="Y356" s="306"/>
      <c r="Z356" s="306"/>
      <c r="AA356" s="305">
        <f t="shared" si="468"/>
        <v>0</v>
      </c>
      <c r="AB356" s="305">
        <f t="shared" si="349"/>
        <v>0</v>
      </c>
      <c r="AC356" s="37">
        <f t="shared" si="350"/>
        <v>0</v>
      </c>
    </row>
    <row r="357" spans="1:29" s="5" customFormat="1" ht="57" x14ac:dyDescent="0.2">
      <c r="A357" s="166"/>
      <c r="B357" s="100" t="s">
        <v>1418</v>
      </c>
      <c r="C357" s="101" t="s">
        <v>1419</v>
      </c>
      <c r="D357" s="308"/>
      <c r="E357" s="387">
        <f>SUM('ADICIONES  2018'!C357:E357)</f>
        <v>243518017.5</v>
      </c>
      <c r="F357" s="306"/>
      <c r="G357" s="306"/>
      <c r="H357" s="306"/>
      <c r="I357" s="306"/>
      <c r="J357" s="306"/>
      <c r="K357" s="305">
        <f t="shared" si="467"/>
        <v>243518017.5</v>
      </c>
      <c r="L357" s="306"/>
      <c r="M357" s="306"/>
      <c r="N357" s="306"/>
      <c r="O357" s="306"/>
      <c r="P357" s="306"/>
      <c r="Q357" s="306"/>
      <c r="R357" s="305">
        <f t="shared" si="458"/>
        <v>0</v>
      </c>
      <c r="S357" s="306"/>
      <c r="T357" s="306"/>
      <c r="U357" s="306"/>
      <c r="V357" s="306"/>
      <c r="W357" s="306"/>
      <c r="X357" s="306"/>
      <c r="Y357" s="306"/>
      <c r="Z357" s="306"/>
      <c r="AA357" s="305">
        <f t="shared" si="468"/>
        <v>0</v>
      </c>
      <c r="AB357" s="305">
        <f t="shared" si="349"/>
        <v>0</v>
      </c>
      <c r="AC357" s="37">
        <f t="shared" si="350"/>
        <v>0</v>
      </c>
    </row>
    <row r="358" spans="1:29" s="5" customFormat="1" ht="57" x14ac:dyDescent="0.2">
      <c r="A358" s="166"/>
      <c r="B358" s="100" t="s">
        <v>1420</v>
      </c>
      <c r="C358" s="101" t="s">
        <v>1421</v>
      </c>
      <c r="D358" s="308"/>
      <c r="E358" s="387">
        <f>SUM('ADICIONES  2018'!C358:E358)</f>
        <v>1166747739.5599999</v>
      </c>
      <c r="F358" s="306"/>
      <c r="G358" s="306"/>
      <c r="H358" s="306"/>
      <c r="I358" s="306"/>
      <c r="J358" s="306"/>
      <c r="K358" s="305">
        <f t="shared" si="467"/>
        <v>1166747739.5599999</v>
      </c>
      <c r="L358" s="306"/>
      <c r="M358" s="306"/>
      <c r="N358" s="306"/>
      <c r="O358" s="306"/>
      <c r="P358" s="306"/>
      <c r="Q358" s="306"/>
      <c r="R358" s="305">
        <f t="shared" si="458"/>
        <v>0</v>
      </c>
      <c r="S358" s="306"/>
      <c r="T358" s="306"/>
      <c r="U358" s="306"/>
      <c r="V358" s="306"/>
      <c r="W358" s="306"/>
      <c r="X358" s="306"/>
      <c r="Y358" s="306"/>
      <c r="Z358" s="306"/>
      <c r="AA358" s="305">
        <f t="shared" si="468"/>
        <v>0</v>
      </c>
      <c r="AB358" s="305">
        <f t="shared" si="349"/>
        <v>0</v>
      </c>
      <c r="AC358" s="37">
        <f t="shared" si="350"/>
        <v>0</v>
      </c>
    </row>
    <row r="359" spans="1:29" s="5" customFormat="1" ht="42.75" x14ac:dyDescent="0.2">
      <c r="A359" s="166"/>
      <c r="B359" s="100" t="s">
        <v>1422</v>
      </c>
      <c r="C359" s="101" t="s">
        <v>1423</v>
      </c>
      <c r="D359" s="308"/>
      <c r="E359" s="387">
        <f>SUM('ADICIONES  2018'!C359:E359)</f>
        <v>81000000</v>
      </c>
      <c r="F359" s="306"/>
      <c r="G359" s="306"/>
      <c r="H359" s="306"/>
      <c r="I359" s="306"/>
      <c r="J359" s="306"/>
      <c r="K359" s="305">
        <f t="shared" si="467"/>
        <v>81000000</v>
      </c>
      <c r="L359" s="306"/>
      <c r="M359" s="306"/>
      <c r="N359" s="306"/>
      <c r="O359" s="306"/>
      <c r="P359" s="306"/>
      <c r="Q359" s="306"/>
      <c r="R359" s="305">
        <f t="shared" si="458"/>
        <v>0</v>
      </c>
      <c r="S359" s="306"/>
      <c r="T359" s="306"/>
      <c r="U359" s="306"/>
      <c r="V359" s="306"/>
      <c r="W359" s="306"/>
      <c r="X359" s="306"/>
      <c r="Y359" s="306"/>
      <c r="Z359" s="306"/>
      <c r="AA359" s="305">
        <f t="shared" ref="AA359:AA422" si="469">SUM(S359:Z359)</f>
        <v>0</v>
      </c>
      <c r="AB359" s="305">
        <f t="shared" si="349"/>
        <v>0</v>
      </c>
      <c r="AC359" s="37">
        <f t="shared" si="350"/>
        <v>0</v>
      </c>
    </row>
    <row r="360" spans="1:29" s="5" customFormat="1" ht="42.75" x14ac:dyDescent="0.2">
      <c r="A360" s="166"/>
      <c r="B360" s="100" t="s">
        <v>1424</v>
      </c>
      <c r="C360" s="101" t="s">
        <v>1425</v>
      </c>
      <c r="D360" s="308"/>
      <c r="E360" s="387">
        <f>SUM('ADICIONES  2018'!C360:E360)</f>
        <v>189000000</v>
      </c>
      <c r="F360" s="306"/>
      <c r="G360" s="306"/>
      <c r="H360" s="306"/>
      <c r="I360" s="306"/>
      <c r="J360" s="306"/>
      <c r="K360" s="305">
        <f t="shared" si="467"/>
        <v>189000000</v>
      </c>
      <c r="L360" s="306"/>
      <c r="M360" s="306"/>
      <c r="N360" s="306"/>
      <c r="O360" s="306"/>
      <c r="P360" s="306"/>
      <c r="Q360" s="306"/>
      <c r="R360" s="305">
        <f t="shared" si="458"/>
        <v>0</v>
      </c>
      <c r="S360" s="306"/>
      <c r="T360" s="306"/>
      <c r="U360" s="306"/>
      <c r="V360" s="306"/>
      <c r="W360" s="306"/>
      <c r="X360" s="306"/>
      <c r="Y360" s="306"/>
      <c r="Z360" s="306"/>
      <c r="AA360" s="305">
        <f t="shared" si="469"/>
        <v>0</v>
      </c>
      <c r="AB360" s="305">
        <f t="shared" si="349"/>
        <v>0</v>
      </c>
      <c r="AC360" s="37">
        <f t="shared" si="350"/>
        <v>0</v>
      </c>
    </row>
    <row r="361" spans="1:29" s="5" customFormat="1" ht="42.75" x14ac:dyDescent="0.2">
      <c r="A361" s="166"/>
      <c r="B361" s="100" t="s">
        <v>1426</v>
      </c>
      <c r="C361" s="101" t="s">
        <v>1427</v>
      </c>
      <c r="D361" s="308"/>
      <c r="E361" s="387">
        <f>SUM('ADICIONES  2018'!C361:E361)</f>
        <v>423087912</v>
      </c>
      <c r="F361" s="306"/>
      <c r="G361" s="306"/>
      <c r="H361" s="306"/>
      <c r="I361" s="306"/>
      <c r="J361" s="306"/>
      <c r="K361" s="305">
        <f t="shared" si="467"/>
        <v>423087912</v>
      </c>
      <c r="L361" s="306"/>
      <c r="M361" s="306"/>
      <c r="N361" s="306"/>
      <c r="O361" s="306"/>
      <c r="P361" s="306"/>
      <c r="Q361" s="306"/>
      <c r="R361" s="305">
        <f t="shared" si="458"/>
        <v>0</v>
      </c>
      <c r="S361" s="306"/>
      <c r="T361" s="306"/>
      <c r="U361" s="306"/>
      <c r="V361" s="306"/>
      <c r="W361" s="306"/>
      <c r="X361" s="306"/>
      <c r="Y361" s="306"/>
      <c r="Z361" s="306"/>
      <c r="AA361" s="305">
        <f t="shared" si="469"/>
        <v>0</v>
      </c>
      <c r="AB361" s="305">
        <f t="shared" si="349"/>
        <v>0</v>
      </c>
      <c r="AC361" s="37">
        <f t="shared" si="350"/>
        <v>0</v>
      </c>
    </row>
    <row r="362" spans="1:29" s="5" customFormat="1" ht="42.75" x14ac:dyDescent="0.2">
      <c r="A362" s="166"/>
      <c r="B362" s="100" t="s">
        <v>1428</v>
      </c>
      <c r="C362" s="101" t="s">
        <v>1429</v>
      </c>
      <c r="D362" s="308"/>
      <c r="E362" s="387">
        <f>SUM('ADICIONES  2018'!C362:E362)</f>
        <v>108000000</v>
      </c>
      <c r="F362" s="306"/>
      <c r="G362" s="306"/>
      <c r="H362" s="306"/>
      <c r="I362" s="306"/>
      <c r="J362" s="306"/>
      <c r="K362" s="305">
        <f t="shared" si="467"/>
        <v>108000000</v>
      </c>
      <c r="L362" s="306"/>
      <c r="M362" s="306"/>
      <c r="N362" s="306"/>
      <c r="O362" s="306"/>
      <c r="P362" s="306"/>
      <c r="Q362" s="306"/>
      <c r="R362" s="305">
        <f t="shared" si="458"/>
        <v>0</v>
      </c>
      <c r="S362" s="306"/>
      <c r="T362" s="306"/>
      <c r="U362" s="306"/>
      <c r="V362" s="306"/>
      <c r="W362" s="306"/>
      <c r="X362" s="306"/>
      <c r="Y362" s="306"/>
      <c r="Z362" s="306"/>
      <c r="AA362" s="305">
        <f t="shared" si="469"/>
        <v>0</v>
      </c>
      <c r="AB362" s="305">
        <f t="shared" si="349"/>
        <v>0</v>
      </c>
      <c r="AC362" s="37">
        <f t="shared" si="350"/>
        <v>0</v>
      </c>
    </row>
    <row r="363" spans="1:29" s="5" customFormat="1" ht="42.75" x14ac:dyDescent="0.2">
      <c r="A363" s="166"/>
      <c r="B363" s="100" t="s">
        <v>1430</v>
      </c>
      <c r="C363" s="101" t="s">
        <v>1431</v>
      </c>
      <c r="D363" s="308"/>
      <c r="E363" s="387">
        <f>SUM('ADICIONES  2018'!C363:E363)</f>
        <v>81000000</v>
      </c>
      <c r="F363" s="306"/>
      <c r="G363" s="306"/>
      <c r="H363" s="306"/>
      <c r="I363" s="306"/>
      <c r="J363" s="306"/>
      <c r="K363" s="305">
        <f t="shared" si="467"/>
        <v>81000000</v>
      </c>
      <c r="L363" s="306"/>
      <c r="M363" s="306"/>
      <c r="N363" s="306"/>
      <c r="O363" s="306"/>
      <c r="P363" s="306"/>
      <c r="Q363" s="306"/>
      <c r="R363" s="305">
        <f t="shared" si="458"/>
        <v>0</v>
      </c>
      <c r="S363" s="306"/>
      <c r="T363" s="306"/>
      <c r="U363" s="306"/>
      <c r="V363" s="306"/>
      <c r="W363" s="306"/>
      <c r="X363" s="306"/>
      <c r="Y363" s="306"/>
      <c r="Z363" s="306"/>
      <c r="AA363" s="305">
        <f t="shared" si="469"/>
        <v>0</v>
      </c>
      <c r="AB363" s="305">
        <f t="shared" si="349"/>
        <v>0</v>
      </c>
      <c r="AC363" s="37">
        <f t="shared" si="350"/>
        <v>0</v>
      </c>
    </row>
    <row r="364" spans="1:29" s="5" customFormat="1" ht="42.75" x14ac:dyDescent="0.2">
      <c r="A364" s="166"/>
      <c r="B364" s="100" t="s">
        <v>1432</v>
      </c>
      <c r="C364" s="101" t="s">
        <v>1433</v>
      </c>
      <c r="D364" s="308"/>
      <c r="E364" s="387">
        <f>SUM('ADICIONES  2018'!C364:E364)</f>
        <v>85090267</v>
      </c>
      <c r="F364" s="306"/>
      <c r="G364" s="306"/>
      <c r="H364" s="306"/>
      <c r="I364" s="306"/>
      <c r="J364" s="306"/>
      <c r="K364" s="305">
        <f t="shared" si="467"/>
        <v>85090267</v>
      </c>
      <c r="L364" s="306"/>
      <c r="M364" s="306"/>
      <c r="N364" s="306"/>
      <c r="O364" s="306"/>
      <c r="P364" s="306"/>
      <c r="Q364" s="306"/>
      <c r="R364" s="305">
        <f t="shared" si="458"/>
        <v>0</v>
      </c>
      <c r="S364" s="306"/>
      <c r="T364" s="306"/>
      <c r="U364" s="306"/>
      <c r="V364" s="306"/>
      <c r="W364" s="306"/>
      <c r="X364" s="306"/>
      <c r="Y364" s="306"/>
      <c r="Z364" s="306"/>
      <c r="AA364" s="305">
        <f t="shared" si="469"/>
        <v>0</v>
      </c>
      <c r="AB364" s="305">
        <f t="shared" si="349"/>
        <v>0</v>
      </c>
      <c r="AC364" s="37">
        <f t="shared" si="350"/>
        <v>0</v>
      </c>
    </row>
    <row r="365" spans="1:29" s="5" customFormat="1" ht="42.75" x14ac:dyDescent="0.2">
      <c r="A365" s="166"/>
      <c r="B365" s="100" t="s">
        <v>1434</v>
      </c>
      <c r="C365" s="101" t="s">
        <v>1435</v>
      </c>
      <c r="D365" s="308"/>
      <c r="E365" s="387">
        <f>SUM('ADICIONES  2018'!C365:E365)</f>
        <v>81000000</v>
      </c>
      <c r="F365" s="306"/>
      <c r="G365" s="306"/>
      <c r="H365" s="306"/>
      <c r="I365" s="306"/>
      <c r="J365" s="306"/>
      <c r="K365" s="305">
        <f t="shared" si="467"/>
        <v>81000000</v>
      </c>
      <c r="L365" s="306"/>
      <c r="M365" s="306"/>
      <c r="N365" s="306"/>
      <c r="O365" s="306"/>
      <c r="P365" s="306"/>
      <c r="Q365" s="306"/>
      <c r="R365" s="305">
        <f t="shared" si="458"/>
        <v>0</v>
      </c>
      <c r="S365" s="306"/>
      <c r="T365" s="306"/>
      <c r="U365" s="306"/>
      <c r="V365" s="306"/>
      <c r="W365" s="306"/>
      <c r="X365" s="306"/>
      <c r="Y365" s="306"/>
      <c r="Z365" s="306"/>
      <c r="AA365" s="305">
        <f t="shared" si="469"/>
        <v>0</v>
      </c>
      <c r="AB365" s="305">
        <f t="shared" si="349"/>
        <v>0</v>
      </c>
      <c r="AC365" s="37">
        <f t="shared" si="350"/>
        <v>0</v>
      </c>
    </row>
    <row r="366" spans="1:29" s="5" customFormat="1" ht="42.75" x14ac:dyDescent="0.2">
      <c r="A366" s="166"/>
      <c r="B366" s="100" t="s">
        <v>1436</v>
      </c>
      <c r="C366" s="101" t="s">
        <v>1437</v>
      </c>
      <c r="D366" s="308"/>
      <c r="E366" s="387">
        <f>SUM('ADICIONES  2018'!C366:E366)</f>
        <v>162366136</v>
      </c>
      <c r="F366" s="306"/>
      <c r="G366" s="306"/>
      <c r="H366" s="306"/>
      <c r="I366" s="306"/>
      <c r="J366" s="306"/>
      <c r="K366" s="305">
        <f t="shared" si="467"/>
        <v>162366136</v>
      </c>
      <c r="L366" s="306"/>
      <c r="M366" s="306"/>
      <c r="N366" s="306"/>
      <c r="O366" s="306"/>
      <c r="P366" s="306"/>
      <c r="Q366" s="306"/>
      <c r="R366" s="305">
        <f t="shared" si="458"/>
        <v>0</v>
      </c>
      <c r="S366" s="306"/>
      <c r="T366" s="306"/>
      <c r="U366" s="306"/>
      <c r="V366" s="306"/>
      <c r="W366" s="306"/>
      <c r="X366" s="306"/>
      <c r="Y366" s="306"/>
      <c r="Z366" s="306"/>
      <c r="AA366" s="305">
        <f t="shared" si="469"/>
        <v>0</v>
      </c>
      <c r="AB366" s="305">
        <f t="shared" si="349"/>
        <v>0</v>
      </c>
      <c r="AC366" s="37">
        <f t="shared" si="350"/>
        <v>0</v>
      </c>
    </row>
    <row r="367" spans="1:29" s="5" customFormat="1" ht="42.75" x14ac:dyDescent="0.2">
      <c r="A367" s="166"/>
      <c r="B367" s="100" t="s">
        <v>1438</v>
      </c>
      <c r="C367" s="101" t="s">
        <v>1439</v>
      </c>
      <c r="D367" s="308"/>
      <c r="E367" s="387">
        <f>SUM('ADICIONES  2018'!C367:E367)</f>
        <v>108000000</v>
      </c>
      <c r="F367" s="306"/>
      <c r="G367" s="306"/>
      <c r="H367" s="306"/>
      <c r="I367" s="306"/>
      <c r="J367" s="306"/>
      <c r="K367" s="305">
        <f t="shared" si="467"/>
        <v>108000000</v>
      </c>
      <c r="L367" s="306"/>
      <c r="M367" s="306"/>
      <c r="N367" s="306"/>
      <c r="O367" s="306"/>
      <c r="P367" s="306"/>
      <c r="Q367" s="306"/>
      <c r="R367" s="305">
        <f t="shared" si="458"/>
        <v>0</v>
      </c>
      <c r="S367" s="306"/>
      <c r="T367" s="306"/>
      <c r="U367" s="306"/>
      <c r="V367" s="306"/>
      <c r="W367" s="306"/>
      <c r="X367" s="306"/>
      <c r="Y367" s="306"/>
      <c r="Z367" s="306"/>
      <c r="AA367" s="305">
        <f t="shared" si="469"/>
        <v>0</v>
      </c>
      <c r="AB367" s="305">
        <f t="shared" si="349"/>
        <v>0</v>
      </c>
      <c r="AC367" s="37">
        <f t="shared" si="350"/>
        <v>0</v>
      </c>
    </row>
    <row r="368" spans="1:29" s="5" customFormat="1" ht="42.75" x14ac:dyDescent="0.2">
      <c r="A368" s="166"/>
      <c r="B368" s="100" t="s">
        <v>1440</v>
      </c>
      <c r="C368" s="101" t="s">
        <v>1441</v>
      </c>
      <c r="D368" s="308"/>
      <c r="E368" s="387">
        <f>SUM('ADICIONES  2018'!C368:E368)</f>
        <v>58495201</v>
      </c>
      <c r="F368" s="306"/>
      <c r="G368" s="306"/>
      <c r="H368" s="306"/>
      <c r="I368" s="306"/>
      <c r="J368" s="306"/>
      <c r="K368" s="305">
        <f t="shared" si="467"/>
        <v>58495201</v>
      </c>
      <c r="L368" s="306"/>
      <c r="M368" s="306"/>
      <c r="N368" s="306"/>
      <c r="O368" s="306"/>
      <c r="P368" s="306"/>
      <c r="Q368" s="306"/>
      <c r="R368" s="305">
        <f t="shared" si="458"/>
        <v>0</v>
      </c>
      <c r="S368" s="306"/>
      <c r="T368" s="306"/>
      <c r="U368" s="306"/>
      <c r="V368" s="306"/>
      <c r="W368" s="306"/>
      <c r="X368" s="306"/>
      <c r="Y368" s="306"/>
      <c r="Z368" s="306"/>
      <c r="AA368" s="305">
        <f t="shared" si="469"/>
        <v>0</v>
      </c>
      <c r="AB368" s="305">
        <f t="shared" si="349"/>
        <v>0</v>
      </c>
      <c r="AC368" s="37">
        <f t="shared" si="350"/>
        <v>0</v>
      </c>
    </row>
    <row r="369" spans="1:29" s="5" customFormat="1" ht="42.75" x14ac:dyDescent="0.2">
      <c r="A369" s="166"/>
      <c r="B369" s="100" t="s">
        <v>1442</v>
      </c>
      <c r="C369" s="101" t="s">
        <v>1443</v>
      </c>
      <c r="D369" s="308"/>
      <c r="E369" s="387">
        <f>SUM('ADICIONES  2018'!C369:E369)</f>
        <v>99586571</v>
      </c>
      <c r="F369" s="306"/>
      <c r="G369" s="306"/>
      <c r="H369" s="306"/>
      <c r="I369" s="306"/>
      <c r="J369" s="306"/>
      <c r="K369" s="305">
        <f t="shared" si="467"/>
        <v>99586571</v>
      </c>
      <c r="L369" s="306"/>
      <c r="M369" s="306"/>
      <c r="N369" s="306"/>
      <c r="O369" s="306"/>
      <c r="P369" s="306"/>
      <c r="Q369" s="306"/>
      <c r="R369" s="305">
        <f t="shared" si="458"/>
        <v>0</v>
      </c>
      <c r="S369" s="306"/>
      <c r="T369" s="306"/>
      <c r="U369" s="306"/>
      <c r="V369" s="306"/>
      <c r="W369" s="306"/>
      <c r="X369" s="306"/>
      <c r="Y369" s="306"/>
      <c r="Z369" s="306"/>
      <c r="AA369" s="305">
        <f t="shared" si="469"/>
        <v>0</v>
      </c>
      <c r="AB369" s="305">
        <f t="shared" si="349"/>
        <v>0</v>
      </c>
      <c r="AC369" s="37">
        <f t="shared" si="350"/>
        <v>0</v>
      </c>
    </row>
    <row r="370" spans="1:29" s="5" customFormat="1" ht="42.75" x14ac:dyDescent="0.2">
      <c r="A370" s="166"/>
      <c r="B370" s="100" t="s">
        <v>1444</v>
      </c>
      <c r="C370" s="101" t="s">
        <v>1445</v>
      </c>
      <c r="D370" s="308"/>
      <c r="E370" s="387">
        <f>SUM('ADICIONES  2018'!C370:E370)</f>
        <v>135000000</v>
      </c>
      <c r="F370" s="306"/>
      <c r="G370" s="306"/>
      <c r="H370" s="306"/>
      <c r="I370" s="306"/>
      <c r="J370" s="306"/>
      <c r="K370" s="305">
        <f t="shared" si="467"/>
        <v>135000000</v>
      </c>
      <c r="L370" s="306"/>
      <c r="M370" s="306"/>
      <c r="N370" s="306"/>
      <c r="O370" s="306"/>
      <c r="P370" s="306"/>
      <c r="Q370" s="306"/>
      <c r="R370" s="305">
        <f t="shared" si="458"/>
        <v>0</v>
      </c>
      <c r="S370" s="306"/>
      <c r="T370" s="306"/>
      <c r="U370" s="306"/>
      <c r="V370" s="306"/>
      <c r="W370" s="306"/>
      <c r="X370" s="306"/>
      <c r="Y370" s="306"/>
      <c r="Z370" s="306"/>
      <c r="AA370" s="305">
        <f t="shared" si="469"/>
        <v>0</v>
      </c>
      <c r="AB370" s="305">
        <f t="shared" si="349"/>
        <v>0</v>
      </c>
      <c r="AC370" s="37">
        <f t="shared" si="350"/>
        <v>0</v>
      </c>
    </row>
    <row r="371" spans="1:29" s="5" customFormat="1" ht="42.75" x14ac:dyDescent="0.2">
      <c r="A371" s="166"/>
      <c r="B371" s="100" t="s">
        <v>1446</v>
      </c>
      <c r="C371" s="101" t="s">
        <v>1447</v>
      </c>
      <c r="D371" s="308"/>
      <c r="E371" s="387">
        <f>SUM('ADICIONES  2018'!C371:E371)</f>
        <v>54000000</v>
      </c>
      <c r="F371" s="306"/>
      <c r="G371" s="306"/>
      <c r="H371" s="306"/>
      <c r="I371" s="306"/>
      <c r="J371" s="306"/>
      <c r="K371" s="305">
        <f t="shared" si="467"/>
        <v>54000000</v>
      </c>
      <c r="L371" s="306"/>
      <c r="M371" s="306"/>
      <c r="N371" s="306"/>
      <c r="O371" s="306"/>
      <c r="P371" s="306"/>
      <c r="Q371" s="306"/>
      <c r="R371" s="305">
        <f t="shared" si="458"/>
        <v>0</v>
      </c>
      <c r="S371" s="306"/>
      <c r="T371" s="306"/>
      <c r="U371" s="306"/>
      <c r="V371" s="306"/>
      <c r="W371" s="306"/>
      <c r="X371" s="306"/>
      <c r="Y371" s="306"/>
      <c r="Z371" s="306"/>
      <c r="AA371" s="305">
        <f t="shared" si="469"/>
        <v>0</v>
      </c>
      <c r="AB371" s="305">
        <f t="shared" si="349"/>
        <v>0</v>
      </c>
      <c r="AC371" s="37">
        <f t="shared" si="350"/>
        <v>0</v>
      </c>
    </row>
    <row r="372" spans="1:29" s="5" customFormat="1" ht="57" x14ac:dyDescent="0.2">
      <c r="A372" s="166"/>
      <c r="B372" s="100" t="s">
        <v>1448</v>
      </c>
      <c r="C372" s="101" t="s">
        <v>1449</v>
      </c>
      <c r="D372" s="308"/>
      <c r="E372" s="387">
        <f>SUM('ADICIONES  2018'!C372:E372)</f>
        <v>108000000</v>
      </c>
      <c r="F372" s="306"/>
      <c r="G372" s="306"/>
      <c r="H372" s="306"/>
      <c r="I372" s="306"/>
      <c r="J372" s="306"/>
      <c r="K372" s="305">
        <f t="shared" si="467"/>
        <v>108000000</v>
      </c>
      <c r="L372" s="306"/>
      <c r="M372" s="306"/>
      <c r="N372" s="306"/>
      <c r="O372" s="306"/>
      <c r="P372" s="306"/>
      <c r="Q372" s="306"/>
      <c r="R372" s="305">
        <f t="shared" si="458"/>
        <v>0</v>
      </c>
      <c r="S372" s="306"/>
      <c r="T372" s="306"/>
      <c r="U372" s="306"/>
      <c r="V372" s="306"/>
      <c r="W372" s="306"/>
      <c r="X372" s="306"/>
      <c r="Y372" s="306"/>
      <c r="Z372" s="306"/>
      <c r="AA372" s="305">
        <f t="shared" si="469"/>
        <v>0</v>
      </c>
      <c r="AB372" s="305">
        <f t="shared" si="349"/>
        <v>0</v>
      </c>
      <c r="AC372" s="37">
        <f t="shared" si="350"/>
        <v>0</v>
      </c>
    </row>
    <row r="373" spans="1:29" s="5" customFormat="1" ht="42.75" x14ac:dyDescent="0.2">
      <c r="A373" s="166"/>
      <c r="B373" s="100" t="s">
        <v>1450</v>
      </c>
      <c r="C373" s="101" t="s">
        <v>1451</v>
      </c>
      <c r="D373" s="308"/>
      <c r="E373" s="387">
        <f>SUM('ADICIONES  2018'!C373:E373)</f>
        <v>81000000</v>
      </c>
      <c r="F373" s="306"/>
      <c r="G373" s="306"/>
      <c r="H373" s="306"/>
      <c r="I373" s="306"/>
      <c r="J373" s="306"/>
      <c r="K373" s="305">
        <f t="shared" si="467"/>
        <v>81000000</v>
      </c>
      <c r="L373" s="306"/>
      <c r="M373" s="306"/>
      <c r="N373" s="306"/>
      <c r="O373" s="306"/>
      <c r="P373" s="306"/>
      <c r="Q373" s="306"/>
      <c r="R373" s="305">
        <f t="shared" si="458"/>
        <v>0</v>
      </c>
      <c r="S373" s="306"/>
      <c r="T373" s="306"/>
      <c r="U373" s="306"/>
      <c r="V373" s="306"/>
      <c r="W373" s="306"/>
      <c r="X373" s="306"/>
      <c r="Y373" s="306"/>
      <c r="Z373" s="306"/>
      <c r="AA373" s="305">
        <f t="shared" si="469"/>
        <v>0</v>
      </c>
      <c r="AB373" s="305">
        <f t="shared" si="349"/>
        <v>0</v>
      </c>
      <c r="AC373" s="37">
        <f t="shared" si="350"/>
        <v>0</v>
      </c>
    </row>
    <row r="374" spans="1:29" s="5" customFormat="1" ht="28.5" x14ac:dyDescent="0.2">
      <c r="A374" s="166"/>
      <c r="B374" s="100" t="s">
        <v>1452</v>
      </c>
      <c r="C374" s="101" t="s">
        <v>1453</v>
      </c>
      <c r="D374" s="308"/>
      <c r="E374" s="387">
        <f>SUM('ADICIONES  2018'!C374:E374)</f>
        <v>343506945</v>
      </c>
      <c r="F374" s="306"/>
      <c r="G374" s="306"/>
      <c r="H374" s="306"/>
      <c r="I374" s="306"/>
      <c r="J374" s="306"/>
      <c r="K374" s="305">
        <f t="shared" si="467"/>
        <v>343506945</v>
      </c>
      <c r="L374" s="306"/>
      <c r="M374" s="306"/>
      <c r="N374" s="306"/>
      <c r="O374" s="306"/>
      <c r="P374" s="306"/>
      <c r="Q374" s="306"/>
      <c r="R374" s="305">
        <f t="shared" si="458"/>
        <v>0</v>
      </c>
      <c r="S374" s="306"/>
      <c r="T374" s="306"/>
      <c r="U374" s="306"/>
      <c r="V374" s="306"/>
      <c r="W374" s="306"/>
      <c r="X374" s="306"/>
      <c r="Y374" s="306"/>
      <c r="Z374" s="306"/>
      <c r="AA374" s="305">
        <f t="shared" si="469"/>
        <v>0</v>
      </c>
      <c r="AB374" s="305">
        <f t="shared" si="349"/>
        <v>0</v>
      </c>
      <c r="AC374" s="37">
        <f t="shared" si="350"/>
        <v>0</v>
      </c>
    </row>
    <row r="375" spans="1:29" s="5" customFormat="1" ht="42.75" x14ac:dyDescent="0.2">
      <c r="A375" s="166"/>
      <c r="B375" s="100" t="s">
        <v>1454</v>
      </c>
      <c r="C375" s="101" t="s">
        <v>1455</v>
      </c>
      <c r="D375" s="308"/>
      <c r="E375" s="387">
        <f>SUM('ADICIONES  2018'!C375:E375)</f>
        <v>2054694900</v>
      </c>
      <c r="F375" s="306"/>
      <c r="G375" s="306"/>
      <c r="H375" s="306"/>
      <c r="I375" s="306"/>
      <c r="J375" s="306"/>
      <c r="K375" s="305">
        <f t="shared" si="467"/>
        <v>2054694900</v>
      </c>
      <c r="L375" s="306"/>
      <c r="M375" s="306"/>
      <c r="N375" s="306"/>
      <c r="O375" s="306"/>
      <c r="P375" s="306"/>
      <c r="Q375" s="306"/>
      <c r="R375" s="305">
        <f t="shared" si="458"/>
        <v>0</v>
      </c>
      <c r="S375" s="306"/>
      <c r="T375" s="306"/>
      <c r="U375" s="306"/>
      <c r="V375" s="306"/>
      <c r="W375" s="306"/>
      <c r="X375" s="306"/>
      <c r="Y375" s="306"/>
      <c r="Z375" s="306"/>
      <c r="AA375" s="305">
        <f t="shared" si="469"/>
        <v>0</v>
      </c>
      <c r="AB375" s="305">
        <f t="shared" si="349"/>
        <v>0</v>
      </c>
      <c r="AC375" s="37">
        <f t="shared" si="350"/>
        <v>0</v>
      </c>
    </row>
    <row r="376" spans="1:29" s="82" customFormat="1" ht="15.75" hidden="1" x14ac:dyDescent="0.2">
      <c r="A376" s="399"/>
      <c r="B376" s="114" t="s">
        <v>1636</v>
      </c>
      <c r="C376" s="110" t="s">
        <v>1637</v>
      </c>
      <c r="D376" s="109">
        <f>SUM(D377:D397)</f>
        <v>0</v>
      </c>
      <c r="E376" s="387">
        <f>SUM('ADICIONES  2018'!C376:E376)</f>
        <v>0</v>
      </c>
      <c r="F376" s="109">
        <f t="shared" ref="F376:J376" si="470">SUM(F377:F397)</f>
        <v>0</v>
      </c>
      <c r="G376" s="109">
        <f t="shared" si="470"/>
        <v>0</v>
      </c>
      <c r="H376" s="109">
        <f t="shared" si="470"/>
        <v>0</v>
      </c>
      <c r="I376" s="109">
        <f t="shared" si="470"/>
        <v>0</v>
      </c>
      <c r="J376" s="109">
        <f t="shared" si="470"/>
        <v>0</v>
      </c>
      <c r="K376" s="303">
        <f t="shared" si="467"/>
        <v>0</v>
      </c>
      <c r="L376" s="109">
        <f t="shared" ref="L376:Q376" si="471">SUM(L377:L397)</f>
        <v>0</v>
      </c>
      <c r="M376" s="109">
        <f t="shared" si="471"/>
        <v>0</v>
      </c>
      <c r="N376" s="109">
        <f t="shared" si="471"/>
        <v>0</v>
      </c>
      <c r="O376" s="109">
        <f t="shared" si="471"/>
        <v>0</v>
      </c>
      <c r="P376" s="109">
        <f t="shared" si="471"/>
        <v>0</v>
      </c>
      <c r="Q376" s="109">
        <f t="shared" si="471"/>
        <v>0</v>
      </c>
      <c r="R376" s="303">
        <f t="shared" si="458"/>
        <v>0</v>
      </c>
      <c r="S376" s="109">
        <f t="shared" ref="S376:Z376" si="472">SUM(S377:S397)</f>
        <v>0</v>
      </c>
      <c r="T376" s="109">
        <f t="shared" si="472"/>
        <v>0</v>
      </c>
      <c r="U376" s="109">
        <f t="shared" si="472"/>
        <v>0</v>
      </c>
      <c r="V376" s="109">
        <f t="shared" si="472"/>
        <v>0</v>
      </c>
      <c r="W376" s="109">
        <f t="shared" si="472"/>
        <v>0</v>
      </c>
      <c r="X376" s="109">
        <f t="shared" si="472"/>
        <v>0</v>
      </c>
      <c r="Y376" s="109">
        <f t="shared" si="472"/>
        <v>0</v>
      </c>
      <c r="Z376" s="109">
        <f t="shared" si="472"/>
        <v>0</v>
      </c>
      <c r="AA376" s="303">
        <f t="shared" si="469"/>
        <v>0</v>
      </c>
      <c r="AB376" s="303">
        <f t="shared" si="349"/>
        <v>0</v>
      </c>
      <c r="AC376" s="108" t="e">
        <f t="shared" si="350"/>
        <v>#DIV/0!</v>
      </c>
    </row>
    <row r="377" spans="1:29" s="5" customFormat="1" ht="28.5" hidden="1" x14ac:dyDescent="0.2">
      <c r="A377" s="166"/>
      <c r="B377" s="100" t="s">
        <v>1638</v>
      </c>
      <c r="C377" s="101" t="s">
        <v>1639</v>
      </c>
      <c r="D377" s="308"/>
      <c r="E377" s="387">
        <f>SUM('ADICIONES  2018'!C377:E377)</f>
        <v>0</v>
      </c>
      <c r="F377" s="306"/>
      <c r="G377" s="306"/>
      <c r="H377" s="306"/>
      <c r="I377" s="306"/>
      <c r="J377" s="306"/>
      <c r="K377" s="305">
        <f t="shared" si="467"/>
        <v>0</v>
      </c>
      <c r="L377" s="306"/>
      <c r="M377" s="306"/>
      <c r="N377" s="306"/>
      <c r="O377" s="306"/>
      <c r="P377" s="306"/>
      <c r="Q377" s="306"/>
      <c r="R377" s="305">
        <f t="shared" si="458"/>
        <v>0</v>
      </c>
      <c r="S377" s="306"/>
      <c r="T377" s="306"/>
      <c r="U377" s="306"/>
      <c r="V377" s="306"/>
      <c r="W377" s="306"/>
      <c r="X377" s="306"/>
      <c r="Y377" s="306"/>
      <c r="Z377" s="306"/>
      <c r="AA377" s="305">
        <f t="shared" si="469"/>
        <v>0</v>
      </c>
      <c r="AB377" s="305">
        <f t="shared" si="349"/>
        <v>0</v>
      </c>
      <c r="AC377" s="37" t="e">
        <f t="shared" si="350"/>
        <v>#DIV/0!</v>
      </c>
    </row>
    <row r="378" spans="1:29" s="5" customFormat="1" ht="28.5" hidden="1" x14ac:dyDescent="0.2">
      <c r="A378" s="166"/>
      <c r="B378" s="100" t="s">
        <v>1640</v>
      </c>
      <c r="C378" s="101" t="s">
        <v>1641</v>
      </c>
      <c r="D378" s="308"/>
      <c r="E378" s="387">
        <f>SUM('ADICIONES  2018'!C378:E378)</f>
        <v>0</v>
      </c>
      <c r="F378" s="306"/>
      <c r="G378" s="306"/>
      <c r="H378" s="306"/>
      <c r="I378" s="306"/>
      <c r="J378" s="306"/>
      <c r="K378" s="305">
        <f t="shared" si="467"/>
        <v>0</v>
      </c>
      <c r="L378" s="306"/>
      <c r="M378" s="306"/>
      <c r="N378" s="306"/>
      <c r="O378" s="306"/>
      <c r="P378" s="306"/>
      <c r="Q378" s="306"/>
      <c r="R378" s="305">
        <f t="shared" si="458"/>
        <v>0</v>
      </c>
      <c r="S378" s="306"/>
      <c r="T378" s="306"/>
      <c r="U378" s="306"/>
      <c r="V378" s="306"/>
      <c r="W378" s="306"/>
      <c r="X378" s="306"/>
      <c r="Y378" s="306"/>
      <c r="Z378" s="306"/>
      <c r="AA378" s="305">
        <f t="shared" si="469"/>
        <v>0</v>
      </c>
      <c r="AB378" s="305">
        <f t="shared" si="349"/>
        <v>0</v>
      </c>
      <c r="AC378" s="37" t="e">
        <f t="shared" si="350"/>
        <v>#DIV/0!</v>
      </c>
    </row>
    <row r="379" spans="1:29" s="5" customFormat="1" ht="28.5" hidden="1" x14ac:dyDescent="0.2">
      <c r="A379" s="166"/>
      <c r="B379" s="100" t="s">
        <v>1642</v>
      </c>
      <c r="C379" s="101" t="s">
        <v>1643</v>
      </c>
      <c r="D379" s="308"/>
      <c r="E379" s="387">
        <f>SUM('ADICIONES  2018'!C379:E379)</f>
        <v>0</v>
      </c>
      <c r="F379" s="306"/>
      <c r="G379" s="306"/>
      <c r="H379" s="306"/>
      <c r="I379" s="306"/>
      <c r="J379" s="306"/>
      <c r="K379" s="305">
        <f t="shared" si="467"/>
        <v>0</v>
      </c>
      <c r="L379" s="306"/>
      <c r="M379" s="306"/>
      <c r="N379" s="306"/>
      <c r="O379" s="306"/>
      <c r="P379" s="306"/>
      <c r="Q379" s="306"/>
      <c r="R379" s="305">
        <f t="shared" si="458"/>
        <v>0</v>
      </c>
      <c r="S379" s="306"/>
      <c r="T379" s="306"/>
      <c r="U379" s="306"/>
      <c r="V379" s="306"/>
      <c r="W379" s="306"/>
      <c r="X379" s="306"/>
      <c r="Y379" s="306"/>
      <c r="Z379" s="306"/>
      <c r="AA379" s="305">
        <f t="shared" si="469"/>
        <v>0</v>
      </c>
      <c r="AB379" s="305">
        <f t="shared" si="349"/>
        <v>0</v>
      </c>
      <c r="AC379" s="37" t="e">
        <f t="shared" si="350"/>
        <v>#DIV/0!</v>
      </c>
    </row>
    <row r="380" spans="1:29" s="5" customFormat="1" ht="28.5" hidden="1" x14ac:dyDescent="0.2">
      <c r="A380" s="166"/>
      <c r="B380" s="100" t="s">
        <v>1644</v>
      </c>
      <c r="C380" s="101" t="s">
        <v>1645</v>
      </c>
      <c r="D380" s="308"/>
      <c r="E380" s="387">
        <f>SUM('ADICIONES  2018'!C380:E380)</f>
        <v>0</v>
      </c>
      <c r="F380" s="306"/>
      <c r="G380" s="306"/>
      <c r="H380" s="306"/>
      <c r="I380" s="306"/>
      <c r="J380" s="306"/>
      <c r="K380" s="305">
        <f t="shared" si="467"/>
        <v>0</v>
      </c>
      <c r="L380" s="306"/>
      <c r="M380" s="306"/>
      <c r="N380" s="306"/>
      <c r="O380" s="306"/>
      <c r="P380" s="306"/>
      <c r="Q380" s="306"/>
      <c r="R380" s="305">
        <f t="shared" si="458"/>
        <v>0</v>
      </c>
      <c r="S380" s="306"/>
      <c r="T380" s="306"/>
      <c r="U380" s="306"/>
      <c r="V380" s="306"/>
      <c r="W380" s="306"/>
      <c r="X380" s="306"/>
      <c r="Y380" s="306"/>
      <c r="Z380" s="306"/>
      <c r="AA380" s="305">
        <f t="shared" si="469"/>
        <v>0</v>
      </c>
      <c r="AB380" s="305">
        <f t="shared" si="349"/>
        <v>0</v>
      </c>
      <c r="AC380" s="37" t="e">
        <f t="shared" si="350"/>
        <v>#DIV/0!</v>
      </c>
    </row>
    <row r="381" spans="1:29" s="5" customFormat="1" ht="28.5" hidden="1" x14ac:dyDescent="0.2">
      <c r="A381" s="166"/>
      <c r="B381" s="100" t="s">
        <v>1646</v>
      </c>
      <c r="C381" s="101" t="s">
        <v>1647</v>
      </c>
      <c r="D381" s="308"/>
      <c r="E381" s="387">
        <f>SUM('ADICIONES  2018'!C381:E381)</f>
        <v>0</v>
      </c>
      <c r="F381" s="306"/>
      <c r="G381" s="306"/>
      <c r="H381" s="306"/>
      <c r="I381" s="306"/>
      <c r="J381" s="306"/>
      <c r="K381" s="305">
        <f t="shared" si="467"/>
        <v>0</v>
      </c>
      <c r="L381" s="306"/>
      <c r="M381" s="306"/>
      <c r="N381" s="306"/>
      <c r="O381" s="306"/>
      <c r="P381" s="306"/>
      <c r="Q381" s="306"/>
      <c r="R381" s="305">
        <f t="shared" si="458"/>
        <v>0</v>
      </c>
      <c r="S381" s="306"/>
      <c r="T381" s="306"/>
      <c r="U381" s="306"/>
      <c r="V381" s="306"/>
      <c r="W381" s="306"/>
      <c r="X381" s="306"/>
      <c r="Y381" s="306"/>
      <c r="Z381" s="306"/>
      <c r="AA381" s="305">
        <f t="shared" si="469"/>
        <v>0</v>
      </c>
      <c r="AB381" s="305">
        <f t="shared" si="349"/>
        <v>0</v>
      </c>
      <c r="AC381" s="37" t="e">
        <f t="shared" si="350"/>
        <v>#DIV/0!</v>
      </c>
    </row>
    <row r="382" spans="1:29" s="5" customFormat="1" ht="42.75" hidden="1" x14ac:dyDescent="0.2">
      <c r="A382" s="166"/>
      <c r="B382" s="100" t="s">
        <v>1648</v>
      </c>
      <c r="C382" s="101" t="s">
        <v>1314</v>
      </c>
      <c r="D382" s="308"/>
      <c r="E382" s="387">
        <f>SUM('ADICIONES  2018'!C382:E382)</f>
        <v>0</v>
      </c>
      <c r="F382" s="306"/>
      <c r="G382" s="306"/>
      <c r="H382" s="306"/>
      <c r="I382" s="306"/>
      <c r="J382" s="306"/>
      <c r="K382" s="305">
        <f t="shared" si="467"/>
        <v>0</v>
      </c>
      <c r="L382" s="306"/>
      <c r="M382" s="306"/>
      <c r="N382" s="306"/>
      <c r="O382" s="306"/>
      <c r="P382" s="306"/>
      <c r="Q382" s="306"/>
      <c r="R382" s="305">
        <f t="shared" si="458"/>
        <v>0</v>
      </c>
      <c r="S382" s="306"/>
      <c r="T382" s="306"/>
      <c r="U382" s="306"/>
      <c r="V382" s="306"/>
      <c r="W382" s="306"/>
      <c r="X382" s="306"/>
      <c r="Y382" s="306"/>
      <c r="Z382" s="306"/>
      <c r="AA382" s="305">
        <f t="shared" si="469"/>
        <v>0</v>
      </c>
      <c r="AB382" s="305">
        <f t="shared" si="349"/>
        <v>0</v>
      </c>
      <c r="AC382" s="37" t="e">
        <f t="shared" si="350"/>
        <v>#DIV/0!</v>
      </c>
    </row>
    <row r="383" spans="1:29" s="5" customFormat="1" ht="42.75" hidden="1" x14ac:dyDescent="0.2">
      <c r="A383" s="166"/>
      <c r="B383" s="100" t="s">
        <v>1649</v>
      </c>
      <c r="C383" s="101" t="s">
        <v>1315</v>
      </c>
      <c r="D383" s="308"/>
      <c r="E383" s="387">
        <f>SUM('ADICIONES  2018'!C383:E383)</f>
        <v>0</v>
      </c>
      <c r="F383" s="306"/>
      <c r="G383" s="306"/>
      <c r="H383" s="306"/>
      <c r="I383" s="306"/>
      <c r="J383" s="306"/>
      <c r="K383" s="305">
        <f t="shared" si="467"/>
        <v>0</v>
      </c>
      <c r="L383" s="306"/>
      <c r="M383" s="306"/>
      <c r="N383" s="306"/>
      <c r="O383" s="306"/>
      <c r="P383" s="306"/>
      <c r="Q383" s="306"/>
      <c r="R383" s="305">
        <f t="shared" si="458"/>
        <v>0</v>
      </c>
      <c r="S383" s="306"/>
      <c r="T383" s="306"/>
      <c r="U383" s="306"/>
      <c r="V383" s="306"/>
      <c r="W383" s="306"/>
      <c r="X383" s="306"/>
      <c r="Y383" s="306"/>
      <c r="Z383" s="306"/>
      <c r="AA383" s="305">
        <f t="shared" si="469"/>
        <v>0</v>
      </c>
      <c r="AB383" s="305">
        <f t="shared" si="349"/>
        <v>0</v>
      </c>
      <c r="AC383" s="37" t="e">
        <f t="shared" si="350"/>
        <v>#DIV/0!</v>
      </c>
    </row>
    <row r="384" spans="1:29" s="5" customFormat="1" ht="42.75" hidden="1" x14ac:dyDescent="0.2">
      <c r="A384" s="166"/>
      <c r="B384" s="100" t="s">
        <v>1650</v>
      </c>
      <c r="C384" s="101" t="s">
        <v>1316</v>
      </c>
      <c r="D384" s="308"/>
      <c r="E384" s="387">
        <f>SUM('ADICIONES  2018'!C384:E384)</f>
        <v>0</v>
      </c>
      <c r="F384" s="306"/>
      <c r="G384" s="306"/>
      <c r="H384" s="306"/>
      <c r="I384" s="306"/>
      <c r="J384" s="306"/>
      <c r="K384" s="305">
        <f t="shared" si="467"/>
        <v>0</v>
      </c>
      <c r="L384" s="306"/>
      <c r="M384" s="306"/>
      <c r="N384" s="306"/>
      <c r="O384" s="306"/>
      <c r="P384" s="306"/>
      <c r="Q384" s="306"/>
      <c r="R384" s="305">
        <f t="shared" si="458"/>
        <v>0</v>
      </c>
      <c r="S384" s="306"/>
      <c r="T384" s="306"/>
      <c r="U384" s="306"/>
      <c r="V384" s="306"/>
      <c r="W384" s="306"/>
      <c r="X384" s="306"/>
      <c r="Y384" s="306"/>
      <c r="Z384" s="306"/>
      <c r="AA384" s="305">
        <f t="shared" si="469"/>
        <v>0</v>
      </c>
      <c r="AB384" s="305">
        <f t="shared" si="349"/>
        <v>0</v>
      </c>
      <c r="AC384" s="37" t="e">
        <f t="shared" si="350"/>
        <v>#DIV/0!</v>
      </c>
    </row>
    <row r="385" spans="1:29" s="5" customFormat="1" ht="42.75" hidden="1" x14ac:dyDescent="0.2">
      <c r="A385" s="166"/>
      <c r="B385" s="100" t="s">
        <v>1651</v>
      </c>
      <c r="C385" s="101" t="s">
        <v>1317</v>
      </c>
      <c r="D385" s="308"/>
      <c r="E385" s="387">
        <f>SUM('ADICIONES  2018'!C385:E385)</f>
        <v>0</v>
      </c>
      <c r="F385" s="306"/>
      <c r="G385" s="306"/>
      <c r="H385" s="306"/>
      <c r="I385" s="306"/>
      <c r="J385" s="306"/>
      <c r="K385" s="305">
        <f t="shared" si="467"/>
        <v>0</v>
      </c>
      <c r="L385" s="306"/>
      <c r="M385" s="306"/>
      <c r="N385" s="306"/>
      <c r="O385" s="306"/>
      <c r="P385" s="306"/>
      <c r="Q385" s="306"/>
      <c r="R385" s="305">
        <f t="shared" si="458"/>
        <v>0</v>
      </c>
      <c r="S385" s="306"/>
      <c r="T385" s="306"/>
      <c r="U385" s="306"/>
      <c r="V385" s="306"/>
      <c r="W385" s="306"/>
      <c r="X385" s="306"/>
      <c r="Y385" s="306"/>
      <c r="Z385" s="306"/>
      <c r="AA385" s="305">
        <f t="shared" si="469"/>
        <v>0</v>
      </c>
      <c r="AB385" s="305">
        <f t="shared" si="349"/>
        <v>0</v>
      </c>
      <c r="AC385" s="37" t="e">
        <f t="shared" si="350"/>
        <v>#DIV/0!</v>
      </c>
    </row>
    <row r="386" spans="1:29" s="5" customFormat="1" ht="42.75" hidden="1" x14ac:dyDescent="0.2">
      <c r="A386" s="166"/>
      <c r="B386" s="100" t="s">
        <v>1652</v>
      </c>
      <c r="C386" s="101" t="s">
        <v>1318</v>
      </c>
      <c r="D386" s="308"/>
      <c r="E386" s="387">
        <f>SUM('ADICIONES  2018'!C386:E386)</f>
        <v>0</v>
      </c>
      <c r="F386" s="306"/>
      <c r="G386" s="306"/>
      <c r="H386" s="306"/>
      <c r="I386" s="306"/>
      <c r="J386" s="306"/>
      <c r="K386" s="305">
        <f t="shared" si="467"/>
        <v>0</v>
      </c>
      <c r="L386" s="306"/>
      <c r="M386" s="306"/>
      <c r="N386" s="306"/>
      <c r="O386" s="306"/>
      <c r="P386" s="306"/>
      <c r="Q386" s="306"/>
      <c r="R386" s="305">
        <f t="shared" si="458"/>
        <v>0</v>
      </c>
      <c r="S386" s="306"/>
      <c r="T386" s="306"/>
      <c r="U386" s="306"/>
      <c r="V386" s="306"/>
      <c r="W386" s="306"/>
      <c r="X386" s="306"/>
      <c r="Y386" s="306"/>
      <c r="Z386" s="306"/>
      <c r="AA386" s="305">
        <f t="shared" si="469"/>
        <v>0</v>
      </c>
      <c r="AB386" s="305">
        <f t="shared" si="349"/>
        <v>0</v>
      </c>
      <c r="AC386" s="37" t="e">
        <f t="shared" si="350"/>
        <v>#DIV/0!</v>
      </c>
    </row>
    <row r="387" spans="1:29" s="5" customFormat="1" ht="42.75" hidden="1" x14ac:dyDescent="0.2">
      <c r="A387" s="166"/>
      <c r="B387" s="100" t="s">
        <v>1653</v>
      </c>
      <c r="C387" s="101" t="s">
        <v>1319</v>
      </c>
      <c r="D387" s="308"/>
      <c r="E387" s="387">
        <f>SUM('ADICIONES  2018'!C387:E387)</f>
        <v>0</v>
      </c>
      <c r="F387" s="306"/>
      <c r="G387" s="306"/>
      <c r="H387" s="306"/>
      <c r="I387" s="306"/>
      <c r="J387" s="306"/>
      <c r="K387" s="305">
        <f t="shared" si="467"/>
        <v>0</v>
      </c>
      <c r="L387" s="306"/>
      <c r="M387" s="306"/>
      <c r="N387" s="306"/>
      <c r="O387" s="306"/>
      <c r="P387" s="306"/>
      <c r="Q387" s="306"/>
      <c r="R387" s="305">
        <f t="shared" ref="R387:R445" si="473">SUM(L387:Q387)</f>
        <v>0</v>
      </c>
      <c r="S387" s="306"/>
      <c r="T387" s="306"/>
      <c r="U387" s="306"/>
      <c r="V387" s="306"/>
      <c r="W387" s="306"/>
      <c r="X387" s="306"/>
      <c r="Y387" s="306"/>
      <c r="Z387" s="306"/>
      <c r="AA387" s="305">
        <f t="shared" si="469"/>
        <v>0</v>
      </c>
      <c r="AB387" s="305">
        <f t="shared" si="349"/>
        <v>0</v>
      </c>
      <c r="AC387" s="37" t="e">
        <f t="shared" si="350"/>
        <v>#DIV/0!</v>
      </c>
    </row>
    <row r="388" spans="1:29" s="5" customFormat="1" ht="28.5" hidden="1" x14ac:dyDescent="0.2">
      <c r="A388" s="166"/>
      <c r="B388" s="100" t="s">
        <v>1323</v>
      </c>
      <c r="C388" s="101" t="s">
        <v>1324</v>
      </c>
      <c r="D388" s="308"/>
      <c r="E388" s="387">
        <f>SUM('ADICIONES  2018'!C388:E388)</f>
        <v>0</v>
      </c>
      <c r="F388" s="306"/>
      <c r="G388" s="306"/>
      <c r="H388" s="306"/>
      <c r="I388" s="306"/>
      <c r="J388" s="306"/>
      <c r="K388" s="305">
        <f t="shared" si="467"/>
        <v>0</v>
      </c>
      <c r="L388" s="306"/>
      <c r="M388" s="306"/>
      <c r="N388" s="306"/>
      <c r="O388" s="306"/>
      <c r="P388" s="306"/>
      <c r="Q388" s="306"/>
      <c r="R388" s="305">
        <f t="shared" si="473"/>
        <v>0</v>
      </c>
      <c r="S388" s="306"/>
      <c r="T388" s="306"/>
      <c r="U388" s="306"/>
      <c r="V388" s="306"/>
      <c r="W388" s="306"/>
      <c r="X388" s="306"/>
      <c r="Y388" s="306"/>
      <c r="Z388" s="306"/>
      <c r="AA388" s="305">
        <f t="shared" si="469"/>
        <v>0</v>
      </c>
      <c r="AB388" s="305">
        <f t="shared" si="349"/>
        <v>0</v>
      </c>
      <c r="AC388" s="37" t="e">
        <f t="shared" si="350"/>
        <v>#DIV/0!</v>
      </c>
    </row>
    <row r="389" spans="1:29" s="5" customFormat="1" ht="42.75" hidden="1" x14ac:dyDescent="0.2">
      <c r="A389" s="166"/>
      <c r="B389" s="100" t="s">
        <v>1325</v>
      </c>
      <c r="C389" s="101" t="s">
        <v>1326</v>
      </c>
      <c r="D389" s="308"/>
      <c r="E389" s="387">
        <f>SUM('ADICIONES  2018'!C389:E389)</f>
        <v>0</v>
      </c>
      <c r="F389" s="306"/>
      <c r="G389" s="306"/>
      <c r="H389" s="306"/>
      <c r="I389" s="306"/>
      <c r="J389" s="306"/>
      <c r="K389" s="305">
        <f t="shared" si="467"/>
        <v>0</v>
      </c>
      <c r="L389" s="306"/>
      <c r="M389" s="306"/>
      <c r="N389" s="306"/>
      <c r="O389" s="306"/>
      <c r="P389" s="306"/>
      <c r="Q389" s="306"/>
      <c r="R389" s="305">
        <f t="shared" si="473"/>
        <v>0</v>
      </c>
      <c r="S389" s="306"/>
      <c r="T389" s="306"/>
      <c r="U389" s="306"/>
      <c r="V389" s="306"/>
      <c r="W389" s="306"/>
      <c r="X389" s="306"/>
      <c r="Y389" s="306"/>
      <c r="Z389" s="306"/>
      <c r="AA389" s="305">
        <f t="shared" si="469"/>
        <v>0</v>
      </c>
      <c r="AB389" s="305">
        <f t="shared" si="349"/>
        <v>0</v>
      </c>
      <c r="AC389" s="37" t="e">
        <f t="shared" si="350"/>
        <v>#DIV/0!</v>
      </c>
    </row>
    <row r="390" spans="1:29" s="5" customFormat="1" ht="28.5" hidden="1" x14ac:dyDescent="0.2">
      <c r="A390" s="166"/>
      <c r="B390" s="100" t="s">
        <v>1327</v>
      </c>
      <c r="C390" s="101" t="s">
        <v>1328</v>
      </c>
      <c r="D390" s="308"/>
      <c r="E390" s="387">
        <f>SUM('ADICIONES  2018'!C390:E390)</f>
        <v>0</v>
      </c>
      <c r="F390" s="306"/>
      <c r="G390" s="306"/>
      <c r="H390" s="306"/>
      <c r="I390" s="306"/>
      <c r="J390" s="306"/>
      <c r="K390" s="305">
        <f t="shared" si="467"/>
        <v>0</v>
      </c>
      <c r="L390" s="306"/>
      <c r="M390" s="306"/>
      <c r="N390" s="306"/>
      <c r="O390" s="306"/>
      <c r="P390" s="306"/>
      <c r="Q390" s="306"/>
      <c r="R390" s="305">
        <f t="shared" si="473"/>
        <v>0</v>
      </c>
      <c r="S390" s="306"/>
      <c r="T390" s="306"/>
      <c r="U390" s="306"/>
      <c r="V390" s="306"/>
      <c r="W390" s="306"/>
      <c r="X390" s="306"/>
      <c r="Y390" s="306"/>
      <c r="Z390" s="306"/>
      <c r="AA390" s="305">
        <f t="shared" si="469"/>
        <v>0</v>
      </c>
      <c r="AB390" s="305">
        <f t="shared" si="349"/>
        <v>0</v>
      </c>
      <c r="AC390" s="37" t="e">
        <f t="shared" si="350"/>
        <v>#DIV/0!</v>
      </c>
    </row>
    <row r="391" spans="1:29" s="5" customFormat="1" ht="28.5" hidden="1" x14ac:dyDescent="0.2">
      <c r="A391" s="166"/>
      <c r="B391" s="100" t="s">
        <v>1329</v>
      </c>
      <c r="C391" s="101" t="s">
        <v>1330</v>
      </c>
      <c r="D391" s="308"/>
      <c r="E391" s="387">
        <f>SUM('ADICIONES  2018'!C391:E391)</f>
        <v>0</v>
      </c>
      <c r="F391" s="306"/>
      <c r="G391" s="306"/>
      <c r="H391" s="306"/>
      <c r="I391" s="306"/>
      <c r="J391" s="306"/>
      <c r="K391" s="305">
        <f t="shared" si="467"/>
        <v>0</v>
      </c>
      <c r="L391" s="306"/>
      <c r="M391" s="306"/>
      <c r="N391" s="306"/>
      <c r="O391" s="306"/>
      <c r="P391" s="306"/>
      <c r="Q391" s="306"/>
      <c r="R391" s="305">
        <f t="shared" si="473"/>
        <v>0</v>
      </c>
      <c r="S391" s="306"/>
      <c r="T391" s="306"/>
      <c r="U391" s="306"/>
      <c r="V391" s="306"/>
      <c r="W391" s="306"/>
      <c r="X391" s="306"/>
      <c r="Y391" s="306"/>
      <c r="Z391" s="306"/>
      <c r="AA391" s="305">
        <f t="shared" si="469"/>
        <v>0</v>
      </c>
      <c r="AB391" s="305">
        <f t="shared" si="349"/>
        <v>0</v>
      </c>
      <c r="AC391" s="37" t="e">
        <f t="shared" si="350"/>
        <v>#DIV/0!</v>
      </c>
    </row>
    <row r="392" spans="1:29" s="5" customFormat="1" ht="28.5" hidden="1" x14ac:dyDescent="0.2">
      <c r="A392" s="166"/>
      <c r="B392" s="100" t="s">
        <v>1331</v>
      </c>
      <c r="C392" s="101" t="s">
        <v>1332</v>
      </c>
      <c r="D392" s="308"/>
      <c r="E392" s="387">
        <f>SUM('ADICIONES  2018'!C392:E392)</f>
        <v>0</v>
      </c>
      <c r="F392" s="306"/>
      <c r="G392" s="306"/>
      <c r="H392" s="306"/>
      <c r="I392" s="306"/>
      <c r="J392" s="306"/>
      <c r="K392" s="305">
        <f t="shared" si="467"/>
        <v>0</v>
      </c>
      <c r="L392" s="306"/>
      <c r="M392" s="306"/>
      <c r="N392" s="306"/>
      <c r="O392" s="306"/>
      <c r="P392" s="306"/>
      <c r="Q392" s="306"/>
      <c r="R392" s="305">
        <f t="shared" si="473"/>
        <v>0</v>
      </c>
      <c r="S392" s="306"/>
      <c r="T392" s="306"/>
      <c r="U392" s="306"/>
      <c r="V392" s="306"/>
      <c r="W392" s="306"/>
      <c r="X392" s="306"/>
      <c r="Y392" s="306"/>
      <c r="Z392" s="306"/>
      <c r="AA392" s="305">
        <f t="shared" si="469"/>
        <v>0</v>
      </c>
      <c r="AB392" s="305">
        <f t="shared" si="349"/>
        <v>0</v>
      </c>
      <c r="AC392" s="37" t="e">
        <f t="shared" si="350"/>
        <v>#DIV/0!</v>
      </c>
    </row>
    <row r="393" spans="1:29" s="5" customFormat="1" ht="28.5" hidden="1" x14ac:dyDescent="0.2">
      <c r="A393" s="166"/>
      <c r="B393" s="100" t="s">
        <v>1333</v>
      </c>
      <c r="C393" s="101" t="s">
        <v>1334</v>
      </c>
      <c r="D393" s="308"/>
      <c r="E393" s="387">
        <f>SUM('ADICIONES  2018'!C393:E393)</f>
        <v>0</v>
      </c>
      <c r="F393" s="306"/>
      <c r="G393" s="306"/>
      <c r="H393" s="306"/>
      <c r="I393" s="306"/>
      <c r="J393" s="306"/>
      <c r="K393" s="305">
        <f t="shared" si="467"/>
        <v>0</v>
      </c>
      <c r="L393" s="306"/>
      <c r="M393" s="306"/>
      <c r="N393" s="306"/>
      <c r="O393" s="306"/>
      <c r="P393" s="306"/>
      <c r="Q393" s="306"/>
      <c r="R393" s="305">
        <f t="shared" si="473"/>
        <v>0</v>
      </c>
      <c r="S393" s="306"/>
      <c r="T393" s="306"/>
      <c r="U393" s="306"/>
      <c r="V393" s="306"/>
      <c r="W393" s="306"/>
      <c r="X393" s="306"/>
      <c r="Y393" s="306"/>
      <c r="Z393" s="306"/>
      <c r="AA393" s="305">
        <f t="shared" si="469"/>
        <v>0</v>
      </c>
      <c r="AB393" s="305">
        <f t="shared" si="349"/>
        <v>0</v>
      </c>
      <c r="AC393" s="37" t="e">
        <f t="shared" si="350"/>
        <v>#DIV/0!</v>
      </c>
    </row>
    <row r="394" spans="1:29" s="5" customFormat="1" ht="28.5" hidden="1" x14ac:dyDescent="0.2">
      <c r="A394" s="166"/>
      <c r="B394" s="100" t="s">
        <v>1335</v>
      </c>
      <c r="C394" s="101" t="s">
        <v>1336</v>
      </c>
      <c r="D394" s="308"/>
      <c r="E394" s="387">
        <f>SUM('ADICIONES  2018'!C394:E394)</f>
        <v>0</v>
      </c>
      <c r="F394" s="306"/>
      <c r="G394" s="306"/>
      <c r="H394" s="306"/>
      <c r="I394" s="306"/>
      <c r="J394" s="306"/>
      <c r="K394" s="305">
        <f t="shared" si="467"/>
        <v>0</v>
      </c>
      <c r="L394" s="306"/>
      <c r="M394" s="306"/>
      <c r="N394" s="306"/>
      <c r="O394" s="306"/>
      <c r="P394" s="306"/>
      <c r="Q394" s="306"/>
      <c r="R394" s="305">
        <f t="shared" si="473"/>
        <v>0</v>
      </c>
      <c r="S394" s="306"/>
      <c r="T394" s="306"/>
      <c r="U394" s="306"/>
      <c r="V394" s="306"/>
      <c r="W394" s="306"/>
      <c r="X394" s="306"/>
      <c r="Y394" s="306"/>
      <c r="Z394" s="306"/>
      <c r="AA394" s="305">
        <f t="shared" si="469"/>
        <v>0</v>
      </c>
      <c r="AB394" s="305">
        <f t="shared" si="349"/>
        <v>0</v>
      </c>
      <c r="AC394" s="37" t="e">
        <f t="shared" si="350"/>
        <v>#DIV/0!</v>
      </c>
    </row>
    <row r="395" spans="1:29" s="5" customFormat="1" ht="28.5" hidden="1" x14ac:dyDescent="0.2">
      <c r="A395" s="166"/>
      <c r="B395" s="100" t="s">
        <v>1337</v>
      </c>
      <c r="C395" s="101" t="s">
        <v>1338</v>
      </c>
      <c r="D395" s="308"/>
      <c r="E395" s="387">
        <f>SUM('ADICIONES  2018'!C395:E395)</f>
        <v>0</v>
      </c>
      <c r="F395" s="306"/>
      <c r="G395" s="306"/>
      <c r="H395" s="306"/>
      <c r="I395" s="306"/>
      <c r="J395" s="306"/>
      <c r="K395" s="305">
        <f t="shared" si="467"/>
        <v>0</v>
      </c>
      <c r="L395" s="306"/>
      <c r="M395" s="306"/>
      <c r="N395" s="306"/>
      <c r="O395" s="306"/>
      <c r="P395" s="306"/>
      <c r="Q395" s="306"/>
      <c r="R395" s="305">
        <f t="shared" si="473"/>
        <v>0</v>
      </c>
      <c r="S395" s="306"/>
      <c r="T395" s="306"/>
      <c r="U395" s="306"/>
      <c r="V395" s="306"/>
      <c r="W395" s="306"/>
      <c r="X395" s="306"/>
      <c r="Y395" s="306"/>
      <c r="Z395" s="306"/>
      <c r="AA395" s="305">
        <f t="shared" si="469"/>
        <v>0</v>
      </c>
      <c r="AB395" s="305">
        <f t="shared" si="349"/>
        <v>0</v>
      </c>
      <c r="AC395" s="37" t="e">
        <f t="shared" si="350"/>
        <v>#DIV/0!</v>
      </c>
    </row>
    <row r="396" spans="1:29" s="5" customFormat="1" ht="42.75" hidden="1" x14ac:dyDescent="0.2">
      <c r="A396" s="166"/>
      <c r="B396" s="100" t="s">
        <v>1339</v>
      </c>
      <c r="C396" s="101" t="s">
        <v>1340</v>
      </c>
      <c r="D396" s="308"/>
      <c r="E396" s="387">
        <f>SUM('ADICIONES  2018'!C396:E396)</f>
        <v>0</v>
      </c>
      <c r="F396" s="306"/>
      <c r="G396" s="306"/>
      <c r="H396" s="306"/>
      <c r="I396" s="306"/>
      <c r="J396" s="306"/>
      <c r="K396" s="305">
        <f t="shared" si="467"/>
        <v>0</v>
      </c>
      <c r="L396" s="306"/>
      <c r="M396" s="306"/>
      <c r="N396" s="306"/>
      <c r="O396" s="306"/>
      <c r="P396" s="306"/>
      <c r="Q396" s="306"/>
      <c r="R396" s="305">
        <f t="shared" si="473"/>
        <v>0</v>
      </c>
      <c r="S396" s="306"/>
      <c r="T396" s="306"/>
      <c r="U396" s="306"/>
      <c r="V396" s="306"/>
      <c r="W396" s="306"/>
      <c r="X396" s="306"/>
      <c r="Y396" s="306"/>
      <c r="Z396" s="306"/>
      <c r="AA396" s="305">
        <f t="shared" si="469"/>
        <v>0</v>
      </c>
      <c r="AB396" s="305">
        <f t="shared" si="349"/>
        <v>0</v>
      </c>
      <c r="AC396" s="37" t="e">
        <f t="shared" si="350"/>
        <v>#DIV/0!</v>
      </c>
    </row>
    <row r="397" spans="1:29" s="5" customFormat="1" ht="28.5" hidden="1" x14ac:dyDescent="0.2">
      <c r="A397" s="166"/>
      <c r="B397" s="100" t="s">
        <v>1341</v>
      </c>
      <c r="C397" s="101" t="s">
        <v>1342</v>
      </c>
      <c r="D397" s="308"/>
      <c r="E397" s="387">
        <f>SUM('ADICIONES  2018'!C397:E397)</f>
        <v>0</v>
      </c>
      <c r="F397" s="306"/>
      <c r="G397" s="306"/>
      <c r="H397" s="306"/>
      <c r="I397" s="306"/>
      <c r="J397" s="306"/>
      <c r="K397" s="305">
        <f t="shared" si="467"/>
        <v>0</v>
      </c>
      <c r="L397" s="306"/>
      <c r="M397" s="306"/>
      <c r="N397" s="306"/>
      <c r="O397" s="306"/>
      <c r="P397" s="306"/>
      <c r="Q397" s="306"/>
      <c r="R397" s="305">
        <f t="shared" si="473"/>
        <v>0</v>
      </c>
      <c r="S397" s="306"/>
      <c r="T397" s="306"/>
      <c r="U397" s="306"/>
      <c r="V397" s="306"/>
      <c r="W397" s="306"/>
      <c r="X397" s="306"/>
      <c r="Y397" s="306"/>
      <c r="Z397" s="306"/>
      <c r="AA397" s="305">
        <f t="shared" si="469"/>
        <v>0</v>
      </c>
      <c r="AB397" s="305">
        <f t="shared" si="349"/>
        <v>0</v>
      </c>
      <c r="AC397" s="37" t="e">
        <f t="shared" si="350"/>
        <v>#DIV/0!</v>
      </c>
    </row>
    <row r="398" spans="1:29" s="5" customFormat="1" ht="15.75" x14ac:dyDescent="0.2">
      <c r="A398" s="166"/>
      <c r="B398" s="114" t="s">
        <v>1204</v>
      </c>
      <c r="C398" s="110" t="s">
        <v>1205</v>
      </c>
      <c r="D398" s="109">
        <f>+D399+D401</f>
        <v>0</v>
      </c>
      <c r="E398" s="154">
        <f>SUM('ADICIONES  2018'!C398:E398)</f>
        <v>0</v>
      </c>
      <c r="F398" s="109">
        <f t="shared" ref="F398:J399" si="474">+F399</f>
        <v>0</v>
      </c>
      <c r="G398" s="109">
        <f t="shared" si="474"/>
        <v>0</v>
      </c>
      <c r="H398" s="109">
        <f t="shared" si="474"/>
        <v>0</v>
      </c>
      <c r="I398" s="109">
        <f t="shared" si="474"/>
        <v>0</v>
      </c>
      <c r="J398" s="109">
        <f t="shared" si="474"/>
        <v>0</v>
      </c>
      <c r="K398" s="303">
        <f t="shared" si="368"/>
        <v>0</v>
      </c>
      <c r="L398" s="109">
        <f t="shared" ref="L398:Q399" si="475">+L399</f>
        <v>1220914</v>
      </c>
      <c r="M398" s="109">
        <f t="shared" si="475"/>
        <v>1124888</v>
      </c>
      <c r="N398" s="109">
        <f t="shared" si="475"/>
        <v>1008114</v>
      </c>
      <c r="O398" s="109">
        <f t="shared" si="475"/>
        <v>0</v>
      </c>
      <c r="P398" s="109">
        <f t="shared" si="475"/>
        <v>0</v>
      </c>
      <c r="Q398" s="109">
        <f t="shared" si="475"/>
        <v>0</v>
      </c>
      <c r="R398" s="303">
        <f t="shared" si="473"/>
        <v>3353916</v>
      </c>
      <c r="S398" s="109">
        <f t="shared" ref="S398:Z399" si="476">+S399</f>
        <v>0</v>
      </c>
      <c r="T398" s="109">
        <f t="shared" si="476"/>
        <v>0</v>
      </c>
      <c r="U398" s="109">
        <f t="shared" si="476"/>
        <v>0</v>
      </c>
      <c r="V398" s="109">
        <f t="shared" si="476"/>
        <v>0</v>
      </c>
      <c r="W398" s="109">
        <f t="shared" si="476"/>
        <v>0</v>
      </c>
      <c r="X398" s="109">
        <f t="shared" si="476"/>
        <v>0</v>
      </c>
      <c r="Y398" s="109">
        <f t="shared" si="476"/>
        <v>0</v>
      </c>
      <c r="Z398" s="109">
        <f t="shared" si="476"/>
        <v>0</v>
      </c>
      <c r="AA398" s="303">
        <f t="shared" si="469"/>
        <v>0</v>
      </c>
      <c r="AB398" s="303">
        <f t="shared" si="349"/>
        <v>3353916</v>
      </c>
      <c r="AC398" s="108">
        <v>0</v>
      </c>
    </row>
    <row r="399" spans="1:29" s="5" customFormat="1" ht="15.75" x14ac:dyDescent="0.2">
      <c r="A399" s="166"/>
      <c r="B399" s="114" t="s">
        <v>1206</v>
      </c>
      <c r="C399" s="110" t="s">
        <v>1207</v>
      </c>
      <c r="D399" s="109">
        <f>+D400</f>
        <v>0</v>
      </c>
      <c r="E399" s="154">
        <f>SUM('ADICIONES  2018'!C399:E399)</f>
        <v>0</v>
      </c>
      <c r="F399" s="109">
        <f t="shared" si="474"/>
        <v>0</v>
      </c>
      <c r="G399" s="109">
        <f t="shared" si="474"/>
        <v>0</v>
      </c>
      <c r="H399" s="109">
        <f t="shared" si="474"/>
        <v>0</v>
      </c>
      <c r="I399" s="109">
        <f t="shared" si="474"/>
        <v>0</v>
      </c>
      <c r="J399" s="109">
        <f t="shared" si="474"/>
        <v>0</v>
      </c>
      <c r="K399" s="303">
        <f t="shared" si="368"/>
        <v>0</v>
      </c>
      <c r="L399" s="109">
        <f t="shared" si="475"/>
        <v>1220914</v>
      </c>
      <c r="M399" s="109">
        <f t="shared" si="475"/>
        <v>1124888</v>
      </c>
      <c r="N399" s="109">
        <f t="shared" si="475"/>
        <v>1008114</v>
      </c>
      <c r="O399" s="109">
        <f t="shared" si="475"/>
        <v>0</v>
      </c>
      <c r="P399" s="109">
        <f t="shared" si="475"/>
        <v>0</v>
      </c>
      <c r="Q399" s="109">
        <f t="shared" si="475"/>
        <v>0</v>
      </c>
      <c r="R399" s="303">
        <f t="shared" si="473"/>
        <v>3353916</v>
      </c>
      <c r="S399" s="109">
        <f t="shared" si="476"/>
        <v>0</v>
      </c>
      <c r="T399" s="109">
        <f t="shared" si="476"/>
        <v>0</v>
      </c>
      <c r="U399" s="109">
        <f t="shared" si="476"/>
        <v>0</v>
      </c>
      <c r="V399" s="109">
        <f t="shared" si="476"/>
        <v>0</v>
      </c>
      <c r="W399" s="109">
        <f t="shared" si="476"/>
        <v>0</v>
      </c>
      <c r="X399" s="109">
        <f t="shared" si="476"/>
        <v>0</v>
      </c>
      <c r="Y399" s="109">
        <f t="shared" si="476"/>
        <v>0</v>
      </c>
      <c r="Z399" s="109">
        <f t="shared" si="476"/>
        <v>0</v>
      </c>
      <c r="AA399" s="303">
        <f t="shared" si="469"/>
        <v>0</v>
      </c>
      <c r="AB399" s="303">
        <f t="shared" si="349"/>
        <v>3353916</v>
      </c>
      <c r="AC399" s="108">
        <v>0</v>
      </c>
    </row>
    <row r="400" spans="1:29" x14ac:dyDescent="0.2">
      <c r="B400" s="100" t="s">
        <v>1208</v>
      </c>
      <c r="C400" s="101" t="s">
        <v>1209</v>
      </c>
      <c r="D400" s="308">
        <v>0</v>
      </c>
      <c r="E400" s="387">
        <f>SUM('ADICIONES  2018'!C400:E400)</f>
        <v>0</v>
      </c>
      <c r="F400" s="308"/>
      <c r="G400" s="308"/>
      <c r="H400" s="308"/>
      <c r="I400" s="308"/>
      <c r="J400" s="308"/>
      <c r="K400" s="305">
        <f t="shared" si="368"/>
        <v>0</v>
      </c>
      <c r="L400" s="308">
        <v>1220914</v>
      </c>
      <c r="M400" s="308">
        <v>1124888</v>
      </c>
      <c r="N400" s="308">
        <v>1008114</v>
      </c>
      <c r="O400" s="308"/>
      <c r="P400" s="308"/>
      <c r="Q400" s="308"/>
      <c r="R400" s="305">
        <f t="shared" si="473"/>
        <v>3353916</v>
      </c>
      <c r="S400" s="308"/>
      <c r="T400" s="308"/>
      <c r="U400" s="308"/>
      <c r="V400" s="308"/>
      <c r="W400" s="308"/>
      <c r="X400" s="308"/>
      <c r="Y400" s="308"/>
      <c r="Z400" s="308"/>
      <c r="AA400" s="305">
        <f t="shared" si="469"/>
        <v>0</v>
      </c>
      <c r="AB400" s="305">
        <f t="shared" si="349"/>
        <v>3353916</v>
      </c>
      <c r="AC400" s="37">
        <v>0</v>
      </c>
    </row>
    <row r="401" spans="1:29" s="5" customFormat="1" ht="15.75" x14ac:dyDescent="0.2">
      <c r="A401" s="166"/>
      <c r="B401" s="102" t="s">
        <v>1654</v>
      </c>
      <c r="C401" s="103" t="s">
        <v>1655</v>
      </c>
      <c r="D401" s="109">
        <f>+D402</f>
        <v>0</v>
      </c>
      <c r="E401" s="154">
        <f>SUM('ADICIONES  2018'!C401:E401)</f>
        <v>0</v>
      </c>
      <c r="F401" s="109">
        <f t="shared" ref="F401:J401" si="477">+F402</f>
        <v>0</v>
      </c>
      <c r="G401" s="109">
        <f t="shared" si="477"/>
        <v>0</v>
      </c>
      <c r="H401" s="109">
        <f t="shared" si="477"/>
        <v>0</v>
      </c>
      <c r="I401" s="109">
        <f t="shared" si="477"/>
        <v>0</v>
      </c>
      <c r="J401" s="109">
        <f t="shared" si="477"/>
        <v>0</v>
      </c>
      <c r="K401" s="303">
        <f t="shared" si="368"/>
        <v>0</v>
      </c>
      <c r="L401" s="109">
        <f t="shared" ref="L401:Q401" si="478">+L402</f>
        <v>0</v>
      </c>
      <c r="M401" s="109">
        <f t="shared" si="478"/>
        <v>0</v>
      </c>
      <c r="N401" s="109">
        <f t="shared" si="478"/>
        <v>0</v>
      </c>
      <c r="O401" s="109">
        <f t="shared" si="478"/>
        <v>0</v>
      </c>
      <c r="P401" s="109">
        <f t="shared" si="478"/>
        <v>0</v>
      </c>
      <c r="Q401" s="109">
        <f t="shared" si="478"/>
        <v>0</v>
      </c>
      <c r="R401" s="303">
        <f t="shared" si="473"/>
        <v>0</v>
      </c>
      <c r="S401" s="109">
        <f t="shared" ref="S401:Z401" si="479">+S402</f>
        <v>0</v>
      </c>
      <c r="T401" s="109">
        <f t="shared" si="479"/>
        <v>0</v>
      </c>
      <c r="U401" s="109">
        <f t="shared" si="479"/>
        <v>0</v>
      </c>
      <c r="V401" s="109">
        <f t="shared" si="479"/>
        <v>0</v>
      </c>
      <c r="W401" s="109">
        <f t="shared" si="479"/>
        <v>0</v>
      </c>
      <c r="X401" s="109">
        <f t="shared" si="479"/>
        <v>0</v>
      </c>
      <c r="Y401" s="109">
        <f t="shared" si="479"/>
        <v>0</v>
      </c>
      <c r="Z401" s="109">
        <f t="shared" si="479"/>
        <v>0</v>
      </c>
      <c r="AA401" s="303">
        <f t="shared" si="469"/>
        <v>0</v>
      </c>
      <c r="AB401" s="303">
        <f t="shared" si="349"/>
        <v>0</v>
      </c>
      <c r="AC401" s="108">
        <v>0</v>
      </c>
    </row>
    <row r="402" spans="1:29" ht="15.75" x14ac:dyDescent="0.2">
      <c r="B402" s="100" t="s">
        <v>1656</v>
      </c>
      <c r="C402" s="101" t="s">
        <v>1657</v>
      </c>
      <c r="D402" s="308"/>
      <c r="E402" s="387">
        <f>SUM('ADICIONES  2018'!C402:E402)</f>
        <v>0</v>
      </c>
      <c r="F402" s="308"/>
      <c r="G402" s="308"/>
      <c r="H402" s="308"/>
      <c r="I402" s="308"/>
      <c r="J402" s="308"/>
      <c r="K402" s="305">
        <f t="shared" si="368"/>
        <v>0</v>
      </c>
      <c r="L402" s="308"/>
      <c r="M402" s="308"/>
      <c r="N402" s="308"/>
      <c r="O402" s="308"/>
      <c r="P402" s="308"/>
      <c r="Q402" s="308"/>
      <c r="R402" s="303">
        <f t="shared" si="473"/>
        <v>0</v>
      </c>
      <c r="S402" s="308"/>
      <c r="T402" s="308"/>
      <c r="U402" s="308"/>
      <c r="V402" s="308"/>
      <c r="W402" s="308"/>
      <c r="X402" s="308"/>
      <c r="Y402" s="308"/>
      <c r="Z402" s="308"/>
      <c r="AA402" s="305">
        <f t="shared" si="469"/>
        <v>0</v>
      </c>
      <c r="AB402" s="305">
        <f t="shared" si="349"/>
        <v>0</v>
      </c>
      <c r="AC402" s="37">
        <v>0</v>
      </c>
    </row>
    <row r="403" spans="1:29" s="82" customFormat="1" ht="15.75" x14ac:dyDescent="0.2">
      <c r="A403" s="399">
        <v>1</v>
      </c>
      <c r="B403" s="114" t="s">
        <v>785</v>
      </c>
      <c r="C403" s="110" t="s">
        <v>786</v>
      </c>
      <c r="D403" s="109">
        <f>+D404</f>
        <v>20000000000</v>
      </c>
      <c r="E403" s="154">
        <f>SUM('ADICIONES  2018'!C403:E403)</f>
        <v>0</v>
      </c>
      <c r="F403" s="109">
        <f t="shared" ref="F403:J403" si="480">+F404</f>
        <v>0</v>
      </c>
      <c r="G403" s="109">
        <f t="shared" si="480"/>
        <v>0</v>
      </c>
      <c r="H403" s="109">
        <f t="shared" si="480"/>
        <v>0</v>
      </c>
      <c r="I403" s="109">
        <f t="shared" si="480"/>
        <v>0</v>
      </c>
      <c r="J403" s="109">
        <f t="shared" si="480"/>
        <v>0</v>
      </c>
      <c r="K403" s="303">
        <f t="shared" si="368"/>
        <v>20000000000</v>
      </c>
      <c r="L403" s="109">
        <f t="shared" ref="L403:Q403" si="481">+L404</f>
        <v>0</v>
      </c>
      <c r="M403" s="109">
        <f t="shared" si="481"/>
        <v>0</v>
      </c>
      <c r="N403" s="109">
        <f t="shared" si="481"/>
        <v>0</v>
      </c>
      <c r="O403" s="109">
        <f t="shared" si="481"/>
        <v>0</v>
      </c>
      <c r="P403" s="109">
        <f t="shared" si="481"/>
        <v>0</v>
      </c>
      <c r="Q403" s="109">
        <f t="shared" si="481"/>
        <v>0</v>
      </c>
      <c r="R403" s="305">
        <f t="shared" si="473"/>
        <v>0</v>
      </c>
      <c r="S403" s="109">
        <f t="shared" ref="S403:Z403" si="482">+S404</f>
        <v>0</v>
      </c>
      <c r="T403" s="109">
        <f t="shared" si="482"/>
        <v>0</v>
      </c>
      <c r="U403" s="109">
        <f t="shared" si="482"/>
        <v>0</v>
      </c>
      <c r="V403" s="109">
        <f t="shared" si="482"/>
        <v>0</v>
      </c>
      <c r="W403" s="109">
        <f t="shared" si="482"/>
        <v>0</v>
      </c>
      <c r="X403" s="109">
        <f t="shared" si="482"/>
        <v>0</v>
      </c>
      <c r="Y403" s="109">
        <f t="shared" si="482"/>
        <v>0</v>
      </c>
      <c r="Z403" s="109">
        <f t="shared" si="482"/>
        <v>0</v>
      </c>
      <c r="AA403" s="303">
        <f t="shared" si="469"/>
        <v>0</v>
      </c>
      <c r="AB403" s="303">
        <f t="shared" si="349"/>
        <v>0</v>
      </c>
      <c r="AC403" s="108">
        <f t="shared" si="350"/>
        <v>0</v>
      </c>
    </row>
    <row r="404" spans="1:29" s="82" customFormat="1" ht="31.5" x14ac:dyDescent="0.2">
      <c r="A404" s="399">
        <v>1</v>
      </c>
      <c r="B404" s="114" t="s">
        <v>787</v>
      </c>
      <c r="C404" s="110" t="s">
        <v>788</v>
      </c>
      <c r="D404" s="109">
        <f>SUM(D405:D406)</f>
        <v>20000000000</v>
      </c>
      <c r="E404" s="154">
        <f>SUM('ADICIONES  2018'!C404:E404)</f>
        <v>0</v>
      </c>
      <c r="F404" s="109">
        <f t="shared" ref="F404:J404" si="483">SUM(F405:F406)</f>
        <v>0</v>
      </c>
      <c r="G404" s="109">
        <f t="shared" si="483"/>
        <v>0</v>
      </c>
      <c r="H404" s="109">
        <f t="shared" si="483"/>
        <v>0</v>
      </c>
      <c r="I404" s="109">
        <f t="shared" si="483"/>
        <v>0</v>
      </c>
      <c r="J404" s="109">
        <f t="shared" si="483"/>
        <v>0</v>
      </c>
      <c r="K404" s="303">
        <f t="shared" si="368"/>
        <v>20000000000</v>
      </c>
      <c r="L404" s="109">
        <f t="shared" ref="L404:Q404" si="484">SUM(L405:L406)</f>
        <v>0</v>
      </c>
      <c r="M404" s="109">
        <f t="shared" si="484"/>
        <v>0</v>
      </c>
      <c r="N404" s="109">
        <f t="shared" si="484"/>
        <v>0</v>
      </c>
      <c r="O404" s="109">
        <f t="shared" si="484"/>
        <v>0</v>
      </c>
      <c r="P404" s="109">
        <f t="shared" si="484"/>
        <v>0</v>
      </c>
      <c r="Q404" s="109">
        <f t="shared" si="484"/>
        <v>0</v>
      </c>
      <c r="R404" s="305">
        <f t="shared" si="473"/>
        <v>0</v>
      </c>
      <c r="S404" s="109">
        <f t="shared" ref="S404:Z404" si="485">SUM(S405:S406)</f>
        <v>0</v>
      </c>
      <c r="T404" s="109">
        <f t="shared" si="485"/>
        <v>0</v>
      </c>
      <c r="U404" s="109">
        <f t="shared" si="485"/>
        <v>0</v>
      </c>
      <c r="V404" s="109">
        <f t="shared" si="485"/>
        <v>0</v>
      </c>
      <c r="W404" s="109">
        <f t="shared" si="485"/>
        <v>0</v>
      </c>
      <c r="X404" s="109">
        <f t="shared" si="485"/>
        <v>0</v>
      </c>
      <c r="Y404" s="109">
        <f t="shared" si="485"/>
        <v>0</v>
      </c>
      <c r="Z404" s="109">
        <f t="shared" si="485"/>
        <v>0</v>
      </c>
      <c r="AA404" s="303">
        <f t="shared" si="469"/>
        <v>0</v>
      </c>
      <c r="AB404" s="303">
        <f t="shared" si="349"/>
        <v>0</v>
      </c>
      <c r="AC404" s="108">
        <f t="shared" si="350"/>
        <v>0</v>
      </c>
    </row>
    <row r="405" spans="1:29" ht="42.75" x14ac:dyDescent="0.2">
      <c r="B405" s="100" t="s">
        <v>789</v>
      </c>
      <c r="C405" s="101" t="s">
        <v>790</v>
      </c>
      <c r="D405" s="308">
        <v>10000000000</v>
      </c>
      <c r="E405" s="387">
        <f>SUM('ADICIONES  2018'!C405:E405)</f>
        <v>0</v>
      </c>
      <c r="F405" s="308"/>
      <c r="G405" s="308"/>
      <c r="H405" s="308"/>
      <c r="I405" s="308"/>
      <c r="J405" s="308"/>
      <c r="K405" s="305">
        <f t="shared" si="368"/>
        <v>10000000000</v>
      </c>
      <c r="L405" s="308"/>
      <c r="M405" s="308"/>
      <c r="N405" s="308"/>
      <c r="O405" s="308"/>
      <c r="P405" s="308"/>
      <c r="Q405" s="308"/>
      <c r="R405" s="305">
        <f t="shared" si="473"/>
        <v>0</v>
      </c>
      <c r="S405" s="308"/>
      <c r="T405" s="308"/>
      <c r="U405" s="308"/>
      <c r="V405" s="308"/>
      <c r="W405" s="308"/>
      <c r="X405" s="308"/>
      <c r="Y405" s="308"/>
      <c r="Z405" s="308"/>
      <c r="AA405" s="305">
        <f t="shared" si="469"/>
        <v>0</v>
      </c>
      <c r="AB405" s="305">
        <f t="shared" si="349"/>
        <v>0</v>
      </c>
      <c r="AC405" s="37">
        <f t="shared" si="350"/>
        <v>0</v>
      </c>
    </row>
    <row r="406" spans="1:29" ht="42.75" x14ac:dyDescent="0.2">
      <c r="B406" s="100" t="s">
        <v>791</v>
      </c>
      <c r="C406" s="101" t="s">
        <v>792</v>
      </c>
      <c r="D406" s="308">
        <v>10000000000</v>
      </c>
      <c r="E406" s="387">
        <f>SUM('ADICIONES  2018'!C406:E406)</f>
        <v>0</v>
      </c>
      <c r="F406" s="308"/>
      <c r="G406" s="308"/>
      <c r="H406" s="308"/>
      <c r="I406" s="308"/>
      <c r="J406" s="308"/>
      <c r="K406" s="305">
        <f t="shared" si="368"/>
        <v>10000000000</v>
      </c>
      <c r="L406" s="308"/>
      <c r="M406" s="308"/>
      <c r="N406" s="308"/>
      <c r="O406" s="308"/>
      <c r="P406" s="308"/>
      <c r="Q406" s="308"/>
      <c r="R406" s="305">
        <f t="shared" si="473"/>
        <v>0</v>
      </c>
      <c r="S406" s="308"/>
      <c r="T406" s="308"/>
      <c r="U406" s="308"/>
      <c r="V406" s="308"/>
      <c r="W406" s="308"/>
      <c r="X406" s="308"/>
      <c r="Y406" s="308"/>
      <c r="Z406" s="308"/>
      <c r="AA406" s="305">
        <f t="shared" si="469"/>
        <v>0</v>
      </c>
      <c r="AB406" s="305">
        <f t="shared" si="349"/>
        <v>0</v>
      </c>
      <c r="AC406" s="37">
        <f t="shared" si="350"/>
        <v>0</v>
      </c>
    </row>
    <row r="407" spans="1:29" s="82" customFormat="1" ht="60" x14ac:dyDescent="0.2">
      <c r="A407" s="399">
        <v>1</v>
      </c>
      <c r="B407" s="114" t="s">
        <v>338</v>
      </c>
      <c r="C407" s="103" t="s">
        <v>793</v>
      </c>
      <c r="D407" s="109">
        <f>+D408</f>
        <v>15000000000</v>
      </c>
      <c r="E407" s="154">
        <f>SUM('ADICIONES  2018'!C407:E407)</f>
        <v>0</v>
      </c>
      <c r="F407" s="109">
        <f t="shared" ref="F407:J408" si="486">+F408</f>
        <v>0</v>
      </c>
      <c r="G407" s="109">
        <f t="shared" si="486"/>
        <v>0</v>
      </c>
      <c r="H407" s="109">
        <f t="shared" si="486"/>
        <v>0</v>
      </c>
      <c r="I407" s="109">
        <f t="shared" si="486"/>
        <v>0</v>
      </c>
      <c r="J407" s="109">
        <f t="shared" si="486"/>
        <v>0</v>
      </c>
      <c r="K407" s="303">
        <f t="shared" si="368"/>
        <v>15000000000</v>
      </c>
      <c r="L407" s="109">
        <f t="shared" ref="L407:Q408" si="487">+L408</f>
        <v>0</v>
      </c>
      <c r="M407" s="109">
        <f t="shared" si="487"/>
        <v>0</v>
      </c>
      <c r="N407" s="109">
        <f t="shared" si="487"/>
        <v>0</v>
      </c>
      <c r="O407" s="109">
        <f t="shared" si="487"/>
        <v>0</v>
      </c>
      <c r="P407" s="109">
        <f t="shared" si="487"/>
        <v>0</v>
      </c>
      <c r="Q407" s="109">
        <f t="shared" si="487"/>
        <v>0</v>
      </c>
      <c r="R407" s="303">
        <f t="shared" si="473"/>
        <v>0</v>
      </c>
      <c r="S407" s="109">
        <f t="shared" ref="S407:Z408" si="488">+S408</f>
        <v>0</v>
      </c>
      <c r="T407" s="109">
        <f t="shared" si="488"/>
        <v>0</v>
      </c>
      <c r="U407" s="109">
        <f t="shared" si="488"/>
        <v>0</v>
      </c>
      <c r="V407" s="109">
        <f t="shared" si="488"/>
        <v>0</v>
      </c>
      <c r="W407" s="109">
        <f t="shared" si="488"/>
        <v>0</v>
      </c>
      <c r="X407" s="109">
        <f t="shared" si="488"/>
        <v>0</v>
      </c>
      <c r="Y407" s="109">
        <f t="shared" si="488"/>
        <v>0</v>
      </c>
      <c r="Z407" s="109">
        <f t="shared" si="488"/>
        <v>0</v>
      </c>
      <c r="AA407" s="303">
        <f t="shared" si="469"/>
        <v>0</v>
      </c>
      <c r="AB407" s="303">
        <f t="shared" si="349"/>
        <v>0</v>
      </c>
      <c r="AC407" s="108">
        <f t="shared" si="350"/>
        <v>0</v>
      </c>
    </row>
    <row r="408" spans="1:29" s="82" customFormat="1" ht="31.5" x14ac:dyDescent="0.2">
      <c r="A408" s="399"/>
      <c r="B408" s="114" t="s">
        <v>794</v>
      </c>
      <c r="C408" s="110" t="s">
        <v>795</v>
      </c>
      <c r="D408" s="109">
        <f>+D409</f>
        <v>15000000000</v>
      </c>
      <c r="E408" s="154">
        <f>SUM('ADICIONES  2018'!C408:E408)</f>
        <v>0</v>
      </c>
      <c r="F408" s="109">
        <f t="shared" si="486"/>
        <v>0</v>
      </c>
      <c r="G408" s="109">
        <f t="shared" si="486"/>
        <v>0</v>
      </c>
      <c r="H408" s="109">
        <f t="shared" si="486"/>
        <v>0</v>
      </c>
      <c r="I408" s="109">
        <f t="shared" si="486"/>
        <v>0</v>
      </c>
      <c r="J408" s="109">
        <f t="shared" si="486"/>
        <v>0</v>
      </c>
      <c r="K408" s="303">
        <f t="shared" si="368"/>
        <v>15000000000</v>
      </c>
      <c r="L408" s="109">
        <f t="shared" si="487"/>
        <v>0</v>
      </c>
      <c r="M408" s="109">
        <f t="shared" si="487"/>
        <v>0</v>
      </c>
      <c r="N408" s="109">
        <f t="shared" si="487"/>
        <v>0</v>
      </c>
      <c r="O408" s="109">
        <f t="shared" si="487"/>
        <v>0</v>
      </c>
      <c r="P408" s="109">
        <f t="shared" si="487"/>
        <v>0</v>
      </c>
      <c r="Q408" s="109">
        <f t="shared" si="487"/>
        <v>0</v>
      </c>
      <c r="R408" s="303">
        <f t="shared" si="473"/>
        <v>0</v>
      </c>
      <c r="S408" s="109">
        <f t="shared" si="488"/>
        <v>0</v>
      </c>
      <c r="T408" s="109">
        <f t="shared" si="488"/>
        <v>0</v>
      </c>
      <c r="U408" s="109">
        <f t="shared" si="488"/>
        <v>0</v>
      </c>
      <c r="V408" s="109">
        <f t="shared" si="488"/>
        <v>0</v>
      </c>
      <c r="W408" s="109">
        <f t="shared" si="488"/>
        <v>0</v>
      </c>
      <c r="X408" s="109">
        <f t="shared" si="488"/>
        <v>0</v>
      </c>
      <c r="Y408" s="109">
        <f t="shared" si="488"/>
        <v>0</v>
      </c>
      <c r="Z408" s="109">
        <f t="shared" si="488"/>
        <v>0</v>
      </c>
      <c r="AA408" s="303">
        <f t="shared" si="469"/>
        <v>0</v>
      </c>
      <c r="AB408" s="303">
        <f t="shared" si="349"/>
        <v>0</v>
      </c>
      <c r="AC408" s="108">
        <f t="shared" si="350"/>
        <v>0</v>
      </c>
    </row>
    <row r="409" spans="1:29" s="82" customFormat="1" ht="31.5" x14ac:dyDescent="0.2">
      <c r="A409" s="399"/>
      <c r="B409" s="114" t="s">
        <v>796</v>
      </c>
      <c r="C409" s="110" t="s">
        <v>797</v>
      </c>
      <c r="D409" s="109">
        <f>SUM(D410:D411)</f>
        <v>15000000000</v>
      </c>
      <c r="E409" s="154">
        <f>SUM('ADICIONES  2018'!C409:E409)</f>
        <v>0</v>
      </c>
      <c r="F409" s="109">
        <f t="shared" ref="F409:J409" si="489">SUM(F410:F411)</f>
        <v>0</v>
      </c>
      <c r="G409" s="109">
        <f t="shared" si="489"/>
        <v>0</v>
      </c>
      <c r="H409" s="109">
        <f t="shared" si="489"/>
        <v>0</v>
      </c>
      <c r="I409" s="109">
        <f t="shared" si="489"/>
        <v>0</v>
      </c>
      <c r="J409" s="109">
        <f t="shared" si="489"/>
        <v>0</v>
      </c>
      <c r="K409" s="303">
        <f t="shared" si="368"/>
        <v>15000000000</v>
      </c>
      <c r="L409" s="109">
        <f t="shared" ref="L409:Q409" si="490">SUM(L410:L411)</f>
        <v>0</v>
      </c>
      <c r="M409" s="109">
        <f t="shared" si="490"/>
        <v>0</v>
      </c>
      <c r="N409" s="109">
        <f t="shared" si="490"/>
        <v>0</v>
      </c>
      <c r="O409" s="109">
        <f t="shared" si="490"/>
        <v>0</v>
      </c>
      <c r="P409" s="109">
        <f t="shared" si="490"/>
        <v>0</v>
      </c>
      <c r="Q409" s="109">
        <f t="shared" si="490"/>
        <v>0</v>
      </c>
      <c r="R409" s="303">
        <f t="shared" si="473"/>
        <v>0</v>
      </c>
      <c r="S409" s="109">
        <f t="shared" ref="S409:Z409" si="491">SUM(S410:S411)</f>
        <v>0</v>
      </c>
      <c r="T409" s="109">
        <f t="shared" si="491"/>
        <v>0</v>
      </c>
      <c r="U409" s="109">
        <f t="shared" si="491"/>
        <v>0</v>
      </c>
      <c r="V409" s="109">
        <f t="shared" si="491"/>
        <v>0</v>
      </c>
      <c r="W409" s="109">
        <f t="shared" si="491"/>
        <v>0</v>
      </c>
      <c r="X409" s="109">
        <f t="shared" si="491"/>
        <v>0</v>
      </c>
      <c r="Y409" s="109">
        <f t="shared" si="491"/>
        <v>0</v>
      </c>
      <c r="Z409" s="109">
        <f t="shared" si="491"/>
        <v>0</v>
      </c>
      <c r="AA409" s="303">
        <f t="shared" si="469"/>
        <v>0</v>
      </c>
      <c r="AB409" s="303">
        <f t="shared" si="349"/>
        <v>0</v>
      </c>
      <c r="AC409" s="108">
        <f t="shared" si="350"/>
        <v>0</v>
      </c>
    </row>
    <row r="410" spans="1:29" s="5" customFormat="1" x14ac:dyDescent="0.2">
      <c r="A410" s="166">
        <v>1</v>
      </c>
      <c r="B410" s="100" t="s">
        <v>798</v>
      </c>
      <c r="C410" s="101" t="s">
        <v>132</v>
      </c>
      <c r="D410" s="308">
        <v>15000000000</v>
      </c>
      <c r="E410" s="387">
        <f>SUM('ADICIONES  2018'!C410:E410)</f>
        <v>0</v>
      </c>
      <c r="F410" s="306"/>
      <c r="G410" s="306"/>
      <c r="H410" s="306"/>
      <c r="I410" s="306"/>
      <c r="J410" s="306"/>
      <c r="K410" s="305">
        <f t="shared" si="368"/>
        <v>15000000000</v>
      </c>
      <c r="L410" s="306"/>
      <c r="M410" s="306"/>
      <c r="N410" s="306"/>
      <c r="O410" s="306"/>
      <c r="P410" s="306"/>
      <c r="Q410" s="306"/>
      <c r="R410" s="305">
        <f t="shared" si="473"/>
        <v>0</v>
      </c>
      <c r="S410" s="306"/>
      <c r="T410" s="306"/>
      <c r="U410" s="306"/>
      <c r="V410" s="306"/>
      <c r="W410" s="306"/>
      <c r="X410" s="306"/>
      <c r="Y410" s="306"/>
      <c r="Z410" s="306"/>
      <c r="AA410" s="305">
        <f t="shared" si="469"/>
        <v>0</v>
      </c>
      <c r="AB410" s="305">
        <f t="shared" si="349"/>
        <v>0</v>
      </c>
      <c r="AC410" s="37">
        <f t="shared" si="350"/>
        <v>0</v>
      </c>
    </row>
    <row r="411" spans="1:29" s="5" customFormat="1" x14ac:dyDescent="0.2">
      <c r="A411" s="166">
        <v>1</v>
      </c>
      <c r="B411" s="100" t="s">
        <v>1282</v>
      </c>
      <c r="C411" s="101" t="s">
        <v>1283</v>
      </c>
      <c r="D411" s="308"/>
      <c r="E411" s="387">
        <f>SUM('ADICIONES  2018'!C411:E411)</f>
        <v>0</v>
      </c>
      <c r="F411" s="306"/>
      <c r="G411" s="306"/>
      <c r="H411" s="306"/>
      <c r="I411" s="306"/>
      <c r="J411" s="306"/>
      <c r="K411" s="305">
        <f t="shared" si="368"/>
        <v>0</v>
      </c>
      <c r="L411" s="306"/>
      <c r="M411" s="306"/>
      <c r="N411" s="306"/>
      <c r="O411" s="306"/>
      <c r="P411" s="306"/>
      <c r="Q411" s="306"/>
      <c r="R411" s="305">
        <f t="shared" si="473"/>
        <v>0</v>
      </c>
      <c r="S411" s="306"/>
      <c r="T411" s="306"/>
      <c r="U411" s="306"/>
      <c r="V411" s="306"/>
      <c r="W411" s="306"/>
      <c r="X411" s="306"/>
      <c r="Y411" s="306"/>
      <c r="Z411" s="306"/>
      <c r="AA411" s="305">
        <f t="shared" si="469"/>
        <v>0</v>
      </c>
      <c r="AB411" s="305">
        <f t="shared" si="349"/>
        <v>0</v>
      </c>
      <c r="AC411" s="37">
        <v>0</v>
      </c>
    </row>
    <row r="412" spans="1:29" s="82" customFormat="1" ht="15.75" x14ac:dyDescent="0.2">
      <c r="A412" s="399">
        <v>1</v>
      </c>
      <c r="B412" s="114" t="s">
        <v>321</v>
      </c>
      <c r="C412" s="111" t="s">
        <v>83</v>
      </c>
      <c r="D412" s="109">
        <f>+D413+D464</f>
        <v>0</v>
      </c>
      <c r="E412" s="154">
        <f>SUM('ADICIONES  2018'!C412:E412)</f>
        <v>0</v>
      </c>
      <c r="F412" s="109">
        <f t="shared" ref="F412:J412" si="492">+F413+F464</f>
        <v>0</v>
      </c>
      <c r="G412" s="109">
        <f t="shared" si="492"/>
        <v>0</v>
      </c>
      <c r="H412" s="109">
        <f t="shared" si="492"/>
        <v>0</v>
      </c>
      <c r="I412" s="109">
        <f t="shared" si="492"/>
        <v>0</v>
      </c>
      <c r="J412" s="109">
        <f t="shared" si="492"/>
        <v>0</v>
      </c>
      <c r="K412" s="303">
        <f t="shared" si="368"/>
        <v>0</v>
      </c>
      <c r="L412" s="109">
        <f t="shared" ref="L412:Q412" si="493">+L413+L464</f>
        <v>796883</v>
      </c>
      <c r="M412" s="109">
        <f t="shared" si="493"/>
        <v>0</v>
      </c>
      <c r="N412" s="109">
        <f t="shared" si="493"/>
        <v>0</v>
      </c>
      <c r="O412" s="109">
        <f t="shared" si="493"/>
        <v>0</v>
      </c>
      <c r="P412" s="109">
        <f t="shared" si="493"/>
        <v>0</v>
      </c>
      <c r="Q412" s="109">
        <f t="shared" si="493"/>
        <v>0</v>
      </c>
      <c r="R412" s="303">
        <f t="shared" si="473"/>
        <v>796883</v>
      </c>
      <c r="S412" s="109">
        <f t="shared" ref="S412:Z412" si="494">+S413+S464</f>
        <v>0</v>
      </c>
      <c r="T412" s="109">
        <f t="shared" si="494"/>
        <v>0</v>
      </c>
      <c r="U412" s="109">
        <f t="shared" si="494"/>
        <v>0</v>
      </c>
      <c r="V412" s="109">
        <f t="shared" si="494"/>
        <v>0</v>
      </c>
      <c r="W412" s="109">
        <f t="shared" si="494"/>
        <v>0</v>
      </c>
      <c r="X412" s="109">
        <f t="shared" si="494"/>
        <v>0</v>
      </c>
      <c r="Y412" s="109">
        <f t="shared" si="494"/>
        <v>0</v>
      </c>
      <c r="Z412" s="109">
        <f t="shared" si="494"/>
        <v>0</v>
      </c>
      <c r="AA412" s="303">
        <f t="shared" si="469"/>
        <v>0</v>
      </c>
      <c r="AB412" s="303">
        <f t="shared" si="349"/>
        <v>796883</v>
      </c>
      <c r="AC412" s="108">
        <v>0</v>
      </c>
    </row>
    <row r="413" spans="1:29" s="82" customFormat="1" ht="15.75" x14ac:dyDescent="0.2">
      <c r="A413" s="399"/>
      <c r="B413" s="114" t="s">
        <v>322</v>
      </c>
      <c r="C413" s="83" t="s">
        <v>339</v>
      </c>
      <c r="D413" s="109">
        <f>SUM(D414:D431)+D445</f>
        <v>0</v>
      </c>
      <c r="E413" s="154">
        <f>SUM('ADICIONES  2018'!C413:E413)</f>
        <v>0</v>
      </c>
      <c r="F413" s="109">
        <f t="shared" ref="F413:J413" si="495">SUM(F414:F431)+F445</f>
        <v>0</v>
      </c>
      <c r="G413" s="109">
        <f t="shared" si="495"/>
        <v>0</v>
      </c>
      <c r="H413" s="109">
        <f t="shared" si="495"/>
        <v>0</v>
      </c>
      <c r="I413" s="109">
        <f t="shared" si="495"/>
        <v>0</v>
      </c>
      <c r="J413" s="109">
        <f t="shared" si="495"/>
        <v>0</v>
      </c>
      <c r="K413" s="303">
        <f t="shared" si="368"/>
        <v>0</v>
      </c>
      <c r="L413" s="109">
        <f t="shared" ref="L413:Q413" si="496">SUM(L414:L431)+L445</f>
        <v>796883</v>
      </c>
      <c r="M413" s="109">
        <f t="shared" si="496"/>
        <v>0</v>
      </c>
      <c r="N413" s="109">
        <f t="shared" si="496"/>
        <v>0</v>
      </c>
      <c r="O413" s="109">
        <f t="shared" si="496"/>
        <v>0</v>
      </c>
      <c r="P413" s="109">
        <f t="shared" si="496"/>
        <v>0</v>
      </c>
      <c r="Q413" s="109">
        <f t="shared" si="496"/>
        <v>0</v>
      </c>
      <c r="R413" s="303">
        <f t="shared" si="473"/>
        <v>796883</v>
      </c>
      <c r="S413" s="109">
        <f t="shared" ref="S413:Z413" si="497">SUM(S414:S431)+S445</f>
        <v>0</v>
      </c>
      <c r="T413" s="109">
        <f t="shared" si="497"/>
        <v>0</v>
      </c>
      <c r="U413" s="109">
        <f t="shared" si="497"/>
        <v>0</v>
      </c>
      <c r="V413" s="109">
        <f t="shared" si="497"/>
        <v>0</v>
      </c>
      <c r="W413" s="109">
        <f t="shared" si="497"/>
        <v>0</v>
      </c>
      <c r="X413" s="109">
        <f t="shared" si="497"/>
        <v>0</v>
      </c>
      <c r="Y413" s="109">
        <f t="shared" si="497"/>
        <v>0</v>
      </c>
      <c r="Z413" s="109">
        <f t="shared" si="497"/>
        <v>0</v>
      </c>
      <c r="AA413" s="303">
        <f t="shared" si="469"/>
        <v>0</v>
      </c>
      <c r="AB413" s="303">
        <f t="shared" si="349"/>
        <v>796883</v>
      </c>
      <c r="AC413" s="108">
        <v>0</v>
      </c>
    </row>
    <row r="414" spans="1:29" hidden="1" x14ac:dyDescent="0.2">
      <c r="B414" s="100" t="s">
        <v>370</v>
      </c>
      <c r="C414" s="50" t="s">
        <v>371</v>
      </c>
      <c r="D414" s="308"/>
      <c r="E414" s="387">
        <f>SUM('ADICIONES  2018'!C414:E414)</f>
        <v>0</v>
      </c>
      <c r="F414" s="308"/>
      <c r="G414" s="308"/>
      <c r="H414" s="308"/>
      <c r="I414" s="308"/>
      <c r="J414" s="308"/>
      <c r="K414" s="305">
        <f t="shared" si="368"/>
        <v>0</v>
      </c>
      <c r="L414" s="308">
        <v>0</v>
      </c>
      <c r="M414" s="308"/>
      <c r="N414" s="308"/>
      <c r="O414" s="308"/>
      <c r="P414" s="308"/>
      <c r="Q414" s="308"/>
      <c r="R414" s="305">
        <f t="shared" si="473"/>
        <v>0</v>
      </c>
      <c r="S414" s="308"/>
      <c r="T414" s="308"/>
      <c r="U414" s="308"/>
      <c r="V414" s="308"/>
      <c r="W414" s="308"/>
      <c r="X414" s="308"/>
      <c r="Y414" s="308"/>
      <c r="Z414" s="308"/>
      <c r="AA414" s="305">
        <f t="shared" si="469"/>
        <v>0</v>
      </c>
      <c r="AB414" s="305">
        <f t="shared" si="349"/>
        <v>0</v>
      </c>
      <c r="AC414" s="37" t="e">
        <f t="shared" si="350"/>
        <v>#DIV/0!</v>
      </c>
    </row>
    <row r="415" spans="1:29" hidden="1" x14ac:dyDescent="0.2">
      <c r="B415" s="100" t="s">
        <v>372</v>
      </c>
      <c r="C415" s="50" t="s">
        <v>373</v>
      </c>
      <c r="D415" s="308"/>
      <c r="E415" s="387">
        <f>SUM('ADICIONES  2018'!C415:E415)</f>
        <v>0</v>
      </c>
      <c r="F415" s="308"/>
      <c r="G415" s="308"/>
      <c r="H415" s="308"/>
      <c r="I415" s="308"/>
      <c r="J415" s="308"/>
      <c r="K415" s="305">
        <f t="shared" si="368"/>
        <v>0</v>
      </c>
      <c r="L415" s="308">
        <v>0</v>
      </c>
      <c r="M415" s="308"/>
      <c r="N415" s="308"/>
      <c r="O415" s="308"/>
      <c r="P415" s="308"/>
      <c r="Q415" s="308"/>
      <c r="R415" s="305">
        <f t="shared" si="473"/>
        <v>0</v>
      </c>
      <c r="S415" s="308"/>
      <c r="T415" s="308"/>
      <c r="U415" s="308"/>
      <c r="V415" s="308"/>
      <c r="W415" s="308"/>
      <c r="X415" s="308"/>
      <c r="Y415" s="308"/>
      <c r="Z415" s="308"/>
      <c r="AA415" s="305">
        <f t="shared" si="469"/>
        <v>0</v>
      </c>
      <c r="AB415" s="305">
        <f t="shared" si="349"/>
        <v>0</v>
      </c>
      <c r="AC415" s="37" t="e">
        <f t="shared" si="350"/>
        <v>#DIV/0!</v>
      </c>
    </row>
    <row r="416" spans="1:29" ht="28.5" hidden="1" x14ac:dyDescent="0.2">
      <c r="B416" s="100" t="s">
        <v>374</v>
      </c>
      <c r="C416" s="50" t="s">
        <v>375</v>
      </c>
      <c r="D416" s="308"/>
      <c r="E416" s="387">
        <f>SUM('ADICIONES  2018'!C416:E416)</f>
        <v>0</v>
      </c>
      <c r="F416" s="308"/>
      <c r="G416" s="308"/>
      <c r="H416" s="308"/>
      <c r="I416" s="308"/>
      <c r="J416" s="308"/>
      <c r="K416" s="305">
        <f t="shared" si="368"/>
        <v>0</v>
      </c>
      <c r="L416" s="308">
        <v>0</v>
      </c>
      <c r="M416" s="308"/>
      <c r="N416" s="308"/>
      <c r="O416" s="308"/>
      <c r="P416" s="308"/>
      <c r="Q416" s="308"/>
      <c r="R416" s="305">
        <f t="shared" si="473"/>
        <v>0</v>
      </c>
      <c r="S416" s="308"/>
      <c r="T416" s="308"/>
      <c r="U416" s="308"/>
      <c r="V416" s="308"/>
      <c r="W416" s="308"/>
      <c r="X416" s="308"/>
      <c r="Y416" s="308"/>
      <c r="Z416" s="308"/>
      <c r="AA416" s="305">
        <f t="shared" si="469"/>
        <v>0</v>
      </c>
      <c r="AB416" s="305">
        <f t="shared" si="349"/>
        <v>0</v>
      </c>
      <c r="AC416" s="37" t="e">
        <f t="shared" si="350"/>
        <v>#DIV/0!</v>
      </c>
    </row>
    <row r="417" spans="1:29" ht="28.5" x14ac:dyDescent="0.2">
      <c r="B417" s="100" t="s">
        <v>376</v>
      </c>
      <c r="C417" s="50" t="s">
        <v>377</v>
      </c>
      <c r="D417" s="308"/>
      <c r="E417" s="387">
        <f>SUM('ADICIONES  2018'!C417:E417)</f>
        <v>0</v>
      </c>
      <c r="F417" s="308"/>
      <c r="G417" s="308"/>
      <c r="H417" s="308"/>
      <c r="I417" s="308"/>
      <c r="J417" s="308"/>
      <c r="K417" s="305">
        <f t="shared" si="368"/>
        <v>0</v>
      </c>
      <c r="L417" s="308">
        <v>796883</v>
      </c>
      <c r="M417" s="308"/>
      <c r="N417" s="308"/>
      <c r="O417" s="308"/>
      <c r="P417" s="308"/>
      <c r="Q417" s="308"/>
      <c r="R417" s="305">
        <f t="shared" si="473"/>
        <v>796883</v>
      </c>
      <c r="S417" s="308"/>
      <c r="T417" s="308"/>
      <c r="U417" s="308"/>
      <c r="V417" s="308"/>
      <c r="W417" s="308"/>
      <c r="X417" s="308"/>
      <c r="Y417" s="308"/>
      <c r="Z417" s="308"/>
      <c r="AA417" s="305">
        <f t="shared" si="469"/>
        <v>0</v>
      </c>
      <c r="AB417" s="305">
        <f t="shared" si="349"/>
        <v>796883</v>
      </c>
      <c r="AC417" s="37">
        <v>0</v>
      </c>
    </row>
    <row r="418" spans="1:29" hidden="1" x14ac:dyDescent="0.2">
      <c r="B418" s="100" t="s">
        <v>378</v>
      </c>
      <c r="C418" s="50" t="s">
        <v>379</v>
      </c>
      <c r="D418" s="308"/>
      <c r="E418" s="387">
        <f>SUM('ADICIONES  2018'!C418:E418)</f>
        <v>0</v>
      </c>
      <c r="F418" s="308"/>
      <c r="G418" s="308"/>
      <c r="H418" s="308"/>
      <c r="I418" s="308"/>
      <c r="J418" s="308"/>
      <c r="K418" s="305">
        <f t="shared" si="368"/>
        <v>0</v>
      </c>
      <c r="L418" s="308">
        <v>0</v>
      </c>
      <c r="M418" s="308"/>
      <c r="N418" s="308"/>
      <c r="O418" s="308"/>
      <c r="P418" s="308"/>
      <c r="Q418" s="308"/>
      <c r="R418" s="305">
        <f t="shared" si="473"/>
        <v>0</v>
      </c>
      <c r="S418" s="308"/>
      <c r="T418" s="308"/>
      <c r="U418" s="308"/>
      <c r="V418" s="308"/>
      <c r="W418" s="308"/>
      <c r="X418" s="308"/>
      <c r="Y418" s="308"/>
      <c r="Z418" s="308"/>
      <c r="AA418" s="305">
        <f t="shared" si="469"/>
        <v>0</v>
      </c>
      <c r="AB418" s="305">
        <f t="shared" ref="AB418:AB638" si="498">+R418+AA418</f>
        <v>0</v>
      </c>
      <c r="AC418" s="37" t="e">
        <f t="shared" ref="AC418:AC652" si="499">+AB418/K418</f>
        <v>#DIV/0!</v>
      </c>
    </row>
    <row r="419" spans="1:29" hidden="1" x14ac:dyDescent="0.2">
      <c r="B419" s="100" t="s">
        <v>380</v>
      </c>
      <c r="C419" s="50" t="s">
        <v>381</v>
      </c>
      <c r="D419" s="308"/>
      <c r="E419" s="387">
        <f>SUM('ADICIONES  2018'!C419:E419)</f>
        <v>0</v>
      </c>
      <c r="F419" s="308"/>
      <c r="G419" s="308"/>
      <c r="H419" s="308"/>
      <c r="I419" s="308"/>
      <c r="J419" s="308"/>
      <c r="K419" s="305">
        <f t="shared" si="368"/>
        <v>0</v>
      </c>
      <c r="L419" s="308">
        <v>0</v>
      </c>
      <c r="M419" s="308"/>
      <c r="N419" s="308"/>
      <c r="O419" s="308"/>
      <c r="P419" s="308"/>
      <c r="Q419" s="308"/>
      <c r="R419" s="305">
        <f t="shared" si="473"/>
        <v>0</v>
      </c>
      <c r="S419" s="308"/>
      <c r="T419" s="308"/>
      <c r="U419" s="308"/>
      <c r="V419" s="308"/>
      <c r="W419" s="308"/>
      <c r="X419" s="308"/>
      <c r="Y419" s="308"/>
      <c r="Z419" s="308"/>
      <c r="AA419" s="305">
        <f t="shared" si="469"/>
        <v>0</v>
      </c>
      <c r="AB419" s="305">
        <f t="shared" si="498"/>
        <v>0</v>
      </c>
      <c r="AC419" s="37" t="e">
        <f t="shared" si="499"/>
        <v>#DIV/0!</v>
      </c>
    </row>
    <row r="420" spans="1:29" hidden="1" x14ac:dyDescent="0.2">
      <c r="B420" s="100" t="s">
        <v>382</v>
      </c>
      <c r="C420" s="50" t="s">
        <v>383</v>
      </c>
      <c r="D420" s="308"/>
      <c r="E420" s="387">
        <f>SUM('ADICIONES  2018'!C420:E420)</f>
        <v>0</v>
      </c>
      <c r="F420" s="308"/>
      <c r="G420" s="308"/>
      <c r="H420" s="308"/>
      <c r="I420" s="308"/>
      <c r="J420" s="308"/>
      <c r="K420" s="305">
        <f t="shared" si="368"/>
        <v>0</v>
      </c>
      <c r="L420" s="308">
        <v>0</v>
      </c>
      <c r="M420" s="308"/>
      <c r="N420" s="308"/>
      <c r="O420" s="308"/>
      <c r="P420" s="308"/>
      <c r="Q420" s="308"/>
      <c r="R420" s="305">
        <f t="shared" si="473"/>
        <v>0</v>
      </c>
      <c r="S420" s="308"/>
      <c r="T420" s="308"/>
      <c r="U420" s="308"/>
      <c r="V420" s="308"/>
      <c r="W420" s="308"/>
      <c r="X420" s="308"/>
      <c r="Y420" s="308"/>
      <c r="Z420" s="308"/>
      <c r="AA420" s="305">
        <f t="shared" si="469"/>
        <v>0</v>
      </c>
      <c r="AB420" s="305">
        <f t="shared" si="498"/>
        <v>0</v>
      </c>
      <c r="AC420" s="37" t="e">
        <f t="shared" si="499"/>
        <v>#DIV/0!</v>
      </c>
    </row>
    <row r="421" spans="1:29" hidden="1" x14ac:dyDescent="0.2">
      <c r="B421" s="100" t="s">
        <v>384</v>
      </c>
      <c r="C421" s="50" t="s">
        <v>385</v>
      </c>
      <c r="D421" s="308"/>
      <c r="E421" s="387">
        <f>SUM('ADICIONES  2018'!C421:E421)</f>
        <v>0</v>
      </c>
      <c r="F421" s="308"/>
      <c r="G421" s="308"/>
      <c r="H421" s="308"/>
      <c r="I421" s="308"/>
      <c r="J421" s="308"/>
      <c r="K421" s="305">
        <f t="shared" si="368"/>
        <v>0</v>
      </c>
      <c r="L421" s="308">
        <v>0</v>
      </c>
      <c r="M421" s="308"/>
      <c r="N421" s="308"/>
      <c r="O421" s="308"/>
      <c r="P421" s="308"/>
      <c r="Q421" s="308"/>
      <c r="R421" s="305">
        <f t="shared" si="473"/>
        <v>0</v>
      </c>
      <c r="S421" s="308"/>
      <c r="T421" s="308"/>
      <c r="U421" s="308"/>
      <c r="V421" s="308"/>
      <c r="W421" s="308"/>
      <c r="X421" s="308"/>
      <c r="Y421" s="308"/>
      <c r="Z421" s="308"/>
      <c r="AA421" s="305">
        <f t="shared" si="469"/>
        <v>0</v>
      </c>
      <c r="AB421" s="305">
        <f t="shared" si="498"/>
        <v>0</v>
      </c>
      <c r="AC421" s="37" t="e">
        <f t="shared" si="499"/>
        <v>#DIV/0!</v>
      </c>
    </row>
    <row r="422" spans="1:29" hidden="1" x14ac:dyDescent="0.2">
      <c r="B422" s="100" t="s">
        <v>1658</v>
      </c>
      <c r="C422" s="50" t="s">
        <v>1659</v>
      </c>
      <c r="D422" s="308"/>
      <c r="E422" s="387">
        <f>SUM('ADICIONES  2018'!C422:E422)</f>
        <v>0</v>
      </c>
      <c r="F422" s="308"/>
      <c r="G422" s="308"/>
      <c r="H422" s="308"/>
      <c r="I422" s="308"/>
      <c r="J422" s="308"/>
      <c r="K422" s="305">
        <f t="shared" si="368"/>
        <v>0</v>
      </c>
      <c r="L422" s="308">
        <v>0</v>
      </c>
      <c r="M422" s="308"/>
      <c r="N422" s="308"/>
      <c r="O422" s="308"/>
      <c r="P422" s="308"/>
      <c r="Q422" s="308"/>
      <c r="R422" s="305"/>
      <c r="S422" s="308"/>
      <c r="T422" s="308"/>
      <c r="U422" s="308"/>
      <c r="V422" s="308"/>
      <c r="W422" s="308"/>
      <c r="X422" s="308"/>
      <c r="Y422" s="308"/>
      <c r="Z422" s="308"/>
      <c r="AA422" s="305">
        <f t="shared" si="469"/>
        <v>0</v>
      </c>
      <c r="AB422" s="305">
        <f t="shared" si="498"/>
        <v>0</v>
      </c>
      <c r="AC422" s="37" t="e">
        <f t="shared" si="499"/>
        <v>#DIV/0!</v>
      </c>
    </row>
    <row r="423" spans="1:29" hidden="1" x14ac:dyDescent="0.2">
      <c r="B423" s="100" t="s">
        <v>1660</v>
      </c>
      <c r="C423" s="50" t="s">
        <v>1661</v>
      </c>
      <c r="D423" s="308"/>
      <c r="E423" s="387">
        <f>SUM('ADICIONES  2018'!C423:E423)</f>
        <v>0</v>
      </c>
      <c r="F423" s="308"/>
      <c r="G423" s="308"/>
      <c r="H423" s="308"/>
      <c r="I423" s="308"/>
      <c r="J423" s="308"/>
      <c r="K423" s="305">
        <f t="shared" si="368"/>
        <v>0</v>
      </c>
      <c r="L423" s="308">
        <v>0</v>
      </c>
      <c r="M423" s="308"/>
      <c r="N423" s="308"/>
      <c r="O423" s="308"/>
      <c r="P423" s="308"/>
      <c r="Q423" s="308"/>
      <c r="R423" s="305"/>
      <c r="S423" s="308"/>
      <c r="T423" s="308"/>
      <c r="U423" s="308"/>
      <c r="V423" s="308"/>
      <c r="W423" s="308"/>
      <c r="X423" s="308"/>
      <c r="Y423" s="308"/>
      <c r="Z423" s="308"/>
      <c r="AA423" s="305">
        <f t="shared" ref="AA423:AA487" si="500">SUM(S423:Z423)</f>
        <v>0</v>
      </c>
      <c r="AB423" s="305">
        <f t="shared" si="498"/>
        <v>0</v>
      </c>
      <c r="AC423" s="37" t="e">
        <f t="shared" si="499"/>
        <v>#DIV/0!</v>
      </c>
    </row>
    <row r="424" spans="1:29" hidden="1" x14ac:dyDescent="0.2">
      <c r="B424" s="100" t="s">
        <v>1662</v>
      </c>
      <c r="C424" s="50" t="s">
        <v>1663</v>
      </c>
      <c r="D424" s="308"/>
      <c r="E424" s="387">
        <f>SUM('ADICIONES  2018'!C424:E424)</f>
        <v>0</v>
      </c>
      <c r="F424" s="308"/>
      <c r="G424" s="308"/>
      <c r="H424" s="308"/>
      <c r="I424" s="308"/>
      <c r="J424" s="308"/>
      <c r="K424" s="305">
        <f t="shared" si="368"/>
        <v>0</v>
      </c>
      <c r="L424" s="308">
        <v>0</v>
      </c>
      <c r="M424" s="308"/>
      <c r="N424" s="308"/>
      <c r="O424" s="308"/>
      <c r="P424" s="308"/>
      <c r="Q424" s="308"/>
      <c r="R424" s="305"/>
      <c r="S424" s="308"/>
      <c r="T424" s="308"/>
      <c r="U424" s="308"/>
      <c r="V424" s="308"/>
      <c r="W424" s="308"/>
      <c r="X424" s="308"/>
      <c r="Y424" s="308"/>
      <c r="Z424" s="308"/>
      <c r="AA424" s="305">
        <f t="shared" si="500"/>
        <v>0</v>
      </c>
      <c r="AB424" s="305">
        <f t="shared" si="498"/>
        <v>0</v>
      </c>
      <c r="AC424" s="37" t="e">
        <f t="shared" si="499"/>
        <v>#DIV/0!</v>
      </c>
    </row>
    <row r="425" spans="1:29" hidden="1" x14ac:dyDescent="0.2">
      <c r="B425" s="100" t="s">
        <v>1664</v>
      </c>
      <c r="C425" s="50" t="s">
        <v>1665</v>
      </c>
      <c r="D425" s="308"/>
      <c r="E425" s="387">
        <f>SUM('ADICIONES  2018'!C425:E425)</f>
        <v>0</v>
      </c>
      <c r="F425" s="308"/>
      <c r="G425" s="308"/>
      <c r="H425" s="308"/>
      <c r="I425" s="308"/>
      <c r="J425" s="308"/>
      <c r="K425" s="305">
        <f t="shared" si="368"/>
        <v>0</v>
      </c>
      <c r="L425" s="308">
        <v>0</v>
      </c>
      <c r="M425" s="308"/>
      <c r="N425" s="308"/>
      <c r="O425" s="308"/>
      <c r="P425" s="308"/>
      <c r="Q425" s="308"/>
      <c r="R425" s="305"/>
      <c r="S425" s="308"/>
      <c r="T425" s="308"/>
      <c r="U425" s="308"/>
      <c r="V425" s="308"/>
      <c r="W425" s="308"/>
      <c r="X425" s="308"/>
      <c r="Y425" s="308"/>
      <c r="Z425" s="308"/>
      <c r="AA425" s="305">
        <f t="shared" si="500"/>
        <v>0</v>
      </c>
      <c r="AB425" s="305">
        <f t="shared" si="498"/>
        <v>0</v>
      </c>
      <c r="AC425" s="37" t="e">
        <f t="shared" si="499"/>
        <v>#DIV/0!</v>
      </c>
    </row>
    <row r="426" spans="1:29" hidden="1" x14ac:dyDescent="0.2">
      <c r="B426" s="100" t="s">
        <v>1666</v>
      </c>
      <c r="C426" s="50" t="s">
        <v>1667</v>
      </c>
      <c r="D426" s="308"/>
      <c r="E426" s="387">
        <f>SUM('ADICIONES  2018'!C426:E426)</f>
        <v>0</v>
      </c>
      <c r="F426" s="308"/>
      <c r="G426" s="308"/>
      <c r="H426" s="308"/>
      <c r="I426" s="308"/>
      <c r="J426" s="308"/>
      <c r="K426" s="305">
        <f t="shared" si="368"/>
        <v>0</v>
      </c>
      <c r="L426" s="308">
        <v>0</v>
      </c>
      <c r="M426" s="308"/>
      <c r="N426" s="308"/>
      <c r="O426" s="308"/>
      <c r="P426" s="308"/>
      <c r="Q426" s="308"/>
      <c r="R426" s="305"/>
      <c r="S426" s="308"/>
      <c r="T426" s="308"/>
      <c r="U426" s="308"/>
      <c r="V426" s="308"/>
      <c r="W426" s="308"/>
      <c r="X426" s="308"/>
      <c r="Y426" s="308"/>
      <c r="Z426" s="308"/>
      <c r="AA426" s="305">
        <f t="shared" si="500"/>
        <v>0</v>
      </c>
      <c r="AB426" s="305">
        <f t="shared" si="498"/>
        <v>0</v>
      </c>
      <c r="AC426" s="37" t="e">
        <f t="shared" si="499"/>
        <v>#DIV/0!</v>
      </c>
    </row>
    <row r="427" spans="1:29" hidden="1" x14ac:dyDescent="0.2">
      <c r="B427" s="100" t="s">
        <v>1668</v>
      </c>
      <c r="C427" s="50" t="s">
        <v>1669</v>
      </c>
      <c r="D427" s="308"/>
      <c r="E427" s="387">
        <f>SUM('ADICIONES  2018'!C427:E427)</f>
        <v>0</v>
      </c>
      <c r="F427" s="308"/>
      <c r="G427" s="308"/>
      <c r="H427" s="308"/>
      <c r="I427" s="308"/>
      <c r="J427" s="308"/>
      <c r="K427" s="305">
        <f t="shared" si="368"/>
        <v>0</v>
      </c>
      <c r="L427" s="308">
        <v>0</v>
      </c>
      <c r="M427" s="308"/>
      <c r="N427" s="308"/>
      <c r="O427" s="308"/>
      <c r="P427" s="308"/>
      <c r="Q427" s="308"/>
      <c r="R427" s="305"/>
      <c r="S427" s="308"/>
      <c r="T427" s="308"/>
      <c r="U427" s="308"/>
      <c r="V427" s="308"/>
      <c r="W427" s="308"/>
      <c r="X427" s="308"/>
      <c r="Y427" s="308"/>
      <c r="Z427" s="308"/>
      <c r="AA427" s="305">
        <f t="shared" si="500"/>
        <v>0</v>
      </c>
      <c r="AB427" s="305">
        <f t="shared" si="498"/>
        <v>0</v>
      </c>
      <c r="AC427" s="37" t="e">
        <f t="shared" si="499"/>
        <v>#DIV/0!</v>
      </c>
    </row>
    <row r="428" spans="1:29" hidden="1" x14ac:dyDescent="0.2">
      <c r="B428" s="100" t="s">
        <v>1670</v>
      </c>
      <c r="C428" s="50" t="s">
        <v>1671</v>
      </c>
      <c r="D428" s="308"/>
      <c r="E428" s="387">
        <f>SUM('ADICIONES  2018'!C428:E428)</f>
        <v>0</v>
      </c>
      <c r="F428" s="308"/>
      <c r="G428" s="308"/>
      <c r="H428" s="308"/>
      <c r="I428" s="308"/>
      <c r="J428" s="308"/>
      <c r="K428" s="305">
        <f t="shared" si="368"/>
        <v>0</v>
      </c>
      <c r="L428" s="308">
        <v>0</v>
      </c>
      <c r="M428" s="308"/>
      <c r="N428" s="308"/>
      <c r="O428" s="308"/>
      <c r="P428" s="308"/>
      <c r="Q428" s="308"/>
      <c r="R428" s="305"/>
      <c r="S428" s="308"/>
      <c r="T428" s="308"/>
      <c r="U428" s="308"/>
      <c r="V428" s="308"/>
      <c r="W428" s="308"/>
      <c r="X428" s="308"/>
      <c r="Y428" s="308"/>
      <c r="Z428" s="308"/>
      <c r="AA428" s="305">
        <f t="shared" si="500"/>
        <v>0</v>
      </c>
      <c r="AB428" s="305">
        <f t="shared" si="498"/>
        <v>0</v>
      </c>
      <c r="AC428" s="37" t="e">
        <f t="shared" si="499"/>
        <v>#DIV/0!</v>
      </c>
    </row>
    <row r="429" spans="1:29" hidden="1" x14ac:dyDescent="0.2">
      <c r="B429" s="100" t="s">
        <v>1284</v>
      </c>
      <c r="C429" s="50" t="s">
        <v>1285</v>
      </c>
      <c r="D429" s="308"/>
      <c r="E429" s="387">
        <f>SUM('ADICIONES  2018'!C429:E429)</f>
        <v>0</v>
      </c>
      <c r="F429" s="308"/>
      <c r="G429" s="308"/>
      <c r="H429" s="308"/>
      <c r="I429" s="308"/>
      <c r="J429" s="308"/>
      <c r="K429" s="305">
        <f t="shared" si="368"/>
        <v>0</v>
      </c>
      <c r="L429" s="308">
        <v>0</v>
      </c>
      <c r="M429" s="308"/>
      <c r="N429" s="308"/>
      <c r="O429" s="308"/>
      <c r="P429" s="308"/>
      <c r="Q429" s="308"/>
      <c r="R429" s="305">
        <f t="shared" si="473"/>
        <v>0</v>
      </c>
      <c r="S429" s="308"/>
      <c r="T429" s="308"/>
      <c r="U429" s="308"/>
      <c r="V429" s="308"/>
      <c r="W429" s="308"/>
      <c r="X429" s="308"/>
      <c r="Y429" s="308"/>
      <c r="Z429" s="308"/>
      <c r="AA429" s="305">
        <f t="shared" si="500"/>
        <v>0</v>
      </c>
      <c r="AB429" s="305">
        <f t="shared" si="498"/>
        <v>0</v>
      </c>
      <c r="AC429" s="37" t="e">
        <f t="shared" si="499"/>
        <v>#DIV/0!</v>
      </c>
    </row>
    <row r="430" spans="1:29" hidden="1" x14ac:dyDescent="0.2">
      <c r="B430" s="100" t="s">
        <v>1286</v>
      </c>
      <c r="C430" s="50" t="s">
        <v>1287</v>
      </c>
      <c r="D430" s="308"/>
      <c r="E430" s="387">
        <f>SUM('ADICIONES  2018'!C430:E430)</f>
        <v>0</v>
      </c>
      <c r="F430" s="308"/>
      <c r="G430" s="308"/>
      <c r="H430" s="308"/>
      <c r="I430" s="308"/>
      <c r="J430" s="308"/>
      <c r="K430" s="305">
        <f t="shared" si="368"/>
        <v>0</v>
      </c>
      <c r="L430" s="308">
        <v>0</v>
      </c>
      <c r="M430" s="308"/>
      <c r="N430" s="308"/>
      <c r="O430" s="308"/>
      <c r="P430" s="308"/>
      <c r="Q430" s="308"/>
      <c r="R430" s="305">
        <f t="shared" si="473"/>
        <v>0</v>
      </c>
      <c r="S430" s="308"/>
      <c r="T430" s="308"/>
      <c r="U430" s="308"/>
      <c r="V430" s="308"/>
      <c r="W430" s="308"/>
      <c r="X430" s="308"/>
      <c r="Y430" s="308"/>
      <c r="Z430" s="308"/>
      <c r="AA430" s="305">
        <f t="shared" si="500"/>
        <v>0</v>
      </c>
      <c r="AB430" s="305">
        <f t="shared" si="498"/>
        <v>0</v>
      </c>
      <c r="AC430" s="37" t="e">
        <f t="shared" si="499"/>
        <v>#DIV/0!</v>
      </c>
    </row>
    <row r="431" spans="1:29" s="82" customFormat="1" ht="31.5" hidden="1" x14ac:dyDescent="0.2">
      <c r="A431" s="399"/>
      <c r="B431" s="114" t="s">
        <v>1288</v>
      </c>
      <c r="C431" s="111" t="s">
        <v>1289</v>
      </c>
      <c r="D431" s="109">
        <f>SUM(D432:D463)</f>
        <v>0</v>
      </c>
      <c r="E431" s="387">
        <f>SUM('ADICIONES  2018'!C431:E431)</f>
        <v>0</v>
      </c>
      <c r="F431" s="109">
        <f t="shared" ref="F431:J431" si="501">SUM(F432:F463)</f>
        <v>0</v>
      </c>
      <c r="G431" s="109">
        <f t="shared" si="501"/>
        <v>0</v>
      </c>
      <c r="H431" s="109">
        <f t="shared" si="501"/>
        <v>0</v>
      </c>
      <c r="I431" s="109">
        <f t="shared" si="501"/>
        <v>0</v>
      </c>
      <c r="J431" s="109">
        <f t="shared" si="501"/>
        <v>0</v>
      </c>
      <c r="K431" s="303">
        <f t="shared" si="368"/>
        <v>0</v>
      </c>
      <c r="L431" s="109">
        <f t="shared" ref="L431:Q431" si="502">SUM(L432:L463)</f>
        <v>0</v>
      </c>
      <c r="M431" s="109">
        <f t="shared" si="502"/>
        <v>0</v>
      </c>
      <c r="N431" s="109">
        <f t="shared" si="502"/>
        <v>0</v>
      </c>
      <c r="O431" s="109">
        <f t="shared" si="502"/>
        <v>0</v>
      </c>
      <c r="P431" s="109">
        <f t="shared" si="502"/>
        <v>0</v>
      </c>
      <c r="Q431" s="109">
        <f t="shared" si="502"/>
        <v>0</v>
      </c>
      <c r="R431" s="303">
        <f t="shared" si="473"/>
        <v>0</v>
      </c>
      <c r="S431" s="109">
        <f t="shared" ref="S431:Z431" si="503">SUM(S432:S463)</f>
        <v>0</v>
      </c>
      <c r="T431" s="109">
        <f t="shared" si="503"/>
        <v>0</v>
      </c>
      <c r="U431" s="109">
        <f t="shared" si="503"/>
        <v>0</v>
      </c>
      <c r="V431" s="109">
        <f t="shared" si="503"/>
        <v>0</v>
      </c>
      <c r="W431" s="109">
        <f t="shared" si="503"/>
        <v>0</v>
      </c>
      <c r="X431" s="109">
        <f t="shared" si="503"/>
        <v>0</v>
      </c>
      <c r="Y431" s="109">
        <f t="shared" si="503"/>
        <v>0</v>
      </c>
      <c r="Z431" s="109">
        <f t="shared" si="503"/>
        <v>0</v>
      </c>
      <c r="AA431" s="303">
        <f t="shared" si="500"/>
        <v>0</v>
      </c>
      <c r="AB431" s="303">
        <f t="shared" si="498"/>
        <v>0</v>
      </c>
      <c r="AC431" s="108" t="e">
        <f t="shared" si="499"/>
        <v>#DIV/0!</v>
      </c>
    </row>
    <row r="432" spans="1:29" ht="28.5" hidden="1" x14ac:dyDescent="0.2">
      <c r="B432" s="100" t="s">
        <v>1672</v>
      </c>
      <c r="C432" s="50" t="s">
        <v>1673</v>
      </c>
      <c r="D432" s="308"/>
      <c r="E432" s="387">
        <f>SUM('ADICIONES  2018'!C432:E432)</f>
        <v>0</v>
      </c>
      <c r="F432" s="308"/>
      <c r="G432" s="308"/>
      <c r="H432" s="308"/>
      <c r="I432" s="308"/>
      <c r="J432" s="308"/>
      <c r="K432" s="305">
        <f t="shared" si="368"/>
        <v>0</v>
      </c>
      <c r="L432" s="308"/>
      <c r="M432" s="308"/>
      <c r="N432" s="308"/>
      <c r="O432" s="308"/>
      <c r="P432" s="308"/>
      <c r="Q432" s="308"/>
      <c r="R432" s="305">
        <f t="shared" si="473"/>
        <v>0</v>
      </c>
      <c r="S432" s="308"/>
      <c r="T432" s="308"/>
      <c r="U432" s="308"/>
      <c r="V432" s="308"/>
      <c r="W432" s="308"/>
      <c r="X432" s="308"/>
      <c r="Y432" s="308"/>
      <c r="Z432" s="308"/>
      <c r="AA432" s="305">
        <f t="shared" si="500"/>
        <v>0</v>
      </c>
      <c r="AB432" s="305">
        <f t="shared" si="498"/>
        <v>0</v>
      </c>
      <c r="AC432" s="37" t="e">
        <f t="shared" si="499"/>
        <v>#DIV/0!</v>
      </c>
    </row>
    <row r="433" spans="2:29" ht="28.5" hidden="1" x14ac:dyDescent="0.2">
      <c r="B433" s="100" t="s">
        <v>1290</v>
      </c>
      <c r="C433" s="50" t="s">
        <v>1291</v>
      </c>
      <c r="D433" s="308"/>
      <c r="E433" s="387">
        <f>SUM('ADICIONES  2018'!C433:E433)</f>
        <v>0</v>
      </c>
      <c r="F433" s="308"/>
      <c r="G433" s="308"/>
      <c r="H433" s="308"/>
      <c r="I433" s="308"/>
      <c r="J433" s="308"/>
      <c r="K433" s="305">
        <f t="shared" si="368"/>
        <v>0</v>
      </c>
      <c r="L433" s="308"/>
      <c r="M433" s="308"/>
      <c r="N433" s="308"/>
      <c r="O433" s="308"/>
      <c r="P433" s="308"/>
      <c r="Q433" s="308"/>
      <c r="R433" s="305">
        <f t="shared" si="473"/>
        <v>0</v>
      </c>
      <c r="S433" s="308"/>
      <c r="T433" s="308"/>
      <c r="U433" s="308"/>
      <c r="V433" s="308"/>
      <c r="W433" s="308"/>
      <c r="X433" s="308"/>
      <c r="Y433" s="308"/>
      <c r="Z433" s="308"/>
      <c r="AA433" s="305">
        <f t="shared" si="500"/>
        <v>0</v>
      </c>
      <c r="AB433" s="305">
        <f t="shared" si="498"/>
        <v>0</v>
      </c>
      <c r="AC433" s="37" t="e">
        <f t="shared" si="499"/>
        <v>#DIV/0!</v>
      </c>
    </row>
    <row r="434" spans="2:29" hidden="1" x14ac:dyDescent="0.2">
      <c r="B434" s="100" t="s">
        <v>1674</v>
      </c>
      <c r="C434" s="50" t="s">
        <v>1675</v>
      </c>
      <c r="D434" s="308"/>
      <c r="E434" s="387">
        <f>SUM('ADICIONES  2018'!C434:E434)</f>
        <v>0</v>
      </c>
      <c r="F434" s="308"/>
      <c r="G434" s="308"/>
      <c r="H434" s="308"/>
      <c r="I434" s="308"/>
      <c r="J434" s="308"/>
      <c r="K434" s="305">
        <f t="shared" si="368"/>
        <v>0</v>
      </c>
      <c r="L434" s="308"/>
      <c r="M434" s="308"/>
      <c r="N434" s="308"/>
      <c r="O434" s="308"/>
      <c r="P434" s="308"/>
      <c r="Q434" s="308"/>
      <c r="R434" s="305">
        <f t="shared" si="473"/>
        <v>0</v>
      </c>
      <c r="S434" s="308"/>
      <c r="T434" s="308"/>
      <c r="U434" s="308"/>
      <c r="V434" s="308"/>
      <c r="W434" s="308"/>
      <c r="X434" s="308"/>
      <c r="Y434" s="308"/>
      <c r="Z434" s="308"/>
      <c r="AA434" s="305">
        <f t="shared" si="500"/>
        <v>0</v>
      </c>
      <c r="AB434" s="305">
        <f t="shared" si="498"/>
        <v>0</v>
      </c>
      <c r="AC434" s="37" t="e">
        <f t="shared" si="499"/>
        <v>#DIV/0!</v>
      </c>
    </row>
    <row r="435" spans="2:29" hidden="1" x14ac:dyDescent="0.2">
      <c r="B435" s="100" t="s">
        <v>1676</v>
      </c>
      <c r="C435" s="50" t="s">
        <v>1677</v>
      </c>
      <c r="D435" s="308"/>
      <c r="E435" s="387">
        <f>SUM('ADICIONES  2018'!C435:E435)</f>
        <v>0</v>
      </c>
      <c r="F435" s="308"/>
      <c r="G435" s="308"/>
      <c r="H435" s="308"/>
      <c r="I435" s="308"/>
      <c r="J435" s="308"/>
      <c r="K435" s="305">
        <f t="shared" si="368"/>
        <v>0</v>
      </c>
      <c r="L435" s="308"/>
      <c r="M435" s="308"/>
      <c r="N435" s="308"/>
      <c r="O435" s="308"/>
      <c r="P435" s="308"/>
      <c r="Q435" s="308"/>
      <c r="R435" s="305">
        <f t="shared" si="473"/>
        <v>0</v>
      </c>
      <c r="S435" s="308"/>
      <c r="T435" s="308"/>
      <c r="U435" s="308"/>
      <c r="V435" s="308"/>
      <c r="W435" s="308"/>
      <c r="X435" s="308"/>
      <c r="Y435" s="308"/>
      <c r="Z435" s="308"/>
      <c r="AA435" s="305">
        <f t="shared" si="500"/>
        <v>0</v>
      </c>
      <c r="AB435" s="305">
        <f t="shared" si="498"/>
        <v>0</v>
      </c>
      <c r="AC435" s="37" t="e">
        <f t="shared" si="499"/>
        <v>#DIV/0!</v>
      </c>
    </row>
    <row r="436" spans="2:29" hidden="1" x14ac:dyDescent="0.2">
      <c r="B436" s="100" t="s">
        <v>1292</v>
      </c>
      <c r="C436" s="50" t="s">
        <v>1293</v>
      </c>
      <c r="D436" s="308"/>
      <c r="E436" s="387">
        <f>SUM('ADICIONES  2018'!C436:E436)</f>
        <v>0</v>
      </c>
      <c r="F436" s="308"/>
      <c r="G436" s="308"/>
      <c r="H436" s="308"/>
      <c r="I436" s="308"/>
      <c r="J436" s="308"/>
      <c r="K436" s="305">
        <f t="shared" si="368"/>
        <v>0</v>
      </c>
      <c r="L436" s="308"/>
      <c r="M436" s="308"/>
      <c r="N436" s="308"/>
      <c r="O436" s="308"/>
      <c r="P436" s="308"/>
      <c r="Q436" s="308"/>
      <c r="R436" s="305">
        <f t="shared" si="473"/>
        <v>0</v>
      </c>
      <c r="S436" s="308"/>
      <c r="T436" s="308"/>
      <c r="U436" s="308"/>
      <c r="V436" s="308"/>
      <c r="W436" s="308"/>
      <c r="X436" s="308"/>
      <c r="Y436" s="308"/>
      <c r="Z436" s="308"/>
      <c r="AA436" s="305">
        <f t="shared" si="500"/>
        <v>0</v>
      </c>
      <c r="AB436" s="305">
        <f t="shared" si="498"/>
        <v>0</v>
      </c>
      <c r="AC436" s="37" t="e">
        <f t="shared" si="499"/>
        <v>#DIV/0!</v>
      </c>
    </row>
    <row r="437" spans="2:29" ht="28.5" hidden="1" x14ac:dyDescent="0.2">
      <c r="B437" s="100" t="s">
        <v>1294</v>
      </c>
      <c r="C437" s="50" t="s">
        <v>1295</v>
      </c>
      <c r="D437" s="308"/>
      <c r="E437" s="387">
        <f>SUM('ADICIONES  2018'!C437:E437)</f>
        <v>0</v>
      </c>
      <c r="F437" s="308"/>
      <c r="G437" s="308"/>
      <c r="H437" s="308"/>
      <c r="I437" s="308"/>
      <c r="J437" s="308"/>
      <c r="K437" s="305">
        <f t="shared" si="368"/>
        <v>0</v>
      </c>
      <c r="L437" s="308"/>
      <c r="M437" s="308"/>
      <c r="N437" s="308"/>
      <c r="O437" s="308"/>
      <c r="P437" s="308"/>
      <c r="Q437" s="308"/>
      <c r="R437" s="305">
        <f t="shared" si="473"/>
        <v>0</v>
      </c>
      <c r="S437" s="308"/>
      <c r="T437" s="308"/>
      <c r="U437" s="308"/>
      <c r="V437" s="308"/>
      <c r="W437" s="308"/>
      <c r="X437" s="308"/>
      <c r="Y437" s="308"/>
      <c r="Z437" s="308"/>
      <c r="AA437" s="305">
        <f t="shared" si="500"/>
        <v>0</v>
      </c>
      <c r="AB437" s="305">
        <f t="shared" si="498"/>
        <v>0</v>
      </c>
      <c r="AC437" s="37" t="e">
        <f t="shared" si="499"/>
        <v>#DIV/0!</v>
      </c>
    </row>
    <row r="438" spans="2:29" hidden="1" x14ac:dyDescent="0.2">
      <c r="B438" s="100" t="s">
        <v>1678</v>
      </c>
      <c r="C438" s="50" t="s">
        <v>1679</v>
      </c>
      <c r="D438" s="308"/>
      <c r="E438" s="387">
        <f>SUM('ADICIONES  2018'!C438:E438)</f>
        <v>0</v>
      </c>
      <c r="F438" s="308"/>
      <c r="G438" s="308"/>
      <c r="H438" s="308"/>
      <c r="I438" s="308"/>
      <c r="J438" s="308"/>
      <c r="K438" s="305">
        <f t="shared" si="368"/>
        <v>0</v>
      </c>
      <c r="L438" s="308"/>
      <c r="M438" s="308"/>
      <c r="N438" s="308"/>
      <c r="O438" s="308"/>
      <c r="P438" s="308"/>
      <c r="Q438" s="308"/>
      <c r="R438" s="305">
        <f t="shared" si="473"/>
        <v>0</v>
      </c>
      <c r="S438" s="308"/>
      <c r="T438" s="308"/>
      <c r="U438" s="308"/>
      <c r="V438" s="308"/>
      <c r="W438" s="308"/>
      <c r="X438" s="308"/>
      <c r="Y438" s="308"/>
      <c r="Z438" s="308"/>
      <c r="AA438" s="305">
        <f t="shared" si="500"/>
        <v>0</v>
      </c>
      <c r="AB438" s="305">
        <f t="shared" si="498"/>
        <v>0</v>
      </c>
      <c r="AC438" s="37" t="e">
        <f t="shared" si="499"/>
        <v>#DIV/0!</v>
      </c>
    </row>
    <row r="439" spans="2:29" ht="28.5" hidden="1" x14ac:dyDescent="0.2">
      <c r="B439" s="100" t="s">
        <v>1680</v>
      </c>
      <c r="C439" s="50" t="s">
        <v>1681</v>
      </c>
      <c r="D439" s="308"/>
      <c r="E439" s="387">
        <f>SUM('ADICIONES  2018'!C439:E439)</f>
        <v>0</v>
      </c>
      <c r="F439" s="308"/>
      <c r="G439" s="308"/>
      <c r="H439" s="308"/>
      <c r="I439" s="308"/>
      <c r="J439" s="308"/>
      <c r="K439" s="305">
        <f t="shared" si="368"/>
        <v>0</v>
      </c>
      <c r="L439" s="308"/>
      <c r="M439" s="308"/>
      <c r="N439" s="308"/>
      <c r="O439" s="308"/>
      <c r="P439" s="308"/>
      <c r="Q439" s="308"/>
      <c r="R439" s="305">
        <f t="shared" si="473"/>
        <v>0</v>
      </c>
      <c r="S439" s="308"/>
      <c r="T439" s="308"/>
      <c r="U439" s="308"/>
      <c r="V439" s="308"/>
      <c r="W439" s="308"/>
      <c r="X439" s="308"/>
      <c r="Y439" s="308"/>
      <c r="Z439" s="308"/>
      <c r="AA439" s="305">
        <f t="shared" si="500"/>
        <v>0</v>
      </c>
      <c r="AB439" s="305">
        <f t="shared" si="498"/>
        <v>0</v>
      </c>
      <c r="AC439" s="37" t="e">
        <f t="shared" si="499"/>
        <v>#DIV/0!</v>
      </c>
    </row>
    <row r="440" spans="2:29" ht="28.5" hidden="1" x14ac:dyDescent="0.2">
      <c r="B440" s="100" t="s">
        <v>1682</v>
      </c>
      <c r="C440" s="50" t="s">
        <v>1683</v>
      </c>
      <c r="D440" s="308"/>
      <c r="E440" s="387">
        <f>SUM('ADICIONES  2018'!C440:E440)</f>
        <v>0</v>
      </c>
      <c r="F440" s="308"/>
      <c r="G440" s="308"/>
      <c r="H440" s="308"/>
      <c r="I440" s="308"/>
      <c r="J440" s="308"/>
      <c r="K440" s="305">
        <f t="shared" si="368"/>
        <v>0</v>
      </c>
      <c r="L440" s="308"/>
      <c r="M440" s="308"/>
      <c r="N440" s="308"/>
      <c r="O440" s="308"/>
      <c r="P440" s="308"/>
      <c r="Q440" s="308"/>
      <c r="R440" s="305">
        <f t="shared" si="473"/>
        <v>0</v>
      </c>
      <c r="S440" s="308"/>
      <c r="T440" s="308"/>
      <c r="U440" s="308"/>
      <c r="V440" s="308"/>
      <c r="W440" s="308"/>
      <c r="X440" s="308"/>
      <c r="Y440" s="308"/>
      <c r="Z440" s="308"/>
      <c r="AA440" s="305">
        <f t="shared" si="500"/>
        <v>0</v>
      </c>
      <c r="AB440" s="305">
        <f t="shared" si="498"/>
        <v>0</v>
      </c>
      <c r="AC440" s="37" t="e">
        <f t="shared" si="499"/>
        <v>#DIV/0!</v>
      </c>
    </row>
    <row r="441" spans="2:29" ht="42.75" hidden="1" x14ac:dyDescent="0.2">
      <c r="B441" s="100" t="s">
        <v>1296</v>
      </c>
      <c r="C441" s="50" t="s">
        <v>1297</v>
      </c>
      <c r="D441" s="308"/>
      <c r="E441" s="387">
        <f>SUM('ADICIONES  2018'!C441:E441)</f>
        <v>0</v>
      </c>
      <c r="F441" s="308"/>
      <c r="G441" s="308"/>
      <c r="H441" s="308"/>
      <c r="I441" s="308"/>
      <c r="J441" s="308"/>
      <c r="K441" s="305">
        <f t="shared" si="368"/>
        <v>0</v>
      </c>
      <c r="L441" s="308"/>
      <c r="M441" s="308"/>
      <c r="N441" s="308"/>
      <c r="O441" s="308"/>
      <c r="P441" s="308"/>
      <c r="Q441" s="308"/>
      <c r="R441" s="305">
        <f t="shared" si="473"/>
        <v>0</v>
      </c>
      <c r="S441" s="308"/>
      <c r="T441" s="308"/>
      <c r="U441" s="308"/>
      <c r="V441" s="308"/>
      <c r="W441" s="308"/>
      <c r="X441" s="308"/>
      <c r="Y441" s="308"/>
      <c r="Z441" s="308"/>
      <c r="AA441" s="305">
        <f t="shared" si="500"/>
        <v>0</v>
      </c>
      <c r="AB441" s="305">
        <f t="shared" si="498"/>
        <v>0</v>
      </c>
      <c r="AC441" s="37" t="e">
        <f t="shared" si="499"/>
        <v>#DIV/0!</v>
      </c>
    </row>
    <row r="442" spans="2:29" ht="42.75" hidden="1" x14ac:dyDescent="0.2">
      <c r="B442" s="100" t="s">
        <v>1298</v>
      </c>
      <c r="C442" s="50" t="s">
        <v>1299</v>
      </c>
      <c r="D442" s="308"/>
      <c r="E442" s="387">
        <f>SUM('ADICIONES  2018'!C442:E442)</f>
        <v>0</v>
      </c>
      <c r="F442" s="308"/>
      <c r="G442" s="308"/>
      <c r="H442" s="308"/>
      <c r="I442" s="308"/>
      <c r="J442" s="308"/>
      <c r="K442" s="305">
        <f t="shared" si="368"/>
        <v>0</v>
      </c>
      <c r="L442" s="308"/>
      <c r="M442" s="308"/>
      <c r="N442" s="308"/>
      <c r="O442" s="308"/>
      <c r="P442" s="308"/>
      <c r="Q442" s="308"/>
      <c r="R442" s="305">
        <f t="shared" si="473"/>
        <v>0</v>
      </c>
      <c r="S442" s="308"/>
      <c r="T442" s="308"/>
      <c r="U442" s="308"/>
      <c r="V442" s="308"/>
      <c r="W442" s="308"/>
      <c r="X442" s="308"/>
      <c r="Y442" s="308"/>
      <c r="Z442" s="308"/>
      <c r="AA442" s="305">
        <f t="shared" si="500"/>
        <v>0</v>
      </c>
      <c r="AB442" s="305">
        <f t="shared" si="498"/>
        <v>0</v>
      </c>
      <c r="AC442" s="37" t="e">
        <f t="shared" si="499"/>
        <v>#DIV/0!</v>
      </c>
    </row>
    <row r="443" spans="2:29" ht="42.75" hidden="1" x14ac:dyDescent="0.2">
      <c r="B443" s="100" t="s">
        <v>1300</v>
      </c>
      <c r="C443" s="50" t="s">
        <v>1301</v>
      </c>
      <c r="D443" s="308"/>
      <c r="E443" s="387">
        <f>SUM('ADICIONES  2018'!C443:E443)</f>
        <v>0</v>
      </c>
      <c r="F443" s="308"/>
      <c r="G443" s="308"/>
      <c r="H443" s="308"/>
      <c r="I443" s="308"/>
      <c r="J443" s="308"/>
      <c r="K443" s="305">
        <f t="shared" si="368"/>
        <v>0</v>
      </c>
      <c r="L443" s="308"/>
      <c r="M443" s="308"/>
      <c r="N443" s="308"/>
      <c r="O443" s="308"/>
      <c r="P443" s="308"/>
      <c r="Q443" s="308"/>
      <c r="R443" s="305">
        <f t="shared" si="473"/>
        <v>0</v>
      </c>
      <c r="S443" s="308"/>
      <c r="T443" s="308"/>
      <c r="U443" s="308"/>
      <c r="V443" s="308"/>
      <c r="W443" s="308"/>
      <c r="X443" s="308"/>
      <c r="Y443" s="308"/>
      <c r="Z443" s="308"/>
      <c r="AA443" s="305">
        <f t="shared" si="500"/>
        <v>0</v>
      </c>
      <c r="AB443" s="305">
        <f t="shared" si="498"/>
        <v>0</v>
      </c>
      <c r="AC443" s="37" t="e">
        <f t="shared" si="499"/>
        <v>#DIV/0!</v>
      </c>
    </row>
    <row r="444" spans="2:29" ht="28.5" hidden="1" x14ac:dyDescent="0.2">
      <c r="B444" s="100" t="s">
        <v>1302</v>
      </c>
      <c r="C444" s="50" t="s">
        <v>1303</v>
      </c>
      <c r="D444" s="308"/>
      <c r="E444" s="387">
        <f>SUM('ADICIONES  2018'!C444:E444)</f>
        <v>0</v>
      </c>
      <c r="F444" s="308"/>
      <c r="G444" s="308"/>
      <c r="H444" s="308"/>
      <c r="I444" s="308"/>
      <c r="J444" s="308"/>
      <c r="K444" s="305">
        <f t="shared" si="368"/>
        <v>0</v>
      </c>
      <c r="L444" s="308"/>
      <c r="M444" s="308"/>
      <c r="N444" s="308"/>
      <c r="O444" s="308"/>
      <c r="P444" s="308"/>
      <c r="Q444" s="308"/>
      <c r="R444" s="305">
        <f t="shared" si="473"/>
        <v>0</v>
      </c>
      <c r="S444" s="308"/>
      <c r="T444" s="308"/>
      <c r="U444" s="308"/>
      <c r="V444" s="308"/>
      <c r="W444" s="308"/>
      <c r="X444" s="308"/>
      <c r="Y444" s="308"/>
      <c r="Z444" s="308"/>
      <c r="AA444" s="305">
        <f t="shared" si="500"/>
        <v>0</v>
      </c>
      <c r="AB444" s="305">
        <f t="shared" si="498"/>
        <v>0</v>
      </c>
      <c r="AC444" s="37" t="e">
        <f t="shared" si="499"/>
        <v>#DIV/0!</v>
      </c>
    </row>
    <row r="445" spans="2:29" ht="57" hidden="1" x14ac:dyDescent="0.2">
      <c r="B445" s="100" t="s">
        <v>1304</v>
      </c>
      <c r="C445" s="50" t="s">
        <v>1305</v>
      </c>
      <c r="D445" s="308"/>
      <c r="E445" s="387">
        <f>SUM('ADICIONES  2018'!C445:E445)</f>
        <v>0</v>
      </c>
      <c r="F445" s="308"/>
      <c r="G445" s="308"/>
      <c r="H445" s="308"/>
      <c r="I445" s="308"/>
      <c r="J445" s="308"/>
      <c r="K445" s="305">
        <f t="shared" si="368"/>
        <v>0</v>
      </c>
      <c r="L445" s="308"/>
      <c r="M445" s="308"/>
      <c r="N445" s="308"/>
      <c r="O445" s="308"/>
      <c r="P445" s="308"/>
      <c r="Q445" s="308"/>
      <c r="R445" s="305">
        <f t="shared" si="473"/>
        <v>0</v>
      </c>
      <c r="S445" s="308"/>
      <c r="T445" s="308"/>
      <c r="U445" s="308"/>
      <c r="V445" s="308"/>
      <c r="W445" s="308"/>
      <c r="X445" s="308"/>
      <c r="Y445" s="308"/>
      <c r="Z445" s="308"/>
      <c r="AA445" s="305">
        <f t="shared" si="500"/>
        <v>0</v>
      </c>
      <c r="AB445" s="305">
        <f t="shared" si="498"/>
        <v>0</v>
      </c>
      <c r="AC445" s="37" t="e">
        <f t="shared" si="499"/>
        <v>#DIV/0!</v>
      </c>
    </row>
    <row r="446" spans="2:29" ht="42.75" hidden="1" x14ac:dyDescent="0.2">
      <c r="B446" s="100" t="s">
        <v>1684</v>
      </c>
      <c r="C446" s="50" t="s">
        <v>1685</v>
      </c>
      <c r="D446" s="308"/>
      <c r="E446" s="387">
        <f>SUM('ADICIONES  2018'!C446:E446)</f>
        <v>0</v>
      </c>
      <c r="F446" s="308"/>
      <c r="G446" s="308"/>
      <c r="H446" s="308"/>
      <c r="I446" s="308"/>
      <c r="J446" s="308"/>
      <c r="K446" s="305">
        <f t="shared" si="368"/>
        <v>0</v>
      </c>
      <c r="L446" s="308"/>
      <c r="M446" s="308"/>
      <c r="N446" s="308"/>
      <c r="O446" s="308"/>
      <c r="P446" s="308"/>
      <c r="Q446" s="308"/>
      <c r="R446" s="305"/>
      <c r="S446" s="308"/>
      <c r="T446" s="308"/>
      <c r="U446" s="308"/>
      <c r="V446" s="308"/>
      <c r="W446" s="308"/>
      <c r="X446" s="308"/>
      <c r="Y446" s="308"/>
      <c r="Z446" s="308"/>
      <c r="AA446" s="305">
        <f t="shared" si="500"/>
        <v>0</v>
      </c>
      <c r="AB446" s="305">
        <f t="shared" si="498"/>
        <v>0</v>
      </c>
      <c r="AC446" s="37" t="e">
        <f t="shared" si="499"/>
        <v>#DIV/0!</v>
      </c>
    </row>
    <row r="447" spans="2:29" hidden="1" x14ac:dyDescent="0.2">
      <c r="B447" s="100" t="s">
        <v>1686</v>
      </c>
      <c r="C447" s="50" t="s">
        <v>1687</v>
      </c>
      <c r="D447" s="308"/>
      <c r="E447" s="387">
        <f>SUM('ADICIONES  2018'!C447:E447)</f>
        <v>0</v>
      </c>
      <c r="F447" s="308"/>
      <c r="G447" s="308"/>
      <c r="H447" s="308"/>
      <c r="I447" s="308"/>
      <c r="J447" s="308"/>
      <c r="K447" s="305">
        <f t="shared" si="368"/>
        <v>0</v>
      </c>
      <c r="L447" s="308"/>
      <c r="M447" s="308"/>
      <c r="N447" s="308"/>
      <c r="O447" s="308"/>
      <c r="P447" s="308"/>
      <c r="Q447" s="308"/>
      <c r="R447" s="305"/>
      <c r="S447" s="308"/>
      <c r="T447" s="308"/>
      <c r="U447" s="308"/>
      <c r="V447" s="308"/>
      <c r="W447" s="308"/>
      <c r="X447" s="308"/>
      <c r="Y447" s="308"/>
      <c r="Z447" s="308"/>
      <c r="AA447" s="305">
        <f t="shared" si="500"/>
        <v>0</v>
      </c>
      <c r="AB447" s="305">
        <f t="shared" si="498"/>
        <v>0</v>
      </c>
      <c r="AC447" s="37" t="e">
        <f t="shared" si="499"/>
        <v>#DIV/0!</v>
      </c>
    </row>
    <row r="448" spans="2:29" ht="28.5" hidden="1" x14ac:dyDescent="0.2">
      <c r="B448" s="100" t="s">
        <v>1688</v>
      </c>
      <c r="C448" s="50" t="s">
        <v>1689</v>
      </c>
      <c r="D448" s="308"/>
      <c r="E448" s="387">
        <f>SUM('ADICIONES  2018'!C448:E448)</f>
        <v>0</v>
      </c>
      <c r="F448" s="308"/>
      <c r="G448" s="308"/>
      <c r="H448" s="308"/>
      <c r="I448" s="308"/>
      <c r="J448" s="308"/>
      <c r="K448" s="305">
        <f t="shared" si="368"/>
        <v>0</v>
      </c>
      <c r="L448" s="308"/>
      <c r="M448" s="308"/>
      <c r="N448" s="308"/>
      <c r="O448" s="308"/>
      <c r="P448" s="308"/>
      <c r="Q448" s="308"/>
      <c r="R448" s="305"/>
      <c r="S448" s="308"/>
      <c r="T448" s="308"/>
      <c r="U448" s="308"/>
      <c r="V448" s="308"/>
      <c r="W448" s="308"/>
      <c r="X448" s="308"/>
      <c r="Y448" s="308"/>
      <c r="Z448" s="308"/>
      <c r="AA448" s="305">
        <f t="shared" si="500"/>
        <v>0</v>
      </c>
      <c r="AB448" s="305">
        <f t="shared" si="498"/>
        <v>0</v>
      </c>
      <c r="AC448" s="37" t="e">
        <f t="shared" si="499"/>
        <v>#DIV/0!</v>
      </c>
    </row>
    <row r="449" spans="1:29" hidden="1" x14ac:dyDescent="0.2">
      <c r="B449" s="100" t="s">
        <v>1690</v>
      </c>
      <c r="C449" s="50" t="s">
        <v>1691</v>
      </c>
      <c r="D449" s="308"/>
      <c r="E449" s="387">
        <f>SUM('ADICIONES  2018'!C449:E449)</f>
        <v>0</v>
      </c>
      <c r="F449" s="308"/>
      <c r="G449" s="308"/>
      <c r="H449" s="308"/>
      <c r="I449" s="308"/>
      <c r="J449" s="308"/>
      <c r="K449" s="305">
        <f t="shared" si="368"/>
        <v>0</v>
      </c>
      <c r="L449" s="308"/>
      <c r="M449" s="308"/>
      <c r="N449" s="308"/>
      <c r="O449" s="308"/>
      <c r="P449" s="308"/>
      <c r="Q449" s="308"/>
      <c r="R449" s="305"/>
      <c r="S449" s="308"/>
      <c r="T449" s="308"/>
      <c r="U449" s="308"/>
      <c r="V449" s="308"/>
      <c r="W449" s="308"/>
      <c r="X449" s="308"/>
      <c r="Y449" s="308"/>
      <c r="Z449" s="308"/>
      <c r="AA449" s="305">
        <f t="shared" si="500"/>
        <v>0</v>
      </c>
      <c r="AB449" s="305">
        <f t="shared" si="498"/>
        <v>0</v>
      </c>
      <c r="AC449" s="37" t="e">
        <f t="shared" si="499"/>
        <v>#DIV/0!</v>
      </c>
    </row>
    <row r="450" spans="1:29" ht="28.5" hidden="1" x14ac:dyDescent="0.2">
      <c r="B450" s="100" t="s">
        <v>1692</v>
      </c>
      <c r="C450" s="50" t="s">
        <v>1693</v>
      </c>
      <c r="D450" s="308"/>
      <c r="E450" s="387">
        <f>SUM('ADICIONES  2018'!C450:E450)</f>
        <v>0</v>
      </c>
      <c r="F450" s="308"/>
      <c r="G450" s="308"/>
      <c r="H450" s="308"/>
      <c r="I450" s="308"/>
      <c r="J450" s="308"/>
      <c r="K450" s="305">
        <f t="shared" si="368"/>
        <v>0</v>
      </c>
      <c r="L450" s="308"/>
      <c r="M450" s="308"/>
      <c r="N450" s="308"/>
      <c r="O450" s="308"/>
      <c r="P450" s="308"/>
      <c r="Q450" s="308"/>
      <c r="R450" s="305"/>
      <c r="S450" s="308"/>
      <c r="T450" s="308"/>
      <c r="U450" s="308"/>
      <c r="V450" s="308"/>
      <c r="W450" s="308"/>
      <c r="X450" s="308"/>
      <c r="Y450" s="308"/>
      <c r="Z450" s="308"/>
      <c r="AA450" s="305">
        <f t="shared" si="500"/>
        <v>0</v>
      </c>
      <c r="AB450" s="305">
        <f t="shared" si="498"/>
        <v>0</v>
      </c>
      <c r="AC450" s="37" t="e">
        <f t="shared" si="499"/>
        <v>#DIV/0!</v>
      </c>
    </row>
    <row r="451" spans="1:29" hidden="1" x14ac:dyDescent="0.2">
      <c r="B451" s="100" t="s">
        <v>1306</v>
      </c>
      <c r="C451" s="50" t="s">
        <v>1307</v>
      </c>
      <c r="D451" s="308"/>
      <c r="E451" s="387">
        <f>SUM('ADICIONES  2018'!C451:E451)</f>
        <v>0</v>
      </c>
      <c r="F451" s="308"/>
      <c r="G451" s="308"/>
      <c r="H451" s="308"/>
      <c r="I451" s="308"/>
      <c r="J451" s="308"/>
      <c r="K451" s="305">
        <f t="shared" si="368"/>
        <v>0</v>
      </c>
      <c r="L451" s="308"/>
      <c r="M451" s="308"/>
      <c r="N451" s="308"/>
      <c r="O451" s="308"/>
      <c r="P451" s="308"/>
      <c r="Q451" s="308"/>
      <c r="R451" s="305"/>
      <c r="S451" s="308"/>
      <c r="T451" s="308"/>
      <c r="U451" s="308"/>
      <c r="V451" s="308"/>
      <c r="W451" s="308"/>
      <c r="X451" s="308"/>
      <c r="Y451" s="308"/>
      <c r="Z451" s="308"/>
      <c r="AA451" s="305">
        <f t="shared" si="500"/>
        <v>0</v>
      </c>
      <c r="AB451" s="305">
        <f t="shared" si="498"/>
        <v>0</v>
      </c>
      <c r="AC451" s="37" t="e">
        <f t="shared" si="499"/>
        <v>#DIV/0!</v>
      </c>
    </row>
    <row r="452" spans="1:29" ht="28.5" hidden="1" x14ac:dyDescent="0.2">
      <c r="B452" s="100" t="s">
        <v>1694</v>
      </c>
      <c r="C452" s="50" t="s">
        <v>1320</v>
      </c>
      <c r="D452" s="308"/>
      <c r="E452" s="387">
        <f>SUM('ADICIONES  2018'!C452:E452)</f>
        <v>0</v>
      </c>
      <c r="F452" s="308"/>
      <c r="G452" s="308"/>
      <c r="H452" s="308"/>
      <c r="I452" s="308"/>
      <c r="J452" s="308"/>
      <c r="K452" s="305">
        <f t="shared" si="368"/>
        <v>0</v>
      </c>
      <c r="L452" s="308"/>
      <c r="M452" s="308"/>
      <c r="N452" s="308"/>
      <c r="O452" s="308"/>
      <c r="P452" s="308"/>
      <c r="Q452" s="308"/>
      <c r="R452" s="305"/>
      <c r="S452" s="308"/>
      <c r="T452" s="308"/>
      <c r="U452" s="308"/>
      <c r="V452" s="308"/>
      <c r="W452" s="308"/>
      <c r="X452" s="308"/>
      <c r="Y452" s="308"/>
      <c r="Z452" s="308"/>
      <c r="AA452" s="305">
        <f t="shared" si="500"/>
        <v>0</v>
      </c>
      <c r="AB452" s="305">
        <f t="shared" si="498"/>
        <v>0</v>
      </c>
      <c r="AC452" s="37" t="e">
        <f t="shared" si="499"/>
        <v>#DIV/0!</v>
      </c>
    </row>
    <row r="453" spans="1:29" ht="28.5" hidden="1" x14ac:dyDescent="0.2">
      <c r="B453" s="100" t="s">
        <v>1695</v>
      </c>
      <c r="C453" s="50" t="s">
        <v>1321</v>
      </c>
      <c r="D453" s="308"/>
      <c r="E453" s="387">
        <f>SUM('ADICIONES  2018'!C453:E453)</f>
        <v>0</v>
      </c>
      <c r="F453" s="308"/>
      <c r="G453" s="308"/>
      <c r="H453" s="308"/>
      <c r="I453" s="308"/>
      <c r="J453" s="308"/>
      <c r="K453" s="305">
        <f t="shared" si="368"/>
        <v>0</v>
      </c>
      <c r="L453" s="308"/>
      <c r="M453" s="308"/>
      <c r="N453" s="308"/>
      <c r="O453" s="308"/>
      <c r="P453" s="308"/>
      <c r="Q453" s="308"/>
      <c r="R453" s="305"/>
      <c r="S453" s="308"/>
      <c r="T453" s="308"/>
      <c r="U453" s="308"/>
      <c r="V453" s="308"/>
      <c r="W453" s="308"/>
      <c r="X453" s="308"/>
      <c r="Y453" s="308"/>
      <c r="Z453" s="308"/>
      <c r="AA453" s="305">
        <f t="shared" si="500"/>
        <v>0</v>
      </c>
      <c r="AB453" s="305">
        <f t="shared" si="498"/>
        <v>0</v>
      </c>
      <c r="AC453" s="37" t="e">
        <f t="shared" si="499"/>
        <v>#DIV/0!</v>
      </c>
    </row>
    <row r="454" spans="1:29" ht="28.5" hidden="1" x14ac:dyDescent="0.2">
      <c r="B454" s="100" t="s">
        <v>1349</v>
      </c>
      <c r="C454" s="50" t="s">
        <v>1350</v>
      </c>
      <c r="D454" s="308"/>
      <c r="E454" s="387">
        <f>SUM('ADICIONES  2018'!C454:E454)</f>
        <v>0</v>
      </c>
      <c r="F454" s="308"/>
      <c r="G454" s="308"/>
      <c r="H454" s="308"/>
      <c r="I454" s="308"/>
      <c r="J454" s="308"/>
      <c r="K454" s="305">
        <f t="shared" si="368"/>
        <v>0</v>
      </c>
      <c r="L454" s="308"/>
      <c r="M454" s="308"/>
      <c r="N454" s="308"/>
      <c r="O454" s="308"/>
      <c r="P454" s="308"/>
      <c r="Q454" s="308"/>
      <c r="R454" s="305"/>
      <c r="S454" s="308"/>
      <c r="T454" s="308"/>
      <c r="U454" s="308"/>
      <c r="V454" s="308"/>
      <c r="W454" s="308"/>
      <c r="X454" s="308"/>
      <c r="Y454" s="308"/>
      <c r="Z454" s="308"/>
      <c r="AA454" s="305">
        <f t="shared" si="500"/>
        <v>0</v>
      </c>
      <c r="AB454" s="305">
        <f t="shared" si="498"/>
        <v>0</v>
      </c>
      <c r="AC454" s="37" t="e">
        <f t="shared" si="499"/>
        <v>#DIV/0!</v>
      </c>
    </row>
    <row r="455" spans="1:29" ht="28.5" hidden="1" x14ac:dyDescent="0.2">
      <c r="B455" s="100" t="s">
        <v>1351</v>
      </c>
      <c r="C455" s="50" t="s">
        <v>1352</v>
      </c>
      <c r="D455" s="308"/>
      <c r="E455" s="387">
        <f>SUM('ADICIONES  2018'!C455:E455)</f>
        <v>0</v>
      </c>
      <c r="F455" s="308"/>
      <c r="G455" s="308"/>
      <c r="H455" s="308"/>
      <c r="I455" s="308"/>
      <c r="J455" s="308"/>
      <c r="K455" s="305">
        <f t="shared" si="368"/>
        <v>0</v>
      </c>
      <c r="L455" s="308"/>
      <c r="M455" s="308"/>
      <c r="N455" s="308"/>
      <c r="O455" s="308"/>
      <c r="P455" s="308"/>
      <c r="Q455" s="308"/>
      <c r="R455" s="305"/>
      <c r="S455" s="308"/>
      <c r="T455" s="308"/>
      <c r="U455" s="308"/>
      <c r="V455" s="308"/>
      <c r="W455" s="308"/>
      <c r="X455" s="308"/>
      <c r="Y455" s="308"/>
      <c r="Z455" s="308"/>
      <c r="AA455" s="305">
        <f t="shared" si="500"/>
        <v>0</v>
      </c>
      <c r="AB455" s="305">
        <f t="shared" si="498"/>
        <v>0</v>
      </c>
      <c r="AC455" s="37" t="e">
        <f t="shared" si="499"/>
        <v>#DIV/0!</v>
      </c>
    </row>
    <row r="456" spans="1:29" ht="42.75" hidden="1" x14ac:dyDescent="0.2">
      <c r="B456" s="100" t="s">
        <v>1696</v>
      </c>
      <c r="C456" s="50" t="s">
        <v>1697</v>
      </c>
      <c r="D456" s="308"/>
      <c r="E456" s="387">
        <f>SUM('ADICIONES  2018'!C456:E456)</f>
        <v>0</v>
      </c>
      <c r="F456" s="308"/>
      <c r="G456" s="308"/>
      <c r="H456" s="308"/>
      <c r="I456" s="308"/>
      <c r="J456" s="308"/>
      <c r="K456" s="305">
        <f t="shared" si="368"/>
        <v>0</v>
      </c>
      <c r="L456" s="308"/>
      <c r="M456" s="308"/>
      <c r="N456" s="308"/>
      <c r="O456" s="308"/>
      <c r="P456" s="308"/>
      <c r="Q456" s="308"/>
      <c r="R456" s="305"/>
      <c r="S456" s="308"/>
      <c r="T456" s="308"/>
      <c r="U456" s="308"/>
      <c r="V456" s="308"/>
      <c r="W456" s="308"/>
      <c r="X456" s="308"/>
      <c r="Y456" s="308"/>
      <c r="Z456" s="308"/>
      <c r="AA456" s="305">
        <f t="shared" si="500"/>
        <v>0</v>
      </c>
      <c r="AB456" s="305">
        <f t="shared" si="498"/>
        <v>0</v>
      </c>
      <c r="AC456" s="37" t="e">
        <f t="shared" si="499"/>
        <v>#DIV/0!</v>
      </c>
    </row>
    <row r="457" spans="1:29" ht="28.5" hidden="1" x14ac:dyDescent="0.2">
      <c r="B457" s="100" t="s">
        <v>1698</v>
      </c>
      <c r="C457" s="50" t="s">
        <v>1699</v>
      </c>
      <c r="D457" s="308"/>
      <c r="E457" s="387">
        <f>SUM('ADICIONES  2018'!C457:E457)</f>
        <v>0</v>
      </c>
      <c r="F457" s="308"/>
      <c r="G457" s="308"/>
      <c r="H457" s="308"/>
      <c r="I457" s="308"/>
      <c r="J457" s="308"/>
      <c r="K457" s="305">
        <f t="shared" si="368"/>
        <v>0</v>
      </c>
      <c r="L457" s="308"/>
      <c r="M457" s="308"/>
      <c r="N457" s="308"/>
      <c r="O457" s="308"/>
      <c r="P457" s="308"/>
      <c r="Q457" s="308"/>
      <c r="R457" s="305"/>
      <c r="S457" s="308"/>
      <c r="T457" s="308"/>
      <c r="U457" s="308"/>
      <c r="V457" s="308"/>
      <c r="W457" s="308"/>
      <c r="X457" s="308"/>
      <c r="Y457" s="308"/>
      <c r="Z457" s="308"/>
      <c r="AA457" s="305">
        <f t="shared" si="500"/>
        <v>0</v>
      </c>
      <c r="AB457" s="305">
        <f t="shared" si="498"/>
        <v>0</v>
      </c>
      <c r="AC457" s="37" t="e">
        <f t="shared" si="499"/>
        <v>#DIV/0!</v>
      </c>
    </row>
    <row r="458" spans="1:29" ht="28.5" hidden="1" x14ac:dyDescent="0.2">
      <c r="B458" s="100" t="s">
        <v>1700</v>
      </c>
      <c r="C458" s="50" t="s">
        <v>1701</v>
      </c>
      <c r="D458" s="308"/>
      <c r="E458" s="387">
        <f>SUM('ADICIONES  2018'!C458:E458)</f>
        <v>0</v>
      </c>
      <c r="F458" s="308"/>
      <c r="G458" s="308"/>
      <c r="H458" s="308"/>
      <c r="I458" s="308"/>
      <c r="J458" s="308"/>
      <c r="K458" s="305">
        <f t="shared" si="368"/>
        <v>0</v>
      </c>
      <c r="L458" s="308"/>
      <c r="M458" s="308"/>
      <c r="N458" s="308"/>
      <c r="O458" s="308"/>
      <c r="P458" s="308"/>
      <c r="Q458" s="308"/>
      <c r="R458" s="305"/>
      <c r="S458" s="308"/>
      <c r="T458" s="308"/>
      <c r="U458" s="308"/>
      <c r="V458" s="308"/>
      <c r="W458" s="308"/>
      <c r="X458" s="308"/>
      <c r="Y458" s="308"/>
      <c r="Z458" s="308"/>
      <c r="AA458" s="305">
        <f t="shared" si="500"/>
        <v>0</v>
      </c>
      <c r="AB458" s="305">
        <f t="shared" si="498"/>
        <v>0</v>
      </c>
      <c r="AC458" s="37" t="e">
        <f t="shared" si="499"/>
        <v>#DIV/0!</v>
      </c>
    </row>
    <row r="459" spans="1:29" ht="28.5" hidden="1" x14ac:dyDescent="0.2">
      <c r="B459" s="100" t="s">
        <v>1702</v>
      </c>
      <c r="C459" s="50" t="s">
        <v>1703</v>
      </c>
      <c r="D459" s="308"/>
      <c r="E459" s="387">
        <f>SUM('ADICIONES  2018'!C459:E459)</f>
        <v>0</v>
      </c>
      <c r="F459" s="308"/>
      <c r="G459" s="308"/>
      <c r="H459" s="308"/>
      <c r="I459" s="308"/>
      <c r="J459" s="308"/>
      <c r="K459" s="305">
        <f t="shared" si="368"/>
        <v>0</v>
      </c>
      <c r="L459" s="308"/>
      <c r="M459" s="308"/>
      <c r="N459" s="308"/>
      <c r="O459" s="308"/>
      <c r="P459" s="308"/>
      <c r="Q459" s="308"/>
      <c r="R459" s="305"/>
      <c r="S459" s="308"/>
      <c r="T459" s="308"/>
      <c r="U459" s="308"/>
      <c r="V459" s="308"/>
      <c r="W459" s="308"/>
      <c r="X459" s="308"/>
      <c r="Y459" s="308"/>
      <c r="Z459" s="308"/>
      <c r="AA459" s="305">
        <f t="shared" si="500"/>
        <v>0</v>
      </c>
      <c r="AB459" s="305">
        <f t="shared" si="498"/>
        <v>0</v>
      </c>
      <c r="AC459" s="37" t="e">
        <f t="shared" si="499"/>
        <v>#DIV/0!</v>
      </c>
    </row>
    <row r="460" spans="1:29" ht="28.5" hidden="1" x14ac:dyDescent="0.2">
      <c r="B460" s="100" t="s">
        <v>1704</v>
      </c>
      <c r="C460" s="50" t="s">
        <v>1705</v>
      </c>
      <c r="D460" s="308"/>
      <c r="E460" s="387">
        <f>SUM('ADICIONES  2018'!C460:E460)</f>
        <v>0</v>
      </c>
      <c r="F460" s="308"/>
      <c r="G460" s="308"/>
      <c r="H460" s="308"/>
      <c r="I460" s="308"/>
      <c r="J460" s="308"/>
      <c r="K460" s="305">
        <f t="shared" si="368"/>
        <v>0</v>
      </c>
      <c r="L460" s="308"/>
      <c r="M460" s="308"/>
      <c r="N460" s="308"/>
      <c r="O460" s="308"/>
      <c r="P460" s="308"/>
      <c r="Q460" s="308"/>
      <c r="R460" s="305"/>
      <c r="S460" s="308"/>
      <c r="T460" s="308"/>
      <c r="U460" s="308"/>
      <c r="V460" s="308"/>
      <c r="W460" s="308"/>
      <c r="X460" s="308"/>
      <c r="Y460" s="308"/>
      <c r="Z460" s="308"/>
      <c r="AA460" s="305">
        <f t="shared" si="500"/>
        <v>0</v>
      </c>
      <c r="AB460" s="305">
        <f t="shared" si="498"/>
        <v>0</v>
      </c>
      <c r="AC460" s="37" t="e">
        <f t="shared" si="499"/>
        <v>#DIV/0!</v>
      </c>
    </row>
    <row r="461" spans="1:29" ht="28.5" hidden="1" x14ac:dyDescent="0.2">
      <c r="B461" s="100" t="s">
        <v>1706</v>
      </c>
      <c r="C461" s="50" t="s">
        <v>1707</v>
      </c>
      <c r="D461" s="308"/>
      <c r="E461" s="387">
        <f>SUM('ADICIONES  2018'!C461:E461)</f>
        <v>0</v>
      </c>
      <c r="F461" s="308"/>
      <c r="G461" s="308"/>
      <c r="H461" s="308"/>
      <c r="I461" s="308"/>
      <c r="J461" s="308"/>
      <c r="K461" s="305">
        <f t="shared" si="368"/>
        <v>0</v>
      </c>
      <c r="L461" s="308"/>
      <c r="M461" s="308"/>
      <c r="N461" s="308"/>
      <c r="O461" s="308"/>
      <c r="P461" s="308"/>
      <c r="Q461" s="308"/>
      <c r="R461" s="305"/>
      <c r="S461" s="308"/>
      <c r="T461" s="308"/>
      <c r="U461" s="308"/>
      <c r="V461" s="308"/>
      <c r="W461" s="308"/>
      <c r="X461" s="308"/>
      <c r="Y461" s="308"/>
      <c r="Z461" s="308"/>
      <c r="AA461" s="305">
        <f t="shared" si="500"/>
        <v>0</v>
      </c>
      <c r="AB461" s="305">
        <f t="shared" si="498"/>
        <v>0</v>
      </c>
      <c r="AC461" s="37" t="e">
        <f t="shared" si="499"/>
        <v>#DIV/0!</v>
      </c>
    </row>
    <row r="462" spans="1:29" ht="28.5" hidden="1" x14ac:dyDescent="0.2">
      <c r="B462" s="100" t="s">
        <v>1708</v>
      </c>
      <c r="C462" s="50" t="s">
        <v>1709</v>
      </c>
      <c r="D462" s="308"/>
      <c r="E462" s="387">
        <f>SUM('ADICIONES  2018'!C462:E462)</f>
        <v>0</v>
      </c>
      <c r="F462" s="308"/>
      <c r="G462" s="308"/>
      <c r="H462" s="308"/>
      <c r="I462" s="308"/>
      <c r="J462" s="308"/>
      <c r="K462" s="305">
        <f t="shared" si="368"/>
        <v>0</v>
      </c>
      <c r="L462" s="308"/>
      <c r="M462" s="308"/>
      <c r="N462" s="308"/>
      <c r="O462" s="308"/>
      <c r="P462" s="308"/>
      <c r="Q462" s="308"/>
      <c r="R462" s="305"/>
      <c r="S462" s="308"/>
      <c r="T462" s="308"/>
      <c r="U462" s="308"/>
      <c r="V462" s="308"/>
      <c r="W462" s="308"/>
      <c r="X462" s="308"/>
      <c r="Y462" s="308"/>
      <c r="Z462" s="308"/>
      <c r="AA462" s="305">
        <f t="shared" si="500"/>
        <v>0</v>
      </c>
      <c r="AB462" s="305">
        <f t="shared" si="498"/>
        <v>0</v>
      </c>
      <c r="AC462" s="37" t="e">
        <f t="shared" si="499"/>
        <v>#DIV/0!</v>
      </c>
    </row>
    <row r="463" spans="1:29" ht="28.5" hidden="1" x14ac:dyDescent="0.2">
      <c r="B463" s="100" t="s">
        <v>1710</v>
      </c>
      <c r="C463" s="50" t="s">
        <v>1711</v>
      </c>
      <c r="D463" s="308"/>
      <c r="E463" s="387">
        <f>SUM('ADICIONES  2018'!C463:E463)</f>
        <v>0</v>
      </c>
      <c r="F463" s="308"/>
      <c r="G463" s="308"/>
      <c r="H463" s="308"/>
      <c r="I463" s="308"/>
      <c r="J463" s="308"/>
      <c r="K463" s="305">
        <f t="shared" si="368"/>
        <v>0</v>
      </c>
      <c r="L463" s="308"/>
      <c r="M463" s="308"/>
      <c r="N463" s="308"/>
      <c r="O463" s="308"/>
      <c r="P463" s="308"/>
      <c r="Q463" s="308"/>
      <c r="R463" s="305"/>
      <c r="S463" s="308"/>
      <c r="T463" s="308"/>
      <c r="U463" s="308"/>
      <c r="V463" s="308"/>
      <c r="W463" s="308"/>
      <c r="X463" s="308"/>
      <c r="Y463" s="308"/>
      <c r="Z463" s="308"/>
      <c r="AA463" s="305">
        <f t="shared" si="500"/>
        <v>0</v>
      </c>
      <c r="AB463" s="305">
        <f t="shared" si="498"/>
        <v>0</v>
      </c>
      <c r="AC463" s="37" t="e">
        <f t="shared" si="499"/>
        <v>#DIV/0!</v>
      </c>
    </row>
    <row r="464" spans="1:29" s="82" customFormat="1" ht="63" hidden="1" x14ac:dyDescent="0.2">
      <c r="A464" s="399"/>
      <c r="B464" s="114" t="s">
        <v>1712</v>
      </c>
      <c r="C464" s="111" t="s">
        <v>1713</v>
      </c>
      <c r="D464" s="109">
        <f>+D465</f>
        <v>0</v>
      </c>
      <c r="E464" s="387">
        <f>SUM('ADICIONES  2018'!C464:E464)</f>
        <v>0</v>
      </c>
      <c r="F464" s="109">
        <f t="shared" ref="F464:J464" si="504">+F465</f>
        <v>0</v>
      </c>
      <c r="G464" s="109">
        <f t="shared" si="504"/>
        <v>0</v>
      </c>
      <c r="H464" s="109">
        <f t="shared" si="504"/>
        <v>0</v>
      </c>
      <c r="I464" s="109">
        <f t="shared" si="504"/>
        <v>0</v>
      </c>
      <c r="J464" s="109">
        <f t="shared" si="504"/>
        <v>0</v>
      </c>
      <c r="K464" s="303">
        <f t="shared" si="368"/>
        <v>0</v>
      </c>
      <c r="L464" s="109">
        <f t="shared" ref="L464:Q464" si="505">+L465</f>
        <v>0</v>
      </c>
      <c r="M464" s="109">
        <f t="shared" si="505"/>
        <v>0</v>
      </c>
      <c r="N464" s="109">
        <f t="shared" si="505"/>
        <v>0</v>
      </c>
      <c r="O464" s="109">
        <f t="shared" si="505"/>
        <v>0</v>
      </c>
      <c r="P464" s="109">
        <f t="shared" si="505"/>
        <v>0</v>
      </c>
      <c r="Q464" s="109">
        <f t="shared" si="505"/>
        <v>0</v>
      </c>
      <c r="R464" s="303"/>
      <c r="S464" s="109">
        <f t="shared" ref="S464:Z464" si="506">+S465</f>
        <v>0</v>
      </c>
      <c r="T464" s="109">
        <f t="shared" si="506"/>
        <v>0</v>
      </c>
      <c r="U464" s="109">
        <f t="shared" si="506"/>
        <v>0</v>
      </c>
      <c r="V464" s="109">
        <f t="shared" si="506"/>
        <v>0</v>
      </c>
      <c r="W464" s="109">
        <f t="shared" si="506"/>
        <v>0</v>
      </c>
      <c r="X464" s="109">
        <f t="shared" si="506"/>
        <v>0</v>
      </c>
      <c r="Y464" s="109">
        <f t="shared" si="506"/>
        <v>0</v>
      </c>
      <c r="Z464" s="109">
        <f t="shared" si="506"/>
        <v>0</v>
      </c>
      <c r="AA464" s="303">
        <f t="shared" si="500"/>
        <v>0</v>
      </c>
      <c r="AB464" s="303">
        <f t="shared" si="498"/>
        <v>0</v>
      </c>
      <c r="AC464" s="108" t="e">
        <f t="shared" si="499"/>
        <v>#DIV/0!</v>
      </c>
    </row>
    <row r="465" spans="1:29" ht="28.5" hidden="1" x14ac:dyDescent="0.2">
      <c r="B465" s="100" t="s">
        <v>1714</v>
      </c>
      <c r="C465" s="50" t="s">
        <v>1715</v>
      </c>
      <c r="D465" s="308"/>
      <c r="E465" s="387">
        <f>SUM('ADICIONES  2018'!C465:E465)</f>
        <v>0</v>
      </c>
      <c r="F465" s="308"/>
      <c r="G465" s="308"/>
      <c r="H465" s="308"/>
      <c r="I465" s="308"/>
      <c r="J465" s="308"/>
      <c r="K465" s="305">
        <f t="shared" si="368"/>
        <v>0</v>
      </c>
      <c r="L465" s="308"/>
      <c r="M465" s="308"/>
      <c r="N465" s="308"/>
      <c r="O465" s="308"/>
      <c r="P465" s="308"/>
      <c r="Q465" s="308"/>
      <c r="R465" s="305"/>
      <c r="S465" s="308"/>
      <c r="T465" s="308"/>
      <c r="U465" s="308"/>
      <c r="V465" s="308"/>
      <c r="W465" s="308"/>
      <c r="X465" s="308"/>
      <c r="Y465" s="308"/>
      <c r="Z465" s="308"/>
      <c r="AA465" s="303">
        <f t="shared" si="500"/>
        <v>0</v>
      </c>
      <c r="AB465" s="303">
        <f t="shared" si="498"/>
        <v>0</v>
      </c>
      <c r="AC465" s="108" t="e">
        <f t="shared" si="499"/>
        <v>#DIV/0!</v>
      </c>
    </row>
    <row r="466" spans="1:29" s="82" customFormat="1" ht="15.75" hidden="1" x14ac:dyDescent="0.2">
      <c r="A466" s="399">
        <v>1</v>
      </c>
      <c r="B466" s="114" t="s">
        <v>1716</v>
      </c>
      <c r="C466" s="111" t="s">
        <v>1205</v>
      </c>
      <c r="D466" s="109">
        <f>+D467</f>
        <v>0</v>
      </c>
      <c r="E466" s="387">
        <f>SUM('ADICIONES  2018'!C466:E466)</f>
        <v>0</v>
      </c>
      <c r="F466" s="109">
        <f t="shared" ref="F466:J468" si="507">+F467</f>
        <v>0</v>
      </c>
      <c r="G466" s="109">
        <f t="shared" si="507"/>
        <v>0</v>
      </c>
      <c r="H466" s="109">
        <f t="shared" si="507"/>
        <v>0</v>
      </c>
      <c r="I466" s="109">
        <f t="shared" si="507"/>
        <v>0</v>
      </c>
      <c r="J466" s="109">
        <f t="shared" si="507"/>
        <v>0</v>
      </c>
      <c r="K466" s="303">
        <f t="shared" si="368"/>
        <v>0</v>
      </c>
      <c r="L466" s="109">
        <f t="shared" ref="L466:Q468" si="508">+L467</f>
        <v>0</v>
      </c>
      <c r="M466" s="109">
        <f t="shared" si="508"/>
        <v>0</v>
      </c>
      <c r="N466" s="109">
        <f t="shared" si="508"/>
        <v>0</v>
      </c>
      <c r="O466" s="109">
        <f t="shared" si="508"/>
        <v>0</v>
      </c>
      <c r="P466" s="109">
        <f t="shared" si="508"/>
        <v>0</v>
      </c>
      <c r="Q466" s="109">
        <f t="shared" si="508"/>
        <v>0</v>
      </c>
      <c r="R466" s="303"/>
      <c r="S466" s="109">
        <f t="shared" ref="S466:Z468" si="509">+S467</f>
        <v>0</v>
      </c>
      <c r="T466" s="109">
        <f t="shared" si="509"/>
        <v>0</v>
      </c>
      <c r="U466" s="109">
        <f t="shared" si="509"/>
        <v>0</v>
      </c>
      <c r="V466" s="109">
        <f t="shared" si="509"/>
        <v>0</v>
      </c>
      <c r="W466" s="109">
        <f t="shared" si="509"/>
        <v>0</v>
      </c>
      <c r="X466" s="109">
        <f t="shared" si="509"/>
        <v>0</v>
      </c>
      <c r="Y466" s="109">
        <f t="shared" si="509"/>
        <v>0</v>
      </c>
      <c r="Z466" s="109">
        <f t="shared" si="509"/>
        <v>0</v>
      </c>
      <c r="AA466" s="303">
        <f t="shared" si="500"/>
        <v>0</v>
      </c>
      <c r="AB466" s="303">
        <f t="shared" si="498"/>
        <v>0</v>
      </c>
      <c r="AC466" s="108" t="e">
        <f t="shared" si="499"/>
        <v>#DIV/0!</v>
      </c>
    </row>
    <row r="467" spans="1:29" s="82" customFormat="1" ht="15.75" hidden="1" x14ac:dyDescent="0.2">
      <c r="A467" s="399"/>
      <c r="B467" s="114" t="s">
        <v>1717</v>
      </c>
      <c r="C467" s="111" t="s">
        <v>1718</v>
      </c>
      <c r="D467" s="109">
        <f>+D468</f>
        <v>0</v>
      </c>
      <c r="E467" s="387">
        <f>SUM('ADICIONES  2018'!C467:E467)</f>
        <v>0</v>
      </c>
      <c r="F467" s="109">
        <f t="shared" si="507"/>
        <v>0</v>
      </c>
      <c r="G467" s="109">
        <f t="shared" si="507"/>
        <v>0</v>
      </c>
      <c r="H467" s="109">
        <f t="shared" si="507"/>
        <v>0</v>
      </c>
      <c r="I467" s="109">
        <f t="shared" si="507"/>
        <v>0</v>
      </c>
      <c r="J467" s="109">
        <f t="shared" si="507"/>
        <v>0</v>
      </c>
      <c r="K467" s="303">
        <f t="shared" si="368"/>
        <v>0</v>
      </c>
      <c r="L467" s="109">
        <f t="shared" si="508"/>
        <v>0</v>
      </c>
      <c r="M467" s="109">
        <f t="shared" si="508"/>
        <v>0</v>
      </c>
      <c r="N467" s="109">
        <f t="shared" si="508"/>
        <v>0</v>
      </c>
      <c r="O467" s="109">
        <f t="shared" si="508"/>
        <v>0</v>
      </c>
      <c r="P467" s="109">
        <f t="shared" si="508"/>
        <v>0</v>
      </c>
      <c r="Q467" s="109">
        <f t="shared" si="508"/>
        <v>0</v>
      </c>
      <c r="R467" s="303"/>
      <c r="S467" s="109">
        <f t="shared" si="509"/>
        <v>0</v>
      </c>
      <c r="T467" s="109">
        <f t="shared" si="509"/>
        <v>0</v>
      </c>
      <c r="U467" s="109">
        <f t="shared" si="509"/>
        <v>0</v>
      </c>
      <c r="V467" s="109">
        <f t="shared" si="509"/>
        <v>0</v>
      </c>
      <c r="W467" s="109">
        <f t="shared" si="509"/>
        <v>0</v>
      </c>
      <c r="X467" s="109">
        <f t="shared" si="509"/>
        <v>0</v>
      </c>
      <c r="Y467" s="109">
        <f t="shared" si="509"/>
        <v>0</v>
      </c>
      <c r="Z467" s="109">
        <f t="shared" si="509"/>
        <v>0</v>
      </c>
      <c r="AA467" s="303">
        <f t="shared" si="500"/>
        <v>0</v>
      </c>
      <c r="AB467" s="303">
        <f t="shared" si="498"/>
        <v>0</v>
      </c>
      <c r="AC467" s="108" t="e">
        <f t="shared" si="499"/>
        <v>#DIV/0!</v>
      </c>
    </row>
    <row r="468" spans="1:29" s="82" customFormat="1" ht="15.75" hidden="1" x14ac:dyDescent="0.2">
      <c r="A468" s="399"/>
      <c r="B468" s="114" t="s">
        <v>1719</v>
      </c>
      <c r="C468" s="111" t="s">
        <v>1720</v>
      </c>
      <c r="D468" s="109">
        <f>+D469</f>
        <v>0</v>
      </c>
      <c r="E468" s="387">
        <f>SUM('ADICIONES  2018'!C468:E468)</f>
        <v>0</v>
      </c>
      <c r="F468" s="109">
        <f t="shared" si="507"/>
        <v>0</v>
      </c>
      <c r="G468" s="109">
        <f t="shared" si="507"/>
        <v>0</v>
      </c>
      <c r="H468" s="109">
        <f t="shared" si="507"/>
        <v>0</v>
      </c>
      <c r="I468" s="109">
        <f t="shared" si="507"/>
        <v>0</v>
      </c>
      <c r="J468" s="109">
        <f t="shared" si="507"/>
        <v>0</v>
      </c>
      <c r="K468" s="303">
        <f t="shared" si="368"/>
        <v>0</v>
      </c>
      <c r="L468" s="109">
        <f t="shared" si="508"/>
        <v>0</v>
      </c>
      <c r="M468" s="109">
        <f t="shared" si="508"/>
        <v>0</v>
      </c>
      <c r="N468" s="109">
        <f t="shared" si="508"/>
        <v>0</v>
      </c>
      <c r="O468" s="109">
        <f t="shared" si="508"/>
        <v>0</v>
      </c>
      <c r="P468" s="109">
        <f t="shared" si="508"/>
        <v>0</v>
      </c>
      <c r="Q468" s="109">
        <f t="shared" si="508"/>
        <v>0</v>
      </c>
      <c r="R468" s="303"/>
      <c r="S468" s="109">
        <f t="shared" si="509"/>
        <v>0</v>
      </c>
      <c r="T468" s="109">
        <f t="shared" si="509"/>
        <v>0</v>
      </c>
      <c r="U468" s="109">
        <f t="shared" si="509"/>
        <v>0</v>
      </c>
      <c r="V468" s="109">
        <f t="shared" si="509"/>
        <v>0</v>
      </c>
      <c r="W468" s="109">
        <f t="shared" si="509"/>
        <v>0</v>
      </c>
      <c r="X468" s="109">
        <f t="shared" si="509"/>
        <v>0</v>
      </c>
      <c r="Y468" s="109">
        <f t="shared" si="509"/>
        <v>0</v>
      </c>
      <c r="Z468" s="109">
        <f t="shared" si="509"/>
        <v>0</v>
      </c>
      <c r="AA468" s="303">
        <f t="shared" si="500"/>
        <v>0</v>
      </c>
      <c r="AB468" s="303">
        <f t="shared" si="498"/>
        <v>0</v>
      </c>
      <c r="AC468" s="108" t="e">
        <f t="shared" si="499"/>
        <v>#DIV/0!</v>
      </c>
    </row>
    <row r="469" spans="1:29" hidden="1" x14ac:dyDescent="0.2">
      <c r="A469" s="400">
        <v>1</v>
      </c>
      <c r="B469" s="100" t="s">
        <v>1721</v>
      </c>
      <c r="C469" s="50" t="s">
        <v>1722</v>
      </c>
      <c r="D469" s="308"/>
      <c r="E469" s="387">
        <f>SUM('ADICIONES  2018'!C469:E469)</f>
        <v>0</v>
      </c>
      <c r="F469" s="308"/>
      <c r="G469" s="308"/>
      <c r="H469" s="308"/>
      <c r="I469" s="308"/>
      <c r="J469" s="308"/>
      <c r="K469" s="305">
        <f t="shared" si="368"/>
        <v>0</v>
      </c>
      <c r="L469" s="308"/>
      <c r="M469" s="308"/>
      <c r="N469" s="308"/>
      <c r="O469" s="308"/>
      <c r="P469" s="308"/>
      <c r="Q469" s="308"/>
      <c r="R469" s="305"/>
      <c r="S469" s="308"/>
      <c r="T469" s="308"/>
      <c r="U469" s="308"/>
      <c r="V469" s="308"/>
      <c r="W469" s="308"/>
      <c r="X469" s="308"/>
      <c r="Y469" s="308"/>
      <c r="Z469" s="308"/>
      <c r="AA469" s="305">
        <f t="shared" si="500"/>
        <v>0</v>
      </c>
      <c r="AB469" s="305">
        <f t="shared" si="498"/>
        <v>0</v>
      </c>
      <c r="AC469" s="37" t="e">
        <f t="shared" si="499"/>
        <v>#DIV/0!</v>
      </c>
    </row>
    <row r="470" spans="1:29" s="82" customFormat="1" ht="15.75" x14ac:dyDescent="0.2">
      <c r="A470" s="399">
        <v>1</v>
      </c>
      <c r="B470" s="114" t="s">
        <v>799</v>
      </c>
      <c r="C470" s="110" t="s">
        <v>174</v>
      </c>
      <c r="D470" s="109">
        <f>+D471</f>
        <v>455507651.30000001</v>
      </c>
      <c r="E470" s="154">
        <f>SUM('ADICIONES  2018'!C470:E470)</f>
        <v>177017436658.04004</v>
      </c>
      <c r="F470" s="109">
        <f t="shared" ref="F470:J471" si="510">+F471</f>
        <v>0</v>
      </c>
      <c r="G470" s="109">
        <f t="shared" si="510"/>
        <v>0</v>
      </c>
      <c r="H470" s="109">
        <f t="shared" si="510"/>
        <v>0</v>
      </c>
      <c r="I470" s="109">
        <f t="shared" si="510"/>
        <v>0</v>
      </c>
      <c r="J470" s="109">
        <f t="shared" si="510"/>
        <v>0</v>
      </c>
      <c r="K470" s="303">
        <f t="shared" si="368"/>
        <v>177472944309.34003</v>
      </c>
      <c r="L470" s="109">
        <f t="shared" ref="L470:Q471" si="511">+L471</f>
        <v>0</v>
      </c>
      <c r="M470" s="109">
        <f t="shared" si="511"/>
        <v>0</v>
      </c>
      <c r="N470" s="109">
        <f t="shared" si="511"/>
        <v>0</v>
      </c>
      <c r="O470" s="109">
        <f t="shared" si="511"/>
        <v>0</v>
      </c>
      <c r="P470" s="109">
        <f t="shared" si="511"/>
        <v>0</v>
      </c>
      <c r="Q470" s="109">
        <f t="shared" si="511"/>
        <v>0</v>
      </c>
      <c r="R470" s="303">
        <f t="shared" ref="R470:R471" si="512">SUM(L470:Q470)</f>
        <v>0</v>
      </c>
      <c r="S470" s="109">
        <f t="shared" ref="S470:Z471" si="513">+S471</f>
        <v>0</v>
      </c>
      <c r="T470" s="109">
        <f t="shared" si="513"/>
        <v>0</v>
      </c>
      <c r="U470" s="109">
        <f t="shared" si="513"/>
        <v>0</v>
      </c>
      <c r="V470" s="109">
        <f t="shared" si="513"/>
        <v>0</v>
      </c>
      <c r="W470" s="109">
        <f t="shared" si="513"/>
        <v>0</v>
      </c>
      <c r="X470" s="109">
        <f t="shared" si="513"/>
        <v>0</v>
      </c>
      <c r="Y470" s="109">
        <f t="shared" si="513"/>
        <v>0</v>
      </c>
      <c r="Z470" s="109">
        <f t="shared" si="513"/>
        <v>0</v>
      </c>
      <c r="AA470" s="303">
        <f t="shared" si="500"/>
        <v>0</v>
      </c>
      <c r="AB470" s="303">
        <f t="shared" si="498"/>
        <v>0</v>
      </c>
      <c r="AC470" s="108">
        <f t="shared" si="499"/>
        <v>0</v>
      </c>
    </row>
    <row r="471" spans="1:29" s="82" customFormat="1" ht="15.75" x14ac:dyDescent="0.2">
      <c r="A471" s="399"/>
      <c r="B471" s="138" t="s">
        <v>352</v>
      </c>
      <c r="C471" s="110" t="s">
        <v>175</v>
      </c>
      <c r="D471" s="109">
        <f>+D472</f>
        <v>455507651.30000001</v>
      </c>
      <c r="E471" s="154">
        <f>SUM('ADICIONES  2018'!C471:E471)</f>
        <v>177017436658.04004</v>
      </c>
      <c r="F471" s="109">
        <f t="shared" si="510"/>
        <v>0</v>
      </c>
      <c r="G471" s="109">
        <f t="shared" si="510"/>
        <v>0</v>
      </c>
      <c r="H471" s="109">
        <f t="shared" si="510"/>
        <v>0</v>
      </c>
      <c r="I471" s="109">
        <f t="shared" si="510"/>
        <v>0</v>
      </c>
      <c r="J471" s="109">
        <f t="shared" si="510"/>
        <v>0</v>
      </c>
      <c r="K471" s="303">
        <f t="shared" si="368"/>
        <v>177472944309.34003</v>
      </c>
      <c r="L471" s="109">
        <f t="shared" si="511"/>
        <v>0</v>
      </c>
      <c r="M471" s="109">
        <f t="shared" si="511"/>
        <v>0</v>
      </c>
      <c r="N471" s="109">
        <f t="shared" si="511"/>
        <v>0</v>
      </c>
      <c r="O471" s="109">
        <f t="shared" si="511"/>
        <v>0</v>
      </c>
      <c r="P471" s="109">
        <f t="shared" si="511"/>
        <v>0</v>
      </c>
      <c r="Q471" s="109">
        <f t="shared" si="511"/>
        <v>0</v>
      </c>
      <c r="R471" s="303">
        <f t="shared" si="512"/>
        <v>0</v>
      </c>
      <c r="S471" s="109">
        <f t="shared" si="513"/>
        <v>0</v>
      </c>
      <c r="T471" s="109">
        <f t="shared" si="513"/>
        <v>0</v>
      </c>
      <c r="U471" s="109">
        <f t="shared" si="513"/>
        <v>0</v>
      </c>
      <c r="V471" s="109">
        <f t="shared" si="513"/>
        <v>0</v>
      </c>
      <c r="W471" s="109">
        <f t="shared" si="513"/>
        <v>0</v>
      </c>
      <c r="X471" s="109">
        <f t="shared" si="513"/>
        <v>0</v>
      </c>
      <c r="Y471" s="109">
        <f t="shared" si="513"/>
        <v>0</v>
      </c>
      <c r="Z471" s="109">
        <f t="shared" si="513"/>
        <v>0</v>
      </c>
      <c r="AA471" s="303">
        <f t="shared" si="500"/>
        <v>0</v>
      </c>
      <c r="AB471" s="303">
        <f t="shared" si="498"/>
        <v>0</v>
      </c>
      <c r="AC471" s="108">
        <f t="shared" si="499"/>
        <v>0</v>
      </c>
    </row>
    <row r="472" spans="1:29" s="82" customFormat="1" ht="31.5" x14ac:dyDescent="0.2">
      <c r="A472" s="399"/>
      <c r="B472" s="138" t="s">
        <v>353</v>
      </c>
      <c r="C472" s="110" t="s">
        <v>354</v>
      </c>
      <c r="D472" s="109">
        <f>+D473+D481</f>
        <v>455507651.30000001</v>
      </c>
      <c r="E472" s="154">
        <f>SUM('ADICIONES  2018'!C472:E472)</f>
        <v>177017436658.04004</v>
      </c>
      <c r="F472" s="109">
        <f t="shared" ref="F472:J472" si="514">+F473+F481</f>
        <v>0</v>
      </c>
      <c r="G472" s="109">
        <f t="shared" si="514"/>
        <v>0</v>
      </c>
      <c r="H472" s="109">
        <f t="shared" si="514"/>
        <v>0</v>
      </c>
      <c r="I472" s="109">
        <f t="shared" si="514"/>
        <v>0</v>
      </c>
      <c r="J472" s="109">
        <f t="shared" si="514"/>
        <v>0</v>
      </c>
      <c r="K472" s="303">
        <f t="shared" ref="K472:K671" si="515">+D472+E472-F472+G472-H472</f>
        <v>177472944309.34003</v>
      </c>
      <c r="L472" s="109">
        <f t="shared" ref="L472:Q472" si="516">+L473+L481</f>
        <v>0</v>
      </c>
      <c r="M472" s="109">
        <f t="shared" si="516"/>
        <v>0</v>
      </c>
      <c r="N472" s="109">
        <f t="shared" si="516"/>
        <v>0</v>
      </c>
      <c r="O472" s="109">
        <f t="shared" si="516"/>
        <v>0</v>
      </c>
      <c r="P472" s="109">
        <f t="shared" si="516"/>
        <v>0</v>
      </c>
      <c r="Q472" s="109">
        <f t="shared" si="516"/>
        <v>0</v>
      </c>
      <c r="R472" s="303">
        <f t="shared" ref="R472:R671" si="517">SUM(L472:Q472)</f>
        <v>0</v>
      </c>
      <c r="S472" s="109">
        <f t="shared" ref="S472:Z472" si="518">+S473+S481</f>
        <v>0</v>
      </c>
      <c r="T472" s="109">
        <f t="shared" si="518"/>
        <v>0</v>
      </c>
      <c r="U472" s="109">
        <f t="shared" si="518"/>
        <v>0</v>
      </c>
      <c r="V472" s="109">
        <f t="shared" si="518"/>
        <v>0</v>
      </c>
      <c r="W472" s="109">
        <f t="shared" si="518"/>
        <v>0</v>
      </c>
      <c r="X472" s="109">
        <f t="shared" si="518"/>
        <v>0</v>
      </c>
      <c r="Y472" s="109">
        <f t="shared" si="518"/>
        <v>0</v>
      </c>
      <c r="Z472" s="109">
        <f t="shared" si="518"/>
        <v>0</v>
      </c>
      <c r="AA472" s="303">
        <f t="shared" si="500"/>
        <v>0</v>
      </c>
      <c r="AB472" s="303">
        <f t="shared" si="498"/>
        <v>0</v>
      </c>
      <c r="AC472" s="108">
        <f t="shared" si="499"/>
        <v>0</v>
      </c>
    </row>
    <row r="473" spans="1:29" s="82" customFormat="1" ht="34.5" customHeight="1" x14ac:dyDescent="0.2">
      <c r="A473" s="399"/>
      <c r="B473" s="138" t="s">
        <v>800</v>
      </c>
      <c r="C473" s="110" t="s">
        <v>801</v>
      </c>
      <c r="D473" s="109">
        <f>+D474</f>
        <v>455507651.30000001</v>
      </c>
      <c r="E473" s="154">
        <f>SUM('ADICIONES  2018'!C473:E473)</f>
        <v>10575710910.67</v>
      </c>
      <c r="F473" s="109">
        <f t="shared" ref="F473:J473" si="519">+F474</f>
        <v>0</v>
      </c>
      <c r="G473" s="109">
        <f t="shared" si="519"/>
        <v>0</v>
      </c>
      <c r="H473" s="109">
        <f t="shared" si="519"/>
        <v>0</v>
      </c>
      <c r="I473" s="109">
        <f t="shared" si="519"/>
        <v>0</v>
      </c>
      <c r="J473" s="109">
        <f t="shared" si="519"/>
        <v>0</v>
      </c>
      <c r="K473" s="303">
        <f t="shared" si="515"/>
        <v>11031218561.969999</v>
      </c>
      <c r="L473" s="109">
        <f t="shared" ref="L473:Q473" si="520">+L474</f>
        <v>0</v>
      </c>
      <c r="M473" s="109">
        <f t="shared" si="520"/>
        <v>0</v>
      </c>
      <c r="N473" s="109">
        <f t="shared" si="520"/>
        <v>0</v>
      </c>
      <c r="O473" s="109">
        <f t="shared" si="520"/>
        <v>0</v>
      </c>
      <c r="P473" s="109">
        <f t="shared" si="520"/>
        <v>0</v>
      </c>
      <c r="Q473" s="109">
        <f t="shared" si="520"/>
        <v>0</v>
      </c>
      <c r="R473" s="303">
        <f t="shared" si="517"/>
        <v>0</v>
      </c>
      <c r="S473" s="109">
        <f t="shared" ref="S473:Z473" si="521">+S474</f>
        <v>0</v>
      </c>
      <c r="T473" s="109">
        <f t="shared" si="521"/>
        <v>0</v>
      </c>
      <c r="U473" s="109">
        <f t="shared" si="521"/>
        <v>0</v>
      </c>
      <c r="V473" s="109">
        <f t="shared" si="521"/>
        <v>0</v>
      </c>
      <c r="W473" s="109">
        <f t="shared" si="521"/>
        <v>0</v>
      </c>
      <c r="X473" s="109">
        <f t="shared" si="521"/>
        <v>0</v>
      </c>
      <c r="Y473" s="109">
        <f t="shared" si="521"/>
        <v>0</v>
      </c>
      <c r="Z473" s="109">
        <f t="shared" si="521"/>
        <v>0</v>
      </c>
      <c r="AA473" s="303">
        <f t="shared" si="500"/>
        <v>0</v>
      </c>
      <c r="AB473" s="303">
        <f t="shared" si="498"/>
        <v>0</v>
      </c>
      <c r="AC473" s="108">
        <f t="shared" si="499"/>
        <v>0</v>
      </c>
    </row>
    <row r="474" spans="1:29" s="82" customFormat="1" ht="63" x14ac:dyDescent="0.2">
      <c r="A474" s="399"/>
      <c r="B474" s="138" t="s">
        <v>802</v>
      </c>
      <c r="C474" s="110" t="s">
        <v>803</v>
      </c>
      <c r="D474" s="109">
        <f>SUM(D475:D480)</f>
        <v>455507651.30000001</v>
      </c>
      <c r="E474" s="154">
        <f>SUM('ADICIONES  2018'!C474:E474)</f>
        <v>10575710910.67</v>
      </c>
      <c r="F474" s="109">
        <f t="shared" ref="F474:J474" si="522">SUM(F475:F480)</f>
        <v>0</v>
      </c>
      <c r="G474" s="109">
        <f t="shared" si="522"/>
        <v>0</v>
      </c>
      <c r="H474" s="109">
        <f t="shared" si="522"/>
        <v>0</v>
      </c>
      <c r="I474" s="109">
        <f t="shared" si="522"/>
        <v>0</v>
      </c>
      <c r="J474" s="109">
        <f t="shared" si="522"/>
        <v>0</v>
      </c>
      <c r="K474" s="303">
        <f t="shared" si="515"/>
        <v>11031218561.969999</v>
      </c>
      <c r="L474" s="109">
        <f t="shared" ref="L474:Q474" si="523">SUM(L475:L480)</f>
        <v>0</v>
      </c>
      <c r="M474" s="109">
        <f t="shared" si="523"/>
        <v>0</v>
      </c>
      <c r="N474" s="109">
        <f t="shared" si="523"/>
        <v>0</v>
      </c>
      <c r="O474" s="109">
        <f t="shared" si="523"/>
        <v>0</v>
      </c>
      <c r="P474" s="109">
        <f t="shared" si="523"/>
        <v>0</v>
      </c>
      <c r="Q474" s="109">
        <f t="shared" si="523"/>
        <v>0</v>
      </c>
      <c r="R474" s="303">
        <f t="shared" si="517"/>
        <v>0</v>
      </c>
      <c r="S474" s="109">
        <f t="shared" ref="S474:Z474" si="524">SUM(S475:S480)</f>
        <v>0</v>
      </c>
      <c r="T474" s="109">
        <f t="shared" si="524"/>
        <v>0</v>
      </c>
      <c r="U474" s="109">
        <f t="shared" si="524"/>
        <v>0</v>
      </c>
      <c r="V474" s="109">
        <f t="shared" si="524"/>
        <v>0</v>
      </c>
      <c r="W474" s="109">
        <f t="shared" si="524"/>
        <v>0</v>
      </c>
      <c r="X474" s="109">
        <f t="shared" si="524"/>
        <v>0</v>
      </c>
      <c r="Y474" s="109">
        <f t="shared" si="524"/>
        <v>0</v>
      </c>
      <c r="Z474" s="109">
        <f t="shared" si="524"/>
        <v>0</v>
      </c>
      <c r="AA474" s="303">
        <f t="shared" si="500"/>
        <v>0</v>
      </c>
      <c r="AB474" s="303">
        <f t="shared" si="498"/>
        <v>0</v>
      </c>
      <c r="AC474" s="108">
        <f t="shared" si="499"/>
        <v>0</v>
      </c>
    </row>
    <row r="475" spans="1:29" x14ac:dyDescent="0.2">
      <c r="B475" s="146" t="s">
        <v>1456</v>
      </c>
      <c r="C475" s="101" t="s">
        <v>930</v>
      </c>
      <c r="D475" s="308"/>
      <c r="E475" s="387">
        <f>SUM('ADICIONES  2018'!C475:E475)</f>
        <v>45109240.380000003</v>
      </c>
      <c r="F475" s="308"/>
      <c r="G475" s="308"/>
      <c r="H475" s="308"/>
      <c r="I475" s="308"/>
      <c r="J475" s="308"/>
      <c r="K475" s="305">
        <f t="shared" si="515"/>
        <v>45109240.380000003</v>
      </c>
      <c r="L475" s="308"/>
      <c r="M475" s="308"/>
      <c r="N475" s="308"/>
      <c r="O475" s="308"/>
      <c r="P475" s="308"/>
      <c r="Q475" s="308"/>
      <c r="R475" s="305">
        <f t="shared" si="517"/>
        <v>0</v>
      </c>
      <c r="S475" s="308"/>
      <c r="T475" s="308"/>
      <c r="U475" s="308"/>
      <c r="V475" s="308"/>
      <c r="W475" s="308"/>
      <c r="X475" s="308"/>
      <c r="Y475" s="308"/>
      <c r="Z475" s="308"/>
      <c r="AA475" s="305">
        <f t="shared" si="500"/>
        <v>0</v>
      </c>
      <c r="AB475" s="305">
        <f t="shared" si="498"/>
        <v>0</v>
      </c>
      <c r="AC475" s="37">
        <f t="shared" si="499"/>
        <v>0</v>
      </c>
    </row>
    <row r="476" spans="1:29" x14ac:dyDescent="0.2">
      <c r="B476" s="146" t="s">
        <v>1456</v>
      </c>
      <c r="C476" s="142" t="s">
        <v>930</v>
      </c>
      <c r="D476" s="308"/>
      <c r="E476" s="387">
        <f>SUM('ADICIONES  2018'!C476:E476)</f>
        <v>49708258.090000004</v>
      </c>
      <c r="F476" s="308"/>
      <c r="G476" s="308"/>
      <c r="H476" s="308"/>
      <c r="I476" s="308"/>
      <c r="J476" s="308"/>
      <c r="K476" s="305">
        <f t="shared" si="515"/>
        <v>49708258.090000004</v>
      </c>
      <c r="L476" s="308"/>
      <c r="M476" s="308"/>
      <c r="N476" s="308"/>
      <c r="O476" s="308"/>
      <c r="P476" s="308"/>
      <c r="Q476" s="308"/>
      <c r="R476" s="305">
        <f t="shared" si="517"/>
        <v>0</v>
      </c>
      <c r="S476" s="308"/>
      <c r="T476" s="308"/>
      <c r="U476" s="308"/>
      <c r="V476" s="308"/>
      <c r="W476" s="308"/>
      <c r="X476" s="308"/>
      <c r="Y476" s="308"/>
      <c r="Z476" s="308"/>
      <c r="AA476" s="305">
        <f t="shared" si="500"/>
        <v>0</v>
      </c>
      <c r="AB476" s="305">
        <f t="shared" si="498"/>
        <v>0</v>
      </c>
      <c r="AC476" s="37">
        <f t="shared" si="499"/>
        <v>0</v>
      </c>
    </row>
    <row r="477" spans="1:29" x14ac:dyDescent="0.2">
      <c r="B477" s="146" t="s">
        <v>1457</v>
      </c>
      <c r="C477" s="142" t="s">
        <v>1458</v>
      </c>
      <c r="D477" s="308"/>
      <c r="E477" s="387">
        <f>SUM('ADICIONES  2018'!C477:E477)</f>
        <v>64310613</v>
      </c>
      <c r="F477" s="308"/>
      <c r="G477" s="308"/>
      <c r="H477" s="308"/>
      <c r="I477" s="308"/>
      <c r="J477" s="308"/>
      <c r="K477" s="305">
        <f t="shared" si="515"/>
        <v>64310613</v>
      </c>
      <c r="L477" s="308"/>
      <c r="M477" s="308"/>
      <c r="N477" s="308"/>
      <c r="O477" s="308"/>
      <c r="P477" s="308"/>
      <c r="Q477" s="308"/>
      <c r="R477" s="305">
        <f t="shared" si="517"/>
        <v>0</v>
      </c>
      <c r="S477" s="308"/>
      <c r="T477" s="308"/>
      <c r="U477" s="308"/>
      <c r="V477" s="308"/>
      <c r="W477" s="308"/>
      <c r="X477" s="308"/>
      <c r="Y477" s="308"/>
      <c r="Z477" s="308"/>
      <c r="AA477" s="305">
        <f t="shared" si="500"/>
        <v>0</v>
      </c>
      <c r="AB477" s="305">
        <f t="shared" si="498"/>
        <v>0</v>
      </c>
      <c r="AC477" s="37">
        <f t="shared" si="499"/>
        <v>0</v>
      </c>
    </row>
    <row r="478" spans="1:29" x14ac:dyDescent="0.2">
      <c r="B478" s="146" t="s">
        <v>804</v>
      </c>
      <c r="C478" s="142" t="s">
        <v>805</v>
      </c>
      <c r="D478" s="308">
        <v>455507651.30000001</v>
      </c>
      <c r="E478" s="387">
        <f>SUM('ADICIONES  2018'!C478:E478)</f>
        <v>0</v>
      </c>
      <c r="F478" s="308"/>
      <c r="G478" s="308"/>
      <c r="H478" s="308"/>
      <c r="I478" s="308"/>
      <c r="J478" s="308"/>
      <c r="K478" s="305">
        <f t="shared" si="515"/>
        <v>455507651.30000001</v>
      </c>
      <c r="L478" s="308"/>
      <c r="M478" s="308"/>
      <c r="N478" s="308"/>
      <c r="O478" s="308"/>
      <c r="P478" s="308"/>
      <c r="Q478" s="308"/>
      <c r="R478" s="305">
        <f t="shared" si="517"/>
        <v>0</v>
      </c>
      <c r="S478" s="308"/>
      <c r="T478" s="308"/>
      <c r="U478" s="308"/>
      <c r="V478" s="308"/>
      <c r="W478" s="308"/>
      <c r="X478" s="308"/>
      <c r="Y478" s="308"/>
      <c r="Z478" s="308"/>
      <c r="AA478" s="305">
        <f t="shared" si="500"/>
        <v>0</v>
      </c>
      <c r="AB478" s="305">
        <f t="shared" si="498"/>
        <v>0</v>
      </c>
      <c r="AC478" s="37">
        <f t="shared" si="499"/>
        <v>0</v>
      </c>
    </row>
    <row r="479" spans="1:29" s="21" customFormat="1" x14ac:dyDescent="0.2">
      <c r="A479" s="95"/>
      <c r="B479" s="146" t="s">
        <v>804</v>
      </c>
      <c r="C479" s="142" t="s">
        <v>805</v>
      </c>
      <c r="D479" s="304"/>
      <c r="E479" s="387">
        <f>SUM('ADICIONES  2018'!C479:E479)</f>
        <v>3795663839.5</v>
      </c>
      <c r="F479" s="304"/>
      <c r="G479" s="304"/>
      <c r="H479" s="304"/>
      <c r="I479" s="304"/>
      <c r="J479" s="304"/>
      <c r="K479" s="307">
        <f t="shared" si="515"/>
        <v>3795663839.5</v>
      </c>
      <c r="L479" s="304"/>
      <c r="M479" s="304"/>
      <c r="N479" s="304"/>
      <c r="O479" s="304"/>
      <c r="P479" s="304"/>
      <c r="Q479" s="304"/>
      <c r="R479" s="307">
        <f t="shared" si="517"/>
        <v>0</v>
      </c>
      <c r="S479" s="304"/>
      <c r="T479" s="304"/>
      <c r="U479" s="304"/>
      <c r="V479" s="304"/>
      <c r="W479" s="304"/>
      <c r="X479" s="304"/>
      <c r="Y479" s="304"/>
      <c r="Z479" s="304"/>
      <c r="AA479" s="307">
        <f t="shared" si="500"/>
        <v>0</v>
      </c>
      <c r="AB479" s="307">
        <f t="shared" si="498"/>
        <v>0</v>
      </c>
      <c r="AC479" s="37">
        <f t="shared" si="499"/>
        <v>0</v>
      </c>
    </row>
    <row r="480" spans="1:29" s="21" customFormat="1" x14ac:dyDescent="0.2">
      <c r="A480" s="95"/>
      <c r="B480" s="146" t="s">
        <v>804</v>
      </c>
      <c r="C480" s="142" t="s">
        <v>805</v>
      </c>
      <c r="D480" s="304"/>
      <c r="E480" s="387">
        <f>SUM('ADICIONES  2018'!C480:E480)</f>
        <v>6620918959.6999998</v>
      </c>
      <c r="F480" s="304"/>
      <c r="G480" s="304"/>
      <c r="H480" s="304"/>
      <c r="I480" s="304"/>
      <c r="J480" s="304"/>
      <c r="K480" s="307">
        <f t="shared" si="515"/>
        <v>6620918959.6999998</v>
      </c>
      <c r="L480" s="304"/>
      <c r="M480" s="304"/>
      <c r="N480" s="304"/>
      <c r="O480" s="304"/>
      <c r="P480" s="304"/>
      <c r="Q480" s="304"/>
      <c r="R480" s="307">
        <f t="shared" si="517"/>
        <v>0</v>
      </c>
      <c r="S480" s="304"/>
      <c r="T480" s="304"/>
      <c r="U480" s="304"/>
      <c r="V480" s="304"/>
      <c r="W480" s="304"/>
      <c r="X480" s="304"/>
      <c r="Y480" s="304"/>
      <c r="Z480" s="304"/>
      <c r="AA480" s="307">
        <f t="shared" si="500"/>
        <v>0</v>
      </c>
      <c r="AB480" s="307">
        <f t="shared" si="498"/>
        <v>0</v>
      </c>
      <c r="AC480" s="37">
        <f t="shared" si="499"/>
        <v>0</v>
      </c>
    </row>
    <row r="481" spans="1:29" s="82" customFormat="1" ht="31.5" x14ac:dyDescent="0.2">
      <c r="A481" s="399"/>
      <c r="B481" s="138" t="s">
        <v>931</v>
      </c>
      <c r="C481" s="143" t="s">
        <v>354</v>
      </c>
      <c r="D481" s="109">
        <f>+D482+D487</f>
        <v>0</v>
      </c>
      <c r="E481" s="154">
        <f>SUM('ADICIONES  2018'!C481:E481)</f>
        <v>166441725747.37003</v>
      </c>
      <c r="F481" s="109">
        <f t="shared" ref="F481:J481" si="525">+F482+F487</f>
        <v>0</v>
      </c>
      <c r="G481" s="109">
        <f t="shared" si="525"/>
        <v>0</v>
      </c>
      <c r="H481" s="109">
        <f t="shared" si="525"/>
        <v>0</v>
      </c>
      <c r="I481" s="109">
        <f t="shared" si="525"/>
        <v>0</v>
      </c>
      <c r="J481" s="109">
        <f t="shared" si="525"/>
        <v>0</v>
      </c>
      <c r="K481" s="303">
        <f t="shared" si="515"/>
        <v>166441725747.37003</v>
      </c>
      <c r="L481" s="109">
        <f t="shared" ref="L481:Q481" si="526">+L482+L487</f>
        <v>0</v>
      </c>
      <c r="M481" s="109">
        <f t="shared" si="526"/>
        <v>0</v>
      </c>
      <c r="N481" s="109">
        <f t="shared" si="526"/>
        <v>0</v>
      </c>
      <c r="O481" s="109">
        <f t="shared" si="526"/>
        <v>0</v>
      </c>
      <c r="P481" s="109">
        <f t="shared" si="526"/>
        <v>0</v>
      </c>
      <c r="Q481" s="109">
        <f t="shared" si="526"/>
        <v>0</v>
      </c>
      <c r="R481" s="303">
        <f t="shared" si="517"/>
        <v>0</v>
      </c>
      <c r="S481" s="109">
        <f t="shared" ref="S481:Z481" si="527">+S482+S487</f>
        <v>0</v>
      </c>
      <c r="T481" s="109">
        <f t="shared" si="527"/>
        <v>0</v>
      </c>
      <c r="U481" s="109">
        <f t="shared" si="527"/>
        <v>0</v>
      </c>
      <c r="V481" s="109">
        <f t="shared" si="527"/>
        <v>0</v>
      </c>
      <c r="W481" s="109">
        <f t="shared" si="527"/>
        <v>0</v>
      </c>
      <c r="X481" s="109">
        <f t="shared" si="527"/>
        <v>0</v>
      </c>
      <c r="Y481" s="109">
        <f t="shared" si="527"/>
        <v>0</v>
      </c>
      <c r="Z481" s="109">
        <f t="shared" si="527"/>
        <v>0</v>
      </c>
      <c r="AA481" s="303">
        <f t="shared" si="500"/>
        <v>0</v>
      </c>
      <c r="AB481" s="303">
        <f t="shared" si="498"/>
        <v>0</v>
      </c>
      <c r="AC481" s="108">
        <f t="shared" si="499"/>
        <v>0</v>
      </c>
    </row>
    <row r="482" spans="1:29" s="82" customFormat="1" ht="47.25" x14ac:dyDescent="0.2">
      <c r="A482" s="399"/>
      <c r="B482" s="138" t="s">
        <v>932</v>
      </c>
      <c r="C482" s="143" t="s">
        <v>1459</v>
      </c>
      <c r="D482" s="109">
        <f>+D483</f>
        <v>0</v>
      </c>
      <c r="E482" s="154">
        <f>SUM('ADICIONES  2018'!C482:E482)</f>
        <v>272720793.64999998</v>
      </c>
      <c r="F482" s="109">
        <f t="shared" ref="F482:J483" si="528">+F483</f>
        <v>0</v>
      </c>
      <c r="G482" s="109">
        <f t="shared" si="528"/>
        <v>0</v>
      </c>
      <c r="H482" s="109">
        <f t="shared" si="528"/>
        <v>0</v>
      </c>
      <c r="I482" s="109">
        <f t="shared" si="528"/>
        <v>0</v>
      </c>
      <c r="J482" s="109">
        <f t="shared" si="528"/>
        <v>0</v>
      </c>
      <c r="K482" s="303">
        <f t="shared" si="515"/>
        <v>272720793.64999998</v>
      </c>
      <c r="L482" s="109">
        <f t="shared" ref="L482:Q483" si="529">+L483</f>
        <v>0</v>
      </c>
      <c r="M482" s="109">
        <f t="shared" si="529"/>
        <v>0</v>
      </c>
      <c r="N482" s="109">
        <f t="shared" si="529"/>
        <v>0</v>
      </c>
      <c r="O482" s="109">
        <f t="shared" si="529"/>
        <v>0</v>
      </c>
      <c r="P482" s="109">
        <f t="shared" si="529"/>
        <v>0</v>
      </c>
      <c r="Q482" s="109">
        <f t="shared" si="529"/>
        <v>0</v>
      </c>
      <c r="R482" s="303">
        <f t="shared" si="517"/>
        <v>0</v>
      </c>
      <c r="S482" s="109">
        <f t="shared" ref="S482:Z483" si="530">+S483</f>
        <v>0</v>
      </c>
      <c r="T482" s="109">
        <f t="shared" si="530"/>
        <v>0</v>
      </c>
      <c r="U482" s="109">
        <f t="shared" si="530"/>
        <v>0</v>
      </c>
      <c r="V482" s="109">
        <f t="shared" si="530"/>
        <v>0</v>
      </c>
      <c r="W482" s="109">
        <f t="shared" si="530"/>
        <v>0</v>
      </c>
      <c r="X482" s="109">
        <f t="shared" si="530"/>
        <v>0</v>
      </c>
      <c r="Y482" s="109">
        <f t="shared" si="530"/>
        <v>0</v>
      </c>
      <c r="Z482" s="109">
        <f t="shared" si="530"/>
        <v>0</v>
      </c>
      <c r="AA482" s="303">
        <f t="shared" si="500"/>
        <v>0</v>
      </c>
      <c r="AB482" s="303">
        <f t="shared" si="498"/>
        <v>0</v>
      </c>
      <c r="AC482" s="108">
        <f t="shared" si="499"/>
        <v>0</v>
      </c>
    </row>
    <row r="483" spans="1:29" s="82" customFormat="1" ht="31.5" x14ac:dyDescent="0.2">
      <c r="A483" s="399"/>
      <c r="B483" s="138" t="s">
        <v>933</v>
      </c>
      <c r="C483" s="143" t="s">
        <v>1460</v>
      </c>
      <c r="D483" s="109">
        <f>+D484</f>
        <v>0</v>
      </c>
      <c r="E483" s="154">
        <f>SUM('ADICIONES  2018'!C483:E483)</f>
        <v>272720793.64999998</v>
      </c>
      <c r="F483" s="109">
        <f t="shared" si="528"/>
        <v>0</v>
      </c>
      <c r="G483" s="109">
        <f t="shared" si="528"/>
        <v>0</v>
      </c>
      <c r="H483" s="109">
        <f t="shared" si="528"/>
        <v>0</v>
      </c>
      <c r="I483" s="109">
        <f t="shared" si="528"/>
        <v>0</v>
      </c>
      <c r="J483" s="109">
        <f t="shared" si="528"/>
        <v>0</v>
      </c>
      <c r="K483" s="303">
        <f t="shared" si="515"/>
        <v>272720793.64999998</v>
      </c>
      <c r="L483" s="109">
        <f t="shared" si="529"/>
        <v>0</v>
      </c>
      <c r="M483" s="109">
        <f t="shared" si="529"/>
        <v>0</v>
      </c>
      <c r="N483" s="109">
        <f t="shared" si="529"/>
        <v>0</v>
      </c>
      <c r="O483" s="109">
        <f t="shared" si="529"/>
        <v>0</v>
      </c>
      <c r="P483" s="109">
        <f t="shared" si="529"/>
        <v>0</v>
      </c>
      <c r="Q483" s="109">
        <f t="shared" si="529"/>
        <v>0</v>
      </c>
      <c r="R483" s="303">
        <f t="shared" si="517"/>
        <v>0</v>
      </c>
      <c r="S483" s="109">
        <f t="shared" si="530"/>
        <v>0</v>
      </c>
      <c r="T483" s="109">
        <f t="shared" si="530"/>
        <v>0</v>
      </c>
      <c r="U483" s="109">
        <f t="shared" si="530"/>
        <v>0</v>
      </c>
      <c r="V483" s="109">
        <f t="shared" si="530"/>
        <v>0</v>
      </c>
      <c r="W483" s="109">
        <f t="shared" si="530"/>
        <v>0</v>
      </c>
      <c r="X483" s="109">
        <f t="shared" si="530"/>
        <v>0</v>
      </c>
      <c r="Y483" s="109">
        <f t="shared" si="530"/>
        <v>0</v>
      </c>
      <c r="Z483" s="109">
        <f t="shared" si="530"/>
        <v>0</v>
      </c>
      <c r="AA483" s="303">
        <f t="shared" si="500"/>
        <v>0</v>
      </c>
      <c r="AB483" s="303">
        <f t="shared" si="498"/>
        <v>0</v>
      </c>
      <c r="AC483" s="108">
        <f t="shared" si="499"/>
        <v>0</v>
      </c>
    </row>
    <row r="484" spans="1:29" s="82" customFormat="1" ht="31.5" x14ac:dyDescent="0.2">
      <c r="A484" s="399"/>
      <c r="B484" s="138" t="s">
        <v>1461</v>
      </c>
      <c r="C484" s="143" t="s">
        <v>1462</v>
      </c>
      <c r="D484" s="109">
        <f>SUM(D485:D486)</f>
        <v>0</v>
      </c>
      <c r="E484" s="154">
        <f>SUM('ADICIONES  2018'!C484:E484)</f>
        <v>272720793.64999998</v>
      </c>
      <c r="F484" s="109">
        <f t="shared" ref="F484:J484" si="531">SUM(F485:F486)</f>
        <v>0</v>
      </c>
      <c r="G484" s="109">
        <f t="shared" si="531"/>
        <v>0</v>
      </c>
      <c r="H484" s="109">
        <f t="shared" si="531"/>
        <v>0</v>
      </c>
      <c r="I484" s="109">
        <f t="shared" si="531"/>
        <v>0</v>
      </c>
      <c r="J484" s="109">
        <f t="shared" si="531"/>
        <v>0</v>
      </c>
      <c r="K484" s="303">
        <f t="shared" si="515"/>
        <v>272720793.64999998</v>
      </c>
      <c r="L484" s="109">
        <f t="shared" ref="L484:Q484" si="532">SUM(L485:L486)</f>
        <v>0</v>
      </c>
      <c r="M484" s="109">
        <f t="shared" si="532"/>
        <v>0</v>
      </c>
      <c r="N484" s="109">
        <f t="shared" si="532"/>
        <v>0</v>
      </c>
      <c r="O484" s="109">
        <f t="shared" si="532"/>
        <v>0</v>
      </c>
      <c r="P484" s="109">
        <f t="shared" si="532"/>
        <v>0</v>
      </c>
      <c r="Q484" s="109">
        <f t="shared" si="532"/>
        <v>0</v>
      </c>
      <c r="R484" s="303">
        <f t="shared" si="517"/>
        <v>0</v>
      </c>
      <c r="S484" s="109">
        <f t="shared" ref="S484:Z484" si="533">SUM(S485:S486)</f>
        <v>0</v>
      </c>
      <c r="T484" s="109">
        <f t="shared" si="533"/>
        <v>0</v>
      </c>
      <c r="U484" s="109">
        <f t="shared" si="533"/>
        <v>0</v>
      </c>
      <c r="V484" s="109">
        <f t="shared" si="533"/>
        <v>0</v>
      </c>
      <c r="W484" s="109">
        <f t="shared" si="533"/>
        <v>0</v>
      </c>
      <c r="X484" s="109">
        <f t="shared" si="533"/>
        <v>0</v>
      </c>
      <c r="Y484" s="109">
        <f t="shared" si="533"/>
        <v>0</v>
      </c>
      <c r="Z484" s="109">
        <f t="shared" si="533"/>
        <v>0</v>
      </c>
      <c r="AA484" s="303">
        <f t="shared" si="500"/>
        <v>0</v>
      </c>
      <c r="AB484" s="303">
        <f t="shared" si="498"/>
        <v>0</v>
      </c>
      <c r="AC484" s="108">
        <f t="shared" si="499"/>
        <v>0</v>
      </c>
    </row>
    <row r="485" spans="1:29" ht="28.5" x14ac:dyDescent="0.2">
      <c r="B485" s="146" t="s">
        <v>1461</v>
      </c>
      <c r="C485" s="142" t="s">
        <v>1462</v>
      </c>
      <c r="D485" s="308">
        <v>0</v>
      </c>
      <c r="E485" s="387">
        <f>SUM('ADICIONES  2018'!C485:E485)</f>
        <v>128706124.63</v>
      </c>
      <c r="F485" s="308"/>
      <c r="G485" s="308"/>
      <c r="H485" s="308"/>
      <c r="I485" s="308"/>
      <c r="J485" s="308"/>
      <c r="K485" s="305">
        <f t="shared" si="515"/>
        <v>128706124.63</v>
      </c>
      <c r="L485" s="308"/>
      <c r="M485" s="308"/>
      <c r="N485" s="308"/>
      <c r="O485" s="308"/>
      <c r="P485" s="308"/>
      <c r="Q485" s="308"/>
      <c r="R485" s="305">
        <f t="shared" si="517"/>
        <v>0</v>
      </c>
      <c r="S485" s="308"/>
      <c r="T485" s="308"/>
      <c r="U485" s="308"/>
      <c r="V485" s="308"/>
      <c r="W485" s="308"/>
      <c r="X485" s="308"/>
      <c r="Y485" s="308"/>
      <c r="Z485" s="308"/>
      <c r="AA485" s="305">
        <f t="shared" si="500"/>
        <v>0</v>
      </c>
      <c r="AB485" s="305">
        <f t="shared" si="498"/>
        <v>0</v>
      </c>
      <c r="AC485" s="37">
        <f t="shared" si="499"/>
        <v>0</v>
      </c>
    </row>
    <row r="486" spans="1:29" ht="28.5" x14ac:dyDescent="0.2">
      <c r="B486" s="146" t="s">
        <v>1461</v>
      </c>
      <c r="C486" s="142" t="s">
        <v>1462</v>
      </c>
      <c r="D486" s="308"/>
      <c r="E486" s="387">
        <f>SUM('ADICIONES  2018'!C486:E486)</f>
        <v>144014669.02000001</v>
      </c>
      <c r="F486" s="308"/>
      <c r="G486" s="308"/>
      <c r="H486" s="308"/>
      <c r="I486" s="308"/>
      <c r="J486" s="308"/>
      <c r="K486" s="305">
        <f t="shared" si="515"/>
        <v>144014669.02000001</v>
      </c>
      <c r="L486" s="308"/>
      <c r="M486" s="308"/>
      <c r="N486" s="308"/>
      <c r="O486" s="308"/>
      <c r="P486" s="308"/>
      <c r="Q486" s="308"/>
      <c r="R486" s="305">
        <f t="shared" si="517"/>
        <v>0</v>
      </c>
      <c r="S486" s="308"/>
      <c r="T486" s="308"/>
      <c r="U486" s="308"/>
      <c r="V486" s="308"/>
      <c r="W486" s="308"/>
      <c r="X486" s="308"/>
      <c r="Y486" s="308"/>
      <c r="Z486" s="308"/>
      <c r="AA486" s="305">
        <f t="shared" ref="AA486" si="534">SUM(S486:Z486)</f>
        <v>0</v>
      </c>
      <c r="AB486" s="305">
        <f t="shared" ref="AB486" si="535">+R486+AA486</f>
        <v>0</v>
      </c>
      <c r="AC486" s="37">
        <f t="shared" ref="AC486" si="536">+AB486/K486</f>
        <v>0</v>
      </c>
    </row>
    <row r="487" spans="1:29" s="82" customFormat="1" ht="47.25" x14ac:dyDescent="0.2">
      <c r="A487" s="399"/>
      <c r="B487" s="138" t="s">
        <v>934</v>
      </c>
      <c r="C487" s="143" t="s">
        <v>1463</v>
      </c>
      <c r="D487" s="109">
        <f>+D488+D491+D543+D546+D548+D550+D552+D554+D557+D559+D561+D575+D583+D592+D595+D598+D600+D602</f>
        <v>0</v>
      </c>
      <c r="E487" s="154">
        <f>SUM('ADICIONES  2018'!C487:E487)</f>
        <v>166169004953.72003</v>
      </c>
      <c r="F487" s="109">
        <f t="shared" ref="F487:J487" si="537">+F488+F491+F543+F546+F548+F550+F552+F554+F557+F559+F561+F575+F583+F592+F595+F598+F600+F602</f>
        <v>0</v>
      </c>
      <c r="G487" s="109">
        <f t="shared" si="537"/>
        <v>0</v>
      </c>
      <c r="H487" s="109">
        <f t="shared" si="537"/>
        <v>0</v>
      </c>
      <c r="I487" s="109">
        <f t="shared" si="537"/>
        <v>0</v>
      </c>
      <c r="J487" s="109">
        <f t="shared" si="537"/>
        <v>0</v>
      </c>
      <c r="K487" s="303">
        <f t="shared" si="515"/>
        <v>166169004953.72003</v>
      </c>
      <c r="L487" s="109">
        <f t="shared" ref="L487:Q487" si="538">+L488+L491+L543+L546+L548+L550+L552+L554+L557+L559+L561+L575+L583+L592+L595+L598+L600+L602</f>
        <v>0</v>
      </c>
      <c r="M487" s="109">
        <f t="shared" si="538"/>
        <v>0</v>
      </c>
      <c r="N487" s="109">
        <f t="shared" si="538"/>
        <v>0</v>
      </c>
      <c r="O487" s="109">
        <f t="shared" si="538"/>
        <v>0</v>
      </c>
      <c r="P487" s="109">
        <f t="shared" si="538"/>
        <v>0</v>
      </c>
      <c r="Q487" s="109">
        <f t="shared" si="538"/>
        <v>0</v>
      </c>
      <c r="R487" s="303">
        <f t="shared" si="517"/>
        <v>0</v>
      </c>
      <c r="S487" s="109">
        <f t="shared" ref="S487:Z487" si="539">+S488+S491+S543+S546+S548+S550+S552+S554+S557+S559+S561+S575+S583+S592+S595+S598+S600+S602</f>
        <v>0</v>
      </c>
      <c r="T487" s="109">
        <f t="shared" si="539"/>
        <v>0</v>
      </c>
      <c r="U487" s="109">
        <f t="shared" si="539"/>
        <v>0</v>
      </c>
      <c r="V487" s="109">
        <f t="shared" si="539"/>
        <v>0</v>
      </c>
      <c r="W487" s="109">
        <f t="shared" si="539"/>
        <v>0</v>
      </c>
      <c r="X487" s="109">
        <f t="shared" si="539"/>
        <v>0</v>
      </c>
      <c r="Y487" s="109">
        <f t="shared" si="539"/>
        <v>0</v>
      </c>
      <c r="Z487" s="109">
        <f t="shared" si="539"/>
        <v>0</v>
      </c>
      <c r="AA487" s="303">
        <f t="shared" si="500"/>
        <v>0</v>
      </c>
      <c r="AB487" s="303">
        <f t="shared" si="498"/>
        <v>0</v>
      </c>
      <c r="AC487" s="108">
        <f t="shared" si="499"/>
        <v>0</v>
      </c>
    </row>
    <row r="488" spans="1:29" s="82" customFormat="1" ht="31.5" x14ac:dyDescent="0.2">
      <c r="A488" s="399"/>
      <c r="B488" s="138" t="s">
        <v>936</v>
      </c>
      <c r="C488" s="143" t="s">
        <v>937</v>
      </c>
      <c r="D488" s="109">
        <f>SUM(D489:D490)</f>
        <v>0</v>
      </c>
      <c r="E488" s="154">
        <f>SUM('ADICIONES  2018'!C488:E488)</f>
        <v>1271255509.25</v>
      </c>
      <c r="F488" s="109">
        <f t="shared" ref="F488:J488" si="540">SUM(F489:F490)</f>
        <v>0</v>
      </c>
      <c r="G488" s="109">
        <f t="shared" si="540"/>
        <v>0</v>
      </c>
      <c r="H488" s="109">
        <f t="shared" si="540"/>
        <v>0</v>
      </c>
      <c r="I488" s="109">
        <f t="shared" si="540"/>
        <v>0</v>
      </c>
      <c r="J488" s="109">
        <f t="shared" si="540"/>
        <v>0</v>
      </c>
      <c r="K488" s="303">
        <f t="shared" si="515"/>
        <v>1271255509.25</v>
      </c>
      <c r="L488" s="109">
        <f t="shared" ref="L488:Q488" si="541">SUM(L489:L490)</f>
        <v>0</v>
      </c>
      <c r="M488" s="109">
        <f t="shared" si="541"/>
        <v>0</v>
      </c>
      <c r="N488" s="109">
        <f t="shared" si="541"/>
        <v>0</v>
      </c>
      <c r="O488" s="109">
        <f t="shared" si="541"/>
        <v>0</v>
      </c>
      <c r="P488" s="109">
        <f t="shared" si="541"/>
        <v>0</v>
      </c>
      <c r="Q488" s="109">
        <f t="shared" si="541"/>
        <v>0</v>
      </c>
      <c r="R488" s="303">
        <f t="shared" si="517"/>
        <v>0</v>
      </c>
      <c r="S488" s="109">
        <f t="shared" ref="S488:Z488" si="542">SUM(S489:S490)</f>
        <v>0</v>
      </c>
      <c r="T488" s="109">
        <f t="shared" si="542"/>
        <v>0</v>
      </c>
      <c r="U488" s="109">
        <f t="shared" si="542"/>
        <v>0</v>
      </c>
      <c r="V488" s="109">
        <f t="shared" si="542"/>
        <v>0</v>
      </c>
      <c r="W488" s="109">
        <f t="shared" si="542"/>
        <v>0</v>
      </c>
      <c r="X488" s="109">
        <f t="shared" si="542"/>
        <v>0</v>
      </c>
      <c r="Y488" s="109">
        <f t="shared" si="542"/>
        <v>0</v>
      </c>
      <c r="Z488" s="109">
        <f t="shared" si="542"/>
        <v>0</v>
      </c>
      <c r="AA488" s="303">
        <f t="shared" ref="AA488:AA556" si="543">SUM(S488:Z488)</f>
        <v>0</v>
      </c>
      <c r="AB488" s="303">
        <f t="shared" si="498"/>
        <v>0</v>
      </c>
      <c r="AC488" s="108">
        <f t="shared" si="499"/>
        <v>0</v>
      </c>
    </row>
    <row r="489" spans="1:29" s="21" customFormat="1" x14ac:dyDescent="0.2">
      <c r="A489" s="95"/>
      <c r="B489" s="146" t="s">
        <v>938</v>
      </c>
      <c r="C489" s="147" t="s">
        <v>939</v>
      </c>
      <c r="D489" s="304">
        <v>0</v>
      </c>
      <c r="E489" s="387">
        <f>SUM('ADICIONES  2018'!C489:E489)</f>
        <v>223486443.30000001</v>
      </c>
      <c r="F489" s="304"/>
      <c r="G489" s="304"/>
      <c r="H489" s="304"/>
      <c r="I489" s="304"/>
      <c r="J489" s="304"/>
      <c r="K489" s="307">
        <f t="shared" si="515"/>
        <v>223486443.30000001</v>
      </c>
      <c r="L489" s="304"/>
      <c r="M489" s="304"/>
      <c r="N489" s="304"/>
      <c r="O489" s="304"/>
      <c r="P489" s="304"/>
      <c r="Q489" s="304"/>
      <c r="R489" s="307">
        <f t="shared" si="517"/>
        <v>0</v>
      </c>
      <c r="S489" s="304"/>
      <c r="T489" s="304"/>
      <c r="U489" s="304"/>
      <c r="V489" s="304"/>
      <c r="W489" s="304"/>
      <c r="X489" s="304"/>
      <c r="Y489" s="304"/>
      <c r="Z489" s="304"/>
      <c r="AA489" s="307">
        <f t="shared" si="543"/>
        <v>0</v>
      </c>
      <c r="AB489" s="307">
        <f t="shared" si="498"/>
        <v>0</v>
      </c>
      <c r="AC489" s="37">
        <f t="shared" si="499"/>
        <v>0</v>
      </c>
    </row>
    <row r="490" spans="1:29" s="21" customFormat="1" x14ac:dyDescent="0.2">
      <c r="A490" s="95"/>
      <c r="B490" s="146" t="s">
        <v>938</v>
      </c>
      <c r="C490" s="147" t="s">
        <v>939</v>
      </c>
      <c r="D490" s="304">
        <v>0</v>
      </c>
      <c r="E490" s="387">
        <f>SUM('ADICIONES  2018'!C490:E490)</f>
        <v>1047769065.95</v>
      </c>
      <c r="F490" s="304"/>
      <c r="G490" s="304"/>
      <c r="H490" s="304"/>
      <c r="I490" s="304"/>
      <c r="J490" s="304"/>
      <c r="K490" s="307">
        <f t="shared" si="515"/>
        <v>1047769065.95</v>
      </c>
      <c r="L490" s="304"/>
      <c r="M490" s="304"/>
      <c r="N490" s="304"/>
      <c r="O490" s="304"/>
      <c r="P490" s="304"/>
      <c r="Q490" s="304"/>
      <c r="R490" s="307">
        <f t="shared" si="517"/>
        <v>0</v>
      </c>
      <c r="S490" s="304"/>
      <c r="T490" s="304"/>
      <c r="U490" s="304"/>
      <c r="V490" s="304"/>
      <c r="W490" s="304"/>
      <c r="X490" s="304"/>
      <c r="Y490" s="304"/>
      <c r="Z490" s="304"/>
      <c r="AA490" s="307">
        <f t="shared" si="543"/>
        <v>0</v>
      </c>
      <c r="AB490" s="307">
        <f t="shared" si="498"/>
        <v>0</v>
      </c>
      <c r="AC490" s="37">
        <f t="shared" si="499"/>
        <v>0</v>
      </c>
    </row>
    <row r="491" spans="1:29" s="82" customFormat="1" ht="31.5" x14ac:dyDescent="0.2">
      <c r="A491" s="399"/>
      <c r="B491" s="138" t="s">
        <v>940</v>
      </c>
      <c r="C491" s="143" t="s">
        <v>1464</v>
      </c>
      <c r="D491" s="109">
        <f>SUM(D492:D542)</f>
        <v>0</v>
      </c>
      <c r="E491" s="154">
        <f>SUM('ADICIONES  2018'!C491:E491)</f>
        <v>120267261851.89001</v>
      </c>
      <c r="F491" s="109">
        <f t="shared" ref="F491:J491" si="544">SUM(F492:F542)</f>
        <v>0</v>
      </c>
      <c r="G491" s="109">
        <f t="shared" si="544"/>
        <v>0</v>
      </c>
      <c r="H491" s="109">
        <f t="shared" si="544"/>
        <v>0</v>
      </c>
      <c r="I491" s="109">
        <f t="shared" si="544"/>
        <v>0</v>
      </c>
      <c r="J491" s="109">
        <f t="shared" si="544"/>
        <v>0</v>
      </c>
      <c r="K491" s="303">
        <f t="shared" si="515"/>
        <v>120267261851.89001</v>
      </c>
      <c r="L491" s="109">
        <f t="shared" ref="L491:Q491" si="545">SUM(L492:L542)</f>
        <v>0</v>
      </c>
      <c r="M491" s="109">
        <f t="shared" si="545"/>
        <v>0</v>
      </c>
      <c r="N491" s="109">
        <f t="shared" si="545"/>
        <v>0</v>
      </c>
      <c r="O491" s="109">
        <f t="shared" si="545"/>
        <v>0</v>
      </c>
      <c r="P491" s="109">
        <f t="shared" si="545"/>
        <v>0</v>
      </c>
      <c r="Q491" s="109">
        <f t="shared" si="545"/>
        <v>0</v>
      </c>
      <c r="R491" s="303">
        <f t="shared" si="517"/>
        <v>0</v>
      </c>
      <c r="S491" s="109">
        <f t="shared" ref="S491:Z491" si="546">SUM(S492:S542)</f>
        <v>0</v>
      </c>
      <c r="T491" s="109">
        <f t="shared" si="546"/>
        <v>0</v>
      </c>
      <c r="U491" s="109">
        <f t="shared" si="546"/>
        <v>0</v>
      </c>
      <c r="V491" s="109">
        <f t="shared" si="546"/>
        <v>0</v>
      </c>
      <c r="W491" s="109">
        <f t="shared" si="546"/>
        <v>0</v>
      </c>
      <c r="X491" s="109">
        <f t="shared" si="546"/>
        <v>0</v>
      </c>
      <c r="Y491" s="109">
        <f t="shared" si="546"/>
        <v>0</v>
      </c>
      <c r="Z491" s="109">
        <f t="shared" si="546"/>
        <v>0</v>
      </c>
      <c r="AA491" s="303">
        <f t="shared" si="543"/>
        <v>0</v>
      </c>
      <c r="AB491" s="303">
        <f t="shared" si="498"/>
        <v>0</v>
      </c>
      <c r="AC491" s="108">
        <f t="shared" si="499"/>
        <v>0</v>
      </c>
    </row>
    <row r="492" spans="1:29" s="21" customFormat="1" ht="45" x14ac:dyDescent="0.2">
      <c r="A492" s="95"/>
      <c r="B492" s="146" t="s">
        <v>1465</v>
      </c>
      <c r="C492" s="147" t="s">
        <v>1466</v>
      </c>
      <c r="D492" s="304">
        <v>0</v>
      </c>
      <c r="E492" s="387">
        <f>SUM('ADICIONES  2018'!C492:E492)</f>
        <v>96604800.75</v>
      </c>
      <c r="F492" s="304"/>
      <c r="G492" s="304"/>
      <c r="H492" s="304"/>
      <c r="I492" s="304"/>
      <c r="J492" s="304"/>
      <c r="K492" s="307">
        <f t="shared" si="515"/>
        <v>96604800.75</v>
      </c>
      <c r="L492" s="304"/>
      <c r="M492" s="304"/>
      <c r="N492" s="304"/>
      <c r="O492" s="304"/>
      <c r="P492" s="304"/>
      <c r="Q492" s="304"/>
      <c r="R492" s="307">
        <f t="shared" si="517"/>
        <v>0</v>
      </c>
      <c r="S492" s="304"/>
      <c r="T492" s="304"/>
      <c r="U492" s="304"/>
      <c r="V492" s="304"/>
      <c r="W492" s="304"/>
      <c r="X492" s="304"/>
      <c r="Y492" s="304"/>
      <c r="Z492" s="304"/>
      <c r="AA492" s="307">
        <f t="shared" si="543"/>
        <v>0</v>
      </c>
      <c r="AB492" s="307">
        <f t="shared" si="498"/>
        <v>0</v>
      </c>
      <c r="AC492" s="37">
        <f t="shared" si="499"/>
        <v>0</v>
      </c>
    </row>
    <row r="493" spans="1:29" s="21" customFormat="1" ht="45" x14ac:dyDescent="0.2">
      <c r="A493" s="95"/>
      <c r="B493" s="146" t="s">
        <v>1467</v>
      </c>
      <c r="C493" s="147" t="s">
        <v>1468</v>
      </c>
      <c r="D493" s="304">
        <v>0</v>
      </c>
      <c r="E493" s="387">
        <f>SUM('ADICIONES  2018'!C493:E493)</f>
        <v>763238052</v>
      </c>
      <c r="F493" s="304"/>
      <c r="G493" s="304"/>
      <c r="H493" s="304"/>
      <c r="I493" s="304"/>
      <c r="J493" s="304"/>
      <c r="K493" s="307">
        <f t="shared" si="515"/>
        <v>763238052</v>
      </c>
      <c r="L493" s="304"/>
      <c r="M493" s="304"/>
      <c r="N493" s="304"/>
      <c r="O493" s="304"/>
      <c r="P493" s="304"/>
      <c r="Q493" s="304"/>
      <c r="R493" s="307">
        <f t="shared" si="517"/>
        <v>0</v>
      </c>
      <c r="S493" s="304"/>
      <c r="T493" s="304"/>
      <c r="U493" s="304"/>
      <c r="V493" s="304"/>
      <c r="W493" s="304"/>
      <c r="X493" s="304"/>
      <c r="Y493" s="304"/>
      <c r="Z493" s="304"/>
      <c r="AA493" s="307">
        <f t="shared" si="543"/>
        <v>0</v>
      </c>
      <c r="AB493" s="307">
        <f t="shared" si="498"/>
        <v>0</v>
      </c>
      <c r="AC493" s="37">
        <f t="shared" si="499"/>
        <v>0</v>
      </c>
    </row>
    <row r="494" spans="1:29" ht="28.5" x14ac:dyDescent="0.2">
      <c r="B494" s="146" t="s">
        <v>1469</v>
      </c>
      <c r="C494" s="142" t="s">
        <v>1470</v>
      </c>
      <c r="D494" s="308">
        <v>0</v>
      </c>
      <c r="E494" s="387">
        <f>SUM('ADICIONES  2018'!C494:E494)</f>
        <v>1986110657</v>
      </c>
      <c r="F494" s="308"/>
      <c r="G494" s="308"/>
      <c r="H494" s="308"/>
      <c r="I494" s="308"/>
      <c r="J494" s="308"/>
      <c r="K494" s="305">
        <f t="shared" si="515"/>
        <v>1986110657</v>
      </c>
      <c r="L494" s="308"/>
      <c r="M494" s="308"/>
      <c r="N494" s="308"/>
      <c r="O494" s="308"/>
      <c r="P494" s="308"/>
      <c r="Q494" s="308"/>
      <c r="R494" s="305">
        <f t="shared" si="517"/>
        <v>0</v>
      </c>
      <c r="S494" s="308"/>
      <c r="T494" s="308"/>
      <c r="U494" s="308"/>
      <c r="V494" s="308"/>
      <c r="W494" s="308"/>
      <c r="X494" s="308"/>
      <c r="Y494" s="308"/>
      <c r="Z494" s="308"/>
      <c r="AA494" s="305">
        <f t="shared" si="543"/>
        <v>0</v>
      </c>
      <c r="AB494" s="305">
        <f t="shared" si="498"/>
        <v>0</v>
      </c>
      <c r="AC494" s="37">
        <f t="shared" si="499"/>
        <v>0</v>
      </c>
    </row>
    <row r="495" spans="1:29" s="21" customFormat="1" ht="45" x14ac:dyDescent="0.2">
      <c r="A495" s="95"/>
      <c r="B495" s="146" t="s">
        <v>1471</v>
      </c>
      <c r="C495" s="147" t="s">
        <v>1472</v>
      </c>
      <c r="D495" s="304">
        <v>0</v>
      </c>
      <c r="E495" s="387">
        <f>SUM('ADICIONES  2018'!C495:E495)</f>
        <v>3000000000</v>
      </c>
      <c r="F495" s="304"/>
      <c r="G495" s="304"/>
      <c r="H495" s="304"/>
      <c r="I495" s="304"/>
      <c r="J495" s="304"/>
      <c r="K495" s="307">
        <f t="shared" si="515"/>
        <v>3000000000</v>
      </c>
      <c r="L495" s="304"/>
      <c r="M495" s="304"/>
      <c r="N495" s="304"/>
      <c r="O495" s="304"/>
      <c r="P495" s="304"/>
      <c r="Q495" s="304"/>
      <c r="R495" s="307">
        <f t="shared" si="517"/>
        <v>0</v>
      </c>
      <c r="S495" s="304"/>
      <c r="T495" s="304"/>
      <c r="U495" s="304"/>
      <c r="V495" s="304"/>
      <c r="W495" s="304"/>
      <c r="X495" s="304"/>
      <c r="Y495" s="304"/>
      <c r="Z495" s="304"/>
      <c r="AA495" s="307">
        <f t="shared" si="543"/>
        <v>0</v>
      </c>
      <c r="AB495" s="307">
        <f t="shared" si="498"/>
        <v>0</v>
      </c>
      <c r="AC495" s="37">
        <f t="shared" si="499"/>
        <v>0</v>
      </c>
    </row>
    <row r="496" spans="1:29" ht="28.5" x14ac:dyDescent="0.2">
      <c r="B496" s="146" t="s">
        <v>1473</v>
      </c>
      <c r="C496" s="142" t="s">
        <v>1474</v>
      </c>
      <c r="D496" s="308">
        <v>0</v>
      </c>
      <c r="E496" s="387">
        <f>SUM('ADICIONES  2018'!C496:E496)</f>
        <v>340000000</v>
      </c>
      <c r="F496" s="308"/>
      <c r="G496" s="308"/>
      <c r="H496" s="308"/>
      <c r="I496" s="308"/>
      <c r="J496" s="308"/>
      <c r="K496" s="305">
        <f t="shared" si="515"/>
        <v>340000000</v>
      </c>
      <c r="L496" s="308"/>
      <c r="M496" s="308"/>
      <c r="N496" s="308"/>
      <c r="O496" s="308"/>
      <c r="P496" s="308"/>
      <c r="Q496" s="308"/>
      <c r="R496" s="305">
        <f t="shared" si="517"/>
        <v>0</v>
      </c>
      <c r="S496" s="308"/>
      <c r="T496" s="308"/>
      <c r="U496" s="308"/>
      <c r="V496" s="308"/>
      <c r="W496" s="308"/>
      <c r="X496" s="308"/>
      <c r="Y496" s="308"/>
      <c r="Z496" s="308"/>
      <c r="AA496" s="305">
        <f t="shared" si="543"/>
        <v>0</v>
      </c>
      <c r="AB496" s="305">
        <f t="shared" si="498"/>
        <v>0</v>
      </c>
      <c r="AC496" s="37">
        <f t="shared" si="499"/>
        <v>0</v>
      </c>
    </row>
    <row r="497" spans="1:29" s="21" customFormat="1" ht="30" x14ac:dyDescent="0.2">
      <c r="A497" s="95"/>
      <c r="B497" s="146" t="s">
        <v>1475</v>
      </c>
      <c r="C497" s="147" t="s">
        <v>1476</v>
      </c>
      <c r="D497" s="304">
        <v>0</v>
      </c>
      <c r="E497" s="387">
        <f>SUM('ADICIONES  2018'!C497:E497)</f>
        <v>34486125.539999999</v>
      </c>
      <c r="F497" s="304"/>
      <c r="G497" s="304"/>
      <c r="H497" s="304"/>
      <c r="I497" s="304"/>
      <c r="J497" s="304"/>
      <c r="K497" s="307">
        <f t="shared" si="515"/>
        <v>34486125.539999999</v>
      </c>
      <c r="L497" s="304"/>
      <c r="M497" s="304"/>
      <c r="N497" s="304"/>
      <c r="O497" s="304"/>
      <c r="P497" s="304"/>
      <c r="Q497" s="304"/>
      <c r="R497" s="307">
        <f t="shared" si="517"/>
        <v>0</v>
      </c>
      <c r="S497" s="304"/>
      <c r="T497" s="304"/>
      <c r="U497" s="304"/>
      <c r="V497" s="304"/>
      <c r="W497" s="304"/>
      <c r="X497" s="304"/>
      <c r="Y497" s="304"/>
      <c r="Z497" s="304"/>
      <c r="AA497" s="307">
        <f t="shared" si="543"/>
        <v>0</v>
      </c>
      <c r="AB497" s="307">
        <f t="shared" si="498"/>
        <v>0</v>
      </c>
      <c r="AC497" s="37">
        <f t="shared" si="499"/>
        <v>0</v>
      </c>
    </row>
    <row r="498" spans="1:29" ht="28.5" x14ac:dyDescent="0.2">
      <c r="B498" s="146" t="s">
        <v>1477</v>
      </c>
      <c r="C498" s="142" t="s">
        <v>1478</v>
      </c>
      <c r="D498" s="308">
        <v>0</v>
      </c>
      <c r="E498" s="387">
        <f>SUM('ADICIONES  2018'!C498:E498)</f>
        <v>94840502.569999993</v>
      </c>
      <c r="F498" s="308"/>
      <c r="G498" s="308"/>
      <c r="H498" s="308"/>
      <c r="I498" s="308"/>
      <c r="J498" s="308"/>
      <c r="K498" s="305">
        <f t="shared" si="515"/>
        <v>94840502.569999993</v>
      </c>
      <c r="L498" s="308"/>
      <c r="M498" s="308"/>
      <c r="N498" s="308"/>
      <c r="O498" s="308"/>
      <c r="P498" s="308"/>
      <c r="Q498" s="308"/>
      <c r="R498" s="305">
        <f t="shared" si="517"/>
        <v>0</v>
      </c>
      <c r="S498" s="308"/>
      <c r="T498" s="308"/>
      <c r="U498" s="308"/>
      <c r="V498" s="308"/>
      <c r="W498" s="308"/>
      <c r="X498" s="308"/>
      <c r="Y498" s="308"/>
      <c r="Z498" s="308"/>
      <c r="AA498" s="305">
        <f t="shared" si="543"/>
        <v>0</v>
      </c>
      <c r="AB498" s="305">
        <f t="shared" si="498"/>
        <v>0</v>
      </c>
      <c r="AC498" s="37">
        <f t="shared" si="499"/>
        <v>0</v>
      </c>
    </row>
    <row r="499" spans="1:29" ht="28.5" x14ac:dyDescent="0.2">
      <c r="B499" s="146" t="s">
        <v>1479</v>
      </c>
      <c r="C499" s="142" t="s">
        <v>1480</v>
      </c>
      <c r="D499" s="308">
        <v>0</v>
      </c>
      <c r="E499" s="387">
        <f>SUM('ADICIONES  2018'!C499:E499)</f>
        <v>34486125.539999999</v>
      </c>
      <c r="F499" s="308"/>
      <c r="G499" s="308"/>
      <c r="H499" s="308"/>
      <c r="I499" s="308"/>
      <c r="J499" s="308"/>
      <c r="K499" s="305">
        <f t="shared" si="515"/>
        <v>34486125.539999999</v>
      </c>
      <c r="L499" s="308"/>
      <c r="M499" s="308"/>
      <c r="N499" s="308"/>
      <c r="O499" s="308"/>
      <c r="P499" s="308"/>
      <c r="Q499" s="308"/>
      <c r="R499" s="305">
        <f t="shared" si="517"/>
        <v>0</v>
      </c>
      <c r="S499" s="308"/>
      <c r="T499" s="308"/>
      <c r="U499" s="308"/>
      <c r="V499" s="308"/>
      <c r="W499" s="308"/>
      <c r="X499" s="308"/>
      <c r="Y499" s="308"/>
      <c r="Z499" s="308"/>
      <c r="AA499" s="305">
        <f t="shared" si="543"/>
        <v>0</v>
      </c>
      <c r="AB499" s="305">
        <f t="shared" si="498"/>
        <v>0</v>
      </c>
      <c r="AC499" s="37">
        <f t="shared" si="499"/>
        <v>0</v>
      </c>
    </row>
    <row r="500" spans="1:29" s="21" customFormat="1" ht="30" x14ac:dyDescent="0.2">
      <c r="A500" s="95"/>
      <c r="B500" s="146" t="s">
        <v>1481</v>
      </c>
      <c r="C500" s="147" t="s">
        <v>1482</v>
      </c>
      <c r="D500" s="304">
        <v>0</v>
      </c>
      <c r="E500" s="387">
        <f>SUM('ADICIONES  2018'!C500:E500)</f>
        <v>24140287.890000001</v>
      </c>
      <c r="F500" s="304"/>
      <c r="G500" s="304"/>
      <c r="H500" s="304"/>
      <c r="I500" s="304"/>
      <c r="J500" s="304"/>
      <c r="K500" s="307">
        <f t="shared" si="515"/>
        <v>24140287.890000001</v>
      </c>
      <c r="L500" s="304"/>
      <c r="M500" s="304"/>
      <c r="N500" s="304"/>
      <c r="O500" s="304"/>
      <c r="P500" s="304"/>
      <c r="Q500" s="304"/>
      <c r="R500" s="307">
        <f t="shared" si="517"/>
        <v>0</v>
      </c>
      <c r="S500" s="304"/>
      <c r="T500" s="304"/>
      <c r="U500" s="304"/>
      <c r="V500" s="304"/>
      <c r="W500" s="304"/>
      <c r="X500" s="304"/>
      <c r="Y500" s="304"/>
      <c r="Z500" s="304"/>
      <c r="AA500" s="307">
        <f t="shared" si="543"/>
        <v>0</v>
      </c>
      <c r="AB500" s="307">
        <f t="shared" si="498"/>
        <v>0</v>
      </c>
      <c r="AC500" s="37">
        <f t="shared" si="499"/>
        <v>0</v>
      </c>
    </row>
    <row r="501" spans="1:29" ht="28.5" x14ac:dyDescent="0.2">
      <c r="B501" s="146" t="s">
        <v>1483</v>
      </c>
      <c r="C501" s="142" t="s">
        <v>1484</v>
      </c>
      <c r="D501" s="308">
        <v>0</v>
      </c>
      <c r="E501" s="387">
        <f>SUM('ADICIONES  2018'!C501:E501)</f>
        <v>24140287.890000001</v>
      </c>
      <c r="F501" s="308"/>
      <c r="G501" s="308"/>
      <c r="H501" s="308"/>
      <c r="I501" s="308"/>
      <c r="J501" s="308"/>
      <c r="K501" s="305">
        <f t="shared" si="515"/>
        <v>24140287.890000001</v>
      </c>
      <c r="L501" s="308"/>
      <c r="M501" s="308"/>
      <c r="N501" s="308"/>
      <c r="O501" s="308"/>
      <c r="P501" s="308"/>
      <c r="Q501" s="308"/>
      <c r="R501" s="305">
        <f t="shared" si="517"/>
        <v>0</v>
      </c>
      <c r="S501" s="308"/>
      <c r="T501" s="308"/>
      <c r="U501" s="308"/>
      <c r="V501" s="308"/>
      <c r="W501" s="308"/>
      <c r="X501" s="308"/>
      <c r="Y501" s="308"/>
      <c r="Z501" s="308"/>
      <c r="AA501" s="305">
        <f t="shared" si="543"/>
        <v>0</v>
      </c>
      <c r="AB501" s="305">
        <f t="shared" si="498"/>
        <v>0</v>
      </c>
      <c r="AC501" s="37">
        <f t="shared" si="499"/>
        <v>0</v>
      </c>
    </row>
    <row r="502" spans="1:29" s="21" customFormat="1" ht="45" x14ac:dyDescent="0.2">
      <c r="A502" s="95"/>
      <c r="B502" s="146" t="s">
        <v>1485</v>
      </c>
      <c r="C502" s="147" t="s">
        <v>1486</v>
      </c>
      <c r="D502" s="304">
        <v>0</v>
      </c>
      <c r="E502" s="387">
        <f>SUM('ADICIONES  2018'!C502:E502)</f>
        <v>3105000000</v>
      </c>
      <c r="F502" s="304"/>
      <c r="G502" s="304"/>
      <c r="H502" s="304"/>
      <c r="I502" s="304"/>
      <c r="J502" s="304"/>
      <c r="K502" s="307">
        <f t="shared" si="515"/>
        <v>3105000000</v>
      </c>
      <c r="L502" s="304"/>
      <c r="M502" s="304"/>
      <c r="N502" s="304"/>
      <c r="O502" s="304"/>
      <c r="P502" s="304"/>
      <c r="Q502" s="304"/>
      <c r="R502" s="307">
        <f t="shared" si="517"/>
        <v>0</v>
      </c>
      <c r="S502" s="304"/>
      <c r="T502" s="304"/>
      <c r="U502" s="304"/>
      <c r="V502" s="304"/>
      <c r="W502" s="304"/>
      <c r="X502" s="304"/>
      <c r="Y502" s="304"/>
      <c r="Z502" s="304"/>
      <c r="AA502" s="307">
        <f t="shared" si="543"/>
        <v>0</v>
      </c>
      <c r="AB502" s="307">
        <f t="shared" si="498"/>
        <v>0</v>
      </c>
      <c r="AC502" s="37">
        <f t="shared" si="499"/>
        <v>0</v>
      </c>
    </row>
    <row r="503" spans="1:29" ht="42.75" x14ac:dyDescent="0.2">
      <c r="B503" s="146" t="s">
        <v>1487</v>
      </c>
      <c r="C503" s="142" t="s">
        <v>1488</v>
      </c>
      <c r="D503" s="308">
        <v>0</v>
      </c>
      <c r="E503" s="387">
        <f>SUM('ADICIONES  2018'!C503:E503)</f>
        <v>999896762</v>
      </c>
      <c r="F503" s="308"/>
      <c r="G503" s="308"/>
      <c r="H503" s="308"/>
      <c r="I503" s="308"/>
      <c r="J503" s="308"/>
      <c r="K503" s="305">
        <f t="shared" si="515"/>
        <v>999896762</v>
      </c>
      <c r="L503" s="308"/>
      <c r="M503" s="308"/>
      <c r="N503" s="308"/>
      <c r="O503" s="308"/>
      <c r="P503" s="308"/>
      <c r="Q503" s="308"/>
      <c r="R503" s="305">
        <f t="shared" si="517"/>
        <v>0</v>
      </c>
      <c r="S503" s="308"/>
      <c r="T503" s="308"/>
      <c r="U503" s="308"/>
      <c r="V503" s="308"/>
      <c r="W503" s="308"/>
      <c r="X503" s="308"/>
      <c r="Y503" s="308"/>
      <c r="Z503" s="308"/>
      <c r="AA503" s="305">
        <f t="shared" si="543"/>
        <v>0</v>
      </c>
      <c r="AB503" s="305">
        <f t="shared" si="498"/>
        <v>0</v>
      </c>
      <c r="AC503" s="37">
        <f t="shared" si="499"/>
        <v>0</v>
      </c>
    </row>
    <row r="504" spans="1:29" s="21" customFormat="1" ht="42.75" x14ac:dyDescent="0.2">
      <c r="A504" s="95"/>
      <c r="B504" s="146" t="s">
        <v>1489</v>
      </c>
      <c r="C504" s="142" t="s">
        <v>1490</v>
      </c>
      <c r="D504" s="304">
        <v>0</v>
      </c>
      <c r="E504" s="387">
        <f>SUM('ADICIONES  2018'!C504:E504)</f>
        <v>2054694900</v>
      </c>
      <c r="F504" s="304"/>
      <c r="G504" s="304"/>
      <c r="H504" s="304"/>
      <c r="I504" s="304"/>
      <c r="J504" s="304"/>
      <c r="K504" s="307">
        <f t="shared" si="515"/>
        <v>2054694900</v>
      </c>
      <c r="L504" s="304"/>
      <c r="M504" s="304"/>
      <c r="N504" s="304"/>
      <c r="O504" s="304"/>
      <c r="P504" s="304"/>
      <c r="Q504" s="304"/>
      <c r="R504" s="307">
        <f t="shared" si="517"/>
        <v>0</v>
      </c>
      <c r="S504" s="304"/>
      <c r="T504" s="304"/>
      <c r="U504" s="304"/>
      <c r="V504" s="304"/>
      <c r="W504" s="304"/>
      <c r="X504" s="304"/>
      <c r="Y504" s="304"/>
      <c r="Z504" s="304"/>
      <c r="AA504" s="307">
        <f t="shared" si="543"/>
        <v>0</v>
      </c>
      <c r="AB504" s="307">
        <f t="shared" si="498"/>
        <v>0</v>
      </c>
      <c r="AC504" s="118">
        <f t="shared" si="499"/>
        <v>0</v>
      </c>
    </row>
    <row r="505" spans="1:29" ht="42.75" x14ac:dyDescent="0.2">
      <c r="B505" s="146" t="s">
        <v>1491</v>
      </c>
      <c r="C505" s="142" t="s">
        <v>1492</v>
      </c>
      <c r="D505" s="308">
        <v>0</v>
      </c>
      <c r="E505" s="387">
        <f>SUM('ADICIONES  2018'!C505:E505)</f>
        <v>182843711</v>
      </c>
      <c r="F505" s="308"/>
      <c r="G505" s="308"/>
      <c r="H505" s="308"/>
      <c r="I505" s="308"/>
      <c r="J505" s="308"/>
      <c r="K505" s="305">
        <f t="shared" si="515"/>
        <v>182843711</v>
      </c>
      <c r="L505" s="308"/>
      <c r="M505" s="308"/>
      <c r="N505" s="308"/>
      <c r="O505" s="308"/>
      <c r="P505" s="308"/>
      <c r="Q505" s="308"/>
      <c r="R505" s="305">
        <f t="shared" si="517"/>
        <v>0</v>
      </c>
      <c r="S505" s="308"/>
      <c r="T505" s="308"/>
      <c r="U505" s="308"/>
      <c r="V505" s="308"/>
      <c r="W505" s="308"/>
      <c r="X505" s="308"/>
      <c r="Y505" s="308"/>
      <c r="Z505" s="308"/>
      <c r="AA505" s="305">
        <f t="shared" si="543"/>
        <v>0</v>
      </c>
      <c r="AB505" s="305">
        <f t="shared" si="498"/>
        <v>0</v>
      </c>
      <c r="AC505" s="37">
        <f t="shared" si="499"/>
        <v>0</v>
      </c>
    </row>
    <row r="506" spans="1:29" s="21" customFormat="1" ht="45" x14ac:dyDescent="0.2">
      <c r="A506" s="95"/>
      <c r="B506" s="146" t="s">
        <v>1493</v>
      </c>
      <c r="C506" s="147" t="s">
        <v>1494</v>
      </c>
      <c r="D506" s="304">
        <v>0</v>
      </c>
      <c r="E506" s="387">
        <f>SUM('ADICIONES  2018'!C506:E506)</f>
        <v>182843711</v>
      </c>
      <c r="F506" s="304"/>
      <c r="G506" s="304"/>
      <c r="H506" s="304"/>
      <c r="I506" s="304"/>
      <c r="J506" s="304"/>
      <c r="K506" s="307">
        <f t="shared" si="515"/>
        <v>182843711</v>
      </c>
      <c r="L506" s="304"/>
      <c r="M506" s="304"/>
      <c r="N506" s="304"/>
      <c r="O506" s="304"/>
      <c r="P506" s="304"/>
      <c r="Q506" s="304"/>
      <c r="R506" s="307">
        <f t="shared" si="517"/>
        <v>0</v>
      </c>
      <c r="S506" s="304"/>
      <c r="T506" s="304"/>
      <c r="U506" s="304"/>
      <c r="V506" s="304"/>
      <c r="W506" s="304"/>
      <c r="X506" s="304"/>
      <c r="Y506" s="304"/>
      <c r="Z506" s="304"/>
      <c r="AA506" s="307">
        <f t="shared" si="543"/>
        <v>0</v>
      </c>
      <c r="AB506" s="307">
        <f t="shared" si="498"/>
        <v>0</v>
      </c>
      <c r="AC506" s="118">
        <f t="shared" si="499"/>
        <v>0</v>
      </c>
    </row>
    <row r="507" spans="1:29" ht="42.75" x14ac:dyDescent="0.2">
      <c r="B507" s="146" t="s">
        <v>1495</v>
      </c>
      <c r="C507" s="142" t="s">
        <v>1496</v>
      </c>
      <c r="D507" s="308">
        <v>0</v>
      </c>
      <c r="E507" s="387">
        <f>SUM('ADICIONES  2018'!C507:E507)</f>
        <v>182843711</v>
      </c>
      <c r="F507" s="308"/>
      <c r="G507" s="308"/>
      <c r="H507" s="308"/>
      <c r="I507" s="308"/>
      <c r="J507" s="308"/>
      <c r="K507" s="305">
        <f t="shared" si="515"/>
        <v>182843711</v>
      </c>
      <c r="L507" s="308"/>
      <c r="M507" s="308"/>
      <c r="N507" s="308"/>
      <c r="O507" s="308"/>
      <c r="P507" s="308"/>
      <c r="Q507" s="308"/>
      <c r="R507" s="305">
        <f t="shared" si="517"/>
        <v>0</v>
      </c>
      <c r="S507" s="308"/>
      <c r="T507" s="308"/>
      <c r="U507" s="308"/>
      <c r="V507" s="308"/>
      <c r="W507" s="308"/>
      <c r="X507" s="308"/>
      <c r="Y507" s="308"/>
      <c r="Z507" s="308"/>
      <c r="AA507" s="305">
        <f t="shared" si="543"/>
        <v>0</v>
      </c>
      <c r="AB507" s="305">
        <f t="shared" si="498"/>
        <v>0</v>
      </c>
      <c r="AC507" s="37">
        <f t="shared" si="499"/>
        <v>0</v>
      </c>
    </row>
    <row r="508" spans="1:29" s="21" customFormat="1" ht="60" x14ac:dyDescent="0.2">
      <c r="A508" s="95"/>
      <c r="B508" s="146" t="s">
        <v>1497</v>
      </c>
      <c r="C508" s="147" t="s">
        <v>1498</v>
      </c>
      <c r="D508" s="304">
        <v>0</v>
      </c>
      <c r="E508" s="387">
        <f>SUM('ADICIONES  2018'!C508:E508)</f>
        <v>182843711</v>
      </c>
      <c r="F508" s="304"/>
      <c r="G508" s="304"/>
      <c r="H508" s="304"/>
      <c r="I508" s="304"/>
      <c r="J508" s="304"/>
      <c r="K508" s="307">
        <f t="shared" si="515"/>
        <v>182843711</v>
      </c>
      <c r="L508" s="304"/>
      <c r="M508" s="304"/>
      <c r="N508" s="304"/>
      <c r="O508" s="304"/>
      <c r="P508" s="304"/>
      <c r="Q508" s="304"/>
      <c r="R508" s="307">
        <f t="shared" si="517"/>
        <v>0</v>
      </c>
      <c r="S508" s="304"/>
      <c r="T508" s="304"/>
      <c r="U508" s="304"/>
      <c r="V508" s="304"/>
      <c r="W508" s="304"/>
      <c r="X508" s="304"/>
      <c r="Y508" s="304"/>
      <c r="Z508" s="304"/>
      <c r="AA508" s="307">
        <f t="shared" si="543"/>
        <v>0</v>
      </c>
      <c r="AB508" s="307">
        <f t="shared" si="498"/>
        <v>0</v>
      </c>
      <c r="AC508" s="118">
        <f t="shared" si="499"/>
        <v>0</v>
      </c>
    </row>
    <row r="509" spans="1:29" ht="42.75" x14ac:dyDescent="0.2">
      <c r="B509" s="146" t="s">
        <v>1499</v>
      </c>
      <c r="C509" s="142" t="s">
        <v>1500</v>
      </c>
      <c r="D509" s="308">
        <v>0</v>
      </c>
      <c r="E509" s="387">
        <f>SUM('ADICIONES  2018'!C509:E509)</f>
        <v>182843711</v>
      </c>
      <c r="F509" s="308"/>
      <c r="G509" s="308"/>
      <c r="H509" s="308"/>
      <c r="I509" s="308"/>
      <c r="J509" s="308"/>
      <c r="K509" s="305">
        <f t="shared" si="515"/>
        <v>182843711</v>
      </c>
      <c r="L509" s="308"/>
      <c r="M509" s="308"/>
      <c r="N509" s="308"/>
      <c r="O509" s="308"/>
      <c r="P509" s="308"/>
      <c r="Q509" s="308"/>
      <c r="R509" s="305">
        <f t="shared" si="517"/>
        <v>0</v>
      </c>
      <c r="S509" s="308"/>
      <c r="T509" s="308"/>
      <c r="U509" s="308"/>
      <c r="V509" s="308"/>
      <c r="W509" s="308"/>
      <c r="X509" s="308"/>
      <c r="Y509" s="308"/>
      <c r="Z509" s="308"/>
      <c r="AA509" s="305">
        <f t="shared" si="543"/>
        <v>0</v>
      </c>
      <c r="AB509" s="305">
        <f t="shared" si="498"/>
        <v>0</v>
      </c>
      <c r="AC509" s="37">
        <f t="shared" si="499"/>
        <v>0</v>
      </c>
    </row>
    <row r="510" spans="1:29" s="21" customFormat="1" ht="45" x14ac:dyDescent="0.2">
      <c r="A510" s="95"/>
      <c r="B510" s="146" t="s">
        <v>1501</v>
      </c>
      <c r="C510" s="147" t="s">
        <v>1502</v>
      </c>
      <c r="D510" s="304">
        <v>0</v>
      </c>
      <c r="E510" s="387">
        <f>SUM('ADICIONES  2018'!C510:E510)</f>
        <v>38617028</v>
      </c>
      <c r="F510" s="304"/>
      <c r="G510" s="304"/>
      <c r="H510" s="304"/>
      <c r="I510" s="304"/>
      <c r="J510" s="304"/>
      <c r="K510" s="307">
        <f t="shared" si="515"/>
        <v>38617028</v>
      </c>
      <c r="L510" s="304"/>
      <c r="M510" s="304"/>
      <c r="N510" s="304"/>
      <c r="O510" s="304"/>
      <c r="P510" s="304"/>
      <c r="Q510" s="304"/>
      <c r="R510" s="307">
        <f t="shared" si="517"/>
        <v>0</v>
      </c>
      <c r="S510" s="304"/>
      <c r="T510" s="304"/>
      <c r="U510" s="304"/>
      <c r="V510" s="304"/>
      <c r="W510" s="304"/>
      <c r="X510" s="304"/>
      <c r="Y510" s="304"/>
      <c r="Z510" s="304"/>
      <c r="AA510" s="307">
        <f t="shared" si="543"/>
        <v>0</v>
      </c>
      <c r="AB510" s="307">
        <f t="shared" si="498"/>
        <v>0</v>
      </c>
      <c r="AC510" s="118">
        <f t="shared" si="499"/>
        <v>0</v>
      </c>
    </row>
    <row r="511" spans="1:29" ht="28.5" x14ac:dyDescent="0.2">
      <c r="B511" s="146" t="s">
        <v>1503</v>
      </c>
      <c r="C511" s="142" t="s">
        <v>1504</v>
      </c>
      <c r="D511" s="308">
        <v>0</v>
      </c>
      <c r="E511" s="387">
        <f>SUM('ADICIONES  2018'!C511:E511)</f>
        <v>2280075476</v>
      </c>
      <c r="F511" s="308"/>
      <c r="G511" s="308"/>
      <c r="H511" s="308"/>
      <c r="I511" s="308"/>
      <c r="J511" s="308"/>
      <c r="K511" s="305">
        <f t="shared" si="515"/>
        <v>2280075476</v>
      </c>
      <c r="L511" s="308"/>
      <c r="M511" s="308"/>
      <c r="N511" s="308"/>
      <c r="O511" s="308"/>
      <c r="P511" s="308"/>
      <c r="Q511" s="308"/>
      <c r="R511" s="305">
        <f t="shared" si="517"/>
        <v>0</v>
      </c>
      <c r="S511" s="308"/>
      <c r="T511" s="308"/>
      <c r="U511" s="308"/>
      <c r="V511" s="308"/>
      <c r="W511" s="308"/>
      <c r="X511" s="308"/>
      <c r="Y511" s="308"/>
      <c r="Z511" s="308"/>
      <c r="AA511" s="305">
        <f t="shared" si="543"/>
        <v>0</v>
      </c>
      <c r="AB511" s="305">
        <f t="shared" si="498"/>
        <v>0</v>
      </c>
      <c r="AC511" s="37">
        <f t="shared" si="499"/>
        <v>0</v>
      </c>
    </row>
    <row r="512" spans="1:29" s="21" customFormat="1" ht="60" x14ac:dyDescent="0.2">
      <c r="A512" s="95"/>
      <c r="B512" s="146" t="s">
        <v>1505</v>
      </c>
      <c r="C512" s="147" t="s">
        <v>1506</v>
      </c>
      <c r="D512" s="304">
        <v>0</v>
      </c>
      <c r="E512" s="387">
        <f>SUM('ADICIONES  2018'!C512:E512)</f>
        <v>10700332660.110001</v>
      </c>
      <c r="F512" s="304"/>
      <c r="G512" s="304"/>
      <c r="H512" s="304"/>
      <c r="I512" s="304"/>
      <c r="J512" s="304"/>
      <c r="K512" s="307">
        <f t="shared" si="515"/>
        <v>10700332660.110001</v>
      </c>
      <c r="L512" s="304"/>
      <c r="M512" s="304"/>
      <c r="N512" s="304"/>
      <c r="O512" s="304"/>
      <c r="P512" s="304"/>
      <c r="Q512" s="304"/>
      <c r="R512" s="307">
        <f t="shared" si="517"/>
        <v>0</v>
      </c>
      <c r="S512" s="304"/>
      <c r="T512" s="304"/>
      <c r="U512" s="304"/>
      <c r="V512" s="304"/>
      <c r="W512" s="304"/>
      <c r="X512" s="304"/>
      <c r="Y512" s="304"/>
      <c r="Z512" s="304"/>
      <c r="AA512" s="307">
        <f t="shared" si="543"/>
        <v>0</v>
      </c>
      <c r="AB512" s="307">
        <f t="shared" si="498"/>
        <v>0</v>
      </c>
      <c r="AC512" s="118">
        <f t="shared" si="499"/>
        <v>0</v>
      </c>
    </row>
    <row r="513" spans="1:29" ht="28.5" x14ac:dyDescent="0.2">
      <c r="B513" s="146" t="s">
        <v>1507</v>
      </c>
      <c r="C513" s="142" t="s">
        <v>1508</v>
      </c>
      <c r="D513" s="308">
        <v>0</v>
      </c>
      <c r="E513" s="387">
        <f>SUM('ADICIONES  2018'!C513:E513)</f>
        <v>1408197350.99</v>
      </c>
      <c r="F513" s="308"/>
      <c r="G513" s="308"/>
      <c r="H513" s="308"/>
      <c r="I513" s="308"/>
      <c r="J513" s="308"/>
      <c r="K513" s="305">
        <f t="shared" si="515"/>
        <v>1408197350.99</v>
      </c>
      <c r="L513" s="308"/>
      <c r="M513" s="308"/>
      <c r="N513" s="308"/>
      <c r="O513" s="308"/>
      <c r="P513" s="308"/>
      <c r="Q513" s="308"/>
      <c r="R513" s="305">
        <f t="shared" si="517"/>
        <v>0</v>
      </c>
      <c r="S513" s="308"/>
      <c r="T513" s="308"/>
      <c r="U513" s="308"/>
      <c r="V513" s="308"/>
      <c r="W513" s="308"/>
      <c r="X513" s="308"/>
      <c r="Y513" s="308"/>
      <c r="Z513" s="308"/>
      <c r="AA513" s="305">
        <f t="shared" si="543"/>
        <v>0</v>
      </c>
      <c r="AB513" s="305">
        <f t="shared" si="498"/>
        <v>0</v>
      </c>
      <c r="AC513" s="37">
        <f t="shared" si="499"/>
        <v>0</v>
      </c>
    </row>
    <row r="514" spans="1:29" s="21" customFormat="1" ht="30" x14ac:dyDescent="0.2">
      <c r="A514" s="95"/>
      <c r="B514" s="146" t="s">
        <v>1509</v>
      </c>
      <c r="C514" s="147" t="s">
        <v>1510</v>
      </c>
      <c r="D514" s="304">
        <v>0</v>
      </c>
      <c r="E514" s="387">
        <f>SUM('ADICIONES  2018'!C514:E514)</f>
        <v>80251874.219999999</v>
      </c>
      <c r="F514" s="304"/>
      <c r="G514" s="304"/>
      <c r="H514" s="304"/>
      <c r="I514" s="304"/>
      <c r="J514" s="304"/>
      <c r="K514" s="307">
        <f t="shared" si="515"/>
        <v>80251874.219999999</v>
      </c>
      <c r="L514" s="304"/>
      <c r="M514" s="304"/>
      <c r="N514" s="304"/>
      <c r="O514" s="304"/>
      <c r="P514" s="304"/>
      <c r="Q514" s="304"/>
      <c r="R514" s="307">
        <f t="shared" si="517"/>
        <v>0</v>
      </c>
      <c r="S514" s="304"/>
      <c r="T514" s="304"/>
      <c r="U514" s="304"/>
      <c r="V514" s="304"/>
      <c r="W514" s="304"/>
      <c r="X514" s="304"/>
      <c r="Y514" s="304"/>
      <c r="Z514" s="304"/>
      <c r="AA514" s="307">
        <f t="shared" si="543"/>
        <v>0</v>
      </c>
      <c r="AB514" s="307">
        <f t="shared" si="498"/>
        <v>0</v>
      </c>
      <c r="AC514" s="118">
        <f t="shared" si="499"/>
        <v>0</v>
      </c>
    </row>
    <row r="515" spans="1:29" s="21" customFormat="1" ht="45" x14ac:dyDescent="0.2">
      <c r="A515" s="95"/>
      <c r="B515" s="146" t="s">
        <v>1511</v>
      </c>
      <c r="C515" s="147" t="s">
        <v>1512</v>
      </c>
      <c r="D515" s="304">
        <v>0</v>
      </c>
      <c r="E515" s="387">
        <f>SUM('ADICIONES  2018'!C515:E515)</f>
        <v>1556899281.6500001</v>
      </c>
      <c r="F515" s="304"/>
      <c r="G515" s="304"/>
      <c r="H515" s="304"/>
      <c r="I515" s="304"/>
      <c r="J515" s="304"/>
      <c r="K515" s="307">
        <f t="shared" si="515"/>
        <v>1556899281.6500001</v>
      </c>
      <c r="L515" s="304"/>
      <c r="M515" s="304"/>
      <c r="N515" s="304"/>
      <c r="O515" s="304"/>
      <c r="P515" s="304"/>
      <c r="Q515" s="304"/>
      <c r="R515" s="307">
        <f t="shared" si="517"/>
        <v>0</v>
      </c>
      <c r="S515" s="304"/>
      <c r="T515" s="304"/>
      <c r="U515" s="304"/>
      <c r="V515" s="304"/>
      <c r="W515" s="304"/>
      <c r="X515" s="304"/>
      <c r="Y515" s="304"/>
      <c r="Z515" s="304"/>
      <c r="AA515" s="307">
        <f t="shared" si="543"/>
        <v>0</v>
      </c>
      <c r="AB515" s="307">
        <f t="shared" si="498"/>
        <v>0</v>
      </c>
      <c r="AC515" s="118">
        <f t="shared" si="499"/>
        <v>0</v>
      </c>
    </row>
    <row r="516" spans="1:29" ht="42.75" x14ac:dyDescent="0.2">
      <c r="B516" s="146" t="s">
        <v>1513</v>
      </c>
      <c r="C516" s="142" t="s">
        <v>1514</v>
      </c>
      <c r="D516" s="308">
        <v>0</v>
      </c>
      <c r="E516" s="387">
        <f>SUM('ADICIONES  2018'!C516:E516)</f>
        <v>999998</v>
      </c>
      <c r="F516" s="308"/>
      <c r="G516" s="308"/>
      <c r="H516" s="308"/>
      <c r="I516" s="308"/>
      <c r="J516" s="308"/>
      <c r="K516" s="305">
        <f t="shared" si="515"/>
        <v>999998</v>
      </c>
      <c r="L516" s="308"/>
      <c r="M516" s="308"/>
      <c r="N516" s="308"/>
      <c r="O516" s="308"/>
      <c r="P516" s="308"/>
      <c r="Q516" s="308"/>
      <c r="R516" s="305">
        <f t="shared" si="517"/>
        <v>0</v>
      </c>
      <c r="S516" s="308"/>
      <c r="T516" s="308"/>
      <c r="U516" s="308"/>
      <c r="V516" s="308"/>
      <c r="W516" s="308"/>
      <c r="X516" s="308"/>
      <c r="Y516" s="308"/>
      <c r="Z516" s="308"/>
      <c r="AA516" s="305">
        <f t="shared" si="543"/>
        <v>0</v>
      </c>
      <c r="AB516" s="305">
        <f t="shared" si="498"/>
        <v>0</v>
      </c>
      <c r="AC516" s="37">
        <f t="shared" si="499"/>
        <v>0</v>
      </c>
    </row>
    <row r="517" spans="1:29" ht="28.5" x14ac:dyDescent="0.2">
      <c r="B517" s="146" t="s">
        <v>1515</v>
      </c>
      <c r="C517" s="142" t="s">
        <v>1516</v>
      </c>
      <c r="D517" s="308">
        <v>0</v>
      </c>
      <c r="E517" s="387">
        <f>SUM('ADICIONES  2018'!C517:E517)</f>
        <v>3466381697.96</v>
      </c>
      <c r="F517" s="308"/>
      <c r="G517" s="308"/>
      <c r="H517" s="308"/>
      <c r="I517" s="308"/>
      <c r="J517" s="308"/>
      <c r="K517" s="305">
        <f t="shared" si="515"/>
        <v>3466381697.96</v>
      </c>
      <c r="L517" s="308"/>
      <c r="M517" s="308"/>
      <c r="N517" s="308"/>
      <c r="O517" s="308"/>
      <c r="P517" s="308"/>
      <c r="Q517" s="308"/>
      <c r="R517" s="305">
        <f t="shared" si="517"/>
        <v>0</v>
      </c>
      <c r="S517" s="308"/>
      <c r="T517" s="308"/>
      <c r="U517" s="308"/>
      <c r="V517" s="308"/>
      <c r="W517" s="308"/>
      <c r="X517" s="308"/>
      <c r="Y517" s="308"/>
      <c r="Z517" s="308"/>
      <c r="AA517" s="305">
        <f t="shared" si="543"/>
        <v>0</v>
      </c>
      <c r="AB517" s="305">
        <f t="shared" si="498"/>
        <v>0</v>
      </c>
      <c r="AC517" s="37">
        <f t="shared" si="499"/>
        <v>0</v>
      </c>
    </row>
    <row r="518" spans="1:29" x14ac:dyDescent="0.2">
      <c r="B518" s="146" t="s">
        <v>1517</v>
      </c>
      <c r="C518" s="142" t="s">
        <v>1518</v>
      </c>
      <c r="D518" s="308">
        <v>0</v>
      </c>
      <c r="E518" s="387">
        <f>SUM('ADICIONES  2018'!C518:E518)</f>
        <v>9006349.8399999999</v>
      </c>
      <c r="F518" s="308"/>
      <c r="G518" s="308"/>
      <c r="H518" s="308"/>
      <c r="I518" s="308"/>
      <c r="J518" s="308"/>
      <c r="K518" s="305">
        <f t="shared" si="515"/>
        <v>9006349.8399999999</v>
      </c>
      <c r="L518" s="308"/>
      <c r="M518" s="308"/>
      <c r="N518" s="308"/>
      <c r="O518" s="308"/>
      <c r="P518" s="308"/>
      <c r="Q518" s="308"/>
      <c r="R518" s="305">
        <f t="shared" si="517"/>
        <v>0</v>
      </c>
      <c r="S518" s="308"/>
      <c r="T518" s="308"/>
      <c r="U518" s="308"/>
      <c r="V518" s="308"/>
      <c r="W518" s="308"/>
      <c r="X518" s="308"/>
      <c r="Y518" s="308"/>
      <c r="Z518" s="308"/>
      <c r="AA518" s="305">
        <f t="shared" si="543"/>
        <v>0</v>
      </c>
      <c r="AB518" s="305">
        <f t="shared" si="498"/>
        <v>0</v>
      </c>
      <c r="AC518" s="37">
        <f t="shared" si="499"/>
        <v>0</v>
      </c>
    </row>
    <row r="519" spans="1:29" ht="28.5" x14ac:dyDescent="0.2">
      <c r="B519" s="146" t="s">
        <v>1519</v>
      </c>
      <c r="C519" s="142" t="s">
        <v>1520</v>
      </c>
      <c r="D519" s="308">
        <v>0</v>
      </c>
      <c r="E519" s="387">
        <f>SUM('ADICIONES  2018'!C519:E519)</f>
        <v>2500000000</v>
      </c>
      <c r="F519" s="308"/>
      <c r="G519" s="308"/>
      <c r="H519" s="308"/>
      <c r="I519" s="308"/>
      <c r="J519" s="308"/>
      <c r="K519" s="305">
        <f t="shared" si="515"/>
        <v>2500000000</v>
      </c>
      <c r="L519" s="308"/>
      <c r="M519" s="308"/>
      <c r="N519" s="308"/>
      <c r="O519" s="308"/>
      <c r="P519" s="308"/>
      <c r="Q519" s="308"/>
      <c r="R519" s="305">
        <f t="shared" si="517"/>
        <v>0</v>
      </c>
      <c r="S519" s="308"/>
      <c r="T519" s="308"/>
      <c r="U519" s="308"/>
      <c r="V519" s="308"/>
      <c r="W519" s="308"/>
      <c r="X519" s="308"/>
      <c r="Y519" s="308"/>
      <c r="Z519" s="308"/>
      <c r="AA519" s="305">
        <f t="shared" si="543"/>
        <v>0</v>
      </c>
      <c r="AB519" s="305">
        <f t="shared" si="498"/>
        <v>0</v>
      </c>
      <c r="AC519" s="37">
        <f t="shared" si="499"/>
        <v>0</v>
      </c>
    </row>
    <row r="520" spans="1:29" s="21" customFormat="1" ht="75" x14ac:dyDescent="0.2">
      <c r="A520" s="95"/>
      <c r="B520" s="146" t="s">
        <v>1521</v>
      </c>
      <c r="C520" s="147" t="s">
        <v>1522</v>
      </c>
      <c r="D520" s="304">
        <v>0</v>
      </c>
      <c r="E520" s="387">
        <f>SUM('ADICIONES  2018'!C520:E520)</f>
        <v>4230000000</v>
      </c>
      <c r="F520" s="304"/>
      <c r="G520" s="304"/>
      <c r="H520" s="304"/>
      <c r="I520" s="304"/>
      <c r="J520" s="304"/>
      <c r="K520" s="307">
        <f t="shared" si="515"/>
        <v>4230000000</v>
      </c>
      <c r="L520" s="304"/>
      <c r="M520" s="304"/>
      <c r="N520" s="304"/>
      <c r="O520" s="304"/>
      <c r="P520" s="304"/>
      <c r="Q520" s="304"/>
      <c r="R520" s="307">
        <f t="shared" si="517"/>
        <v>0</v>
      </c>
      <c r="S520" s="304"/>
      <c r="T520" s="304"/>
      <c r="U520" s="304"/>
      <c r="V520" s="304"/>
      <c r="W520" s="304"/>
      <c r="X520" s="304"/>
      <c r="Y520" s="304"/>
      <c r="Z520" s="304"/>
      <c r="AA520" s="307">
        <f t="shared" si="543"/>
        <v>0</v>
      </c>
      <c r="AB520" s="307">
        <f t="shared" si="498"/>
        <v>0</v>
      </c>
      <c r="AC520" s="118">
        <f t="shared" si="499"/>
        <v>0</v>
      </c>
    </row>
    <row r="521" spans="1:29" ht="57" x14ac:dyDescent="0.2">
      <c r="B521" s="146" t="s">
        <v>1523</v>
      </c>
      <c r="C521" s="142" t="s">
        <v>1524</v>
      </c>
      <c r="D521" s="308">
        <v>0</v>
      </c>
      <c r="E521" s="387">
        <f>SUM('ADICIONES  2018'!C521:E521)</f>
        <v>2961000000</v>
      </c>
      <c r="F521" s="308"/>
      <c r="G521" s="308"/>
      <c r="H521" s="308"/>
      <c r="I521" s="308"/>
      <c r="J521" s="308"/>
      <c r="K521" s="305">
        <f t="shared" si="515"/>
        <v>2961000000</v>
      </c>
      <c r="L521" s="308"/>
      <c r="M521" s="308"/>
      <c r="N521" s="308"/>
      <c r="O521" s="308"/>
      <c r="P521" s="308"/>
      <c r="Q521" s="308"/>
      <c r="R521" s="305">
        <f t="shared" si="517"/>
        <v>0</v>
      </c>
      <c r="S521" s="308"/>
      <c r="T521" s="308"/>
      <c r="U521" s="308"/>
      <c r="V521" s="308"/>
      <c r="W521" s="308"/>
      <c r="X521" s="308"/>
      <c r="Y521" s="308"/>
      <c r="Z521" s="308"/>
      <c r="AA521" s="305">
        <f t="shared" si="543"/>
        <v>0</v>
      </c>
      <c r="AB521" s="305">
        <f t="shared" si="498"/>
        <v>0</v>
      </c>
      <c r="AC521" s="37">
        <f t="shared" si="499"/>
        <v>0</v>
      </c>
    </row>
    <row r="522" spans="1:29" s="21" customFormat="1" ht="75" x14ac:dyDescent="0.2">
      <c r="A522" s="95"/>
      <c r="B522" s="146" t="s">
        <v>1525</v>
      </c>
      <c r="C522" s="147" t="s">
        <v>1526</v>
      </c>
      <c r="D522" s="304">
        <v>0</v>
      </c>
      <c r="E522" s="387">
        <f>SUM('ADICIONES  2018'!C522:E522)</f>
        <v>2538000000</v>
      </c>
      <c r="F522" s="304"/>
      <c r="G522" s="304"/>
      <c r="H522" s="304"/>
      <c r="I522" s="304"/>
      <c r="J522" s="304"/>
      <c r="K522" s="307">
        <f t="shared" si="515"/>
        <v>2538000000</v>
      </c>
      <c r="L522" s="304"/>
      <c r="M522" s="304"/>
      <c r="N522" s="304"/>
      <c r="O522" s="304"/>
      <c r="P522" s="304"/>
      <c r="Q522" s="304"/>
      <c r="R522" s="307">
        <f t="shared" si="517"/>
        <v>0</v>
      </c>
      <c r="S522" s="304"/>
      <c r="T522" s="304"/>
      <c r="U522" s="304"/>
      <c r="V522" s="304"/>
      <c r="W522" s="304"/>
      <c r="X522" s="304"/>
      <c r="Y522" s="304"/>
      <c r="Z522" s="304"/>
      <c r="AA522" s="307">
        <f t="shared" si="543"/>
        <v>0</v>
      </c>
      <c r="AB522" s="307">
        <f t="shared" si="498"/>
        <v>0</v>
      </c>
      <c r="AC522" s="118">
        <f t="shared" si="499"/>
        <v>0</v>
      </c>
    </row>
    <row r="523" spans="1:29" ht="57" x14ac:dyDescent="0.2">
      <c r="B523" s="146" t="s">
        <v>1527</v>
      </c>
      <c r="C523" s="142" t="s">
        <v>1528</v>
      </c>
      <c r="D523" s="308">
        <v>0</v>
      </c>
      <c r="E523" s="387">
        <f>SUM('ADICIONES  2018'!C523:E523)</f>
        <v>2575657433.0599999</v>
      </c>
      <c r="F523" s="308"/>
      <c r="G523" s="308"/>
      <c r="H523" s="308"/>
      <c r="I523" s="308"/>
      <c r="J523" s="308"/>
      <c r="K523" s="305">
        <f t="shared" si="515"/>
        <v>2575657433.0599999</v>
      </c>
      <c r="L523" s="308"/>
      <c r="M523" s="308"/>
      <c r="N523" s="308"/>
      <c r="O523" s="308"/>
      <c r="P523" s="308"/>
      <c r="Q523" s="308"/>
      <c r="R523" s="305">
        <f t="shared" si="517"/>
        <v>0</v>
      </c>
      <c r="S523" s="308"/>
      <c r="T523" s="308"/>
      <c r="U523" s="308"/>
      <c r="V523" s="308"/>
      <c r="W523" s="308"/>
      <c r="X523" s="308"/>
      <c r="Y523" s="308"/>
      <c r="Z523" s="308"/>
      <c r="AA523" s="305">
        <f t="shared" si="543"/>
        <v>0</v>
      </c>
      <c r="AB523" s="305">
        <f t="shared" si="498"/>
        <v>0</v>
      </c>
      <c r="AC523" s="37">
        <f t="shared" si="499"/>
        <v>0</v>
      </c>
    </row>
    <row r="524" spans="1:29" ht="57" x14ac:dyDescent="0.2">
      <c r="B524" s="146" t="s">
        <v>1529</v>
      </c>
      <c r="C524" s="142" t="s">
        <v>1530</v>
      </c>
      <c r="D524" s="308">
        <v>0</v>
      </c>
      <c r="E524" s="387">
        <f>SUM('ADICIONES  2018'!C524:E524)</f>
        <v>4230000000</v>
      </c>
      <c r="F524" s="308"/>
      <c r="G524" s="308"/>
      <c r="H524" s="308"/>
      <c r="I524" s="308"/>
      <c r="J524" s="308"/>
      <c r="K524" s="305">
        <f t="shared" si="515"/>
        <v>4230000000</v>
      </c>
      <c r="L524" s="308"/>
      <c r="M524" s="308"/>
      <c r="N524" s="308"/>
      <c r="O524" s="308"/>
      <c r="P524" s="308"/>
      <c r="Q524" s="308"/>
      <c r="R524" s="305">
        <f t="shared" si="517"/>
        <v>0</v>
      </c>
      <c r="S524" s="308"/>
      <c r="T524" s="308"/>
      <c r="U524" s="308"/>
      <c r="V524" s="308"/>
      <c r="W524" s="308"/>
      <c r="X524" s="308"/>
      <c r="Y524" s="308"/>
      <c r="Z524" s="308"/>
      <c r="AA524" s="305">
        <f t="shared" si="543"/>
        <v>0</v>
      </c>
      <c r="AB524" s="305">
        <f t="shared" si="498"/>
        <v>0</v>
      </c>
      <c r="AC524" s="37">
        <f t="shared" si="499"/>
        <v>0</v>
      </c>
    </row>
    <row r="525" spans="1:29" s="21" customFormat="1" ht="60" x14ac:dyDescent="0.2">
      <c r="A525" s="95"/>
      <c r="B525" s="146" t="s">
        <v>1531</v>
      </c>
      <c r="C525" s="147" t="s">
        <v>1532</v>
      </c>
      <c r="D525" s="304">
        <v>0</v>
      </c>
      <c r="E525" s="387">
        <f>SUM('ADICIONES  2018'!C525:E525)</f>
        <v>2255411015</v>
      </c>
      <c r="F525" s="304"/>
      <c r="G525" s="304"/>
      <c r="H525" s="304"/>
      <c r="I525" s="304"/>
      <c r="J525" s="304"/>
      <c r="K525" s="307">
        <f t="shared" si="515"/>
        <v>2255411015</v>
      </c>
      <c r="L525" s="304"/>
      <c r="M525" s="304"/>
      <c r="N525" s="304"/>
      <c r="O525" s="304"/>
      <c r="P525" s="304"/>
      <c r="Q525" s="304"/>
      <c r="R525" s="307">
        <f t="shared" si="517"/>
        <v>0</v>
      </c>
      <c r="S525" s="304"/>
      <c r="T525" s="304"/>
      <c r="U525" s="304"/>
      <c r="V525" s="304"/>
      <c r="W525" s="304"/>
      <c r="X525" s="304"/>
      <c r="Y525" s="304"/>
      <c r="Z525" s="304"/>
      <c r="AA525" s="307">
        <f t="shared" si="543"/>
        <v>0</v>
      </c>
      <c r="AB525" s="307">
        <f t="shared" si="498"/>
        <v>0</v>
      </c>
      <c r="AC525" s="118">
        <f t="shared" si="499"/>
        <v>0</v>
      </c>
    </row>
    <row r="526" spans="1:29" ht="42.75" x14ac:dyDescent="0.2">
      <c r="B526" s="146" t="s">
        <v>1533</v>
      </c>
      <c r="C526" s="142" t="s">
        <v>1534</v>
      </c>
      <c r="D526" s="308">
        <v>0</v>
      </c>
      <c r="E526" s="387">
        <f>SUM('ADICIONES  2018'!C526:E526)</f>
        <v>5262625702</v>
      </c>
      <c r="F526" s="308"/>
      <c r="G526" s="308"/>
      <c r="H526" s="308"/>
      <c r="I526" s="308"/>
      <c r="J526" s="308"/>
      <c r="K526" s="305">
        <f t="shared" si="515"/>
        <v>5262625702</v>
      </c>
      <c r="L526" s="308"/>
      <c r="M526" s="308"/>
      <c r="N526" s="308"/>
      <c r="O526" s="308"/>
      <c r="P526" s="308"/>
      <c r="Q526" s="308"/>
      <c r="R526" s="305">
        <f t="shared" si="517"/>
        <v>0</v>
      </c>
      <c r="S526" s="308"/>
      <c r="T526" s="308"/>
      <c r="U526" s="308"/>
      <c r="V526" s="308"/>
      <c r="W526" s="308"/>
      <c r="X526" s="308"/>
      <c r="Y526" s="308"/>
      <c r="Z526" s="308"/>
      <c r="AA526" s="305">
        <f t="shared" si="543"/>
        <v>0</v>
      </c>
      <c r="AB526" s="305">
        <f t="shared" si="498"/>
        <v>0</v>
      </c>
      <c r="AC526" s="37">
        <f t="shared" si="499"/>
        <v>0</v>
      </c>
    </row>
    <row r="527" spans="1:29" ht="42.75" x14ac:dyDescent="0.2">
      <c r="B527" s="146" t="s">
        <v>1535</v>
      </c>
      <c r="C527" s="142" t="s">
        <v>1536</v>
      </c>
      <c r="D527" s="308">
        <v>0</v>
      </c>
      <c r="E527" s="387">
        <f>SUM('ADICIONES  2018'!C527:E527)</f>
        <v>9410468280</v>
      </c>
      <c r="F527" s="308"/>
      <c r="G527" s="308"/>
      <c r="H527" s="308"/>
      <c r="I527" s="308"/>
      <c r="J527" s="308"/>
      <c r="K527" s="305">
        <f t="shared" si="515"/>
        <v>9410468280</v>
      </c>
      <c r="L527" s="308"/>
      <c r="M527" s="308"/>
      <c r="N527" s="308"/>
      <c r="O527" s="308"/>
      <c r="P527" s="308"/>
      <c r="Q527" s="308"/>
      <c r="R527" s="305">
        <f t="shared" si="517"/>
        <v>0</v>
      </c>
      <c r="S527" s="308"/>
      <c r="T527" s="308"/>
      <c r="U527" s="308"/>
      <c r="V527" s="308"/>
      <c r="W527" s="308"/>
      <c r="X527" s="308"/>
      <c r="Y527" s="308"/>
      <c r="Z527" s="308"/>
      <c r="AA527" s="305">
        <f t="shared" si="543"/>
        <v>0</v>
      </c>
      <c r="AB527" s="305">
        <f t="shared" si="498"/>
        <v>0</v>
      </c>
      <c r="AC527" s="37">
        <f t="shared" si="499"/>
        <v>0</v>
      </c>
    </row>
    <row r="528" spans="1:29" ht="42.75" x14ac:dyDescent="0.2">
      <c r="B528" s="146" t="s">
        <v>1537</v>
      </c>
      <c r="C528" s="142" t="s">
        <v>1538</v>
      </c>
      <c r="D528" s="308">
        <v>0</v>
      </c>
      <c r="E528" s="387">
        <f>SUM('ADICIONES  2018'!C528:E528)</f>
        <v>3007214687</v>
      </c>
      <c r="F528" s="308"/>
      <c r="G528" s="308"/>
      <c r="H528" s="308"/>
      <c r="I528" s="308"/>
      <c r="J528" s="308"/>
      <c r="K528" s="305">
        <f t="shared" si="515"/>
        <v>3007214687</v>
      </c>
      <c r="L528" s="308"/>
      <c r="M528" s="308"/>
      <c r="N528" s="308"/>
      <c r="O528" s="308"/>
      <c r="P528" s="308"/>
      <c r="Q528" s="308"/>
      <c r="R528" s="305">
        <f t="shared" si="517"/>
        <v>0</v>
      </c>
      <c r="S528" s="308"/>
      <c r="T528" s="308"/>
      <c r="U528" s="308"/>
      <c r="V528" s="308"/>
      <c r="W528" s="308"/>
      <c r="X528" s="308"/>
      <c r="Y528" s="308"/>
      <c r="Z528" s="308"/>
      <c r="AA528" s="305">
        <f t="shared" si="543"/>
        <v>0</v>
      </c>
      <c r="AB528" s="305">
        <f t="shared" si="498"/>
        <v>0</v>
      </c>
      <c r="AC528" s="37">
        <f t="shared" si="499"/>
        <v>0</v>
      </c>
    </row>
    <row r="529" spans="1:29" ht="42.75" x14ac:dyDescent="0.2">
      <c r="B529" s="146" t="s">
        <v>1539</v>
      </c>
      <c r="C529" s="142" t="s">
        <v>1540</v>
      </c>
      <c r="D529" s="308">
        <v>0</v>
      </c>
      <c r="E529" s="387">
        <f>SUM('ADICIONES  2018'!C529:E529)</f>
        <v>2255411015</v>
      </c>
      <c r="F529" s="308"/>
      <c r="G529" s="308"/>
      <c r="H529" s="308"/>
      <c r="I529" s="308"/>
      <c r="J529" s="308"/>
      <c r="K529" s="305">
        <f t="shared" si="515"/>
        <v>2255411015</v>
      </c>
      <c r="L529" s="308"/>
      <c r="M529" s="308"/>
      <c r="N529" s="308"/>
      <c r="O529" s="308"/>
      <c r="P529" s="308"/>
      <c r="Q529" s="308"/>
      <c r="R529" s="305">
        <f t="shared" si="517"/>
        <v>0</v>
      </c>
      <c r="S529" s="308"/>
      <c r="T529" s="308"/>
      <c r="U529" s="308"/>
      <c r="V529" s="308"/>
      <c r="W529" s="308"/>
      <c r="X529" s="308"/>
      <c r="Y529" s="308"/>
      <c r="Z529" s="308"/>
      <c r="AA529" s="305">
        <f t="shared" si="543"/>
        <v>0</v>
      </c>
      <c r="AB529" s="305">
        <f t="shared" si="498"/>
        <v>0</v>
      </c>
      <c r="AC529" s="37">
        <f t="shared" si="499"/>
        <v>0</v>
      </c>
    </row>
    <row r="530" spans="1:29" s="21" customFormat="1" ht="60" x14ac:dyDescent="0.2">
      <c r="A530" s="95"/>
      <c r="B530" s="146" t="s">
        <v>1541</v>
      </c>
      <c r="C530" s="147" t="s">
        <v>1542</v>
      </c>
      <c r="D530" s="304">
        <v>0</v>
      </c>
      <c r="E530" s="387">
        <f>SUM('ADICIONES  2018'!C530:E530)</f>
        <v>2369302779</v>
      </c>
      <c r="F530" s="304"/>
      <c r="G530" s="304"/>
      <c r="H530" s="304"/>
      <c r="I530" s="304"/>
      <c r="J530" s="304"/>
      <c r="K530" s="307">
        <f t="shared" si="515"/>
        <v>2369302779</v>
      </c>
      <c r="L530" s="304"/>
      <c r="M530" s="304"/>
      <c r="N530" s="304"/>
      <c r="O530" s="304"/>
      <c r="P530" s="304"/>
      <c r="Q530" s="304"/>
      <c r="R530" s="307">
        <f t="shared" si="517"/>
        <v>0</v>
      </c>
      <c r="S530" s="304"/>
      <c r="T530" s="304"/>
      <c r="U530" s="304"/>
      <c r="V530" s="304"/>
      <c r="W530" s="304"/>
      <c r="X530" s="304"/>
      <c r="Y530" s="304"/>
      <c r="Z530" s="304"/>
      <c r="AA530" s="307">
        <f t="shared" si="543"/>
        <v>0</v>
      </c>
      <c r="AB530" s="307">
        <f t="shared" si="498"/>
        <v>0</v>
      </c>
      <c r="AC530" s="118">
        <f t="shared" si="499"/>
        <v>0</v>
      </c>
    </row>
    <row r="531" spans="1:29" ht="42.75" x14ac:dyDescent="0.2">
      <c r="B531" s="146" t="s">
        <v>1543</v>
      </c>
      <c r="C531" s="142" t="s">
        <v>1544</v>
      </c>
      <c r="D531" s="308">
        <v>0</v>
      </c>
      <c r="E531" s="387">
        <f>SUM('ADICIONES  2018'!C531:E531)</f>
        <v>2255411015</v>
      </c>
      <c r="F531" s="308"/>
      <c r="G531" s="308"/>
      <c r="H531" s="308"/>
      <c r="I531" s="308"/>
      <c r="J531" s="308"/>
      <c r="K531" s="305">
        <f t="shared" si="515"/>
        <v>2255411015</v>
      </c>
      <c r="L531" s="308"/>
      <c r="M531" s="308"/>
      <c r="N531" s="308"/>
      <c r="O531" s="308"/>
      <c r="P531" s="308"/>
      <c r="Q531" s="308"/>
      <c r="R531" s="305">
        <f t="shared" si="517"/>
        <v>0</v>
      </c>
      <c r="S531" s="308"/>
      <c r="T531" s="308"/>
      <c r="U531" s="308"/>
      <c r="V531" s="308"/>
      <c r="W531" s="308"/>
      <c r="X531" s="308"/>
      <c r="Y531" s="308"/>
      <c r="Z531" s="308"/>
      <c r="AA531" s="305">
        <f t="shared" si="543"/>
        <v>0</v>
      </c>
      <c r="AB531" s="305">
        <f t="shared" si="498"/>
        <v>0</v>
      </c>
      <c r="AC531" s="37">
        <f t="shared" si="499"/>
        <v>0</v>
      </c>
    </row>
    <row r="532" spans="1:29" ht="42.75" x14ac:dyDescent="0.2">
      <c r="B532" s="146" t="s">
        <v>1545</v>
      </c>
      <c r="C532" s="142" t="s">
        <v>1546</v>
      </c>
      <c r="D532" s="308">
        <v>0</v>
      </c>
      <c r="E532" s="387">
        <f>SUM('ADICIONES  2018'!C532:E532)</f>
        <v>4521016944</v>
      </c>
      <c r="F532" s="308"/>
      <c r="G532" s="308"/>
      <c r="H532" s="308"/>
      <c r="I532" s="308"/>
      <c r="J532" s="308"/>
      <c r="K532" s="305">
        <f t="shared" si="515"/>
        <v>4521016944</v>
      </c>
      <c r="L532" s="308"/>
      <c r="M532" s="308"/>
      <c r="N532" s="308"/>
      <c r="O532" s="308"/>
      <c r="P532" s="308"/>
      <c r="Q532" s="308"/>
      <c r="R532" s="305">
        <f t="shared" si="517"/>
        <v>0</v>
      </c>
      <c r="S532" s="308"/>
      <c r="T532" s="308"/>
      <c r="U532" s="308"/>
      <c r="V532" s="308"/>
      <c r="W532" s="308"/>
      <c r="X532" s="308"/>
      <c r="Y532" s="308"/>
      <c r="Z532" s="308"/>
      <c r="AA532" s="305">
        <f t="shared" si="543"/>
        <v>0</v>
      </c>
      <c r="AB532" s="305">
        <f t="shared" si="498"/>
        <v>0</v>
      </c>
      <c r="AC532" s="37">
        <f t="shared" si="499"/>
        <v>0</v>
      </c>
    </row>
    <row r="533" spans="1:29" ht="57" x14ac:dyDescent="0.2">
      <c r="B533" s="146" t="s">
        <v>1547</v>
      </c>
      <c r="C533" s="142" t="s">
        <v>1548</v>
      </c>
      <c r="D533" s="308">
        <v>0</v>
      </c>
      <c r="E533" s="387">
        <f>SUM('ADICIONES  2018'!C533:E533)</f>
        <v>3007214687</v>
      </c>
      <c r="F533" s="308"/>
      <c r="G533" s="308"/>
      <c r="H533" s="308"/>
      <c r="I533" s="308"/>
      <c r="J533" s="308"/>
      <c r="K533" s="305">
        <f t="shared" si="515"/>
        <v>3007214687</v>
      </c>
      <c r="L533" s="308"/>
      <c r="M533" s="308"/>
      <c r="N533" s="308"/>
      <c r="O533" s="308"/>
      <c r="P533" s="308"/>
      <c r="Q533" s="308"/>
      <c r="R533" s="305">
        <f t="shared" si="517"/>
        <v>0</v>
      </c>
      <c r="S533" s="308"/>
      <c r="T533" s="308"/>
      <c r="U533" s="308"/>
      <c r="V533" s="308"/>
      <c r="W533" s="308"/>
      <c r="X533" s="308"/>
      <c r="Y533" s="308"/>
      <c r="Z533" s="308"/>
      <c r="AA533" s="305">
        <f t="shared" si="543"/>
        <v>0</v>
      </c>
      <c r="AB533" s="305">
        <f t="shared" si="498"/>
        <v>0</v>
      </c>
      <c r="AC533" s="37">
        <f t="shared" si="499"/>
        <v>0</v>
      </c>
    </row>
    <row r="534" spans="1:29" ht="42.75" x14ac:dyDescent="0.2">
      <c r="B534" s="146" t="s">
        <v>1549</v>
      </c>
      <c r="C534" s="142" t="s">
        <v>1550</v>
      </c>
      <c r="D534" s="308">
        <v>0</v>
      </c>
      <c r="E534" s="387">
        <f>SUM('ADICIONES  2018'!C534:E534)</f>
        <v>1628774337</v>
      </c>
      <c r="F534" s="308"/>
      <c r="G534" s="308"/>
      <c r="H534" s="308"/>
      <c r="I534" s="308"/>
      <c r="J534" s="308"/>
      <c r="K534" s="305">
        <f t="shared" si="515"/>
        <v>1628774337</v>
      </c>
      <c r="L534" s="308"/>
      <c r="M534" s="308"/>
      <c r="N534" s="308"/>
      <c r="O534" s="308"/>
      <c r="P534" s="308"/>
      <c r="Q534" s="308"/>
      <c r="R534" s="305">
        <f t="shared" si="517"/>
        <v>0</v>
      </c>
      <c r="S534" s="308"/>
      <c r="T534" s="308"/>
      <c r="U534" s="308"/>
      <c r="V534" s="308"/>
      <c r="W534" s="308"/>
      <c r="X534" s="308"/>
      <c r="Y534" s="308"/>
      <c r="Z534" s="308"/>
      <c r="AA534" s="305">
        <f t="shared" si="543"/>
        <v>0</v>
      </c>
      <c r="AB534" s="305">
        <f t="shared" si="498"/>
        <v>0</v>
      </c>
      <c r="AC534" s="37">
        <f t="shared" si="499"/>
        <v>0</v>
      </c>
    </row>
    <row r="535" spans="1:29" ht="57" x14ac:dyDescent="0.2">
      <c r="B535" s="146" t="s">
        <v>1551</v>
      </c>
      <c r="C535" s="142" t="s">
        <v>1552</v>
      </c>
      <c r="D535" s="308">
        <v>0</v>
      </c>
      <c r="E535" s="387">
        <f>SUM('ADICIONES  2018'!C535:E535)</f>
        <v>2772946284</v>
      </c>
      <c r="F535" s="308"/>
      <c r="G535" s="308"/>
      <c r="H535" s="308"/>
      <c r="I535" s="308"/>
      <c r="J535" s="308"/>
      <c r="K535" s="305">
        <f t="shared" si="515"/>
        <v>2772946284</v>
      </c>
      <c r="L535" s="308"/>
      <c r="M535" s="308"/>
      <c r="N535" s="308"/>
      <c r="O535" s="308"/>
      <c r="P535" s="308"/>
      <c r="Q535" s="308"/>
      <c r="R535" s="305">
        <f t="shared" si="517"/>
        <v>0</v>
      </c>
      <c r="S535" s="308"/>
      <c r="T535" s="308"/>
      <c r="U535" s="308"/>
      <c r="V535" s="308"/>
      <c r="W535" s="308"/>
      <c r="X535" s="308"/>
      <c r="Y535" s="308"/>
      <c r="Z535" s="308"/>
      <c r="AA535" s="305">
        <f t="shared" si="543"/>
        <v>0</v>
      </c>
      <c r="AB535" s="305">
        <f t="shared" si="498"/>
        <v>0</v>
      </c>
      <c r="AC535" s="37">
        <f t="shared" si="499"/>
        <v>0</v>
      </c>
    </row>
    <row r="536" spans="1:29" s="21" customFormat="1" ht="60" x14ac:dyDescent="0.2">
      <c r="A536" s="95"/>
      <c r="B536" s="146" t="s">
        <v>1553</v>
      </c>
      <c r="C536" s="147" t="s">
        <v>1554</v>
      </c>
      <c r="D536" s="304">
        <v>0</v>
      </c>
      <c r="E536" s="387">
        <f>SUM('ADICIONES  2018'!C536:E536)</f>
        <v>3759018359</v>
      </c>
      <c r="F536" s="304"/>
      <c r="G536" s="304"/>
      <c r="H536" s="304"/>
      <c r="I536" s="304"/>
      <c r="J536" s="304"/>
      <c r="K536" s="307">
        <f t="shared" si="515"/>
        <v>3759018359</v>
      </c>
      <c r="L536" s="304"/>
      <c r="M536" s="304"/>
      <c r="N536" s="304"/>
      <c r="O536" s="304"/>
      <c r="P536" s="304"/>
      <c r="Q536" s="304"/>
      <c r="R536" s="307">
        <f t="shared" si="517"/>
        <v>0</v>
      </c>
      <c r="S536" s="304"/>
      <c r="T536" s="304"/>
      <c r="U536" s="304"/>
      <c r="V536" s="304"/>
      <c r="W536" s="304"/>
      <c r="X536" s="304"/>
      <c r="Y536" s="304"/>
      <c r="Z536" s="304"/>
      <c r="AA536" s="307">
        <f t="shared" si="543"/>
        <v>0</v>
      </c>
      <c r="AB536" s="307">
        <f t="shared" si="498"/>
        <v>0</v>
      </c>
      <c r="AC536" s="118">
        <f t="shared" si="499"/>
        <v>0</v>
      </c>
    </row>
    <row r="537" spans="1:29" ht="42.75" x14ac:dyDescent="0.2">
      <c r="B537" s="146" t="s">
        <v>1555</v>
      </c>
      <c r="C537" s="142" t="s">
        <v>1556</v>
      </c>
      <c r="D537" s="308">
        <v>0</v>
      </c>
      <c r="E537" s="387">
        <f>SUM('ADICIONES  2018'!C537:E537)</f>
        <v>1503607343</v>
      </c>
      <c r="F537" s="308"/>
      <c r="G537" s="308"/>
      <c r="H537" s="308"/>
      <c r="I537" s="308"/>
      <c r="J537" s="308"/>
      <c r="K537" s="305">
        <f t="shared" si="515"/>
        <v>1503607343</v>
      </c>
      <c r="L537" s="308"/>
      <c r="M537" s="308"/>
      <c r="N537" s="308"/>
      <c r="O537" s="308"/>
      <c r="P537" s="308"/>
      <c r="Q537" s="308"/>
      <c r="R537" s="305">
        <f t="shared" si="517"/>
        <v>0</v>
      </c>
      <c r="S537" s="308"/>
      <c r="T537" s="308"/>
      <c r="U537" s="308"/>
      <c r="V537" s="308"/>
      <c r="W537" s="308"/>
      <c r="X537" s="308"/>
      <c r="Y537" s="308"/>
      <c r="Z537" s="308"/>
      <c r="AA537" s="305">
        <f t="shared" si="543"/>
        <v>0</v>
      </c>
      <c r="AB537" s="305">
        <f t="shared" si="498"/>
        <v>0</v>
      </c>
      <c r="AC537" s="37">
        <f t="shared" si="499"/>
        <v>0</v>
      </c>
    </row>
    <row r="538" spans="1:29" ht="57" x14ac:dyDescent="0.2">
      <c r="B538" s="146" t="s">
        <v>1557</v>
      </c>
      <c r="C538" s="142" t="s">
        <v>1558</v>
      </c>
      <c r="D538" s="308">
        <v>0</v>
      </c>
      <c r="E538" s="387">
        <f>SUM('ADICIONES  2018'!C538:E538)</f>
        <v>3007214687</v>
      </c>
      <c r="F538" s="308"/>
      <c r="G538" s="308"/>
      <c r="H538" s="308"/>
      <c r="I538" s="308"/>
      <c r="J538" s="308"/>
      <c r="K538" s="305">
        <f t="shared" si="515"/>
        <v>3007214687</v>
      </c>
      <c r="L538" s="308"/>
      <c r="M538" s="308"/>
      <c r="N538" s="308"/>
      <c r="O538" s="308"/>
      <c r="P538" s="308"/>
      <c r="Q538" s="308"/>
      <c r="R538" s="305">
        <f t="shared" si="517"/>
        <v>0</v>
      </c>
      <c r="S538" s="308"/>
      <c r="T538" s="308"/>
      <c r="U538" s="308"/>
      <c r="V538" s="308"/>
      <c r="W538" s="308"/>
      <c r="X538" s="308"/>
      <c r="Y538" s="308"/>
      <c r="Z538" s="308"/>
      <c r="AA538" s="305">
        <f t="shared" si="543"/>
        <v>0</v>
      </c>
      <c r="AB538" s="305">
        <f t="shared" si="498"/>
        <v>0</v>
      </c>
      <c r="AC538" s="37">
        <f t="shared" si="499"/>
        <v>0</v>
      </c>
    </row>
    <row r="539" spans="1:29" ht="42.75" x14ac:dyDescent="0.2">
      <c r="B539" s="146" t="s">
        <v>1559</v>
      </c>
      <c r="C539" s="142" t="s">
        <v>1560</v>
      </c>
      <c r="D539" s="308">
        <v>0</v>
      </c>
      <c r="E539" s="387">
        <f>SUM('ADICIONES  2018'!C539:E539)</f>
        <v>2255411015</v>
      </c>
      <c r="F539" s="308"/>
      <c r="G539" s="308"/>
      <c r="H539" s="308"/>
      <c r="I539" s="308"/>
      <c r="J539" s="308"/>
      <c r="K539" s="305">
        <f t="shared" si="515"/>
        <v>2255411015</v>
      </c>
      <c r="L539" s="308"/>
      <c r="M539" s="308"/>
      <c r="N539" s="308"/>
      <c r="O539" s="308"/>
      <c r="P539" s="308"/>
      <c r="Q539" s="308"/>
      <c r="R539" s="305">
        <f t="shared" si="517"/>
        <v>0</v>
      </c>
      <c r="S539" s="308"/>
      <c r="T539" s="308"/>
      <c r="U539" s="308"/>
      <c r="V539" s="308"/>
      <c r="W539" s="308"/>
      <c r="X539" s="308"/>
      <c r="Y539" s="308"/>
      <c r="Z539" s="308"/>
      <c r="AA539" s="305">
        <f t="shared" si="543"/>
        <v>0</v>
      </c>
      <c r="AB539" s="305">
        <f t="shared" si="498"/>
        <v>0</v>
      </c>
      <c r="AC539" s="37">
        <f t="shared" si="499"/>
        <v>0</v>
      </c>
    </row>
    <row r="540" spans="1:29" ht="42.75" x14ac:dyDescent="0.2">
      <c r="B540" s="146" t="s">
        <v>1561</v>
      </c>
      <c r="C540" s="142" t="s">
        <v>1562</v>
      </c>
      <c r="D540" s="308">
        <v>0</v>
      </c>
      <c r="E540" s="387">
        <f>SUM('ADICIONES  2018'!C540:E540)</f>
        <v>3869233323</v>
      </c>
      <c r="F540" s="308"/>
      <c r="G540" s="308"/>
      <c r="H540" s="308"/>
      <c r="I540" s="308"/>
      <c r="J540" s="308"/>
      <c r="K540" s="305">
        <f t="shared" si="515"/>
        <v>3869233323</v>
      </c>
      <c r="L540" s="308"/>
      <c r="M540" s="308"/>
      <c r="N540" s="308"/>
      <c r="O540" s="308"/>
      <c r="P540" s="308"/>
      <c r="Q540" s="308"/>
      <c r="R540" s="305">
        <f t="shared" si="517"/>
        <v>0</v>
      </c>
      <c r="S540" s="308"/>
      <c r="T540" s="308"/>
      <c r="U540" s="308"/>
      <c r="V540" s="308"/>
      <c r="W540" s="308"/>
      <c r="X540" s="308"/>
      <c r="Y540" s="308"/>
      <c r="Z540" s="308"/>
      <c r="AA540" s="305">
        <f t="shared" si="543"/>
        <v>0</v>
      </c>
      <c r="AB540" s="305">
        <f t="shared" si="498"/>
        <v>0</v>
      </c>
      <c r="AC540" s="37">
        <f t="shared" si="499"/>
        <v>0</v>
      </c>
    </row>
    <row r="541" spans="1:29" ht="42.75" x14ac:dyDescent="0.2">
      <c r="B541" s="146" t="s">
        <v>1563</v>
      </c>
      <c r="C541" s="142" t="s">
        <v>1564</v>
      </c>
      <c r="D541" s="308">
        <v>0</v>
      </c>
      <c r="E541" s="387">
        <f>SUM('ADICIONES  2018'!C541:E541)</f>
        <v>15000000000</v>
      </c>
      <c r="F541" s="308"/>
      <c r="G541" s="308"/>
      <c r="H541" s="308"/>
      <c r="I541" s="308"/>
      <c r="J541" s="308"/>
      <c r="K541" s="305">
        <f t="shared" si="515"/>
        <v>15000000000</v>
      </c>
      <c r="L541" s="308"/>
      <c r="M541" s="308"/>
      <c r="N541" s="308"/>
      <c r="O541" s="308"/>
      <c r="P541" s="308"/>
      <c r="Q541" s="308"/>
      <c r="R541" s="305">
        <f t="shared" si="517"/>
        <v>0</v>
      </c>
      <c r="S541" s="308"/>
      <c r="T541" s="308"/>
      <c r="U541" s="308"/>
      <c r="V541" s="308"/>
      <c r="W541" s="308"/>
      <c r="X541" s="308"/>
      <c r="Y541" s="308"/>
      <c r="Z541" s="308"/>
      <c r="AA541" s="305">
        <f t="shared" si="543"/>
        <v>0</v>
      </c>
      <c r="AB541" s="305">
        <f t="shared" si="498"/>
        <v>0</v>
      </c>
      <c r="AC541" s="37">
        <f t="shared" si="499"/>
        <v>0</v>
      </c>
    </row>
    <row r="542" spans="1:29" s="21" customFormat="1" ht="45" x14ac:dyDescent="0.2">
      <c r="A542" s="95"/>
      <c r="B542" s="146" t="s">
        <v>1565</v>
      </c>
      <c r="C542" s="147" t="s">
        <v>1566</v>
      </c>
      <c r="D542" s="304">
        <v>0</v>
      </c>
      <c r="E542" s="387">
        <f>SUM('ADICIONES  2018'!C542:E542)</f>
        <v>79704173.879999995</v>
      </c>
      <c r="F542" s="304"/>
      <c r="G542" s="304"/>
      <c r="H542" s="304"/>
      <c r="I542" s="304"/>
      <c r="J542" s="304"/>
      <c r="K542" s="307">
        <f t="shared" si="515"/>
        <v>79704173.879999995</v>
      </c>
      <c r="L542" s="304"/>
      <c r="M542" s="304"/>
      <c r="N542" s="304"/>
      <c r="O542" s="304"/>
      <c r="P542" s="304"/>
      <c r="Q542" s="304"/>
      <c r="R542" s="307">
        <f t="shared" si="517"/>
        <v>0</v>
      </c>
      <c r="S542" s="304"/>
      <c r="T542" s="304"/>
      <c r="U542" s="304"/>
      <c r="V542" s="304"/>
      <c r="W542" s="304"/>
      <c r="X542" s="304"/>
      <c r="Y542" s="304"/>
      <c r="Z542" s="304"/>
      <c r="AA542" s="307">
        <f t="shared" si="543"/>
        <v>0</v>
      </c>
      <c r="AB542" s="307">
        <f t="shared" si="498"/>
        <v>0</v>
      </c>
      <c r="AC542" s="118">
        <f t="shared" si="499"/>
        <v>0</v>
      </c>
    </row>
    <row r="543" spans="1:29" s="82" customFormat="1" ht="31.5" x14ac:dyDescent="0.2">
      <c r="A543" s="399"/>
      <c r="B543" s="138" t="s">
        <v>941</v>
      </c>
      <c r="C543" s="143" t="s">
        <v>1567</v>
      </c>
      <c r="D543" s="109">
        <f>SUM(D544:D545)</f>
        <v>0</v>
      </c>
      <c r="E543" s="154">
        <f>SUM('ADICIONES  2018'!C543:E543)</f>
        <v>17241721416.599998</v>
      </c>
      <c r="F543" s="109">
        <f t="shared" ref="F543:J543" si="547">SUM(F544:F545)</f>
        <v>0</v>
      </c>
      <c r="G543" s="109">
        <f t="shared" si="547"/>
        <v>0</v>
      </c>
      <c r="H543" s="109">
        <f t="shared" si="547"/>
        <v>0</v>
      </c>
      <c r="I543" s="109">
        <f t="shared" si="547"/>
        <v>0</v>
      </c>
      <c r="J543" s="109">
        <f t="shared" si="547"/>
        <v>0</v>
      </c>
      <c r="K543" s="303">
        <f t="shared" si="515"/>
        <v>17241721416.599998</v>
      </c>
      <c r="L543" s="109">
        <f t="shared" ref="L543:Q543" si="548">SUM(L544:L545)</f>
        <v>0</v>
      </c>
      <c r="M543" s="109">
        <f t="shared" si="548"/>
        <v>0</v>
      </c>
      <c r="N543" s="109">
        <f t="shared" si="548"/>
        <v>0</v>
      </c>
      <c r="O543" s="109">
        <f t="shared" si="548"/>
        <v>0</v>
      </c>
      <c r="P543" s="109">
        <f t="shared" si="548"/>
        <v>0</v>
      </c>
      <c r="Q543" s="109">
        <f t="shared" si="548"/>
        <v>0</v>
      </c>
      <c r="R543" s="303">
        <f t="shared" si="517"/>
        <v>0</v>
      </c>
      <c r="S543" s="109">
        <f t="shared" ref="S543:Y543" si="549">SUM(S544:S545)</f>
        <v>0</v>
      </c>
      <c r="T543" s="109">
        <f t="shared" si="549"/>
        <v>0</v>
      </c>
      <c r="U543" s="109">
        <f t="shared" si="549"/>
        <v>0</v>
      </c>
      <c r="V543" s="109">
        <f t="shared" si="549"/>
        <v>0</v>
      </c>
      <c r="W543" s="109">
        <f t="shared" si="549"/>
        <v>0</v>
      </c>
      <c r="X543" s="109">
        <f t="shared" si="549"/>
        <v>0</v>
      </c>
      <c r="Y543" s="109">
        <f t="shared" si="549"/>
        <v>0</v>
      </c>
      <c r="Z543" s="109">
        <f t="shared" ref="Z543" si="550">SUM(Z544:Z545)</f>
        <v>0</v>
      </c>
      <c r="AA543" s="303">
        <f t="shared" si="543"/>
        <v>0</v>
      </c>
      <c r="AB543" s="303">
        <f t="shared" si="498"/>
        <v>0</v>
      </c>
      <c r="AC543" s="108">
        <f t="shared" si="499"/>
        <v>0</v>
      </c>
    </row>
    <row r="544" spans="1:29" ht="28.5" x14ac:dyDescent="0.2">
      <c r="B544" s="146" t="s">
        <v>942</v>
      </c>
      <c r="C544" s="142" t="s">
        <v>1568</v>
      </c>
      <c r="D544" s="308">
        <v>0</v>
      </c>
      <c r="E544" s="387">
        <f>SUM('ADICIONES  2018'!C544:E544)</f>
        <v>243113730.25999999</v>
      </c>
      <c r="F544" s="308"/>
      <c r="G544" s="308"/>
      <c r="H544" s="308"/>
      <c r="I544" s="308"/>
      <c r="J544" s="308"/>
      <c r="K544" s="305">
        <f t="shared" si="515"/>
        <v>243113730.25999999</v>
      </c>
      <c r="L544" s="308"/>
      <c r="M544" s="308"/>
      <c r="N544" s="308"/>
      <c r="O544" s="308"/>
      <c r="P544" s="308"/>
      <c r="Q544" s="308"/>
      <c r="R544" s="305">
        <f t="shared" si="517"/>
        <v>0</v>
      </c>
      <c r="S544" s="308"/>
      <c r="T544" s="308"/>
      <c r="U544" s="308"/>
      <c r="V544" s="308"/>
      <c r="W544" s="308"/>
      <c r="X544" s="308"/>
      <c r="Y544" s="308"/>
      <c r="Z544" s="308"/>
      <c r="AA544" s="305">
        <f t="shared" si="543"/>
        <v>0</v>
      </c>
      <c r="AB544" s="305">
        <f t="shared" si="498"/>
        <v>0</v>
      </c>
      <c r="AC544" s="37">
        <f t="shared" si="499"/>
        <v>0</v>
      </c>
    </row>
    <row r="545" spans="1:29" s="21" customFormat="1" ht="30" x14ac:dyDescent="0.2">
      <c r="A545" s="95"/>
      <c r="B545" s="146" t="s">
        <v>942</v>
      </c>
      <c r="C545" s="147" t="s">
        <v>1568</v>
      </c>
      <c r="D545" s="304">
        <v>0</v>
      </c>
      <c r="E545" s="387">
        <f>SUM('ADICIONES  2018'!C545:E545)</f>
        <v>16998607686.34</v>
      </c>
      <c r="F545" s="304"/>
      <c r="G545" s="304"/>
      <c r="H545" s="304"/>
      <c r="I545" s="304"/>
      <c r="J545" s="304"/>
      <c r="K545" s="307">
        <f t="shared" si="515"/>
        <v>16998607686.34</v>
      </c>
      <c r="L545" s="304"/>
      <c r="M545" s="304"/>
      <c r="N545" s="304"/>
      <c r="O545" s="304"/>
      <c r="P545" s="304"/>
      <c r="Q545" s="304"/>
      <c r="R545" s="307">
        <f t="shared" si="517"/>
        <v>0</v>
      </c>
      <c r="S545" s="304"/>
      <c r="T545" s="304"/>
      <c r="U545" s="304"/>
      <c r="V545" s="304"/>
      <c r="W545" s="304"/>
      <c r="X545" s="304"/>
      <c r="Y545" s="304"/>
      <c r="Z545" s="304"/>
      <c r="AA545" s="307">
        <f t="shared" si="543"/>
        <v>0</v>
      </c>
      <c r="AB545" s="307">
        <f t="shared" si="498"/>
        <v>0</v>
      </c>
      <c r="AC545" s="118">
        <f t="shared" si="499"/>
        <v>0</v>
      </c>
    </row>
    <row r="546" spans="1:29" s="82" customFormat="1" ht="15.75" x14ac:dyDescent="0.2">
      <c r="A546" s="399"/>
      <c r="B546" s="138" t="s">
        <v>943</v>
      </c>
      <c r="C546" s="143" t="s">
        <v>1569</v>
      </c>
      <c r="D546" s="109">
        <f>+D547</f>
        <v>0</v>
      </c>
      <c r="E546" s="154">
        <f>SUM('ADICIONES  2018'!C546:E546)</f>
        <v>376478681</v>
      </c>
      <c r="F546" s="109">
        <f t="shared" ref="F546:J546" si="551">+F547</f>
        <v>0</v>
      </c>
      <c r="G546" s="109">
        <f t="shared" si="551"/>
        <v>0</v>
      </c>
      <c r="H546" s="109">
        <f t="shared" si="551"/>
        <v>0</v>
      </c>
      <c r="I546" s="109">
        <f t="shared" si="551"/>
        <v>0</v>
      </c>
      <c r="J546" s="109">
        <f t="shared" si="551"/>
        <v>0</v>
      </c>
      <c r="K546" s="303">
        <f t="shared" si="515"/>
        <v>376478681</v>
      </c>
      <c r="L546" s="109">
        <f t="shared" ref="L546:Q546" si="552">+L547</f>
        <v>0</v>
      </c>
      <c r="M546" s="109">
        <f t="shared" si="552"/>
        <v>0</v>
      </c>
      <c r="N546" s="109">
        <f t="shared" si="552"/>
        <v>0</v>
      </c>
      <c r="O546" s="109">
        <f t="shared" si="552"/>
        <v>0</v>
      </c>
      <c r="P546" s="109">
        <f t="shared" si="552"/>
        <v>0</v>
      </c>
      <c r="Q546" s="109">
        <f t="shared" si="552"/>
        <v>0</v>
      </c>
      <c r="R546" s="303">
        <f t="shared" si="517"/>
        <v>0</v>
      </c>
      <c r="S546" s="109">
        <f t="shared" ref="S546:Z546" si="553">+S547</f>
        <v>0</v>
      </c>
      <c r="T546" s="109">
        <f t="shared" si="553"/>
        <v>0</v>
      </c>
      <c r="U546" s="109">
        <f t="shared" si="553"/>
        <v>0</v>
      </c>
      <c r="V546" s="109">
        <f t="shared" si="553"/>
        <v>0</v>
      </c>
      <c r="W546" s="109">
        <f t="shared" si="553"/>
        <v>0</v>
      </c>
      <c r="X546" s="109">
        <f t="shared" si="553"/>
        <v>0</v>
      </c>
      <c r="Y546" s="109">
        <f t="shared" si="553"/>
        <v>0</v>
      </c>
      <c r="Z546" s="109">
        <f t="shared" si="553"/>
        <v>0</v>
      </c>
      <c r="AA546" s="303">
        <f t="shared" si="543"/>
        <v>0</v>
      </c>
      <c r="AB546" s="303">
        <f t="shared" si="498"/>
        <v>0</v>
      </c>
      <c r="AC546" s="108">
        <f t="shared" si="499"/>
        <v>0</v>
      </c>
    </row>
    <row r="547" spans="1:29" x14ac:dyDescent="0.2">
      <c r="B547" s="139" t="s">
        <v>944</v>
      </c>
      <c r="C547" s="142" t="s">
        <v>1569</v>
      </c>
      <c r="D547" s="308">
        <v>0</v>
      </c>
      <c r="E547" s="387">
        <f>SUM('ADICIONES  2018'!C547:E547)</f>
        <v>376478681</v>
      </c>
      <c r="F547" s="308"/>
      <c r="G547" s="308"/>
      <c r="H547" s="308"/>
      <c r="I547" s="308"/>
      <c r="J547" s="308"/>
      <c r="K547" s="305">
        <f t="shared" si="515"/>
        <v>376478681</v>
      </c>
      <c r="L547" s="308"/>
      <c r="M547" s="308"/>
      <c r="N547" s="308"/>
      <c r="O547" s="308"/>
      <c r="P547" s="308"/>
      <c r="Q547" s="308"/>
      <c r="R547" s="305">
        <f t="shared" si="517"/>
        <v>0</v>
      </c>
      <c r="S547" s="308"/>
      <c r="T547" s="308"/>
      <c r="U547" s="308"/>
      <c r="V547" s="308"/>
      <c r="W547" s="308"/>
      <c r="X547" s="308"/>
      <c r="Y547" s="308"/>
      <c r="Z547" s="308"/>
      <c r="AA547" s="305">
        <f t="shared" si="543"/>
        <v>0</v>
      </c>
      <c r="AB547" s="305">
        <f t="shared" si="498"/>
        <v>0</v>
      </c>
      <c r="AC547" s="37">
        <f t="shared" si="499"/>
        <v>0</v>
      </c>
    </row>
    <row r="548" spans="1:29" s="82" customFormat="1" ht="15.75" x14ac:dyDescent="0.2">
      <c r="A548" s="399"/>
      <c r="B548" s="138" t="s">
        <v>945</v>
      </c>
      <c r="C548" s="143" t="s">
        <v>1570</v>
      </c>
      <c r="D548" s="109">
        <f>+D549</f>
        <v>0</v>
      </c>
      <c r="E548" s="154">
        <f>SUM('ADICIONES  2018'!C548:E548)</f>
        <v>51016718</v>
      </c>
      <c r="F548" s="109">
        <f t="shared" ref="F548:J548" si="554">+F549</f>
        <v>0</v>
      </c>
      <c r="G548" s="109">
        <f t="shared" si="554"/>
        <v>0</v>
      </c>
      <c r="H548" s="109">
        <f t="shared" si="554"/>
        <v>0</v>
      </c>
      <c r="I548" s="109">
        <f t="shared" si="554"/>
        <v>0</v>
      </c>
      <c r="J548" s="109">
        <f t="shared" si="554"/>
        <v>0</v>
      </c>
      <c r="K548" s="303">
        <f t="shared" si="515"/>
        <v>51016718</v>
      </c>
      <c r="L548" s="109">
        <f t="shared" ref="L548:Q548" si="555">+L549</f>
        <v>0</v>
      </c>
      <c r="M548" s="109">
        <f t="shared" si="555"/>
        <v>0</v>
      </c>
      <c r="N548" s="109">
        <f t="shared" si="555"/>
        <v>0</v>
      </c>
      <c r="O548" s="109">
        <f t="shared" si="555"/>
        <v>0</v>
      </c>
      <c r="P548" s="109">
        <f t="shared" si="555"/>
        <v>0</v>
      </c>
      <c r="Q548" s="109">
        <f t="shared" si="555"/>
        <v>0</v>
      </c>
      <c r="R548" s="303">
        <f t="shared" si="517"/>
        <v>0</v>
      </c>
      <c r="S548" s="109">
        <f t="shared" ref="S548:Z548" si="556">+S549</f>
        <v>0</v>
      </c>
      <c r="T548" s="109">
        <f t="shared" si="556"/>
        <v>0</v>
      </c>
      <c r="U548" s="109">
        <f t="shared" si="556"/>
        <v>0</v>
      </c>
      <c r="V548" s="109">
        <f t="shared" si="556"/>
        <v>0</v>
      </c>
      <c r="W548" s="109">
        <f t="shared" si="556"/>
        <v>0</v>
      </c>
      <c r="X548" s="109">
        <f t="shared" si="556"/>
        <v>0</v>
      </c>
      <c r="Y548" s="109">
        <f t="shared" si="556"/>
        <v>0</v>
      </c>
      <c r="Z548" s="109">
        <f t="shared" si="556"/>
        <v>0</v>
      </c>
      <c r="AA548" s="303">
        <f t="shared" si="543"/>
        <v>0</v>
      </c>
      <c r="AB548" s="303">
        <f t="shared" si="498"/>
        <v>0</v>
      </c>
      <c r="AC548" s="108">
        <f t="shared" si="499"/>
        <v>0</v>
      </c>
    </row>
    <row r="549" spans="1:29" s="21" customFormat="1" x14ac:dyDescent="0.2">
      <c r="A549" s="95"/>
      <c r="B549" s="146" t="s">
        <v>946</v>
      </c>
      <c r="C549" s="147" t="s">
        <v>1571</v>
      </c>
      <c r="D549" s="304">
        <v>0</v>
      </c>
      <c r="E549" s="387">
        <f>SUM('ADICIONES  2018'!C549:E549)</f>
        <v>51016718</v>
      </c>
      <c r="F549" s="304"/>
      <c r="G549" s="304"/>
      <c r="H549" s="304"/>
      <c r="I549" s="304"/>
      <c r="J549" s="304"/>
      <c r="K549" s="307">
        <f t="shared" si="515"/>
        <v>51016718</v>
      </c>
      <c r="L549" s="304"/>
      <c r="M549" s="304"/>
      <c r="N549" s="304"/>
      <c r="O549" s="304"/>
      <c r="P549" s="304"/>
      <c r="Q549" s="304"/>
      <c r="R549" s="307">
        <f t="shared" si="517"/>
        <v>0</v>
      </c>
      <c r="S549" s="304"/>
      <c r="T549" s="304"/>
      <c r="U549" s="304"/>
      <c r="V549" s="304"/>
      <c r="W549" s="304"/>
      <c r="X549" s="304"/>
      <c r="Y549" s="304"/>
      <c r="Z549" s="304"/>
      <c r="AA549" s="307">
        <f t="shared" si="543"/>
        <v>0</v>
      </c>
      <c r="AB549" s="307">
        <f t="shared" si="498"/>
        <v>0</v>
      </c>
      <c r="AC549" s="118">
        <f t="shared" si="499"/>
        <v>0</v>
      </c>
    </row>
    <row r="550" spans="1:29" s="82" customFormat="1" ht="15.75" x14ac:dyDescent="0.2">
      <c r="A550" s="399"/>
      <c r="B550" s="138" t="s">
        <v>947</v>
      </c>
      <c r="C550" s="143" t="s">
        <v>1572</v>
      </c>
      <c r="D550" s="109">
        <f>+D551</f>
        <v>0</v>
      </c>
      <c r="E550" s="154">
        <f>SUM('ADICIONES  2018'!C550:E550)</f>
        <v>26646143</v>
      </c>
      <c r="F550" s="109">
        <f t="shared" ref="F550:J550" si="557">+F551</f>
        <v>0</v>
      </c>
      <c r="G550" s="109">
        <f t="shared" si="557"/>
        <v>0</v>
      </c>
      <c r="H550" s="109">
        <f t="shared" si="557"/>
        <v>0</v>
      </c>
      <c r="I550" s="109">
        <f t="shared" si="557"/>
        <v>0</v>
      </c>
      <c r="J550" s="109">
        <f t="shared" si="557"/>
        <v>0</v>
      </c>
      <c r="K550" s="303">
        <f t="shared" si="515"/>
        <v>26646143</v>
      </c>
      <c r="L550" s="109">
        <f t="shared" ref="L550:Q550" si="558">+L551</f>
        <v>0</v>
      </c>
      <c r="M550" s="109">
        <f t="shared" si="558"/>
        <v>0</v>
      </c>
      <c r="N550" s="109">
        <f t="shared" si="558"/>
        <v>0</v>
      </c>
      <c r="O550" s="109">
        <f t="shared" si="558"/>
        <v>0</v>
      </c>
      <c r="P550" s="109">
        <f t="shared" si="558"/>
        <v>0</v>
      </c>
      <c r="Q550" s="109">
        <f t="shared" si="558"/>
        <v>0</v>
      </c>
      <c r="R550" s="303">
        <f t="shared" si="517"/>
        <v>0</v>
      </c>
      <c r="S550" s="109">
        <f t="shared" ref="S550:Z550" si="559">+S551</f>
        <v>0</v>
      </c>
      <c r="T550" s="109">
        <f t="shared" si="559"/>
        <v>0</v>
      </c>
      <c r="U550" s="109">
        <f t="shared" si="559"/>
        <v>0</v>
      </c>
      <c r="V550" s="109">
        <f t="shared" si="559"/>
        <v>0</v>
      </c>
      <c r="W550" s="109">
        <f t="shared" si="559"/>
        <v>0</v>
      </c>
      <c r="X550" s="109">
        <f t="shared" si="559"/>
        <v>0</v>
      </c>
      <c r="Y550" s="109">
        <f t="shared" si="559"/>
        <v>0</v>
      </c>
      <c r="Z550" s="109">
        <f t="shared" si="559"/>
        <v>0</v>
      </c>
      <c r="AA550" s="303">
        <f t="shared" si="543"/>
        <v>0</v>
      </c>
      <c r="AB550" s="303">
        <f t="shared" si="498"/>
        <v>0</v>
      </c>
      <c r="AC550" s="108">
        <f t="shared" si="499"/>
        <v>0</v>
      </c>
    </row>
    <row r="551" spans="1:29" s="21" customFormat="1" x14ac:dyDescent="0.2">
      <c r="A551" s="95"/>
      <c r="B551" s="146" t="s">
        <v>948</v>
      </c>
      <c r="C551" s="147" t="s">
        <v>1573</v>
      </c>
      <c r="D551" s="304">
        <v>0</v>
      </c>
      <c r="E551" s="387">
        <f>SUM('ADICIONES  2018'!C551:E551)</f>
        <v>26646143</v>
      </c>
      <c r="F551" s="304"/>
      <c r="G551" s="304"/>
      <c r="H551" s="304"/>
      <c r="I551" s="304"/>
      <c r="J551" s="304"/>
      <c r="K551" s="307">
        <f t="shared" si="515"/>
        <v>26646143</v>
      </c>
      <c r="L551" s="304"/>
      <c r="M551" s="304"/>
      <c r="N551" s="304"/>
      <c r="O551" s="304"/>
      <c r="P551" s="304"/>
      <c r="Q551" s="304"/>
      <c r="R551" s="307">
        <f t="shared" si="517"/>
        <v>0</v>
      </c>
      <c r="S551" s="304"/>
      <c r="T551" s="304"/>
      <c r="U551" s="304"/>
      <c r="V551" s="304"/>
      <c r="W551" s="304"/>
      <c r="X551" s="304"/>
      <c r="Y551" s="304"/>
      <c r="Z551" s="304"/>
      <c r="AA551" s="307">
        <f t="shared" si="543"/>
        <v>0</v>
      </c>
      <c r="AB551" s="307">
        <f t="shared" si="498"/>
        <v>0</v>
      </c>
      <c r="AC551" s="118">
        <f t="shared" si="499"/>
        <v>0</v>
      </c>
    </row>
    <row r="552" spans="1:29" s="82" customFormat="1" ht="31.5" x14ac:dyDescent="0.2">
      <c r="A552" s="399"/>
      <c r="B552" s="138" t="s">
        <v>949</v>
      </c>
      <c r="C552" s="143" t="s">
        <v>1574</v>
      </c>
      <c r="D552" s="109">
        <f>+D553</f>
        <v>0</v>
      </c>
      <c r="E552" s="154">
        <f>SUM('ADICIONES  2018'!C552:E552)</f>
        <v>586666.66</v>
      </c>
      <c r="F552" s="109">
        <f t="shared" ref="F552:J552" si="560">+F553</f>
        <v>0</v>
      </c>
      <c r="G552" s="109">
        <f t="shared" si="560"/>
        <v>0</v>
      </c>
      <c r="H552" s="109">
        <f t="shared" si="560"/>
        <v>0</v>
      </c>
      <c r="I552" s="109">
        <f t="shared" si="560"/>
        <v>0</v>
      </c>
      <c r="J552" s="109">
        <f t="shared" si="560"/>
        <v>0</v>
      </c>
      <c r="K552" s="303">
        <f t="shared" si="515"/>
        <v>586666.66</v>
      </c>
      <c r="L552" s="109">
        <f t="shared" ref="L552:Q552" si="561">+L553</f>
        <v>0</v>
      </c>
      <c r="M552" s="109">
        <f t="shared" si="561"/>
        <v>0</v>
      </c>
      <c r="N552" s="109">
        <f t="shared" si="561"/>
        <v>0</v>
      </c>
      <c r="O552" s="109">
        <f t="shared" si="561"/>
        <v>0</v>
      </c>
      <c r="P552" s="109">
        <f t="shared" si="561"/>
        <v>0</v>
      </c>
      <c r="Q552" s="109">
        <f t="shared" si="561"/>
        <v>0</v>
      </c>
      <c r="R552" s="303">
        <f t="shared" si="517"/>
        <v>0</v>
      </c>
      <c r="S552" s="109">
        <f t="shared" ref="S552:Z552" si="562">+S553</f>
        <v>0</v>
      </c>
      <c r="T552" s="109">
        <f t="shared" si="562"/>
        <v>0</v>
      </c>
      <c r="U552" s="109">
        <f t="shared" si="562"/>
        <v>0</v>
      </c>
      <c r="V552" s="109">
        <f t="shared" si="562"/>
        <v>0</v>
      </c>
      <c r="W552" s="109">
        <f t="shared" si="562"/>
        <v>0</v>
      </c>
      <c r="X552" s="109">
        <f t="shared" si="562"/>
        <v>0</v>
      </c>
      <c r="Y552" s="109">
        <f t="shared" si="562"/>
        <v>0</v>
      </c>
      <c r="Z552" s="109">
        <f t="shared" si="562"/>
        <v>0</v>
      </c>
      <c r="AA552" s="303">
        <f t="shared" si="543"/>
        <v>0</v>
      </c>
      <c r="AB552" s="303">
        <f t="shared" si="498"/>
        <v>0</v>
      </c>
      <c r="AC552" s="108">
        <f t="shared" si="499"/>
        <v>0</v>
      </c>
    </row>
    <row r="553" spans="1:29" s="21" customFormat="1" ht="30" x14ac:dyDescent="0.2">
      <c r="A553" s="95"/>
      <c r="B553" s="146" t="s">
        <v>950</v>
      </c>
      <c r="C553" s="147" t="s">
        <v>1575</v>
      </c>
      <c r="D553" s="304">
        <v>0</v>
      </c>
      <c r="E553" s="387">
        <f>SUM('ADICIONES  2018'!C553:E553)</f>
        <v>586666.66</v>
      </c>
      <c r="F553" s="304"/>
      <c r="G553" s="304"/>
      <c r="H553" s="304"/>
      <c r="I553" s="304"/>
      <c r="J553" s="304"/>
      <c r="K553" s="307">
        <f t="shared" si="515"/>
        <v>586666.66</v>
      </c>
      <c r="L553" s="304"/>
      <c r="M553" s="304"/>
      <c r="N553" s="304"/>
      <c r="O553" s="304"/>
      <c r="P553" s="304"/>
      <c r="Q553" s="304"/>
      <c r="R553" s="307">
        <f t="shared" si="517"/>
        <v>0</v>
      </c>
      <c r="S553" s="304"/>
      <c r="T553" s="304"/>
      <c r="U553" s="304"/>
      <c r="V553" s="304"/>
      <c r="W553" s="304"/>
      <c r="X553" s="304"/>
      <c r="Y553" s="304"/>
      <c r="Z553" s="304"/>
      <c r="AA553" s="307">
        <f t="shared" si="543"/>
        <v>0</v>
      </c>
      <c r="AB553" s="307">
        <f t="shared" si="498"/>
        <v>0</v>
      </c>
      <c r="AC553" s="118">
        <f t="shared" si="499"/>
        <v>0</v>
      </c>
    </row>
    <row r="554" spans="1:29" s="82" customFormat="1" ht="15.75" x14ac:dyDescent="0.2">
      <c r="A554" s="399"/>
      <c r="B554" s="138" t="s">
        <v>951</v>
      </c>
      <c r="C554" s="143" t="s">
        <v>1576</v>
      </c>
      <c r="D554" s="109">
        <f>SUM(D555:D556)</f>
        <v>0</v>
      </c>
      <c r="E554" s="154">
        <f>SUM('ADICIONES  2018'!C554:E554)</f>
        <v>6747928.5499999998</v>
      </c>
      <c r="F554" s="109">
        <f t="shared" ref="F554:J554" si="563">SUM(F555:F556)</f>
        <v>0</v>
      </c>
      <c r="G554" s="109">
        <f t="shared" si="563"/>
        <v>0</v>
      </c>
      <c r="H554" s="109">
        <f t="shared" si="563"/>
        <v>0</v>
      </c>
      <c r="I554" s="109">
        <f t="shared" si="563"/>
        <v>0</v>
      </c>
      <c r="J554" s="109">
        <f t="shared" si="563"/>
        <v>0</v>
      </c>
      <c r="K554" s="303">
        <f t="shared" si="515"/>
        <v>6747928.5499999998</v>
      </c>
      <c r="L554" s="109">
        <f t="shared" ref="L554:Q554" si="564">SUM(L555:L556)</f>
        <v>0</v>
      </c>
      <c r="M554" s="109">
        <f t="shared" si="564"/>
        <v>0</v>
      </c>
      <c r="N554" s="109">
        <f t="shared" si="564"/>
        <v>0</v>
      </c>
      <c r="O554" s="109">
        <f t="shared" si="564"/>
        <v>0</v>
      </c>
      <c r="P554" s="109">
        <f t="shared" si="564"/>
        <v>0</v>
      </c>
      <c r="Q554" s="109">
        <f t="shared" si="564"/>
        <v>0</v>
      </c>
      <c r="R554" s="303">
        <f t="shared" si="517"/>
        <v>0</v>
      </c>
      <c r="S554" s="109">
        <f t="shared" ref="S554:Z554" si="565">SUM(S555:S556)</f>
        <v>0</v>
      </c>
      <c r="T554" s="109">
        <f t="shared" si="565"/>
        <v>0</v>
      </c>
      <c r="U554" s="109">
        <f t="shared" si="565"/>
        <v>0</v>
      </c>
      <c r="V554" s="109">
        <f t="shared" si="565"/>
        <v>0</v>
      </c>
      <c r="W554" s="109">
        <f t="shared" si="565"/>
        <v>0</v>
      </c>
      <c r="X554" s="109">
        <f t="shared" si="565"/>
        <v>0</v>
      </c>
      <c r="Y554" s="109">
        <f t="shared" si="565"/>
        <v>0</v>
      </c>
      <c r="Z554" s="109">
        <f t="shared" si="565"/>
        <v>0</v>
      </c>
      <c r="AA554" s="303">
        <f t="shared" si="543"/>
        <v>0</v>
      </c>
      <c r="AB554" s="303">
        <f t="shared" si="498"/>
        <v>0</v>
      </c>
      <c r="AC554" s="108">
        <f t="shared" si="499"/>
        <v>0</v>
      </c>
    </row>
    <row r="555" spans="1:29" s="21" customFormat="1" ht="45" x14ac:dyDescent="0.2">
      <c r="A555" s="95"/>
      <c r="B555" s="146" t="s">
        <v>1577</v>
      </c>
      <c r="C555" s="147" t="s">
        <v>1578</v>
      </c>
      <c r="D555" s="304">
        <v>0</v>
      </c>
      <c r="E555" s="387">
        <f>SUM('ADICIONES  2018'!C555:E555)</f>
        <v>1327426</v>
      </c>
      <c r="F555" s="304"/>
      <c r="G555" s="304"/>
      <c r="H555" s="304"/>
      <c r="I555" s="304"/>
      <c r="J555" s="304"/>
      <c r="K555" s="307">
        <f t="shared" si="515"/>
        <v>1327426</v>
      </c>
      <c r="L555" s="304"/>
      <c r="M555" s="304"/>
      <c r="N555" s="304"/>
      <c r="O555" s="304"/>
      <c r="P555" s="304"/>
      <c r="Q555" s="304"/>
      <c r="R555" s="307">
        <f t="shared" si="517"/>
        <v>0</v>
      </c>
      <c r="S555" s="304"/>
      <c r="T555" s="304"/>
      <c r="U555" s="304"/>
      <c r="V555" s="304"/>
      <c r="W555" s="304"/>
      <c r="X555" s="304"/>
      <c r="Y555" s="304"/>
      <c r="Z555" s="304"/>
      <c r="AA555" s="307">
        <f t="shared" si="543"/>
        <v>0</v>
      </c>
      <c r="AB555" s="307">
        <f t="shared" si="498"/>
        <v>0</v>
      </c>
      <c r="AC555" s="118">
        <f t="shared" si="499"/>
        <v>0</v>
      </c>
    </row>
    <row r="556" spans="1:29" ht="28.5" x14ac:dyDescent="0.2">
      <c r="B556" s="146" t="s">
        <v>1579</v>
      </c>
      <c r="C556" s="142" t="s">
        <v>1580</v>
      </c>
      <c r="D556" s="308">
        <v>0</v>
      </c>
      <c r="E556" s="387">
        <f>SUM('ADICIONES  2018'!C556:E556)</f>
        <v>5420502.5499999998</v>
      </c>
      <c r="F556" s="308"/>
      <c r="G556" s="308"/>
      <c r="H556" s="308"/>
      <c r="I556" s="308"/>
      <c r="J556" s="308"/>
      <c r="K556" s="305">
        <f t="shared" si="515"/>
        <v>5420502.5499999998</v>
      </c>
      <c r="L556" s="308"/>
      <c r="M556" s="308"/>
      <c r="N556" s="308"/>
      <c r="O556" s="308"/>
      <c r="P556" s="308"/>
      <c r="Q556" s="308"/>
      <c r="R556" s="305">
        <f t="shared" si="517"/>
        <v>0</v>
      </c>
      <c r="S556" s="308"/>
      <c r="T556" s="308"/>
      <c r="U556" s="308"/>
      <c r="V556" s="308"/>
      <c r="W556" s="308"/>
      <c r="X556" s="308"/>
      <c r="Y556" s="308"/>
      <c r="Z556" s="308"/>
      <c r="AA556" s="305">
        <f t="shared" si="543"/>
        <v>0</v>
      </c>
      <c r="AB556" s="305">
        <f t="shared" si="498"/>
        <v>0</v>
      </c>
      <c r="AC556" s="37">
        <f t="shared" si="499"/>
        <v>0</v>
      </c>
    </row>
    <row r="557" spans="1:29" s="82" customFormat="1" ht="15.75" x14ac:dyDescent="0.2">
      <c r="A557" s="399"/>
      <c r="B557" s="138" t="s">
        <v>952</v>
      </c>
      <c r="C557" s="143" t="s">
        <v>1581</v>
      </c>
      <c r="D557" s="109">
        <f>+D558</f>
        <v>0</v>
      </c>
      <c r="E557" s="154">
        <f>SUM('ADICIONES  2018'!C557:E557)</f>
        <v>54984340</v>
      </c>
      <c r="F557" s="109">
        <f t="shared" ref="F557:J557" si="566">+F558</f>
        <v>0</v>
      </c>
      <c r="G557" s="109">
        <f t="shared" si="566"/>
        <v>0</v>
      </c>
      <c r="H557" s="109">
        <f t="shared" si="566"/>
        <v>0</v>
      </c>
      <c r="I557" s="109">
        <f t="shared" si="566"/>
        <v>0</v>
      </c>
      <c r="J557" s="109">
        <f t="shared" si="566"/>
        <v>0</v>
      </c>
      <c r="K557" s="303">
        <f t="shared" si="515"/>
        <v>54984340</v>
      </c>
      <c r="L557" s="109">
        <f t="shared" ref="L557:Q557" si="567">+L558</f>
        <v>0</v>
      </c>
      <c r="M557" s="109">
        <f t="shared" si="567"/>
        <v>0</v>
      </c>
      <c r="N557" s="109">
        <f t="shared" si="567"/>
        <v>0</v>
      </c>
      <c r="O557" s="109">
        <f t="shared" si="567"/>
        <v>0</v>
      </c>
      <c r="P557" s="109">
        <f t="shared" si="567"/>
        <v>0</v>
      </c>
      <c r="Q557" s="109">
        <f t="shared" si="567"/>
        <v>0</v>
      </c>
      <c r="R557" s="303">
        <f t="shared" si="517"/>
        <v>0</v>
      </c>
      <c r="S557" s="109">
        <f t="shared" ref="S557:Z557" si="568">+S558</f>
        <v>0</v>
      </c>
      <c r="T557" s="109">
        <f t="shared" si="568"/>
        <v>0</v>
      </c>
      <c r="U557" s="109">
        <f t="shared" si="568"/>
        <v>0</v>
      </c>
      <c r="V557" s="109">
        <f t="shared" si="568"/>
        <v>0</v>
      </c>
      <c r="W557" s="109">
        <f t="shared" si="568"/>
        <v>0</v>
      </c>
      <c r="X557" s="109">
        <f t="shared" si="568"/>
        <v>0</v>
      </c>
      <c r="Y557" s="109">
        <f t="shared" si="568"/>
        <v>0</v>
      </c>
      <c r="Z557" s="109">
        <f t="shared" si="568"/>
        <v>0</v>
      </c>
      <c r="AA557" s="303">
        <f t="shared" ref="AA557:AA620" si="569">SUM(S557:Z557)</f>
        <v>0</v>
      </c>
      <c r="AB557" s="303">
        <f t="shared" si="498"/>
        <v>0</v>
      </c>
      <c r="AC557" s="108">
        <f t="shared" si="499"/>
        <v>0</v>
      </c>
    </row>
    <row r="558" spans="1:29" ht="28.5" x14ac:dyDescent="0.2">
      <c r="B558" s="146" t="s">
        <v>953</v>
      </c>
      <c r="C558" s="142" t="s">
        <v>1582</v>
      </c>
      <c r="D558" s="308">
        <v>0</v>
      </c>
      <c r="E558" s="387">
        <f>SUM('ADICIONES  2018'!C558:E558)</f>
        <v>54984340</v>
      </c>
      <c r="F558" s="308"/>
      <c r="G558" s="308"/>
      <c r="H558" s="308"/>
      <c r="I558" s="308"/>
      <c r="J558" s="308"/>
      <c r="K558" s="305">
        <f t="shared" si="515"/>
        <v>54984340</v>
      </c>
      <c r="L558" s="308"/>
      <c r="M558" s="308"/>
      <c r="N558" s="308"/>
      <c r="O558" s="308"/>
      <c r="P558" s="308"/>
      <c r="Q558" s="308"/>
      <c r="R558" s="305">
        <f t="shared" si="517"/>
        <v>0</v>
      </c>
      <c r="S558" s="308"/>
      <c r="T558" s="308"/>
      <c r="U558" s="308"/>
      <c r="V558" s="308"/>
      <c r="W558" s="308"/>
      <c r="X558" s="308"/>
      <c r="Y558" s="308"/>
      <c r="Z558" s="308"/>
      <c r="AA558" s="305">
        <f t="shared" si="569"/>
        <v>0</v>
      </c>
      <c r="AB558" s="305">
        <f t="shared" si="498"/>
        <v>0</v>
      </c>
      <c r="AC558" s="37">
        <f t="shared" si="499"/>
        <v>0</v>
      </c>
    </row>
    <row r="559" spans="1:29" s="82" customFormat="1" ht="31.5" x14ac:dyDescent="0.2">
      <c r="A559" s="399"/>
      <c r="B559" s="138" t="s">
        <v>954</v>
      </c>
      <c r="C559" s="143" t="s">
        <v>1583</v>
      </c>
      <c r="D559" s="109">
        <f>+D560</f>
        <v>0</v>
      </c>
      <c r="E559" s="154">
        <f>SUM('ADICIONES  2018'!C559:E559)</f>
        <v>21832075</v>
      </c>
      <c r="F559" s="109">
        <f t="shared" ref="F559:J559" si="570">+F560</f>
        <v>0</v>
      </c>
      <c r="G559" s="109">
        <f t="shared" si="570"/>
        <v>0</v>
      </c>
      <c r="H559" s="109">
        <f t="shared" si="570"/>
        <v>0</v>
      </c>
      <c r="I559" s="109">
        <f t="shared" si="570"/>
        <v>0</v>
      </c>
      <c r="J559" s="109">
        <f t="shared" si="570"/>
        <v>0</v>
      </c>
      <c r="K559" s="303">
        <f t="shared" si="515"/>
        <v>21832075</v>
      </c>
      <c r="L559" s="109">
        <f t="shared" ref="L559:Q559" si="571">+L560</f>
        <v>0</v>
      </c>
      <c r="M559" s="109">
        <f t="shared" si="571"/>
        <v>0</v>
      </c>
      <c r="N559" s="109">
        <f t="shared" si="571"/>
        <v>0</v>
      </c>
      <c r="O559" s="109">
        <f t="shared" si="571"/>
        <v>0</v>
      </c>
      <c r="P559" s="109">
        <f t="shared" si="571"/>
        <v>0</v>
      </c>
      <c r="Q559" s="109">
        <f t="shared" si="571"/>
        <v>0</v>
      </c>
      <c r="R559" s="303">
        <f t="shared" si="517"/>
        <v>0</v>
      </c>
      <c r="S559" s="109">
        <f t="shared" ref="S559:Z559" si="572">+S560</f>
        <v>0</v>
      </c>
      <c r="T559" s="109">
        <f t="shared" si="572"/>
        <v>0</v>
      </c>
      <c r="U559" s="109">
        <f t="shared" si="572"/>
        <v>0</v>
      </c>
      <c r="V559" s="109">
        <f t="shared" si="572"/>
        <v>0</v>
      </c>
      <c r="W559" s="109">
        <f t="shared" si="572"/>
        <v>0</v>
      </c>
      <c r="X559" s="109">
        <f t="shared" si="572"/>
        <v>0</v>
      </c>
      <c r="Y559" s="109">
        <f t="shared" si="572"/>
        <v>0</v>
      </c>
      <c r="Z559" s="109">
        <f t="shared" si="572"/>
        <v>0</v>
      </c>
      <c r="AA559" s="303">
        <f t="shared" si="569"/>
        <v>0</v>
      </c>
      <c r="AB559" s="303">
        <f t="shared" si="498"/>
        <v>0</v>
      </c>
      <c r="AC559" s="108">
        <f t="shared" si="499"/>
        <v>0</v>
      </c>
    </row>
    <row r="560" spans="1:29" ht="27.75" customHeight="1" x14ac:dyDescent="0.2">
      <c r="B560" s="146" t="s">
        <v>955</v>
      </c>
      <c r="C560" s="142" t="s">
        <v>1584</v>
      </c>
      <c r="D560" s="308">
        <v>0</v>
      </c>
      <c r="E560" s="387">
        <f>SUM('ADICIONES  2018'!C560:E560)</f>
        <v>21832075</v>
      </c>
      <c r="F560" s="308"/>
      <c r="G560" s="308"/>
      <c r="H560" s="308"/>
      <c r="I560" s="308"/>
      <c r="J560" s="308"/>
      <c r="K560" s="305">
        <f t="shared" si="515"/>
        <v>21832075</v>
      </c>
      <c r="L560" s="308"/>
      <c r="M560" s="308"/>
      <c r="N560" s="308"/>
      <c r="O560" s="308"/>
      <c r="P560" s="308"/>
      <c r="Q560" s="308"/>
      <c r="R560" s="305">
        <f t="shared" si="517"/>
        <v>0</v>
      </c>
      <c r="S560" s="308"/>
      <c r="T560" s="308"/>
      <c r="U560" s="308"/>
      <c r="V560" s="308"/>
      <c r="W560" s="308"/>
      <c r="X560" s="308"/>
      <c r="Y560" s="308"/>
      <c r="Z560" s="308"/>
      <c r="AA560" s="305">
        <f t="shared" si="569"/>
        <v>0</v>
      </c>
      <c r="AB560" s="305">
        <f t="shared" si="498"/>
        <v>0</v>
      </c>
      <c r="AC560" s="37">
        <f t="shared" si="499"/>
        <v>0</v>
      </c>
    </row>
    <row r="561" spans="1:29" s="82" customFormat="1" ht="15.75" x14ac:dyDescent="0.2">
      <c r="A561" s="399"/>
      <c r="B561" s="138" t="s">
        <v>956</v>
      </c>
      <c r="C561" s="143" t="s">
        <v>957</v>
      </c>
      <c r="D561" s="109">
        <f>+D562+D568+D571+D573</f>
        <v>0</v>
      </c>
      <c r="E561" s="154">
        <f>SUM('ADICIONES  2018'!C561:E561)</f>
        <v>15390814911.1</v>
      </c>
      <c r="F561" s="109">
        <f t="shared" ref="F561:J561" si="573">+F562+F568+F571+F573</f>
        <v>0</v>
      </c>
      <c r="G561" s="109">
        <f t="shared" si="573"/>
        <v>0</v>
      </c>
      <c r="H561" s="109">
        <f t="shared" si="573"/>
        <v>0</v>
      </c>
      <c r="I561" s="109">
        <f t="shared" si="573"/>
        <v>0</v>
      </c>
      <c r="J561" s="109">
        <f t="shared" si="573"/>
        <v>0</v>
      </c>
      <c r="K561" s="303">
        <f t="shared" si="515"/>
        <v>15390814911.1</v>
      </c>
      <c r="L561" s="109">
        <f t="shared" ref="L561:Q561" si="574">+L562+L568+L571+L573</f>
        <v>0</v>
      </c>
      <c r="M561" s="109">
        <f t="shared" si="574"/>
        <v>0</v>
      </c>
      <c r="N561" s="109">
        <f t="shared" si="574"/>
        <v>0</v>
      </c>
      <c r="O561" s="109">
        <f t="shared" si="574"/>
        <v>0</v>
      </c>
      <c r="P561" s="109">
        <f t="shared" si="574"/>
        <v>0</v>
      </c>
      <c r="Q561" s="109">
        <f t="shared" si="574"/>
        <v>0</v>
      </c>
      <c r="R561" s="303">
        <f t="shared" si="517"/>
        <v>0</v>
      </c>
      <c r="S561" s="109">
        <f t="shared" ref="S561:Z561" si="575">+S562+S568+S571+S573</f>
        <v>0</v>
      </c>
      <c r="T561" s="109">
        <f t="shared" si="575"/>
        <v>0</v>
      </c>
      <c r="U561" s="109">
        <f t="shared" si="575"/>
        <v>0</v>
      </c>
      <c r="V561" s="109">
        <f t="shared" si="575"/>
        <v>0</v>
      </c>
      <c r="W561" s="109">
        <f t="shared" si="575"/>
        <v>0</v>
      </c>
      <c r="X561" s="109">
        <f t="shared" si="575"/>
        <v>0</v>
      </c>
      <c r="Y561" s="109">
        <f t="shared" si="575"/>
        <v>0</v>
      </c>
      <c r="Z561" s="109">
        <f t="shared" si="575"/>
        <v>0</v>
      </c>
      <c r="AA561" s="303">
        <f t="shared" si="569"/>
        <v>0</v>
      </c>
      <c r="AB561" s="303">
        <f t="shared" si="498"/>
        <v>0</v>
      </c>
      <c r="AC561" s="108">
        <f t="shared" si="499"/>
        <v>0</v>
      </c>
    </row>
    <row r="562" spans="1:29" s="82" customFormat="1" ht="15.75" x14ac:dyDescent="0.2">
      <c r="A562" s="399"/>
      <c r="B562" s="138" t="s">
        <v>958</v>
      </c>
      <c r="C562" s="143" t="s">
        <v>1585</v>
      </c>
      <c r="D562" s="109">
        <f>SUM(D563:D567)</f>
        <v>0</v>
      </c>
      <c r="E562" s="154">
        <f>SUM('ADICIONES  2018'!C562:E562)</f>
        <v>8492266600.4399996</v>
      </c>
      <c r="F562" s="109">
        <f t="shared" ref="F562:J562" si="576">SUM(F563:F567)</f>
        <v>0</v>
      </c>
      <c r="G562" s="109">
        <f t="shared" si="576"/>
        <v>0</v>
      </c>
      <c r="H562" s="109">
        <f t="shared" si="576"/>
        <v>0</v>
      </c>
      <c r="I562" s="109">
        <f t="shared" si="576"/>
        <v>0</v>
      </c>
      <c r="J562" s="109">
        <f t="shared" si="576"/>
        <v>0</v>
      </c>
      <c r="K562" s="303">
        <f t="shared" si="515"/>
        <v>8492266600.4399996</v>
      </c>
      <c r="L562" s="109">
        <f t="shared" ref="L562:P562" si="577">SUM(L563:L567)</f>
        <v>0</v>
      </c>
      <c r="M562" s="109">
        <f t="shared" si="577"/>
        <v>0</v>
      </c>
      <c r="N562" s="109">
        <f t="shared" si="577"/>
        <v>0</v>
      </c>
      <c r="O562" s="109">
        <f t="shared" si="577"/>
        <v>0</v>
      </c>
      <c r="P562" s="109">
        <f t="shared" si="577"/>
        <v>0</v>
      </c>
      <c r="Q562" s="109">
        <f t="shared" ref="Q562" si="578">SUM(Q563:Q567)</f>
        <v>0</v>
      </c>
      <c r="R562" s="303">
        <f t="shared" si="517"/>
        <v>0</v>
      </c>
      <c r="S562" s="109">
        <f t="shared" ref="S562:Z562" si="579">SUM(S563:S567)</f>
        <v>0</v>
      </c>
      <c r="T562" s="109">
        <f t="shared" si="579"/>
        <v>0</v>
      </c>
      <c r="U562" s="109">
        <f t="shared" si="579"/>
        <v>0</v>
      </c>
      <c r="V562" s="109">
        <f t="shared" si="579"/>
        <v>0</v>
      </c>
      <c r="W562" s="109">
        <f t="shared" si="579"/>
        <v>0</v>
      </c>
      <c r="X562" s="109">
        <f t="shared" si="579"/>
        <v>0</v>
      </c>
      <c r="Y562" s="109">
        <f t="shared" si="579"/>
        <v>0</v>
      </c>
      <c r="Z562" s="109">
        <f t="shared" si="579"/>
        <v>0</v>
      </c>
      <c r="AA562" s="303">
        <f t="shared" si="569"/>
        <v>0</v>
      </c>
      <c r="AB562" s="303">
        <f t="shared" si="498"/>
        <v>0</v>
      </c>
      <c r="AC562" s="108">
        <f t="shared" si="499"/>
        <v>0</v>
      </c>
    </row>
    <row r="563" spans="1:29" ht="28.5" x14ac:dyDescent="0.2">
      <c r="B563" s="146" t="s">
        <v>959</v>
      </c>
      <c r="C563" s="142" t="s">
        <v>960</v>
      </c>
      <c r="D563" s="308">
        <v>0</v>
      </c>
      <c r="E563" s="387">
        <f>SUM('ADICIONES  2018'!C563:E563)</f>
        <v>1810869263.4100001</v>
      </c>
      <c r="F563" s="308"/>
      <c r="G563" s="308"/>
      <c r="H563" s="308"/>
      <c r="I563" s="308"/>
      <c r="J563" s="308"/>
      <c r="K563" s="305">
        <f t="shared" si="515"/>
        <v>1810869263.4100001</v>
      </c>
      <c r="L563" s="308"/>
      <c r="M563" s="308"/>
      <c r="N563" s="308"/>
      <c r="O563" s="308"/>
      <c r="P563" s="308"/>
      <c r="Q563" s="308"/>
      <c r="R563" s="305">
        <f t="shared" si="517"/>
        <v>0</v>
      </c>
      <c r="S563" s="308"/>
      <c r="T563" s="308"/>
      <c r="U563" s="308"/>
      <c r="V563" s="308"/>
      <c r="W563" s="308"/>
      <c r="X563" s="308"/>
      <c r="Y563" s="308"/>
      <c r="Z563" s="308"/>
      <c r="AA563" s="305">
        <f t="shared" si="569"/>
        <v>0</v>
      </c>
      <c r="AB563" s="305">
        <f t="shared" si="498"/>
        <v>0</v>
      </c>
      <c r="AC563" s="37">
        <f t="shared" si="499"/>
        <v>0</v>
      </c>
    </row>
    <row r="564" spans="1:29" ht="28.5" x14ac:dyDescent="0.2">
      <c r="B564" s="146" t="s">
        <v>959</v>
      </c>
      <c r="C564" s="142" t="s">
        <v>960</v>
      </c>
      <c r="D564" s="308">
        <v>0</v>
      </c>
      <c r="E564" s="387">
        <f>SUM('ADICIONES  2018'!C564:E564)</f>
        <v>2752920297.9099998</v>
      </c>
      <c r="F564" s="308"/>
      <c r="G564" s="308"/>
      <c r="H564" s="308"/>
      <c r="I564" s="308"/>
      <c r="J564" s="308"/>
      <c r="K564" s="305">
        <f t="shared" si="515"/>
        <v>2752920297.9099998</v>
      </c>
      <c r="L564" s="308"/>
      <c r="M564" s="308"/>
      <c r="N564" s="308"/>
      <c r="O564" s="308"/>
      <c r="P564" s="308"/>
      <c r="Q564" s="308"/>
      <c r="R564" s="305">
        <f t="shared" si="517"/>
        <v>0</v>
      </c>
      <c r="S564" s="308"/>
      <c r="T564" s="308"/>
      <c r="U564" s="308"/>
      <c r="V564" s="308"/>
      <c r="W564" s="308"/>
      <c r="X564" s="308"/>
      <c r="Y564" s="308"/>
      <c r="Z564" s="308"/>
      <c r="AA564" s="305">
        <f t="shared" si="569"/>
        <v>0</v>
      </c>
      <c r="AB564" s="305">
        <f t="shared" si="498"/>
        <v>0</v>
      </c>
      <c r="AC564" s="37">
        <f t="shared" si="499"/>
        <v>0</v>
      </c>
    </row>
    <row r="565" spans="1:29" s="21" customFormat="1" ht="30" x14ac:dyDescent="0.2">
      <c r="A565" s="95"/>
      <c r="B565" s="146" t="s">
        <v>961</v>
      </c>
      <c r="C565" s="147" t="s">
        <v>962</v>
      </c>
      <c r="D565" s="304">
        <v>0</v>
      </c>
      <c r="E565" s="387">
        <f>SUM('ADICIONES  2018'!C565:E565)</f>
        <v>3039820049.9699998</v>
      </c>
      <c r="F565" s="304"/>
      <c r="G565" s="304"/>
      <c r="H565" s="304"/>
      <c r="I565" s="304"/>
      <c r="J565" s="304"/>
      <c r="K565" s="307">
        <f t="shared" si="515"/>
        <v>3039820049.9699998</v>
      </c>
      <c r="L565" s="304"/>
      <c r="M565" s="304"/>
      <c r="N565" s="304"/>
      <c r="O565" s="304"/>
      <c r="P565" s="304"/>
      <c r="Q565" s="304"/>
      <c r="R565" s="307">
        <f t="shared" si="517"/>
        <v>0</v>
      </c>
      <c r="S565" s="304"/>
      <c r="T565" s="304"/>
      <c r="U565" s="304"/>
      <c r="V565" s="304"/>
      <c r="W565" s="304"/>
      <c r="X565" s="304"/>
      <c r="Y565" s="304"/>
      <c r="Z565" s="304"/>
      <c r="AA565" s="307">
        <f t="shared" si="569"/>
        <v>0</v>
      </c>
      <c r="AB565" s="307">
        <f t="shared" si="498"/>
        <v>0</v>
      </c>
      <c r="AC565" s="118">
        <f t="shared" si="499"/>
        <v>0</v>
      </c>
    </row>
    <row r="566" spans="1:29" ht="28.5" x14ac:dyDescent="0.2">
      <c r="B566" s="146" t="s">
        <v>961</v>
      </c>
      <c r="C566" s="142" t="s">
        <v>962</v>
      </c>
      <c r="D566" s="308">
        <v>0</v>
      </c>
      <c r="E566" s="387">
        <f>SUM('ADICIONES  2018'!C566:E566)</f>
        <v>741224230.60000002</v>
      </c>
      <c r="F566" s="308"/>
      <c r="G566" s="308"/>
      <c r="H566" s="308"/>
      <c r="I566" s="308"/>
      <c r="J566" s="308"/>
      <c r="K566" s="305">
        <f t="shared" si="515"/>
        <v>741224230.60000002</v>
      </c>
      <c r="L566" s="308"/>
      <c r="M566" s="308"/>
      <c r="N566" s="308"/>
      <c r="O566" s="308"/>
      <c r="P566" s="308"/>
      <c r="Q566" s="308"/>
      <c r="R566" s="305">
        <f t="shared" si="517"/>
        <v>0</v>
      </c>
      <c r="S566" s="308"/>
      <c r="T566" s="308"/>
      <c r="U566" s="308"/>
      <c r="V566" s="308"/>
      <c r="W566" s="308"/>
      <c r="X566" s="308"/>
      <c r="Y566" s="308"/>
      <c r="Z566" s="308"/>
      <c r="AA566" s="305">
        <f t="shared" si="569"/>
        <v>0</v>
      </c>
      <c r="AB566" s="305">
        <f t="shared" si="498"/>
        <v>0</v>
      </c>
      <c r="AC566" s="37">
        <f t="shared" si="499"/>
        <v>0</v>
      </c>
    </row>
    <row r="567" spans="1:29" s="21" customFormat="1" ht="30" x14ac:dyDescent="0.2">
      <c r="A567" s="95"/>
      <c r="B567" s="146" t="s">
        <v>963</v>
      </c>
      <c r="C567" s="147" t="s">
        <v>964</v>
      </c>
      <c r="D567" s="304">
        <v>0</v>
      </c>
      <c r="E567" s="387">
        <f>SUM('ADICIONES  2018'!C567:E567)</f>
        <v>147432758.55000001</v>
      </c>
      <c r="F567" s="304"/>
      <c r="G567" s="304"/>
      <c r="H567" s="304"/>
      <c r="I567" s="304"/>
      <c r="J567" s="304"/>
      <c r="K567" s="307">
        <f t="shared" si="515"/>
        <v>147432758.55000001</v>
      </c>
      <c r="L567" s="304"/>
      <c r="M567" s="304"/>
      <c r="N567" s="304"/>
      <c r="O567" s="304"/>
      <c r="P567" s="304"/>
      <c r="Q567" s="304"/>
      <c r="R567" s="307">
        <f t="shared" si="517"/>
        <v>0</v>
      </c>
      <c r="S567" s="304"/>
      <c r="T567" s="304"/>
      <c r="U567" s="304"/>
      <c r="V567" s="304"/>
      <c r="W567" s="304"/>
      <c r="X567" s="304"/>
      <c r="Y567" s="304"/>
      <c r="Z567" s="304"/>
      <c r="AA567" s="307">
        <f t="shared" si="569"/>
        <v>0</v>
      </c>
      <c r="AB567" s="307">
        <f t="shared" si="498"/>
        <v>0</v>
      </c>
      <c r="AC567" s="118">
        <f t="shared" si="499"/>
        <v>0</v>
      </c>
    </row>
    <row r="568" spans="1:29" s="82" customFormat="1" ht="31.5" x14ac:dyDescent="0.2">
      <c r="A568" s="399"/>
      <c r="B568" s="138" t="s">
        <v>965</v>
      </c>
      <c r="C568" s="143" t="s">
        <v>1586</v>
      </c>
      <c r="D568" s="109">
        <f>SUM(D569:D570)</f>
        <v>0</v>
      </c>
      <c r="E568" s="154">
        <f>SUM('ADICIONES  2018'!C568:E568)</f>
        <v>6301272031.3000002</v>
      </c>
      <c r="F568" s="109">
        <f t="shared" ref="F568:J568" si="580">SUM(F569:F570)</f>
        <v>0</v>
      </c>
      <c r="G568" s="109">
        <f t="shared" si="580"/>
        <v>0</v>
      </c>
      <c r="H568" s="109">
        <f t="shared" si="580"/>
        <v>0</v>
      </c>
      <c r="I568" s="109">
        <f t="shared" si="580"/>
        <v>0</v>
      </c>
      <c r="J568" s="109">
        <f t="shared" si="580"/>
        <v>0</v>
      </c>
      <c r="K568" s="303">
        <f t="shared" si="515"/>
        <v>6301272031.3000002</v>
      </c>
      <c r="L568" s="109">
        <f t="shared" ref="L568:Q568" si="581">SUM(L569:L570)</f>
        <v>0</v>
      </c>
      <c r="M568" s="109">
        <f t="shared" si="581"/>
        <v>0</v>
      </c>
      <c r="N568" s="109">
        <f t="shared" si="581"/>
        <v>0</v>
      </c>
      <c r="O568" s="109">
        <f t="shared" si="581"/>
        <v>0</v>
      </c>
      <c r="P568" s="109">
        <f t="shared" si="581"/>
        <v>0</v>
      </c>
      <c r="Q568" s="109">
        <f t="shared" si="581"/>
        <v>0</v>
      </c>
      <c r="R568" s="303">
        <f t="shared" si="517"/>
        <v>0</v>
      </c>
      <c r="S568" s="109">
        <f t="shared" ref="S568:Z568" si="582">SUM(S569:S570)</f>
        <v>0</v>
      </c>
      <c r="T568" s="109">
        <f t="shared" si="582"/>
        <v>0</v>
      </c>
      <c r="U568" s="109">
        <f t="shared" si="582"/>
        <v>0</v>
      </c>
      <c r="V568" s="109">
        <f t="shared" si="582"/>
        <v>0</v>
      </c>
      <c r="W568" s="109">
        <f t="shared" si="582"/>
        <v>0</v>
      </c>
      <c r="X568" s="109">
        <f t="shared" si="582"/>
        <v>0</v>
      </c>
      <c r="Y568" s="109">
        <f t="shared" si="582"/>
        <v>0</v>
      </c>
      <c r="Z568" s="109">
        <f t="shared" si="582"/>
        <v>0</v>
      </c>
      <c r="AA568" s="303">
        <f t="shared" si="569"/>
        <v>0</v>
      </c>
      <c r="AB568" s="303">
        <f t="shared" si="498"/>
        <v>0</v>
      </c>
      <c r="AC568" s="108">
        <f t="shared" si="499"/>
        <v>0</v>
      </c>
    </row>
    <row r="569" spans="1:29" s="21" customFormat="1" x14ac:dyDescent="0.2">
      <c r="A569" s="95"/>
      <c r="B569" s="146" t="s">
        <v>966</v>
      </c>
      <c r="C569" s="147" t="s">
        <v>1587</v>
      </c>
      <c r="D569" s="304">
        <v>0</v>
      </c>
      <c r="E569" s="387">
        <f>SUM('ADICIONES  2018'!C569:E569)</f>
        <v>1368610737.8299999</v>
      </c>
      <c r="F569" s="304"/>
      <c r="G569" s="304"/>
      <c r="H569" s="304"/>
      <c r="I569" s="304"/>
      <c r="J569" s="304"/>
      <c r="K569" s="307">
        <f t="shared" si="515"/>
        <v>1368610737.8299999</v>
      </c>
      <c r="L569" s="304"/>
      <c r="M569" s="304"/>
      <c r="N569" s="304"/>
      <c r="O569" s="304"/>
      <c r="P569" s="304"/>
      <c r="Q569" s="304"/>
      <c r="R569" s="307">
        <f t="shared" si="517"/>
        <v>0</v>
      </c>
      <c r="S569" s="304"/>
      <c r="T569" s="304"/>
      <c r="U569" s="304"/>
      <c r="V569" s="304"/>
      <c r="W569" s="304"/>
      <c r="X569" s="304"/>
      <c r="Y569" s="304"/>
      <c r="Z569" s="304"/>
      <c r="AA569" s="307">
        <f t="shared" si="569"/>
        <v>0</v>
      </c>
      <c r="AB569" s="307">
        <f t="shared" si="498"/>
        <v>0</v>
      </c>
      <c r="AC569" s="118">
        <f t="shared" si="499"/>
        <v>0</v>
      </c>
    </row>
    <row r="570" spans="1:29" s="21" customFormat="1" x14ac:dyDescent="0.2">
      <c r="A570" s="95"/>
      <c r="B570" s="146" t="s">
        <v>966</v>
      </c>
      <c r="C570" s="147" t="s">
        <v>1587</v>
      </c>
      <c r="D570" s="304">
        <v>0</v>
      </c>
      <c r="E570" s="387">
        <f>SUM('ADICIONES  2018'!C570:E570)</f>
        <v>4932661293.4700003</v>
      </c>
      <c r="F570" s="304"/>
      <c r="G570" s="304"/>
      <c r="H570" s="304"/>
      <c r="I570" s="304"/>
      <c r="J570" s="304"/>
      <c r="K570" s="307">
        <f t="shared" si="515"/>
        <v>4932661293.4700003</v>
      </c>
      <c r="L570" s="304"/>
      <c r="M570" s="304"/>
      <c r="N570" s="304"/>
      <c r="O570" s="304"/>
      <c r="P570" s="304"/>
      <c r="Q570" s="304"/>
      <c r="R570" s="307">
        <f t="shared" si="517"/>
        <v>0</v>
      </c>
      <c r="S570" s="304"/>
      <c r="T570" s="304"/>
      <c r="U570" s="304"/>
      <c r="V570" s="304"/>
      <c r="W570" s="304"/>
      <c r="X570" s="304"/>
      <c r="Y570" s="304"/>
      <c r="Z570" s="304"/>
      <c r="AA570" s="307">
        <f t="shared" si="569"/>
        <v>0</v>
      </c>
      <c r="AB570" s="307">
        <f t="shared" si="498"/>
        <v>0</v>
      </c>
      <c r="AC570" s="118">
        <f t="shared" si="499"/>
        <v>0</v>
      </c>
    </row>
    <row r="571" spans="1:29" s="82" customFormat="1" ht="15.75" x14ac:dyDescent="0.2">
      <c r="A571" s="399"/>
      <c r="B571" s="138" t="s">
        <v>967</v>
      </c>
      <c r="C571" s="143" t="s">
        <v>1588</v>
      </c>
      <c r="D571" s="109">
        <f>+D572</f>
        <v>0</v>
      </c>
      <c r="E571" s="154">
        <f>SUM('ADICIONES  2018'!C571:E571)</f>
        <v>500000000</v>
      </c>
      <c r="F571" s="109">
        <f t="shared" ref="F571:J571" si="583">+F572</f>
        <v>0</v>
      </c>
      <c r="G571" s="109">
        <f t="shared" si="583"/>
        <v>0</v>
      </c>
      <c r="H571" s="109">
        <f t="shared" si="583"/>
        <v>0</v>
      </c>
      <c r="I571" s="109">
        <f t="shared" si="583"/>
        <v>0</v>
      </c>
      <c r="J571" s="109">
        <f t="shared" si="583"/>
        <v>0</v>
      </c>
      <c r="K571" s="303">
        <f t="shared" si="515"/>
        <v>500000000</v>
      </c>
      <c r="L571" s="109">
        <f t="shared" ref="L571:Q571" si="584">+L572</f>
        <v>0</v>
      </c>
      <c r="M571" s="109">
        <f t="shared" si="584"/>
        <v>0</v>
      </c>
      <c r="N571" s="109">
        <f t="shared" si="584"/>
        <v>0</v>
      </c>
      <c r="O571" s="109">
        <f t="shared" si="584"/>
        <v>0</v>
      </c>
      <c r="P571" s="109">
        <f t="shared" si="584"/>
        <v>0</v>
      </c>
      <c r="Q571" s="109">
        <f t="shared" si="584"/>
        <v>0</v>
      </c>
      <c r="R571" s="303">
        <f t="shared" si="517"/>
        <v>0</v>
      </c>
      <c r="S571" s="109">
        <f t="shared" ref="S571:Z571" si="585">+S572</f>
        <v>0</v>
      </c>
      <c r="T571" s="109">
        <f t="shared" si="585"/>
        <v>0</v>
      </c>
      <c r="U571" s="109">
        <f t="shared" si="585"/>
        <v>0</v>
      </c>
      <c r="V571" s="109">
        <f t="shared" si="585"/>
        <v>0</v>
      </c>
      <c r="W571" s="109">
        <f t="shared" si="585"/>
        <v>0</v>
      </c>
      <c r="X571" s="109">
        <f t="shared" si="585"/>
        <v>0</v>
      </c>
      <c r="Y571" s="109">
        <f t="shared" si="585"/>
        <v>0</v>
      </c>
      <c r="Z571" s="109">
        <f t="shared" si="585"/>
        <v>0</v>
      </c>
      <c r="AA571" s="303">
        <f t="shared" si="569"/>
        <v>0</v>
      </c>
      <c r="AB571" s="303">
        <f t="shared" si="498"/>
        <v>0</v>
      </c>
      <c r="AC571" s="108">
        <f t="shared" si="499"/>
        <v>0</v>
      </c>
    </row>
    <row r="572" spans="1:29" x14ac:dyDescent="0.2">
      <c r="B572" s="146" t="s">
        <v>968</v>
      </c>
      <c r="C572" s="142" t="s">
        <v>1589</v>
      </c>
      <c r="D572" s="308">
        <v>0</v>
      </c>
      <c r="E572" s="387">
        <f>SUM('ADICIONES  2018'!C572:E572)</f>
        <v>500000000</v>
      </c>
      <c r="F572" s="308"/>
      <c r="G572" s="308"/>
      <c r="H572" s="308"/>
      <c r="I572" s="308"/>
      <c r="J572" s="308"/>
      <c r="K572" s="305">
        <f t="shared" si="515"/>
        <v>500000000</v>
      </c>
      <c r="L572" s="308"/>
      <c r="M572" s="308"/>
      <c r="N572" s="308"/>
      <c r="O572" s="308"/>
      <c r="P572" s="308"/>
      <c r="Q572" s="308"/>
      <c r="R572" s="305">
        <f t="shared" si="517"/>
        <v>0</v>
      </c>
      <c r="S572" s="308"/>
      <c r="T572" s="308"/>
      <c r="U572" s="308"/>
      <c r="V572" s="308"/>
      <c r="W572" s="308"/>
      <c r="X572" s="308"/>
      <c r="Y572" s="308"/>
      <c r="Z572" s="308"/>
      <c r="AA572" s="305">
        <f t="shared" si="569"/>
        <v>0</v>
      </c>
      <c r="AB572" s="305">
        <f t="shared" si="498"/>
        <v>0</v>
      </c>
      <c r="AC572" s="37">
        <f t="shared" si="499"/>
        <v>0</v>
      </c>
    </row>
    <row r="573" spans="1:29" s="82" customFormat="1" ht="15.75" x14ac:dyDescent="0.2">
      <c r="A573" s="399"/>
      <c r="B573" s="138" t="s">
        <v>969</v>
      </c>
      <c r="C573" s="143" t="s">
        <v>1590</v>
      </c>
      <c r="D573" s="109">
        <f>+D574</f>
        <v>0</v>
      </c>
      <c r="E573" s="154">
        <f>SUM('ADICIONES  2018'!C573:E573)</f>
        <v>97276279.359999999</v>
      </c>
      <c r="F573" s="109">
        <f t="shared" ref="F573:J573" si="586">+F574</f>
        <v>0</v>
      </c>
      <c r="G573" s="109">
        <f t="shared" si="586"/>
        <v>0</v>
      </c>
      <c r="H573" s="109">
        <f t="shared" si="586"/>
        <v>0</v>
      </c>
      <c r="I573" s="109">
        <f t="shared" si="586"/>
        <v>0</v>
      </c>
      <c r="J573" s="109">
        <f t="shared" si="586"/>
        <v>0</v>
      </c>
      <c r="K573" s="303">
        <f t="shared" si="515"/>
        <v>97276279.359999999</v>
      </c>
      <c r="L573" s="109">
        <f t="shared" ref="L573:Q573" si="587">+L574</f>
        <v>0</v>
      </c>
      <c r="M573" s="109">
        <f t="shared" si="587"/>
        <v>0</v>
      </c>
      <c r="N573" s="109">
        <f t="shared" si="587"/>
        <v>0</v>
      </c>
      <c r="O573" s="109">
        <f t="shared" si="587"/>
        <v>0</v>
      </c>
      <c r="P573" s="109">
        <f t="shared" si="587"/>
        <v>0</v>
      </c>
      <c r="Q573" s="109">
        <f t="shared" si="587"/>
        <v>0</v>
      </c>
      <c r="R573" s="303">
        <f t="shared" si="517"/>
        <v>0</v>
      </c>
      <c r="S573" s="109">
        <f t="shared" ref="S573:Z573" si="588">+S574</f>
        <v>0</v>
      </c>
      <c r="T573" s="109">
        <f t="shared" si="588"/>
        <v>0</v>
      </c>
      <c r="U573" s="109">
        <f t="shared" si="588"/>
        <v>0</v>
      </c>
      <c r="V573" s="109">
        <f t="shared" si="588"/>
        <v>0</v>
      </c>
      <c r="W573" s="109">
        <f t="shared" si="588"/>
        <v>0</v>
      </c>
      <c r="X573" s="109">
        <f t="shared" si="588"/>
        <v>0</v>
      </c>
      <c r="Y573" s="109">
        <f t="shared" si="588"/>
        <v>0</v>
      </c>
      <c r="Z573" s="109">
        <f t="shared" si="588"/>
        <v>0</v>
      </c>
      <c r="AA573" s="303">
        <f t="shared" si="569"/>
        <v>0</v>
      </c>
      <c r="AB573" s="303">
        <f t="shared" si="498"/>
        <v>0</v>
      </c>
      <c r="AC573" s="108">
        <f t="shared" si="499"/>
        <v>0</v>
      </c>
    </row>
    <row r="574" spans="1:29" x14ac:dyDescent="0.2">
      <c r="B574" s="146" t="s">
        <v>970</v>
      </c>
      <c r="C574" s="142" t="s">
        <v>1591</v>
      </c>
      <c r="D574" s="308">
        <v>0</v>
      </c>
      <c r="E574" s="387">
        <f>SUM('ADICIONES  2018'!C574:E574)</f>
        <v>97276279.359999999</v>
      </c>
      <c r="F574" s="308"/>
      <c r="G574" s="308"/>
      <c r="H574" s="308"/>
      <c r="I574" s="308"/>
      <c r="J574" s="308"/>
      <c r="K574" s="305">
        <f t="shared" si="515"/>
        <v>97276279.359999999</v>
      </c>
      <c r="L574" s="308"/>
      <c r="M574" s="308"/>
      <c r="N574" s="308"/>
      <c r="O574" s="308"/>
      <c r="P574" s="308"/>
      <c r="Q574" s="308"/>
      <c r="R574" s="305">
        <f t="shared" si="517"/>
        <v>0</v>
      </c>
      <c r="S574" s="308"/>
      <c r="T574" s="308"/>
      <c r="U574" s="308"/>
      <c r="V574" s="308"/>
      <c r="W574" s="308"/>
      <c r="X574" s="308"/>
      <c r="Y574" s="308"/>
      <c r="Z574" s="308"/>
      <c r="AA574" s="305">
        <f t="shared" si="569"/>
        <v>0</v>
      </c>
      <c r="AB574" s="305">
        <f t="shared" si="498"/>
        <v>0</v>
      </c>
      <c r="AC574" s="37">
        <f t="shared" si="499"/>
        <v>0</v>
      </c>
    </row>
    <row r="575" spans="1:29" s="82" customFormat="1" ht="31.5" x14ac:dyDescent="0.2">
      <c r="A575" s="399"/>
      <c r="B575" s="138" t="s">
        <v>974</v>
      </c>
      <c r="C575" s="143" t="s">
        <v>975</v>
      </c>
      <c r="D575" s="109">
        <f>SUM(D576:D582)</f>
        <v>0</v>
      </c>
      <c r="E575" s="154">
        <f>SUM('ADICIONES  2018'!C575:E575)</f>
        <v>7676807847</v>
      </c>
      <c r="F575" s="109">
        <f t="shared" ref="F575:J575" si="589">SUM(F576:F582)</f>
        <v>0</v>
      </c>
      <c r="G575" s="109">
        <f t="shared" si="589"/>
        <v>0</v>
      </c>
      <c r="H575" s="109">
        <f t="shared" si="589"/>
        <v>0</v>
      </c>
      <c r="I575" s="109">
        <f t="shared" si="589"/>
        <v>0</v>
      </c>
      <c r="J575" s="109">
        <f t="shared" si="589"/>
        <v>0</v>
      </c>
      <c r="K575" s="303">
        <f t="shared" si="515"/>
        <v>7676807847</v>
      </c>
      <c r="L575" s="109">
        <f t="shared" ref="L575:Q575" si="590">SUM(L576:L582)</f>
        <v>0</v>
      </c>
      <c r="M575" s="109">
        <f t="shared" si="590"/>
        <v>0</v>
      </c>
      <c r="N575" s="109">
        <f t="shared" si="590"/>
        <v>0</v>
      </c>
      <c r="O575" s="109">
        <f t="shared" si="590"/>
        <v>0</v>
      </c>
      <c r="P575" s="109">
        <f t="shared" si="590"/>
        <v>0</v>
      </c>
      <c r="Q575" s="109">
        <f t="shared" si="590"/>
        <v>0</v>
      </c>
      <c r="R575" s="303">
        <f t="shared" si="517"/>
        <v>0</v>
      </c>
      <c r="S575" s="109">
        <f t="shared" ref="S575:Z575" si="591">SUM(S576:S582)</f>
        <v>0</v>
      </c>
      <c r="T575" s="109">
        <f t="shared" si="591"/>
        <v>0</v>
      </c>
      <c r="U575" s="109">
        <f t="shared" si="591"/>
        <v>0</v>
      </c>
      <c r="V575" s="109">
        <f t="shared" si="591"/>
        <v>0</v>
      </c>
      <c r="W575" s="109">
        <f t="shared" si="591"/>
        <v>0</v>
      </c>
      <c r="X575" s="109">
        <f t="shared" si="591"/>
        <v>0</v>
      </c>
      <c r="Y575" s="109">
        <f t="shared" si="591"/>
        <v>0</v>
      </c>
      <c r="Z575" s="109">
        <f t="shared" si="591"/>
        <v>0</v>
      </c>
      <c r="AA575" s="303">
        <f t="shared" si="569"/>
        <v>0</v>
      </c>
      <c r="AB575" s="303">
        <f t="shared" si="498"/>
        <v>0</v>
      </c>
      <c r="AC575" s="108">
        <f t="shared" si="499"/>
        <v>0</v>
      </c>
    </row>
    <row r="576" spans="1:29" ht="28.5" x14ac:dyDescent="0.2">
      <c r="B576" s="146" t="s">
        <v>1592</v>
      </c>
      <c r="C576" s="142" t="s">
        <v>1593</v>
      </c>
      <c r="D576" s="308">
        <v>0</v>
      </c>
      <c r="E576" s="387">
        <f>SUM('ADICIONES  2018'!C576:E576)</f>
        <v>521003231</v>
      </c>
      <c r="F576" s="308"/>
      <c r="G576" s="308"/>
      <c r="H576" s="308"/>
      <c r="I576" s="308"/>
      <c r="J576" s="308"/>
      <c r="K576" s="305">
        <f t="shared" si="515"/>
        <v>521003231</v>
      </c>
      <c r="L576" s="308"/>
      <c r="M576" s="308"/>
      <c r="N576" s="308"/>
      <c r="O576" s="308"/>
      <c r="P576" s="308"/>
      <c r="Q576" s="308"/>
      <c r="R576" s="305">
        <f t="shared" si="517"/>
        <v>0</v>
      </c>
      <c r="S576" s="308"/>
      <c r="T576" s="308"/>
      <c r="U576" s="308"/>
      <c r="V576" s="308"/>
      <c r="W576" s="308"/>
      <c r="X576" s="308"/>
      <c r="Y576" s="308"/>
      <c r="Z576" s="308"/>
      <c r="AA576" s="305">
        <f t="shared" si="569"/>
        <v>0</v>
      </c>
      <c r="AB576" s="305">
        <f t="shared" si="498"/>
        <v>0</v>
      </c>
      <c r="AC576" s="37">
        <f t="shared" si="499"/>
        <v>0</v>
      </c>
    </row>
    <row r="577" spans="1:29" ht="42.75" x14ac:dyDescent="0.2">
      <c r="B577" s="146" t="s">
        <v>1594</v>
      </c>
      <c r="C577" s="142" t="s">
        <v>1595</v>
      </c>
      <c r="D577" s="308">
        <v>0</v>
      </c>
      <c r="E577" s="387">
        <f>SUM('ADICIONES  2018'!C577:E577)</f>
        <v>214852293</v>
      </c>
      <c r="F577" s="308"/>
      <c r="G577" s="308"/>
      <c r="H577" s="308"/>
      <c r="I577" s="308"/>
      <c r="J577" s="308"/>
      <c r="K577" s="305">
        <f t="shared" si="515"/>
        <v>214852293</v>
      </c>
      <c r="L577" s="308"/>
      <c r="M577" s="308"/>
      <c r="N577" s="308"/>
      <c r="O577" s="308"/>
      <c r="P577" s="308"/>
      <c r="Q577" s="308"/>
      <c r="R577" s="305">
        <f t="shared" si="517"/>
        <v>0</v>
      </c>
      <c r="S577" s="308"/>
      <c r="T577" s="308"/>
      <c r="U577" s="308"/>
      <c r="V577" s="308"/>
      <c r="W577" s="308"/>
      <c r="X577" s="308"/>
      <c r="Y577" s="308"/>
      <c r="Z577" s="308"/>
      <c r="AA577" s="305">
        <f t="shared" si="569"/>
        <v>0</v>
      </c>
      <c r="AB577" s="305">
        <f t="shared" si="498"/>
        <v>0</v>
      </c>
      <c r="AC577" s="37">
        <f t="shared" si="499"/>
        <v>0</v>
      </c>
    </row>
    <row r="578" spans="1:29" ht="42.75" x14ac:dyDescent="0.2">
      <c r="B578" s="146" t="s">
        <v>1596</v>
      </c>
      <c r="C578" s="142" t="s">
        <v>1597</v>
      </c>
      <c r="D578" s="308">
        <v>0</v>
      </c>
      <c r="E578" s="387">
        <f>SUM('ADICIONES  2018'!C578:E578)</f>
        <v>1817605932.6600001</v>
      </c>
      <c r="F578" s="308"/>
      <c r="G578" s="308"/>
      <c r="H578" s="308"/>
      <c r="I578" s="308"/>
      <c r="J578" s="308"/>
      <c r="K578" s="305">
        <f t="shared" si="515"/>
        <v>1817605932.6600001</v>
      </c>
      <c r="L578" s="308"/>
      <c r="M578" s="308"/>
      <c r="N578" s="308"/>
      <c r="O578" s="308"/>
      <c r="P578" s="308"/>
      <c r="Q578" s="308"/>
      <c r="R578" s="305">
        <f t="shared" si="517"/>
        <v>0</v>
      </c>
      <c r="S578" s="308"/>
      <c r="T578" s="308"/>
      <c r="U578" s="308"/>
      <c r="V578" s="308"/>
      <c r="W578" s="308"/>
      <c r="X578" s="308"/>
      <c r="Y578" s="308"/>
      <c r="Z578" s="308"/>
      <c r="AA578" s="305">
        <f t="shared" si="569"/>
        <v>0</v>
      </c>
      <c r="AB578" s="305">
        <f t="shared" si="498"/>
        <v>0</v>
      </c>
      <c r="AC578" s="37">
        <f t="shared" si="499"/>
        <v>0</v>
      </c>
    </row>
    <row r="579" spans="1:29" ht="28.5" x14ac:dyDescent="0.2">
      <c r="B579" s="146" t="s">
        <v>1598</v>
      </c>
      <c r="C579" s="142" t="s">
        <v>1599</v>
      </c>
      <c r="D579" s="308">
        <v>0</v>
      </c>
      <c r="E579" s="387">
        <f>SUM('ADICIONES  2018'!C579:E579)</f>
        <v>222742119</v>
      </c>
      <c r="F579" s="308"/>
      <c r="G579" s="308"/>
      <c r="H579" s="308"/>
      <c r="I579" s="308"/>
      <c r="J579" s="308"/>
      <c r="K579" s="305">
        <f t="shared" si="515"/>
        <v>222742119</v>
      </c>
      <c r="L579" s="308"/>
      <c r="M579" s="308"/>
      <c r="N579" s="308"/>
      <c r="O579" s="308"/>
      <c r="P579" s="308"/>
      <c r="Q579" s="308"/>
      <c r="R579" s="305">
        <f t="shared" si="517"/>
        <v>0</v>
      </c>
      <c r="S579" s="308"/>
      <c r="T579" s="308"/>
      <c r="U579" s="308"/>
      <c r="V579" s="308"/>
      <c r="W579" s="308"/>
      <c r="X579" s="308"/>
      <c r="Y579" s="308"/>
      <c r="Z579" s="308"/>
      <c r="AA579" s="305">
        <f t="shared" si="569"/>
        <v>0</v>
      </c>
      <c r="AB579" s="305">
        <f t="shared" si="498"/>
        <v>0</v>
      </c>
      <c r="AC579" s="37">
        <f t="shared" si="499"/>
        <v>0</v>
      </c>
    </row>
    <row r="580" spans="1:29" ht="28.5" x14ac:dyDescent="0.2">
      <c r="B580" s="146" t="s">
        <v>1598</v>
      </c>
      <c r="C580" s="142" t="s">
        <v>1599</v>
      </c>
      <c r="D580" s="308">
        <v>0</v>
      </c>
      <c r="E580" s="387">
        <f>SUM('ADICIONES  2018'!C580:E580)</f>
        <v>4824524540.3400002</v>
      </c>
      <c r="F580" s="308"/>
      <c r="G580" s="308"/>
      <c r="H580" s="308"/>
      <c r="I580" s="308"/>
      <c r="J580" s="308"/>
      <c r="K580" s="305">
        <f t="shared" si="515"/>
        <v>4824524540.3400002</v>
      </c>
      <c r="L580" s="308"/>
      <c r="M580" s="308"/>
      <c r="N580" s="308"/>
      <c r="O580" s="308"/>
      <c r="P580" s="308"/>
      <c r="Q580" s="308"/>
      <c r="R580" s="305">
        <f t="shared" si="517"/>
        <v>0</v>
      </c>
      <c r="S580" s="308"/>
      <c r="T580" s="308"/>
      <c r="U580" s="308"/>
      <c r="V580" s="308"/>
      <c r="W580" s="308"/>
      <c r="X580" s="308"/>
      <c r="Y580" s="308"/>
      <c r="Z580" s="308"/>
      <c r="AA580" s="305">
        <f t="shared" si="569"/>
        <v>0</v>
      </c>
      <c r="AB580" s="305">
        <f t="shared" si="498"/>
        <v>0</v>
      </c>
      <c r="AC580" s="37">
        <f t="shared" si="499"/>
        <v>0</v>
      </c>
    </row>
    <row r="581" spans="1:29" ht="42.75" x14ac:dyDescent="0.2">
      <c r="B581" s="146" t="s">
        <v>1600</v>
      </c>
      <c r="C581" s="142" t="s">
        <v>1601</v>
      </c>
      <c r="D581" s="308">
        <v>0</v>
      </c>
      <c r="E581" s="387">
        <f>SUM('ADICIONES  2018'!C581:E581)</f>
        <v>206233</v>
      </c>
      <c r="F581" s="308"/>
      <c r="G581" s="308"/>
      <c r="H581" s="308"/>
      <c r="I581" s="308"/>
      <c r="J581" s="308"/>
      <c r="K581" s="305">
        <f t="shared" si="515"/>
        <v>206233</v>
      </c>
      <c r="L581" s="308"/>
      <c r="M581" s="308"/>
      <c r="N581" s="308"/>
      <c r="O581" s="308"/>
      <c r="P581" s="308"/>
      <c r="Q581" s="308"/>
      <c r="R581" s="305">
        <f t="shared" si="517"/>
        <v>0</v>
      </c>
      <c r="S581" s="308"/>
      <c r="T581" s="308"/>
      <c r="U581" s="308"/>
      <c r="V581" s="308"/>
      <c r="W581" s="308"/>
      <c r="X581" s="308"/>
      <c r="Y581" s="308"/>
      <c r="Z581" s="308"/>
      <c r="AA581" s="305">
        <f t="shared" si="569"/>
        <v>0</v>
      </c>
      <c r="AB581" s="305">
        <f t="shared" si="498"/>
        <v>0</v>
      </c>
      <c r="AC581" s="37">
        <f t="shared" si="499"/>
        <v>0</v>
      </c>
    </row>
    <row r="582" spans="1:29" ht="42.75" x14ac:dyDescent="0.2">
      <c r="B582" s="146" t="s">
        <v>1602</v>
      </c>
      <c r="C582" s="142" t="s">
        <v>1603</v>
      </c>
      <c r="D582" s="308">
        <v>0</v>
      </c>
      <c r="E582" s="387">
        <f>SUM('ADICIONES  2018'!C582:E582)</f>
        <v>75873498</v>
      </c>
      <c r="F582" s="308"/>
      <c r="G582" s="308"/>
      <c r="H582" s="308"/>
      <c r="I582" s="308"/>
      <c r="J582" s="308"/>
      <c r="K582" s="305">
        <f t="shared" si="515"/>
        <v>75873498</v>
      </c>
      <c r="L582" s="308"/>
      <c r="M582" s="308"/>
      <c r="N582" s="308"/>
      <c r="O582" s="308"/>
      <c r="P582" s="308"/>
      <c r="Q582" s="308"/>
      <c r="R582" s="305">
        <f t="shared" si="517"/>
        <v>0</v>
      </c>
      <c r="S582" s="308"/>
      <c r="T582" s="308"/>
      <c r="U582" s="308"/>
      <c r="V582" s="308"/>
      <c r="W582" s="308"/>
      <c r="X582" s="308"/>
      <c r="Y582" s="308"/>
      <c r="Z582" s="308"/>
      <c r="AA582" s="305">
        <f t="shared" si="569"/>
        <v>0</v>
      </c>
      <c r="AB582" s="305">
        <f t="shared" si="498"/>
        <v>0</v>
      </c>
      <c r="AC582" s="37">
        <f t="shared" si="499"/>
        <v>0</v>
      </c>
    </row>
    <row r="583" spans="1:29" s="82" customFormat="1" ht="15.75" x14ac:dyDescent="0.2">
      <c r="A583" s="399"/>
      <c r="B583" s="138" t="s">
        <v>976</v>
      </c>
      <c r="C583" s="143" t="s">
        <v>1604</v>
      </c>
      <c r="D583" s="109">
        <f>+D584+D590</f>
        <v>0</v>
      </c>
      <c r="E583" s="154">
        <f>SUM('ADICIONES  2018'!C583:E583)</f>
        <v>309500389.31</v>
      </c>
      <c r="F583" s="109">
        <f t="shared" ref="F583:J583" si="592">+F584+F590</f>
        <v>0</v>
      </c>
      <c r="G583" s="109">
        <f t="shared" si="592"/>
        <v>0</v>
      </c>
      <c r="H583" s="109">
        <f t="shared" si="592"/>
        <v>0</v>
      </c>
      <c r="I583" s="109">
        <f t="shared" si="592"/>
        <v>0</v>
      </c>
      <c r="J583" s="109">
        <f t="shared" si="592"/>
        <v>0</v>
      </c>
      <c r="K583" s="303">
        <f t="shared" si="515"/>
        <v>309500389.31</v>
      </c>
      <c r="L583" s="109">
        <f t="shared" ref="L583:Q583" si="593">+L584+L590</f>
        <v>0</v>
      </c>
      <c r="M583" s="109">
        <f t="shared" si="593"/>
        <v>0</v>
      </c>
      <c r="N583" s="109">
        <f t="shared" si="593"/>
        <v>0</v>
      </c>
      <c r="O583" s="109">
        <f t="shared" si="593"/>
        <v>0</v>
      </c>
      <c r="P583" s="109">
        <f t="shared" si="593"/>
        <v>0</v>
      </c>
      <c r="Q583" s="109">
        <f t="shared" si="593"/>
        <v>0</v>
      </c>
      <c r="R583" s="303">
        <f t="shared" si="517"/>
        <v>0</v>
      </c>
      <c r="S583" s="109">
        <f t="shared" ref="S583:Z583" si="594">+S584+S590</f>
        <v>0</v>
      </c>
      <c r="T583" s="109">
        <f t="shared" si="594"/>
        <v>0</v>
      </c>
      <c r="U583" s="109">
        <f t="shared" si="594"/>
        <v>0</v>
      </c>
      <c r="V583" s="109">
        <f t="shared" si="594"/>
        <v>0</v>
      </c>
      <c r="W583" s="109">
        <f t="shared" si="594"/>
        <v>0</v>
      </c>
      <c r="X583" s="109">
        <f t="shared" si="594"/>
        <v>0</v>
      </c>
      <c r="Y583" s="109">
        <f t="shared" si="594"/>
        <v>0</v>
      </c>
      <c r="Z583" s="109">
        <f t="shared" si="594"/>
        <v>0</v>
      </c>
      <c r="AA583" s="303">
        <f t="shared" si="569"/>
        <v>0</v>
      </c>
      <c r="AB583" s="303">
        <f t="shared" si="498"/>
        <v>0</v>
      </c>
      <c r="AC583" s="108">
        <f t="shared" si="499"/>
        <v>0</v>
      </c>
    </row>
    <row r="584" spans="1:29" s="82" customFormat="1" ht="15.75" x14ac:dyDescent="0.2">
      <c r="A584" s="399"/>
      <c r="B584" s="138" t="s">
        <v>1605</v>
      </c>
      <c r="C584" s="143" t="s">
        <v>1606</v>
      </c>
      <c r="D584" s="109">
        <f>+D585</f>
        <v>0</v>
      </c>
      <c r="E584" s="154">
        <f>SUM('ADICIONES  2018'!C584:E584)</f>
        <v>309450351.31</v>
      </c>
      <c r="F584" s="109">
        <f t="shared" ref="F584:J584" si="595">+F585</f>
        <v>0</v>
      </c>
      <c r="G584" s="109">
        <f t="shared" si="595"/>
        <v>0</v>
      </c>
      <c r="H584" s="109">
        <f t="shared" si="595"/>
        <v>0</v>
      </c>
      <c r="I584" s="109">
        <f t="shared" si="595"/>
        <v>0</v>
      </c>
      <c r="J584" s="109">
        <f t="shared" si="595"/>
        <v>0</v>
      </c>
      <c r="K584" s="303">
        <f t="shared" si="515"/>
        <v>309450351.31</v>
      </c>
      <c r="L584" s="109">
        <f t="shared" ref="L584:Q584" si="596">+L585</f>
        <v>0</v>
      </c>
      <c r="M584" s="109">
        <f t="shared" si="596"/>
        <v>0</v>
      </c>
      <c r="N584" s="109">
        <f t="shared" si="596"/>
        <v>0</v>
      </c>
      <c r="O584" s="109">
        <f t="shared" si="596"/>
        <v>0</v>
      </c>
      <c r="P584" s="109">
        <f t="shared" si="596"/>
        <v>0</v>
      </c>
      <c r="Q584" s="109">
        <f t="shared" si="596"/>
        <v>0</v>
      </c>
      <c r="R584" s="303">
        <f t="shared" si="517"/>
        <v>0</v>
      </c>
      <c r="S584" s="109">
        <f t="shared" ref="S584:Z584" si="597">+S585</f>
        <v>0</v>
      </c>
      <c r="T584" s="109">
        <f t="shared" si="597"/>
        <v>0</v>
      </c>
      <c r="U584" s="109">
        <f t="shared" si="597"/>
        <v>0</v>
      </c>
      <c r="V584" s="109">
        <f t="shared" si="597"/>
        <v>0</v>
      </c>
      <c r="W584" s="109">
        <f t="shared" si="597"/>
        <v>0</v>
      </c>
      <c r="X584" s="109">
        <f t="shared" si="597"/>
        <v>0</v>
      </c>
      <c r="Y584" s="109">
        <f t="shared" si="597"/>
        <v>0</v>
      </c>
      <c r="Z584" s="109">
        <f t="shared" si="597"/>
        <v>0</v>
      </c>
      <c r="AA584" s="303">
        <f t="shared" si="569"/>
        <v>0</v>
      </c>
      <c r="AB584" s="303">
        <f t="shared" si="498"/>
        <v>0</v>
      </c>
      <c r="AC584" s="108">
        <f t="shared" si="499"/>
        <v>0</v>
      </c>
    </row>
    <row r="585" spans="1:29" s="82" customFormat="1" ht="31.5" x14ac:dyDescent="0.2">
      <c r="A585" s="399"/>
      <c r="B585" s="138" t="s">
        <v>1607</v>
      </c>
      <c r="C585" s="143" t="s">
        <v>1608</v>
      </c>
      <c r="D585" s="109">
        <f>SUM(D586:D589)</f>
        <v>0</v>
      </c>
      <c r="E585" s="154">
        <f>SUM('ADICIONES  2018'!C585:E585)</f>
        <v>309450351.31</v>
      </c>
      <c r="F585" s="109">
        <f t="shared" ref="F585:J585" si="598">SUM(F586:F589)</f>
        <v>0</v>
      </c>
      <c r="G585" s="109">
        <f t="shared" si="598"/>
        <v>0</v>
      </c>
      <c r="H585" s="109">
        <f t="shared" si="598"/>
        <v>0</v>
      </c>
      <c r="I585" s="109">
        <f t="shared" si="598"/>
        <v>0</v>
      </c>
      <c r="J585" s="109">
        <f t="shared" si="598"/>
        <v>0</v>
      </c>
      <c r="K585" s="303">
        <f t="shared" si="515"/>
        <v>309450351.31</v>
      </c>
      <c r="L585" s="109">
        <f t="shared" ref="L585:Q585" si="599">SUM(L586:L589)</f>
        <v>0</v>
      </c>
      <c r="M585" s="109">
        <f t="shared" si="599"/>
        <v>0</v>
      </c>
      <c r="N585" s="109">
        <f t="shared" si="599"/>
        <v>0</v>
      </c>
      <c r="O585" s="109">
        <f t="shared" si="599"/>
        <v>0</v>
      </c>
      <c r="P585" s="109">
        <f t="shared" si="599"/>
        <v>0</v>
      </c>
      <c r="Q585" s="109">
        <f t="shared" si="599"/>
        <v>0</v>
      </c>
      <c r="R585" s="303">
        <f t="shared" si="517"/>
        <v>0</v>
      </c>
      <c r="S585" s="109">
        <f t="shared" ref="S585:Z585" si="600">SUM(S586:S589)</f>
        <v>0</v>
      </c>
      <c r="T585" s="109">
        <f t="shared" si="600"/>
        <v>0</v>
      </c>
      <c r="U585" s="109">
        <f t="shared" si="600"/>
        <v>0</v>
      </c>
      <c r="V585" s="109">
        <f t="shared" si="600"/>
        <v>0</v>
      </c>
      <c r="W585" s="109">
        <f t="shared" si="600"/>
        <v>0</v>
      </c>
      <c r="X585" s="109">
        <f t="shared" si="600"/>
        <v>0</v>
      </c>
      <c r="Y585" s="109">
        <f t="shared" si="600"/>
        <v>0</v>
      </c>
      <c r="Z585" s="109">
        <f t="shared" si="600"/>
        <v>0</v>
      </c>
      <c r="AA585" s="303">
        <f t="shared" si="569"/>
        <v>0</v>
      </c>
      <c r="AB585" s="303">
        <f t="shared" si="498"/>
        <v>0</v>
      </c>
      <c r="AC585" s="108">
        <f t="shared" si="499"/>
        <v>0</v>
      </c>
    </row>
    <row r="586" spans="1:29" ht="28.5" x14ac:dyDescent="0.2">
      <c r="B586" s="146" t="s">
        <v>1609</v>
      </c>
      <c r="C586" s="142" t="s">
        <v>1610</v>
      </c>
      <c r="D586" s="308">
        <v>0</v>
      </c>
      <c r="E586" s="387">
        <f>SUM('ADICIONES  2018'!C586:E586)</f>
        <v>46880067.409999996</v>
      </c>
      <c r="F586" s="308"/>
      <c r="G586" s="308"/>
      <c r="H586" s="308"/>
      <c r="I586" s="308"/>
      <c r="J586" s="308"/>
      <c r="K586" s="305">
        <f t="shared" si="515"/>
        <v>46880067.409999996</v>
      </c>
      <c r="L586" s="308"/>
      <c r="M586" s="308"/>
      <c r="N586" s="308"/>
      <c r="O586" s="308"/>
      <c r="P586" s="308"/>
      <c r="Q586" s="308"/>
      <c r="R586" s="305">
        <f t="shared" si="517"/>
        <v>0</v>
      </c>
      <c r="S586" s="308"/>
      <c r="T586" s="308"/>
      <c r="U586" s="308"/>
      <c r="V586" s="308"/>
      <c r="W586" s="308"/>
      <c r="X586" s="308"/>
      <c r="Y586" s="308"/>
      <c r="Z586" s="308"/>
      <c r="AA586" s="305">
        <f t="shared" si="569"/>
        <v>0</v>
      </c>
      <c r="AB586" s="305">
        <f t="shared" si="498"/>
        <v>0</v>
      </c>
      <c r="AC586" s="37">
        <f t="shared" si="499"/>
        <v>0</v>
      </c>
    </row>
    <row r="587" spans="1:29" ht="28.5" x14ac:dyDescent="0.2">
      <c r="B587" s="146" t="s">
        <v>1609</v>
      </c>
      <c r="C587" s="142" t="s">
        <v>1610</v>
      </c>
      <c r="D587" s="308">
        <v>0</v>
      </c>
      <c r="E587" s="387">
        <f>SUM('ADICIONES  2018'!C587:E587)</f>
        <v>72828000</v>
      </c>
      <c r="F587" s="308"/>
      <c r="G587" s="308"/>
      <c r="H587" s="308"/>
      <c r="I587" s="308"/>
      <c r="J587" s="308"/>
      <c r="K587" s="305">
        <f t="shared" si="515"/>
        <v>72828000</v>
      </c>
      <c r="L587" s="308"/>
      <c r="M587" s="308"/>
      <c r="N587" s="308"/>
      <c r="O587" s="308"/>
      <c r="P587" s="308"/>
      <c r="Q587" s="308"/>
      <c r="R587" s="305">
        <f t="shared" si="517"/>
        <v>0</v>
      </c>
      <c r="S587" s="308"/>
      <c r="T587" s="308"/>
      <c r="U587" s="308"/>
      <c r="V587" s="308"/>
      <c r="W587" s="308"/>
      <c r="X587" s="308"/>
      <c r="Y587" s="308"/>
      <c r="Z587" s="308"/>
      <c r="AA587" s="305">
        <f t="shared" si="569"/>
        <v>0</v>
      </c>
      <c r="AB587" s="305">
        <f t="shared" si="498"/>
        <v>0</v>
      </c>
      <c r="AC587" s="37">
        <f t="shared" si="499"/>
        <v>0</v>
      </c>
    </row>
    <row r="588" spans="1:29" ht="28.5" x14ac:dyDescent="0.2">
      <c r="B588" s="146" t="s">
        <v>1611</v>
      </c>
      <c r="C588" s="142" t="s">
        <v>1612</v>
      </c>
      <c r="D588" s="308">
        <v>0</v>
      </c>
      <c r="E588" s="387">
        <f>SUM('ADICIONES  2018'!C588:E588)</f>
        <v>145325420.40000001</v>
      </c>
      <c r="F588" s="308"/>
      <c r="G588" s="308"/>
      <c r="H588" s="308"/>
      <c r="I588" s="308"/>
      <c r="J588" s="308"/>
      <c r="K588" s="305">
        <f t="shared" si="515"/>
        <v>145325420.40000001</v>
      </c>
      <c r="L588" s="308"/>
      <c r="M588" s="308"/>
      <c r="N588" s="308"/>
      <c r="O588" s="308"/>
      <c r="P588" s="308"/>
      <c r="Q588" s="308"/>
      <c r="R588" s="305">
        <f t="shared" si="517"/>
        <v>0</v>
      </c>
      <c r="S588" s="308"/>
      <c r="T588" s="308"/>
      <c r="U588" s="308"/>
      <c r="V588" s="308"/>
      <c r="W588" s="308"/>
      <c r="X588" s="308"/>
      <c r="Y588" s="308"/>
      <c r="Z588" s="308"/>
      <c r="AA588" s="305">
        <f t="shared" si="569"/>
        <v>0</v>
      </c>
      <c r="AB588" s="305">
        <f t="shared" si="498"/>
        <v>0</v>
      </c>
      <c r="AC588" s="37">
        <f t="shared" si="499"/>
        <v>0</v>
      </c>
    </row>
    <row r="589" spans="1:29" ht="28.5" x14ac:dyDescent="0.2">
      <c r="B589" s="146" t="s">
        <v>1611</v>
      </c>
      <c r="C589" s="142" t="s">
        <v>1612</v>
      </c>
      <c r="D589" s="308">
        <v>0</v>
      </c>
      <c r="E589" s="387">
        <f>SUM('ADICIONES  2018'!C589:E589)</f>
        <v>44416863.5</v>
      </c>
      <c r="F589" s="308"/>
      <c r="G589" s="308"/>
      <c r="H589" s="308"/>
      <c r="I589" s="308"/>
      <c r="J589" s="308"/>
      <c r="K589" s="305">
        <f t="shared" si="515"/>
        <v>44416863.5</v>
      </c>
      <c r="L589" s="308"/>
      <c r="M589" s="308"/>
      <c r="N589" s="308"/>
      <c r="O589" s="308"/>
      <c r="P589" s="308"/>
      <c r="Q589" s="308"/>
      <c r="R589" s="305">
        <f t="shared" si="517"/>
        <v>0</v>
      </c>
      <c r="S589" s="308"/>
      <c r="T589" s="308"/>
      <c r="U589" s="308"/>
      <c r="V589" s="308"/>
      <c r="W589" s="308"/>
      <c r="X589" s="308"/>
      <c r="Y589" s="308"/>
      <c r="Z589" s="308"/>
      <c r="AA589" s="305">
        <f t="shared" si="569"/>
        <v>0</v>
      </c>
      <c r="AB589" s="305">
        <f t="shared" si="498"/>
        <v>0</v>
      </c>
      <c r="AC589" s="37">
        <f t="shared" si="499"/>
        <v>0</v>
      </c>
    </row>
    <row r="590" spans="1:29" s="82" customFormat="1" ht="31.5" x14ac:dyDescent="0.2">
      <c r="A590" s="399"/>
      <c r="B590" s="138" t="s">
        <v>1613</v>
      </c>
      <c r="C590" s="143" t="s">
        <v>1614</v>
      </c>
      <c r="D590" s="109">
        <f>+D591</f>
        <v>0</v>
      </c>
      <c r="E590" s="154">
        <f>SUM('ADICIONES  2018'!C590:E590)</f>
        <v>50038</v>
      </c>
      <c r="F590" s="109">
        <f t="shared" ref="F590:J590" si="601">+F591</f>
        <v>0</v>
      </c>
      <c r="G590" s="109">
        <f t="shared" si="601"/>
        <v>0</v>
      </c>
      <c r="H590" s="109">
        <f t="shared" si="601"/>
        <v>0</v>
      </c>
      <c r="I590" s="109">
        <f t="shared" si="601"/>
        <v>0</v>
      </c>
      <c r="J590" s="109">
        <f t="shared" si="601"/>
        <v>0</v>
      </c>
      <c r="K590" s="303">
        <f t="shared" si="515"/>
        <v>50038</v>
      </c>
      <c r="L590" s="109">
        <f t="shared" ref="L590:Q590" si="602">+L591</f>
        <v>0</v>
      </c>
      <c r="M590" s="109">
        <f t="shared" si="602"/>
        <v>0</v>
      </c>
      <c r="N590" s="109">
        <f t="shared" si="602"/>
        <v>0</v>
      </c>
      <c r="O590" s="109">
        <f t="shared" si="602"/>
        <v>0</v>
      </c>
      <c r="P590" s="109">
        <f t="shared" si="602"/>
        <v>0</v>
      </c>
      <c r="Q590" s="109">
        <f t="shared" si="602"/>
        <v>0</v>
      </c>
      <c r="R590" s="303">
        <f t="shared" si="517"/>
        <v>0</v>
      </c>
      <c r="S590" s="109">
        <f t="shared" ref="S590:Z590" si="603">+S591</f>
        <v>0</v>
      </c>
      <c r="T590" s="109">
        <f t="shared" si="603"/>
        <v>0</v>
      </c>
      <c r="U590" s="109">
        <f t="shared" si="603"/>
        <v>0</v>
      </c>
      <c r="V590" s="109">
        <f t="shared" si="603"/>
        <v>0</v>
      </c>
      <c r="W590" s="109">
        <f t="shared" si="603"/>
        <v>0</v>
      </c>
      <c r="X590" s="109">
        <f t="shared" si="603"/>
        <v>0</v>
      </c>
      <c r="Y590" s="109">
        <f t="shared" si="603"/>
        <v>0</v>
      </c>
      <c r="Z590" s="109">
        <f t="shared" si="603"/>
        <v>0</v>
      </c>
      <c r="AA590" s="303">
        <f t="shared" si="569"/>
        <v>0</v>
      </c>
      <c r="AB590" s="303">
        <f t="shared" si="498"/>
        <v>0</v>
      </c>
      <c r="AC590" s="108">
        <f t="shared" si="499"/>
        <v>0</v>
      </c>
    </row>
    <row r="591" spans="1:29" x14ac:dyDescent="0.2">
      <c r="B591" s="146" t="s">
        <v>1615</v>
      </c>
      <c r="C591" s="142" t="s">
        <v>1616</v>
      </c>
      <c r="D591" s="308">
        <v>0</v>
      </c>
      <c r="E591" s="387">
        <f>SUM('ADICIONES  2018'!C591:E591)</f>
        <v>50038</v>
      </c>
      <c r="F591" s="308"/>
      <c r="G591" s="308"/>
      <c r="H591" s="308"/>
      <c r="I591" s="308"/>
      <c r="J591" s="308"/>
      <c r="K591" s="305">
        <f t="shared" si="515"/>
        <v>50038</v>
      </c>
      <c r="L591" s="308"/>
      <c r="M591" s="308"/>
      <c r="N591" s="308"/>
      <c r="O591" s="308"/>
      <c r="P591" s="308"/>
      <c r="Q591" s="308"/>
      <c r="R591" s="305">
        <f t="shared" si="517"/>
        <v>0</v>
      </c>
      <c r="S591" s="308"/>
      <c r="T591" s="308"/>
      <c r="U591" s="308"/>
      <c r="V591" s="308"/>
      <c r="W591" s="308"/>
      <c r="X591" s="308"/>
      <c r="Y591" s="308"/>
      <c r="Z591" s="308"/>
      <c r="AA591" s="305">
        <f t="shared" si="569"/>
        <v>0</v>
      </c>
      <c r="AB591" s="305">
        <f t="shared" si="498"/>
        <v>0</v>
      </c>
      <c r="AC591" s="37">
        <f t="shared" si="499"/>
        <v>0</v>
      </c>
    </row>
    <row r="592" spans="1:29" s="82" customFormat="1" ht="15.75" x14ac:dyDescent="0.2">
      <c r="A592" s="399"/>
      <c r="B592" s="138" t="s">
        <v>977</v>
      </c>
      <c r="C592" s="143" t="s">
        <v>1617</v>
      </c>
      <c r="D592" s="109">
        <f>SUM(D593:D594)</f>
        <v>0</v>
      </c>
      <c r="E592" s="154">
        <f>SUM('ADICIONES  2018'!C592:E592)</f>
        <v>899657028.31999993</v>
      </c>
      <c r="F592" s="109">
        <f t="shared" ref="F592:J592" si="604">SUM(F593:F594)</f>
        <v>0</v>
      </c>
      <c r="G592" s="109">
        <f t="shared" si="604"/>
        <v>0</v>
      </c>
      <c r="H592" s="109">
        <f t="shared" si="604"/>
        <v>0</v>
      </c>
      <c r="I592" s="109">
        <f t="shared" si="604"/>
        <v>0</v>
      </c>
      <c r="J592" s="109">
        <f t="shared" si="604"/>
        <v>0</v>
      </c>
      <c r="K592" s="303">
        <f t="shared" si="515"/>
        <v>899657028.31999993</v>
      </c>
      <c r="L592" s="109">
        <f t="shared" ref="L592:Q592" si="605">SUM(L593:L594)</f>
        <v>0</v>
      </c>
      <c r="M592" s="109">
        <f t="shared" si="605"/>
        <v>0</v>
      </c>
      <c r="N592" s="109">
        <f t="shared" si="605"/>
        <v>0</v>
      </c>
      <c r="O592" s="109">
        <f t="shared" si="605"/>
        <v>0</v>
      </c>
      <c r="P592" s="109">
        <f t="shared" si="605"/>
        <v>0</v>
      </c>
      <c r="Q592" s="109">
        <f t="shared" si="605"/>
        <v>0</v>
      </c>
      <c r="R592" s="303">
        <f t="shared" si="517"/>
        <v>0</v>
      </c>
      <c r="S592" s="109">
        <f t="shared" ref="S592:Z592" si="606">SUM(S593:S594)</f>
        <v>0</v>
      </c>
      <c r="T592" s="109">
        <f t="shared" si="606"/>
        <v>0</v>
      </c>
      <c r="U592" s="109">
        <f t="shared" si="606"/>
        <v>0</v>
      </c>
      <c r="V592" s="109">
        <f t="shared" si="606"/>
        <v>0</v>
      </c>
      <c r="W592" s="109">
        <f t="shared" si="606"/>
        <v>0</v>
      </c>
      <c r="X592" s="109">
        <f t="shared" si="606"/>
        <v>0</v>
      </c>
      <c r="Y592" s="109">
        <f t="shared" si="606"/>
        <v>0</v>
      </c>
      <c r="Z592" s="109">
        <f t="shared" si="606"/>
        <v>0</v>
      </c>
      <c r="AA592" s="303">
        <f t="shared" si="569"/>
        <v>0</v>
      </c>
      <c r="AB592" s="303">
        <f t="shared" si="498"/>
        <v>0</v>
      </c>
      <c r="AC592" s="108">
        <f t="shared" si="499"/>
        <v>0</v>
      </c>
    </row>
    <row r="593" spans="1:29" s="21" customFormat="1" ht="45" x14ac:dyDescent="0.2">
      <c r="A593" s="95"/>
      <c r="B593" s="146" t="s">
        <v>1618</v>
      </c>
      <c r="C593" s="147" t="s">
        <v>1619</v>
      </c>
      <c r="D593" s="304">
        <v>0</v>
      </c>
      <c r="E593" s="387">
        <f>SUM('ADICIONES  2018'!C593:E593)</f>
        <v>99831545.319999993</v>
      </c>
      <c r="F593" s="304"/>
      <c r="G593" s="304"/>
      <c r="H593" s="304"/>
      <c r="I593" s="304"/>
      <c r="J593" s="304"/>
      <c r="K593" s="307">
        <f t="shared" si="515"/>
        <v>99831545.319999993</v>
      </c>
      <c r="L593" s="304"/>
      <c r="M593" s="304"/>
      <c r="N593" s="304"/>
      <c r="O593" s="304"/>
      <c r="P593" s="304"/>
      <c r="Q593" s="304"/>
      <c r="R593" s="307">
        <f t="shared" si="517"/>
        <v>0</v>
      </c>
      <c r="S593" s="304"/>
      <c r="T593" s="304"/>
      <c r="U593" s="304"/>
      <c r="V593" s="304"/>
      <c r="W593" s="304"/>
      <c r="X593" s="304"/>
      <c r="Y593" s="304"/>
      <c r="Z593" s="304"/>
      <c r="AA593" s="307">
        <f t="shared" si="569"/>
        <v>0</v>
      </c>
      <c r="AB593" s="307">
        <f t="shared" si="498"/>
        <v>0</v>
      </c>
      <c r="AC593" s="118">
        <f t="shared" si="499"/>
        <v>0</v>
      </c>
    </row>
    <row r="594" spans="1:29" ht="28.5" x14ac:dyDescent="0.2">
      <c r="B594" s="146" t="s">
        <v>978</v>
      </c>
      <c r="C594" s="142" t="s">
        <v>1620</v>
      </c>
      <c r="D594" s="308">
        <v>0</v>
      </c>
      <c r="E594" s="387">
        <f>SUM('ADICIONES  2018'!C594:E594)</f>
        <v>799825483</v>
      </c>
      <c r="F594" s="308"/>
      <c r="G594" s="308"/>
      <c r="H594" s="308"/>
      <c r="I594" s="308"/>
      <c r="J594" s="308"/>
      <c r="K594" s="305">
        <f t="shared" si="515"/>
        <v>799825483</v>
      </c>
      <c r="L594" s="308"/>
      <c r="M594" s="308"/>
      <c r="N594" s="308"/>
      <c r="O594" s="308"/>
      <c r="P594" s="308"/>
      <c r="Q594" s="308"/>
      <c r="R594" s="305">
        <f t="shared" si="517"/>
        <v>0</v>
      </c>
      <c r="S594" s="308"/>
      <c r="T594" s="308"/>
      <c r="U594" s="308"/>
      <c r="V594" s="308"/>
      <c r="W594" s="308"/>
      <c r="X594" s="308"/>
      <c r="Y594" s="308"/>
      <c r="Z594" s="308"/>
      <c r="AA594" s="305">
        <f t="shared" si="569"/>
        <v>0</v>
      </c>
      <c r="AB594" s="305">
        <f t="shared" si="498"/>
        <v>0</v>
      </c>
      <c r="AC594" s="37">
        <f t="shared" si="499"/>
        <v>0</v>
      </c>
    </row>
    <row r="595" spans="1:29" s="82" customFormat="1" ht="31.5" x14ac:dyDescent="0.2">
      <c r="A595" s="399"/>
      <c r="B595" s="138" t="s">
        <v>979</v>
      </c>
      <c r="C595" s="143" t="s">
        <v>1621</v>
      </c>
      <c r="D595" s="109">
        <f>SUM(D596:D597)</f>
        <v>0</v>
      </c>
      <c r="E595" s="154">
        <f>SUM('ADICIONES  2018'!C595:E595)</f>
        <v>1800983938.6800001</v>
      </c>
      <c r="F595" s="109">
        <f t="shared" ref="F595:J595" si="607">SUM(F596:F597)</f>
        <v>0</v>
      </c>
      <c r="G595" s="109">
        <f t="shared" si="607"/>
        <v>0</v>
      </c>
      <c r="H595" s="109">
        <f t="shared" si="607"/>
        <v>0</v>
      </c>
      <c r="I595" s="109">
        <f t="shared" si="607"/>
        <v>0</v>
      </c>
      <c r="J595" s="109">
        <f t="shared" si="607"/>
        <v>0</v>
      </c>
      <c r="K595" s="303">
        <f t="shared" si="515"/>
        <v>1800983938.6800001</v>
      </c>
      <c r="L595" s="109">
        <f t="shared" ref="L595:Q595" si="608">SUM(L596:L597)</f>
        <v>0</v>
      </c>
      <c r="M595" s="109">
        <f t="shared" si="608"/>
        <v>0</v>
      </c>
      <c r="N595" s="109">
        <f t="shared" si="608"/>
        <v>0</v>
      </c>
      <c r="O595" s="109">
        <f t="shared" si="608"/>
        <v>0</v>
      </c>
      <c r="P595" s="109">
        <f t="shared" si="608"/>
        <v>0</v>
      </c>
      <c r="Q595" s="109">
        <f t="shared" si="608"/>
        <v>0</v>
      </c>
      <c r="R595" s="303">
        <f t="shared" si="517"/>
        <v>0</v>
      </c>
      <c r="S595" s="109">
        <f t="shared" ref="S595:Z595" si="609">SUM(S596:S597)</f>
        <v>0</v>
      </c>
      <c r="T595" s="109">
        <f t="shared" si="609"/>
        <v>0</v>
      </c>
      <c r="U595" s="109">
        <f t="shared" si="609"/>
        <v>0</v>
      </c>
      <c r="V595" s="109">
        <f t="shared" si="609"/>
        <v>0</v>
      </c>
      <c r="W595" s="109">
        <f t="shared" si="609"/>
        <v>0</v>
      </c>
      <c r="X595" s="109">
        <f t="shared" si="609"/>
        <v>0</v>
      </c>
      <c r="Y595" s="109">
        <f t="shared" si="609"/>
        <v>0</v>
      </c>
      <c r="Z595" s="109">
        <f t="shared" si="609"/>
        <v>0</v>
      </c>
      <c r="AA595" s="303">
        <f t="shared" si="569"/>
        <v>0</v>
      </c>
      <c r="AB595" s="303">
        <f t="shared" si="498"/>
        <v>0</v>
      </c>
      <c r="AC595" s="108">
        <f t="shared" si="499"/>
        <v>0</v>
      </c>
    </row>
    <row r="596" spans="1:29" s="21" customFormat="1" x14ac:dyDescent="0.2">
      <c r="A596" s="95"/>
      <c r="B596" s="146" t="s">
        <v>980</v>
      </c>
      <c r="C596" s="147" t="s">
        <v>1622</v>
      </c>
      <c r="D596" s="304">
        <v>0</v>
      </c>
      <c r="E596" s="387">
        <f>SUM('ADICIONES  2018'!C596:E596)</f>
        <v>171177769.69</v>
      </c>
      <c r="F596" s="304"/>
      <c r="G596" s="304"/>
      <c r="H596" s="304"/>
      <c r="I596" s="304"/>
      <c r="J596" s="304"/>
      <c r="K596" s="307">
        <f t="shared" si="515"/>
        <v>171177769.69</v>
      </c>
      <c r="L596" s="304"/>
      <c r="M596" s="304"/>
      <c r="N596" s="304"/>
      <c r="O596" s="304"/>
      <c r="P596" s="304"/>
      <c r="Q596" s="304"/>
      <c r="R596" s="307">
        <f t="shared" si="517"/>
        <v>0</v>
      </c>
      <c r="S596" s="304"/>
      <c r="T596" s="304"/>
      <c r="U596" s="304"/>
      <c r="V596" s="304"/>
      <c r="W596" s="304"/>
      <c r="X596" s="304"/>
      <c r="Y596" s="304"/>
      <c r="Z596" s="304"/>
      <c r="AA596" s="307">
        <f t="shared" si="569"/>
        <v>0</v>
      </c>
      <c r="AB596" s="307">
        <f t="shared" si="498"/>
        <v>0</v>
      </c>
      <c r="AC596" s="118">
        <f t="shared" si="499"/>
        <v>0</v>
      </c>
    </row>
    <row r="597" spans="1:29" s="21" customFormat="1" x14ac:dyDescent="0.2">
      <c r="A597" s="95"/>
      <c r="B597" s="146" t="s">
        <v>980</v>
      </c>
      <c r="C597" s="147" t="s">
        <v>1622</v>
      </c>
      <c r="D597" s="304">
        <v>0</v>
      </c>
      <c r="E597" s="387">
        <f>SUM('ADICIONES  2018'!C597:E597)</f>
        <v>1629806168.99</v>
      </c>
      <c r="F597" s="304"/>
      <c r="G597" s="304"/>
      <c r="H597" s="304"/>
      <c r="I597" s="304"/>
      <c r="J597" s="304"/>
      <c r="K597" s="307">
        <f t="shared" si="515"/>
        <v>1629806168.99</v>
      </c>
      <c r="L597" s="304"/>
      <c r="M597" s="304"/>
      <c r="N597" s="304"/>
      <c r="O597" s="304"/>
      <c r="P597" s="304"/>
      <c r="Q597" s="304"/>
      <c r="R597" s="307">
        <f t="shared" si="517"/>
        <v>0</v>
      </c>
      <c r="S597" s="304"/>
      <c r="T597" s="304"/>
      <c r="U597" s="304"/>
      <c r="V597" s="304"/>
      <c r="W597" s="304"/>
      <c r="X597" s="304"/>
      <c r="Y597" s="304"/>
      <c r="Z597" s="304"/>
      <c r="AA597" s="307">
        <f t="shared" si="569"/>
        <v>0</v>
      </c>
      <c r="AB597" s="307">
        <f t="shared" si="498"/>
        <v>0</v>
      </c>
      <c r="AC597" s="118">
        <f t="shared" si="499"/>
        <v>0</v>
      </c>
    </row>
    <row r="598" spans="1:29" s="82" customFormat="1" ht="31.5" x14ac:dyDescent="0.2">
      <c r="A598" s="399"/>
      <c r="B598" s="138" t="s">
        <v>981</v>
      </c>
      <c r="C598" s="143" t="s">
        <v>1623</v>
      </c>
      <c r="D598" s="109">
        <f>+D599</f>
        <v>0</v>
      </c>
      <c r="E598" s="154">
        <f>SUM('ADICIONES  2018'!C598:E598)</f>
        <v>182843711</v>
      </c>
      <c r="F598" s="109">
        <f t="shared" ref="F598:J598" si="610">+F599</f>
        <v>0</v>
      </c>
      <c r="G598" s="109">
        <f t="shared" si="610"/>
        <v>0</v>
      </c>
      <c r="H598" s="109">
        <f t="shared" si="610"/>
        <v>0</v>
      </c>
      <c r="I598" s="109">
        <f t="shared" si="610"/>
        <v>0</v>
      </c>
      <c r="J598" s="109">
        <f t="shared" si="610"/>
        <v>0</v>
      </c>
      <c r="K598" s="303">
        <f t="shared" si="515"/>
        <v>182843711</v>
      </c>
      <c r="L598" s="109">
        <f t="shared" ref="L598:Q598" si="611">+L599</f>
        <v>0</v>
      </c>
      <c r="M598" s="109">
        <f t="shared" si="611"/>
        <v>0</v>
      </c>
      <c r="N598" s="109">
        <f t="shared" si="611"/>
        <v>0</v>
      </c>
      <c r="O598" s="109">
        <f t="shared" si="611"/>
        <v>0</v>
      </c>
      <c r="P598" s="109">
        <f t="shared" si="611"/>
        <v>0</v>
      </c>
      <c r="Q598" s="109">
        <f t="shared" si="611"/>
        <v>0</v>
      </c>
      <c r="R598" s="303">
        <f t="shared" si="517"/>
        <v>0</v>
      </c>
      <c r="S598" s="109">
        <f t="shared" ref="S598:Z598" si="612">+S599</f>
        <v>0</v>
      </c>
      <c r="T598" s="109">
        <f t="shared" si="612"/>
        <v>0</v>
      </c>
      <c r="U598" s="109">
        <f t="shared" si="612"/>
        <v>0</v>
      </c>
      <c r="V598" s="109">
        <f t="shared" si="612"/>
        <v>0</v>
      </c>
      <c r="W598" s="109">
        <f t="shared" si="612"/>
        <v>0</v>
      </c>
      <c r="X598" s="109">
        <f t="shared" si="612"/>
        <v>0</v>
      </c>
      <c r="Y598" s="109">
        <f t="shared" si="612"/>
        <v>0</v>
      </c>
      <c r="Z598" s="109">
        <f t="shared" si="612"/>
        <v>0</v>
      </c>
      <c r="AA598" s="303">
        <f t="shared" si="569"/>
        <v>0</v>
      </c>
      <c r="AB598" s="303">
        <f t="shared" si="498"/>
        <v>0</v>
      </c>
      <c r="AC598" s="108">
        <f t="shared" si="499"/>
        <v>0</v>
      </c>
    </row>
    <row r="599" spans="1:29" s="21" customFormat="1" x14ac:dyDescent="0.2">
      <c r="A599" s="95"/>
      <c r="B599" s="146" t="s">
        <v>982</v>
      </c>
      <c r="C599" s="147" t="s">
        <v>1624</v>
      </c>
      <c r="D599" s="304">
        <v>0</v>
      </c>
      <c r="E599" s="387">
        <f>SUM('ADICIONES  2018'!C599:E599)</f>
        <v>182843711</v>
      </c>
      <c r="F599" s="304"/>
      <c r="G599" s="304"/>
      <c r="H599" s="304"/>
      <c r="I599" s="304"/>
      <c r="J599" s="304"/>
      <c r="K599" s="307">
        <f t="shared" si="515"/>
        <v>182843711</v>
      </c>
      <c r="L599" s="304"/>
      <c r="M599" s="304"/>
      <c r="N599" s="304"/>
      <c r="O599" s="304"/>
      <c r="P599" s="304"/>
      <c r="Q599" s="304"/>
      <c r="R599" s="307">
        <f t="shared" si="517"/>
        <v>0</v>
      </c>
      <c r="S599" s="304"/>
      <c r="T599" s="304"/>
      <c r="U599" s="304"/>
      <c r="V599" s="304"/>
      <c r="W599" s="304"/>
      <c r="X599" s="304"/>
      <c r="Y599" s="304"/>
      <c r="Z599" s="304"/>
      <c r="AA599" s="307">
        <f t="shared" si="569"/>
        <v>0</v>
      </c>
      <c r="AB599" s="307">
        <f t="shared" si="498"/>
        <v>0</v>
      </c>
      <c r="AC599" s="118">
        <f t="shared" si="499"/>
        <v>0</v>
      </c>
    </row>
    <row r="600" spans="1:29" s="82" customFormat="1" ht="31.5" x14ac:dyDescent="0.2">
      <c r="A600" s="399"/>
      <c r="B600" s="138" t="s">
        <v>983</v>
      </c>
      <c r="C600" s="143" t="s">
        <v>1625</v>
      </c>
      <c r="D600" s="109">
        <f>+D601</f>
        <v>0</v>
      </c>
      <c r="E600" s="154">
        <f>SUM('ADICIONES  2018'!C600:E600)</f>
        <v>256832697.63999999</v>
      </c>
      <c r="F600" s="109">
        <f t="shared" ref="F600:J600" si="613">+F601</f>
        <v>0</v>
      </c>
      <c r="G600" s="109">
        <f t="shared" si="613"/>
        <v>0</v>
      </c>
      <c r="H600" s="109">
        <f t="shared" si="613"/>
        <v>0</v>
      </c>
      <c r="I600" s="109">
        <f t="shared" si="613"/>
        <v>0</v>
      </c>
      <c r="J600" s="109">
        <f t="shared" si="613"/>
        <v>0</v>
      </c>
      <c r="K600" s="303">
        <f t="shared" si="515"/>
        <v>256832697.63999999</v>
      </c>
      <c r="L600" s="109">
        <f t="shared" ref="L600:Q600" si="614">+L601</f>
        <v>0</v>
      </c>
      <c r="M600" s="109">
        <f t="shared" si="614"/>
        <v>0</v>
      </c>
      <c r="N600" s="109">
        <f t="shared" si="614"/>
        <v>0</v>
      </c>
      <c r="O600" s="109">
        <f t="shared" si="614"/>
        <v>0</v>
      </c>
      <c r="P600" s="109">
        <f t="shared" si="614"/>
        <v>0</v>
      </c>
      <c r="Q600" s="109">
        <f t="shared" si="614"/>
        <v>0</v>
      </c>
      <c r="R600" s="303">
        <f>SUM(L600:Q600)</f>
        <v>0</v>
      </c>
      <c r="S600" s="109">
        <f t="shared" ref="S600:Z600" si="615">+S601</f>
        <v>0</v>
      </c>
      <c r="T600" s="109">
        <f t="shared" si="615"/>
        <v>0</v>
      </c>
      <c r="U600" s="109">
        <f t="shared" si="615"/>
        <v>0</v>
      </c>
      <c r="V600" s="109">
        <f t="shared" si="615"/>
        <v>0</v>
      </c>
      <c r="W600" s="109">
        <f t="shared" si="615"/>
        <v>0</v>
      </c>
      <c r="X600" s="109">
        <f t="shared" si="615"/>
        <v>0</v>
      </c>
      <c r="Y600" s="109">
        <f t="shared" si="615"/>
        <v>0</v>
      </c>
      <c r="Z600" s="109">
        <f t="shared" si="615"/>
        <v>0</v>
      </c>
      <c r="AA600" s="303">
        <f t="shared" si="569"/>
        <v>0</v>
      </c>
      <c r="AB600" s="303">
        <f>+R600+AA600</f>
        <v>0</v>
      </c>
      <c r="AC600" s="108">
        <f t="shared" si="499"/>
        <v>0</v>
      </c>
    </row>
    <row r="601" spans="1:29" ht="28.5" x14ac:dyDescent="0.2">
      <c r="B601" s="146" t="s">
        <v>984</v>
      </c>
      <c r="C601" s="142" t="s">
        <v>1626</v>
      </c>
      <c r="D601" s="308">
        <v>0</v>
      </c>
      <c r="E601" s="387">
        <f>SUM('ADICIONES  2018'!C601:E601)</f>
        <v>256832697.63999999</v>
      </c>
      <c r="F601" s="308"/>
      <c r="G601" s="308"/>
      <c r="H601" s="308"/>
      <c r="I601" s="308"/>
      <c r="J601" s="308"/>
      <c r="K601" s="305">
        <f t="shared" si="515"/>
        <v>256832697.63999999</v>
      </c>
      <c r="L601" s="308"/>
      <c r="M601" s="308"/>
      <c r="N601" s="308"/>
      <c r="O601" s="308"/>
      <c r="P601" s="308"/>
      <c r="Q601" s="308"/>
      <c r="R601" s="305">
        <f>SUM(L601:Q601)</f>
        <v>0</v>
      </c>
      <c r="S601" s="308"/>
      <c r="T601" s="308"/>
      <c r="U601" s="308"/>
      <c r="V601" s="308"/>
      <c r="W601" s="308"/>
      <c r="X601" s="308"/>
      <c r="Y601" s="308"/>
      <c r="Z601" s="308"/>
      <c r="AA601" s="305">
        <f>SUM(S601:Z601)</f>
        <v>0</v>
      </c>
      <c r="AB601" s="305">
        <f>+R601+AA601</f>
        <v>0</v>
      </c>
      <c r="AC601" s="37">
        <f t="shared" si="499"/>
        <v>0</v>
      </c>
    </row>
    <row r="602" spans="1:29" s="82" customFormat="1" ht="31.5" x14ac:dyDescent="0.2">
      <c r="A602" s="399"/>
      <c r="B602" s="138" t="s">
        <v>985</v>
      </c>
      <c r="C602" s="143" t="s">
        <v>1627</v>
      </c>
      <c r="D602" s="109">
        <f>SUM(D603:D604)</f>
        <v>0</v>
      </c>
      <c r="E602" s="154">
        <f>SUM('ADICIONES  2018'!C602:E602)</f>
        <v>333033100.71999997</v>
      </c>
      <c r="F602" s="109">
        <f t="shared" ref="F602:J602" si="616">SUM(F603:F604)</f>
        <v>0</v>
      </c>
      <c r="G602" s="109">
        <f t="shared" si="616"/>
        <v>0</v>
      </c>
      <c r="H602" s="109">
        <f t="shared" si="616"/>
        <v>0</v>
      </c>
      <c r="I602" s="109">
        <f t="shared" si="616"/>
        <v>0</v>
      </c>
      <c r="J602" s="109">
        <f t="shared" si="616"/>
        <v>0</v>
      </c>
      <c r="K602" s="303">
        <f t="shared" si="515"/>
        <v>333033100.71999997</v>
      </c>
      <c r="L602" s="109">
        <f t="shared" ref="L602:Q602" si="617">SUM(L603:L604)</f>
        <v>0</v>
      </c>
      <c r="M602" s="109">
        <f t="shared" si="617"/>
        <v>0</v>
      </c>
      <c r="N602" s="109">
        <f t="shared" si="617"/>
        <v>0</v>
      </c>
      <c r="O602" s="109">
        <f t="shared" si="617"/>
        <v>0</v>
      </c>
      <c r="P602" s="109">
        <f t="shared" si="617"/>
        <v>0</v>
      </c>
      <c r="Q602" s="109">
        <f t="shared" si="617"/>
        <v>0</v>
      </c>
      <c r="R602" s="303">
        <f t="shared" si="517"/>
        <v>0</v>
      </c>
      <c r="S602" s="109">
        <f t="shared" ref="S602:Z602" si="618">SUM(S603:S604)</f>
        <v>0</v>
      </c>
      <c r="T602" s="109">
        <f t="shared" si="618"/>
        <v>0</v>
      </c>
      <c r="U602" s="109">
        <f t="shared" si="618"/>
        <v>0</v>
      </c>
      <c r="V602" s="109">
        <f t="shared" si="618"/>
        <v>0</v>
      </c>
      <c r="W602" s="109">
        <f t="shared" si="618"/>
        <v>0</v>
      </c>
      <c r="X602" s="109">
        <f t="shared" si="618"/>
        <v>0</v>
      </c>
      <c r="Y602" s="109">
        <f t="shared" si="618"/>
        <v>0</v>
      </c>
      <c r="Z602" s="109">
        <f t="shared" si="618"/>
        <v>0</v>
      </c>
      <c r="AA602" s="303">
        <f t="shared" si="569"/>
        <v>0</v>
      </c>
      <c r="AB602" s="303">
        <f t="shared" si="498"/>
        <v>0</v>
      </c>
      <c r="AC602" s="108">
        <f t="shared" si="499"/>
        <v>0</v>
      </c>
    </row>
    <row r="603" spans="1:29" x14ac:dyDescent="0.2">
      <c r="B603" s="146" t="s">
        <v>986</v>
      </c>
      <c r="C603" s="142" t="s">
        <v>1628</v>
      </c>
      <c r="D603" s="308">
        <v>0</v>
      </c>
      <c r="E603" s="387">
        <f>SUM('ADICIONES  2018'!C603:E603)</f>
        <v>326781921.00999999</v>
      </c>
      <c r="F603" s="308"/>
      <c r="G603" s="308"/>
      <c r="H603" s="308"/>
      <c r="I603" s="308"/>
      <c r="J603" s="308"/>
      <c r="K603" s="305">
        <f t="shared" si="515"/>
        <v>326781921.00999999</v>
      </c>
      <c r="L603" s="308"/>
      <c r="M603" s="308"/>
      <c r="N603" s="308"/>
      <c r="O603" s="308"/>
      <c r="P603" s="308"/>
      <c r="Q603" s="308"/>
      <c r="R603" s="305">
        <f t="shared" si="517"/>
        <v>0</v>
      </c>
      <c r="S603" s="308"/>
      <c r="T603" s="308"/>
      <c r="U603" s="308"/>
      <c r="V603" s="308"/>
      <c r="W603" s="308"/>
      <c r="X603" s="308"/>
      <c r="Y603" s="308"/>
      <c r="Z603" s="308"/>
      <c r="AA603" s="305">
        <f t="shared" si="569"/>
        <v>0</v>
      </c>
      <c r="AB603" s="305">
        <f t="shared" si="498"/>
        <v>0</v>
      </c>
      <c r="AC603" s="37">
        <f t="shared" si="499"/>
        <v>0</v>
      </c>
    </row>
    <row r="604" spans="1:29" s="21" customFormat="1" ht="30" x14ac:dyDescent="0.2">
      <c r="A604" s="95"/>
      <c r="B604" s="146" t="s">
        <v>986</v>
      </c>
      <c r="C604" s="147" t="s">
        <v>1628</v>
      </c>
      <c r="D604" s="304">
        <v>0</v>
      </c>
      <c r="E604" s="387">
        <f>SUM('ADICIONES  2018'!C604:E604)</f>
        <v>6251179.71</v>
      </c>
      <c r="F604" s="304"/>
      <c r="G604" s="304"/>
      <c r="H604" s="304"/>
      <c r="I604" s="304"/>
      <c r="J604" s="304"/>
      <c r="K604" s="307">
        <f t="shared" si="515"/>
        <v>6251179.71</v>
      </c>
      <c r="L604" s="304"/>
      <c r="M604" s="304"/>
      <c r="N604" s="304"/>
      <c r="O604" s="304"/>
      <c r="P604" s="304"/>
      <c r="Q604" s="304"/>
      <c r="R604" s="307">
        <f t="shared" si="517"/>
        <v>0</v>
      </c>
      <c r="S604" s="304"/>
      <c r="T604" s="304"/>
      <c r="U604" s="304"/>
      <c r="V604" s="304"/>
      <c r="W604" s="304"/>
      <c r="X604" s="304"/>
      <c r="Y604" s="304"/>
      <c r="Z604" s="304"/>
      <c r="AA604" s="307">
        <f t="shared" si="569"/>
        <v>0</v>
      </c>
      <c r="AB604" s="307">
        <f t="shared" si="498"/>
        <v>0</v>
      </c>
      <c r="AC604" s="118">
        <f t="shared" si="499"/>
        <v>0</v>
      </c>
    </row>
    <row r="605" spans="1:29" s="82" customFormat="1" ht="18.75" customHeight="1" x14ac:dyDescent="0.2">
      <c r="A605" s="399">
        <v>1</v>
      </c>
      <c r="B605" s="138" t="s">
        <v>1183</v>
      </c>
      <c r="C605" s="143" t="s">
        <v>1184</v>
      </c>
      <c r="D605" s="109">
        <f>+D606</f>
        <v>0</v>
      </c>
      <c r="E605" s="154">
        <f>SUM('ADICIONES  2018'!C605:E605)</f>
        <v>0</v>
      </c>
      <c r="F605" s="109">
        <f t="shared" ref="F605:J606" si="619">+F606</f>
        <v>0</v>
      </c>
      <c r="G605" s="109">
        <f t="shared" si="619"/>
        <v>0</v>
      </c>
      <c r="H605" s="109">
        <f t="shared" si="619"/>
        <v>0</v>
      </c>
      <c r="I605" s="109">
        <f t="shared" si="619"/>
        <v>0</v>
      </c>
      <c r="J605" s="109">
        <f t="shared" si="619"/>
        <v>0</v>
      </c>
      <c r="K605" s="303">
        <f t="shared" si="515"/>
        <v>0</v>
      </c>
      <c r="L605" s="109">
        <f t="shared" ref="L605:Q606" si="620">+L606</f>
        <v>0</v>
      </c>
      <c r="M605" s="109">
        <f t="shared" si="620"/>
        <v>0</v>
      </c>
      <c r="N605" s="109">
        <f t="shared" si="620"/>
        <v>0</v>
      </c>
      <c r="O605" s="109">
        <f t="shared" si="620"/>
        <v>0</v>
      </c>
      <c r="P605" s="109">
        <f t="shared" si="620"/>
        <v>0</v>
      </c>
      <c r="Q605" s="109">
        <f t="shared" si="620"/>
        <v>0</v>
      </c>
      <c r="R605" s="303">
        <f t="shared" si="517"/>
        <v>0</v>
      </c>
      <c r="S605" s="109">
        <f t="shared" ref="S605:Z606" si="621">+S606</f>
        <v>0</v>
      </c>
      <c r="T605" s="109">
        <f t="shared" si="621"/>
        <v>0</v>
      </c>
      <c r="U605" s="109">
        <f t="shared" si="621"/>
        <v>0</v>
      </c>
      <c r="V605" s="109">
        <f t="shared" si="621"/>
        <v>0</v>
      </c>
      <c r="W605" s="109">
        <f t="shared" si="621"/>
        <v>0</v>
      </c>
      <c r="X605" s="109">
        <f t="shared" si="621"/>
        <v>0</v>
      </c>
      <c r="Y605" s="109">
        <f t="shared" si="621"/>
        <v>0</v>
      </c>
      <c r="Z605" s="109">
        <f t="shared" si="621"/>
        <v>0</v>
      </c>
      <c r="AA605" s="303">
        <f t="shared" si="569"/>
        <v>0</v>
      </c>
      <c r="AB605" s="303">
        <f t="shared" si="498"/>
        <v>0</v>
      </c>
      <c r="AC605" s="108" t="e">
        <f t="shared" si="499"/>
        <v>#DIV/0!</v>
      </c>
    </row>
    <row r="606" spans="1:29" s="82" customFormat="1" ht="19.5" customHeight="1" x14ac:dyDescent="0.2">
      <c r="A606" s="399"/>
      <c r="B606" s="138" t="s">
        <v>1185</v>
      </c>
      <c r="C606" s="143" t="s">
        <v>1186</v>
      </c>
      <c r="D606" s="109">
        <f>+D607</f>
        <v>0</v>
      </c>
      <c r="E606" s="154">
        <f>SUM('ADICIONES  2018'!C606:E606)</f>
        <v>0</v>
      </c>
      <c r="F606" s="109">
        <f t="shared" si="619"/>
        <v>0</v>
      </c>
      <c r="G606" s="109">
        <f t="shared" si="619"/>
        <v>0</v>
      </c>
      <c r="H606" s="109">
        <f t="shared" si="619"/>
        <v>0</v>
      </c>
      <c r="I606" s="109">
        <f t="shared" si="619"/>
        <v>0</v>
      </c>
      <c r="J606" s="109">
        <f t="shared" si="619"/>
        <v>0</v>
      </c>
      <c r="K606" s="303">
        <f t="shared" si="515"/>
        <v>0</v>
      </c>
      <c r="L606" s="109">
        <f t="shared" si="620"/>
        <v>0</v>
      </c>
      <c r="M606" s="109">
        <f t="shared" si="620"/>
        <v>0</v>
      </c>
      <c r="N606" s="109">
        <f t="shared" si="620"/>
        <v>0</v>
      </c>
      <c r="O606" s="109">
        <f t="shared" si="620"/>
        <v>0</v>
      </c>
      <c r="P606" s="109">
        <f t="shared" si="620"/>
        <v>0</v>
      </c>
      <c r="Q606" s="109">
        <f t="shared" si="620"/>
        <v>0</v>
      </c>
      <c r="R606" s="303">
        <f t="shared" si="517"/>
        <v>0</v>
      </c>
      <c r="S606" s="109">
        <f t="shared" si="621"/>
        <v>0</v>
      </c>
      <c r="T606" s="109">
        <f t="shared" si="621"/>
        <v>0</v>
      </c>
      <c r="U606" s="109">
        <f t="shared" si="621"/>
        <v>0</v>
      </c>
      <c r="V606" s="109">
        <f t="shared" si="621"/>
        <v>0</v>
      </c>
      <c r="W606" s="109">
        <f t="shared" si="621"/>
        <v>0</v>
      </c>
      <c r="X606" s="109">
        <f t="shared" si="621"/>
        <v>0</v>
      </c>
      <c r="Y606" s="109">
        <f t="shared" si="621"/>
        <v>0</v>
      </c>
      <c r="Z606" s="109">
        <f t="shared" si="621"/>
        <v>0</v>
      </c>
      <c r="AA606" s="303">
        <f t="shared" si="569"/>
        <v>0</v>
      </c>
      <c r="AB606" s="303">
        <f t="shared" si="498"/>
        <v>0</v>
      </c>
      <c r="AC606" s="108" t="e">
        <f t="shared" si="499"/>
        <v>#DIV/0!</v>
      </c>
    </row>
    <row r="607" spans="1:29" s="82" customFormat="1" ht="16.5" customHeight="1" x14ac:dyDescent="0.2">
      <c r="A607" s="399"/>
      <c r="B607" s="138" t="s">
        <v>1187</v>
      </c>
      <c r="C607" s="143" t="s">
        <v>1188</v>
      </c>
      <c r="D607" s="109">
        <f>SUM(D608:D609)</f>
        <v>0</v>
      </c>
      <c r="E607" s="154">
        <f>SUM('ADICIONES  2018'!C607:E607)</f>
        <v>0</v>
      </c>
      <c r="F607" s="109">
        <f t="shared" ref="F607:J607" si="622">SUM(F608:F609)</f>
        <v>0</v>
      </c>
      <c r="G607" s="109">
        <f t="shared" si="622"/>
        <v>0</v>
      </c>
      <c r="H607" s="109">
        <f t="shared" si="622"/>
        <v>0</v>
      </c>
      <c r="I607" s="109">
        <f t="shared" si="622"/>
        <v>0</v>
      </c>
      <c r="J607" s="109">
        <f t="shared" si="622"/>
        <v>0</v>
      </c>
      <c r="K607" s="303">
        <f t="shared" si="515"/>
        <v>0</v>
      </c>
      <c r="L607" s="109">
        <f t="shared" ref="L607:Q607" si="623">SUM(L608:L609)</f>
        <v>0</v>
      </c>
      <c r="M607" s="109">
        <f t="shared" si="623"/>
        <v>0</v>
      </c>
      <c r="N607" s="109">
        <f t="shared" si="623"/>
        <v>0</v>
      </c>
      <c r="O607" s="109">
        <f t="shared" si="623"/>
        <v>0</v>
      </c>
      <c r="P607" s="109">
        <f t="shared" si="623"/>
        <v>0</v>
      </c>
      <c r="Q607" s="109">
        <f t="shared" si="623"/>
        <v>0</v>
      </c>
      <c r="R607" s="303">
        <f t="shared" si="517"/>
        <v>0</v>
      </c>
      <c r="S607" s="109">
        <f t="shared" ref="S607:Z607" si="624">SUM(S608:S609)</f>
        <v>0</v>
      </c>
      <c r="T607" s="109">
        <f t="shared" si="624"/>
        <v>0</v>
      </c>
      <c r="U607" s="109">
        <f t="shared" si="624"/>
        <v>0</v>
      </c>
      <c r="V607" s="109">
        <f t="shared" si="624"/>
        <v>0</v>
      </c>
      <c r="W607" s="109">
        <f t="shared" si="624"/>
        <v>0</v>
      </c>
      <c r="X607" s="109">
        <f t="shared" si="624"/>
        <v>0</v>
      </c>
      <c r="Y607" s="109">
        <f t="shared" si="624"/>
        <v>0</v>
      </c>
      <c r="Z607" s="109">
        <f t="shared" si="624"/>
        <v>0</v>
      </c>
      <c r="AA607" s="303">
        <f t="shared" si="569"/>
        <v>0</v>
      </c>
      <c r="AB607" s="303">
        <f t="shared" si="498"/>
        <v>0</v>
      </c>
      <c r="AC607" s="108" t="e">
        <f t="shared" si="499"/>
        <v>#DIV/0!</v>
      </c>
    </row>
    <row r="608" spans="1:29" ht="28.5" x14ac:dyDescent="0.2">
      <c r="B608" s="139" t="s">
        <v>1189</v>
      </c>
      <c r="C608" s="142" t="s">
        <v>1190</v>
      </c>
      <c r="D608" s="308"/>
      <c r="E608" s="387">
        <f>SUM('ADICIONES  2018'!C608:E608)</f>
        <v>0</v>
      </c>
      <c r="F608" s="308"/>
      <c r="G608" s="308"/>
      <c r="H608" s="308"/>
      <c r="I608" s="308"/>
      <c r="J608" s="308"/>
      <c r="K608" s="307">
        <f t="shared" si="515"/>
        <v>0</v>
      </c>
      <c r="L608" s="308"/>
      <c r="M608" s="308"/>
      <c r="N608" s="308"/>
      <c r="O608" s="308"/>
      <c r="P608" s="308"/>
      <c r="Q608" s="308"/>
      <c r="R608" s="305">
        <f t="shared" si="517"/>
        <v>0</v>
      </c>
      <c r="S608" s="308"/>
      <c r="T608" s="308"/>
      <c r="U608" s="308"/>
      <c r="V608" s="308"/>
      <c r="W608" s="308"/>
      <c r="X608" s="308"/>
      <c r="Y608" s="308"/>
      <c r="Z608" s="308"/>
      <c r="AA608" s="305">
        <f t="shared" si="569"/>
        <v>0</v>
      </c>
      <c r="AB608" s="305">
        <f t="shared" si="498"/>
        <v>0</v>
      </c>
      <c r="AC608" s="37" t="e">
        <f t="shared" si="499"/>
        <v>#DIV/0!</v>
      </c>
    </row>
    <row r="609" spans="1:29" ht="28.5" x14ac:dyDescent="0.2">
      <c r="B609" s="139" t="s">
        <v>1196</v>
      </c>
      <c r="C609" s="142" t="s">
        <v>1723</v>
      </c>
      <c r="D609" s="308"/>
      <c r="E609" s="387">
        <f>SUM('ADICIONES  2018'!C609:E609)</f>
        <v>0</v>
      </c>
      <c r="F609" s="308"/>
      <c r="G609" s="308"/>
      <c r="H609" s="308"/>
      <c r="I609" s="308"/>
      <c r="J609" s="308"/>
      <c r="K609" s="307">
        <f t="shared" si="515"/>
        <v>0</v>
      </c>
      <c r="L609" s="308"/>
      <c r="M609" s="308"/>
      <c r="N609" s="308"/>
      <c r="O609" s="308"/>
      <c r="P609" s="308"/>
      <c r="Q609" s="308"/>
      <c r="R609" s="305">
        <f t="shared" si="517"/>
        <v>0</v>
      </c>
      <c r="S609" s="308"/>
      <c r="T609" s="308"/>
      <c r="U609" s="308"/>
      <c r="V609" s="308"/>
      <c r="W609" s="308"/>
      <c r="X609" s="308"/>
      <c r="Y609" s="308"/>
      <c r="Z609" s="308"/>
      <c r="AA609" s="305">
        <f t="shared" si="569"/>
        <v>0</v>
      </c>
      <c r="AB609" s="305">
        <f t="shared" si="498"/>
        <v>0</v>
      </c>
      <c r="AC609" s="37" t="e">
        <f t="shared" si="499"/>
        <v>#DIV/0!</v>
      </c>
    </row>
    <row r="610" spans="1:29" s="82" customFormat="1" ht="31.5" x14ac:dyDescent="0.2">
      <c r="A610" s="399">
        <v>1</v>
      </c>
      <c r="B610" s="114" t="s">
        <v>310</v>
      </c>
      <c r="C610" s="110" t="s">
        <v>105</v>
      </c>
      <c r="D610" s="109">
        <f>+D611+D614</f>
        <v>3522000000</v>
      </c>
      <c r="E610" s="154">
        <f>SUM('ADICIONES  2018'!C610:E610)</f>
        <v>0</v>
      </c>
      <c r="F610" s="109">
        <f t="shared" ref="F610:J610" si="625">+F611+F614</f>
        <v>0</v>
      </c>
      <c r="G610" s="109">
        <f t="shared" si="625"/>
        <v>0</v>
      </c>
      <c r="H610" s="109">
        <f t="shared" si="625"/>
        <v>0</v>
      </c>
      <c r="I610" s="109">
        <f t="shared" si="625"/>
        <v>0</v>
      </c>
      <c r="J610" s="109">
        <f t="shared" si="625"/>
        <v>0</v>
      </c>
      <c r="K610" s="303">
        <f t="shared" si="515"/>
        <v>3522000000</v>
      </c>
      <c r="L610" s="109">
        <f t="shared" ref="L610:Q610" si="626">+L611+L614</f>
        <v>494685493.83000004</v>
      </c>
      <c r="M610" s="109">
        <f t="shared" si="626"/>
        <v>557311638.33000004</v>
      </c>
      <c r="N610" s="109">
        <f t="shared" si="626"/>
        <v>651921458.26999998</v>
      </c>
      <c r="O610" s="109">
        <f t="shared" si="626"/>
        <v>0</v>
      </c>
      <c r="P610" s="109">
        <f t="shared" si="626"/>
        <v>0</v>
      </c>
      <c r="Q610" s="109">
        <f t="shared" si="626"/>
        <v>0</v>
      </c>
      <c r="R610" s="303">
        <f t="shared" si="517"/>
        <v>1703918590.4300001</v>
      </c>
      <c r="S610" s="109">
        <f t="shared" ref="S610:Z610" si="627">+S611+S614</f>
        <v>0</v>
      </c>
      <c r="T610" s="109">
        <f t="shared" si="627"/>
        <v>0</v>
      </c>
      <c r="U610" s="109">
        <f t="shared" si="627"/>
        <v>0</v>
      </c>
      <c r="V610" s="109">
        <f t="shared" si="627"/>
        <v>0</v>
      </c>
      <c r="W610" s="109">
        <f t="shared" si="627"/>
        <v>0</v>
      </c>
      <c r="X610" s="109">
        <f t="shared" si="627"/>
        <v>0</v>
      </c>
      <c r="Y610" s="109">
        <f t="shared" si="627"/>
        <v>0</v>
      </c>
      <c r="Z610" s="109">
        <f t="shared" si="627"/>
        <v>0</v>
      </c>
      <c r="AA610" s="303">
        <f t="shared" si="569"/>
        <v>0</v>
      </c>
      <c r="AB610" s="303">
        <f t="shared" si="498"/>
        <v>1703918590.4300001</v>
      </c>
      <c r="AC610" s="108">
        <f t="shared" si="499"/>
        <v>0.48379289904315731</v>
      </c>
    </row>
    <row r="611" spans="1:29" s="82" customFormat="1" ht="31.5" x14ac:dyDescent="0.2">
      <c r="A611" s="399"/>
      <c r="B611" s="114" t="s">
        <v>806</v>
      </c>
      <c r="C611" s="110" t="s">
        <v>106</v>
      </c>
      <c r="D611" s="109">
        <f>+D612</f>
        <v>1700000000</v>
      </c>
      <c r="E611" s="154">
        <f>SUM('ADICIONES  2018'!C611:E611)</f>
        <v>0</v>
      </c>
      <c r="F611" s="109">
        <f t="shared" ref="F611:J612" si="628">+F612</f>
        <v>0</v>
      </c>
      <c r="G611" s="109">
        <f t="shared" si="628"/>
        <v>0</v>
      </c>
      <c r="H611" s="109">
        <f t="shared" si="628"/>
        <v>0</v>
      </c>
      <c r="I611" s="109">
        <f t="shared" si="628"/>
        <v>0</v>
      </c>
      <c r="J611" s="109">
        <f t="shared" si="628"/>
        <v>0</v>
      </c>
      <c r="K611" s="303">
        <f t="shared" si="515"/>
        <v>1700000000</v>
      </c>
      <c r="L611" s="109">
        <f t="shared" ref="L611:Q612" si="629">+L612</f>
        <v>195142480.5</v>
      </c>
      <c r="M611" s="109">
        <f t="shared" si="629"/>
        <v>207545656.87</v>
      </c>
      <c r="N611" s="109">
        <f t="shared" si="629"/>
        <v>213114998.97</v>
      </c>
      <c r="O611" s="109">
        <f t="shared" si="629"/>
        <v>0</v>
      </c>
      <c r="P611" s="109">
        <f t="shared" si="629"/>
        <v>0</v>
      </c>
      <c r="Q611" s="109">
        <f t="shared" si="629"/>
        <v>0</v>
      </c>
      <c r="R611" s="303">
        <f t="shared" si="517"/>
        <v>615803136.34000003</v>
      </c>
      <c r="S611" s="109">
        <f t="shared" ref="S611:Z612" si="630">+S612</f>
        <v>0</v>
      </c>
      <c r="T611" s="109">
        <f t="shared" si="630"/>
        <v>0</v>
      </c>
      <c r="U611" s="109">
        <f t="shared" si="630"/>
        <v>0</v>
      </c>
      <c r="V611" s="109">
        <f t="shared" si="630"/>
        <v>0</v>
      </c>
      <c r="W611" s="109">
        <f t="shared" si="630"/>
        <v>0</v>
      </c>
      <c r="X611" s="109">
        <f t="shared" si="630"/>
        <v>0</v>
      </c>
      <c r="Y611" s="109">
        <f t="shared" si="630"/>
        <v>0</v>
      </c>
      <c r="Z611" s="109">
        <f t="shared" si="630"/>
        <v>0</v>
      </c>
      <c r="AA611" s="303">
        <f t="shared" si="569"/>
        <v>0</v>
      </c>
      <c r="AB611" s="303">
        <f t="shared" si="498"/>
        <v>615803136.34000003</v>
      </c>
      <c r="AC611" s="108">
        <f t="shared" si="499"/>
        <v>0.36223713902352944</v>
      </c>
    </row>
    <row r="612" spans="1:29" s="82" customFormat="1" ht="63" x14ac:dyDescent="0.2">
      <c r="A612" s="399"/>
      <c r="B612" s="114" t="s">
        <v>807</v>
      </c>
      <c r="C612" s="110" t="s">
        <v>808</v>
      </c>
      <c r="D612" s="109">
        <f>+D613</f>
        <v>1700000000</v>
      </c>
      <c r="E612" s="154">
        <f>SUM('ADICIONES  2018'!C612:E612)</f>
        <v>0</v>
      </c>
      <c r="F612" s="109">
        <f t="shared" si="628"/>
        <v>0</v>
      </c>
      <c r="G612" s="109">
        <f t="shared" si="628"/>
        <v>0</v>
      </c>
      <c r="H612" s="109">
        <f t="shared" si="628"/>
        <v>0</v>
      </c>
      <c r="I612" s="109">
        <f t="shared" si="628"/>
        <v>0</v>
      </c>
      <c r="J612" s="109">
        <f t="shared" si="628"/>
        <v>0</v>
      </c>
      <c r="K612" s="303">
        <f t="shared" si="515"/>
        <v>1700000000</v>
      </c>
      <c r="L612" s="109">
        <f t="shared" si="629"/>
        <v>195142480.5</v>
      </c>
      <c r="M612" s="109">
        <f t="shared" si="629"/>
        <v>207545656.87</v>
      </c>
      <c r="N612" s="109">
        <f t="shared" si="629"/>
        <v>213114998.97</v>
      </c>
      <c r="O612" s="109">
        <f t="shared" si="629"/>
        <v>0</v>
      </c>
      <c r="P612" s="109">
        <f t="shared" si="629"/>
        <v>0</v>
      </c>
      <c r="Q612" s="109">
        <f t="shared" si="629"/>
        <v>0</v>
      </c>
      <c r="R612" s="303">
        <f t="shared" si="517"/>
        <v>615803136.34000003</v>
      </c>
      <c r="S612" s="109">
        <f t="shared" si="630"/>
        <v>0</v>
      </c>
      <c r="T612" s="109">
        <f t="shared" si="630"/>
        <v>0</v>
      </c>
      <c r="U612" s="109">
        <f t="shared" si="630"/>
        <v>0</v>
      </c>
      <c r="V612" s="109">
        <f t="shared" si="630"/>
        <v>0</v>
      </c>
      <c r="W612" s="109">
        <f t="shared" si="630"/>
        <v>0</v>
      </c>
      <c r="X612" s="109">
        <f t="shared" si="630"/>
        <v>0</v>
      </c>
      <c r="Y612" s="109">
        <f t="shared" si="630"/>
        <v>0</v>
      </c>
      <c r="Z612" s="109">
        <f t="shared" si="630"/>
        <v>0</v>
      </c>
      <c r="AA612" s="303">
        <f t="shared" si="569"/>
        <v>0</v>
      </c>
      <c r="AB612" s="303">
        <f t="shared" si="498"/>
        <v>615803136.34000003</v>
      </c>
      <c r="AC612" s="108">
        <f t="shared" si="499"/>
        <v>0.36223713902352944</v>
      </c>
    </row>
    <row r="613" spans="1:29" x14ac:dyDescent="0.2">
      <c r="B613" s="100" t="s">
        <v>809</v>
      </c>
      <c r="C613" s="101" t="s">
        <v>107</v>
      </c>
      <c r="D613" s="308">
        <v>1700000000</v>
      </c>
      <c r="E613" s="387">
        <f>SUM('ADICIONES  2018'!C613:E613)</f>
        <v>0</v>
      </c>
      <c r="F613" s="308"/>
      <c r="G613" s="308"/>
      <c r="H613" s="308"/>
      <c r="I613" s="308"/>
      <c r="J613" s="308"/>
      <c r="K613" s="305">
        <f t="shared" si="515"/>
        <v>1700000000</v>
      </c>
      <c r="L613" s="308">
        <v>195142480.5</v>
      </c>
      <c r="M613" s="308">
        <v>207545656.87</v>
      </c>
      <c r="N613" s="308">
        <v>213114998.97</v>
      </c>
      <c r="O613" s="308"/>
      <c r="P613" s="308"/>
      <c r="Q613" s="308"/>
      <c r="R613" s="305">
        <f t="shared" si="517"/>
        <v>615803136.34000003</v>
      </c>
      <c r="S613" s="308"/>
      <c r="T613" s="308"/>
      <c r="U613" s="308"/>
      <c r="V613" s="308"/>
      <c r="W613" s="308"/>
      <c r="X613" s="308"/>
      <c r="Y613" s="308"/>
      <c r="Z613" s="308"/>
      <c r="AA613" s="305">
        <f t="shared" si="569"/>
        <v>0</v>
      </c>
      <c r="AB613" s="305">
        <f t="shared" si="498"/>
        <v>615803136.34000003</v>
      </c>
      <c r="AC613" s="37">
        <f t="shared" si="499"/>
        <v>0.36223713902352944</v>
      </c>
    </row>
    <row r="614" spans="1:29" s="82" customFormat="1" ht="31.5" x14ac:dyDescent="0.2">
      <c r="A614" s="399"/>
      <c r="B614" s="114" t="s">
        <v>311</v>
      </c>
      <c r="C614" s="110" t="s">
        <v>810</v>
      </c>
      <c r="D614" s="109">
        <f>+D618+D615</f>
        <v>1822000000</v>
      </c>
      <c r="E614" s="154">
        <f>SUM('ADICIONES  2018'!C614:E614)</f>
        <v>0</v>
      </c>
      <c r="F614" s="109">
        <f t="shared" ref="F614:J614" si="631">+F618+F615</f>
        <v>0</v>
      </c>
      <c r="G614" s="109">
        <f t="shared" si="631"/>
        <v>0</v>
      </c>
      <c r="H614" s="109">
        <f t="shared" si="631"/>
        <v>0</v>
      </c>
      <c r="I614" s="109">
        <f t="shared" si="631"/>
        <v>0</v>
      </c>
      <c r="J614" s="109">
        <f t="shared" si="631"/>
        <v>0</v>
      </c>
      <c r="K614" s="303">
        <f t="shared" si="515"/>
        <v>1822000000</v>
      </c>
      <c r="L614" s="109">
        <f t="shared" ref="L614:Q614" si="632">+L618+L615</f>
        <v>299543013.33000004</v>
      </c>
      <c r="M614" s="109">
        <f t="shared" si="632"/>
        <v>349765981.46000004</v>
      </c>
      <c r="N614" s="109">
        <f t="shared" si="632"/>
        <v>438806459.30000001</v>
      </c>
      <c r="O614" s="109">
        <f t="shared" si="632"/>
        <v>0</v>
      </c>
      <c r="P614" s="109">
        <f t="shared" si="632"/>
        <v>0</v>
      </c>
      <c r="Q614" s="109">
        <f t="shared" si="632"/>
        <v>0</v>
      </c>
      <c r="R614" s="303">
        <f t="shared" si="517"/>
        <v>1088115454.0900002</v>
      </c>
      <c r="S614" s="109">
        <f t="shared" ref="S614:Z614" si="633">+S618+S615</f>
        <v>0</v>
      </c>
      <c r="T614" s="109">
        <f t="shared" si="633"/>
        <v>0</v>
      </c>
      <c r="U614" s="109">
        <f t="shared" si="633"/>
        <v>0</v>
      </c>
      <c r="V614" s="109">
        <f t="shared" si="633"/>
        <v>0</v>
      </c>
      <c r="W614" s="109">
        <f t="shared" si="633"/>
        <v>0</v>
      </c>
      <c r="X614" s="109">
        <f t="shared" si="633"/>
        <v>0</v>
      </c>
      <c r="Y614" s="109">
        <f t="shared" si="633"/>
        <v>0</v>
      </c>
      <c r="Z614" s="109">
        <f t="shared" si="633"/>
        <v>0</v>
      </c>
      <c r="AA614" s="303">
        <f t="shared" si="569"/>
        <v>0</v>
      </c>
      <c r="AB614" s="303">
        <f t="shared" si="498"/>
        <v>1088115454.0900002</v>
      </c>
      <c r="AC614" s="108">
        <f t="shared" si="499"/>
        <v>0.59720936009330416</v>
      </c>
    </row>
    <row r="615" spans="1:29" s="82" customFormat="1" ht="31.5" x14ac:dyDescent="0.2">
      <c r="A615" s="399"/>
      <c r="B615" s="114" t="s">
        <v>811</v>
      </c>
      <c r="C615" s="110" t="s">
        <v>812</v>
      </c>
      <c r="D615" s="109">
        <f>+D616</f>
        <v>50000000</v>
      </c>
      <c r="E615" s="154">
        <f>SUM('ADICIONES  2018'!C615:E615)</f>
        <v>0</v>
      </c>
      <c r="F615" s="109">
        <f t="shared" ref="F615:J616" si="634">+F616</f>
        <v>0</v>
      </c>
      <c r="G615" s="109">
        <f t="shared" si="634"/>
        <v>0</v>
      </c>
      <c r="H615" s="109">
        <f t="shared" si="634"/>
        <v>0</v>
      </c>
      <c r="I615" s="109">
        <f t="shared" si="634"/>
        <v>0</v>
      </c>
      <c r="J615" s="109">
        <f t="shared" si="634"/>
        <v>0</v>
      </c>
      <c r="K615" s="303">
        <f t="shared" si="515"/>
        <v>50000000</v>
      </c>
      <c r="L615" s="109">
        <f t="shared" ref="L615:Q616" si="635">+L616</f>
        <v>2841969</v>
      </c>
      <c r="M615" s="109">
        <f t="shared" si="635"/>
        <v>3338004</v>
      </c>
      <c r="N615" s="109">
        <f t="shared" si="635"/>
        <v>5558257</v>
      </c>
      <c r="O615" s="109">
        <f t="shared" si="635"/>
        <v>0</v>
      </c>
      <c r="P615" s="109">
        <f t="shared" si="635"/>
        <v>0</v>
      </c>
      <c r="Q615" s="109">
        <f t="shared" si="635"/>
        <v>0</v>
      </c>
      <c r="R615" s="303">
        <f t="shared" si="517"/>
        <v>11738230</v>
      </c>
      <c r="S615" s="109">
        <f t="shared" ref="S615:Z616" si="636">+S616</f>
        <v>0</v>
      </c>
      <c r="T615" s="109">
        <f t="shared" si="636"/>
        <v>0</v>
      </c>
      <c r="U615" s="109">
        <f t="shared" si="636"/>
        <v>0</v>
      </c>
      <c r="V615" s="109">
        <f t="shared" si="636"/>
        <v>0</v>
      </c>
      <c r="W615" s="109">
        <f t="shared" si="636"/>
        <v>0</v>
      </c>
      <c r="X615" s="109">
        <f t="shared" si="636"/>
        <v>0</v>
      </c>
      <c r="Y615" s="109">
        <f t="shared" si="636"/>
        <v>0</v>
      </c>
      <c r="Z615" s="109">
        <f t="shared" si="636"/>
        <v>0</v>
      </c>
      <c r="AA615" s="303">
        <f t="shared" si="569"/>
        <v>0</v>
      </c>
      <c r="AB615" s="303">
        <f t="shared" si="498"/>
        <v>11738230</v>
      </c>
      <c r="AC615" s="108">
        <f t="shared" si="499"/>
        <v>0.23476459999999999</v>
      </c>
    </row>
    <row r="616" spans="1:29" s="82" customFormat="1" ht="47.25" x14ac:dyDescent="0.2">
      <c r="A616" s="399"/>
      <c r="B616" s="114" t="s">
        <v>813</v>
      </c>
      <c r="C616" s="110" t="s">
        <v>814</v>
      </c>
      <c r="D616" s="109">
        <f>+D617</f>
        <v>50000000</v>
      </c>
      <c r="E616" s="154">
        <f>SUM('ADICIONES  2018'!C616:E616)</f>
        <v>0</v>
      </c>
      <c r="F616" s="109">
        <f t="shared" si="634"/>
        <v>0</v>
      </c>
      <c r="G616" s="109">
        <f t="shared" si="634"/>
        <v>0</v>
      </c>
      <c r="H616" s="109">
        <f t="shared" si="634"/>
        <v>0</v>
      </c>
      <c r="I616" s="109">
        <f t="shared" si="634"/>
        <v>0</v>
      </c>
      <c r="J616" s="109">
        <f t="shared" si="634"/>
        <v>0</v>
      </c>
      <c r="K616" s="303">
        <f t="shared" si="515"/>
        <v>50000000</v>
      </c>
      <c r="L616" s="109">
        <f t="shared" si="635"/>
        <v>2841969</v>
      </c>
      <c r="M616" s="109">
        <f t="shared" si="635"/>
        <v>3338004</v>
      </c>
      <c r="N616" s="109">
        <f t="shared" si="635"/>
        <v>5558257</v>
      </c>
      <c r="O616" s="109">
        <f t="shared" si="635"/>
        <v>0</v>
      </c>
      <c r="P616" s="109">
        <f t="shared" si="635"/>
        <v>0</v>
      </c>
      <c r="Q616" s="109">
        <f t="shared" si="635"/>
        <v>0</v>
      </c>
      <c r="R616" s="303">
        <f t="shared" si="517"/>
        <v>11738230</v>
      </c>
      <c r="S616" s="109">
        <f t="shared" si="636"/>
        <v>0</v>
      </c>
      <c r="T616" s="109">
        <f t="shared" si="636"/>
        <v>0</v>
      </c>
      <c r="U616" s="109">
        <f t="shared" si="636"/>
        <v>0</v>
      </c>
      <c r="V616" s="109">
        <f t="shared" si="636"/>
        <v>0</v>
      </c>
      <c r="W616" s="109">
        <f t="shared" si="636"/>
        <v>0</v>
      </c>
      <c r="X616" s="109">
        <f t="shared" si="636"/>
        <v>0</v>
      </c>
      <c r="Y616" s="109">
        <f t="shared" si="636"/>
        <v>0</v>
      </c>
      <c r="Z616" s="109">
        <f t="shared" si="636"/>
        <v>0</v>
      </c>
      <c r="AA616" s="303">
        <f t="shared" si="569"/>
        <v>0</v>
      </c>
      <c r="AB616" s="303">
        <f t="shared" si="498"/>
        <v>11738230</v>
      </c>
      <c r="AC616" s="108">
        <f t="shared" si="499"/>
        <v>0.23476459999999999</v>
      </c>
    </row>
    <row r="617" spans="1:29" x14ac:dyDescent="0.2">
      <c r="B617" s="100" t="s">
        <v>815</v>
      </c>
      <c r="C617" s="101" t="s">
        <v>816</v>
      </c>
      <c r="D617" s="308">
        <v>50000000</v>
      </c>
      <c r="E617" s="387">
        <f>SUM('ADICIONES  2018'!C617:E617)</f>
        <v>0</v>
      </c>
      <c r="F617" s="308">
        <v>0</v>
      </c>
      <c r="G617" s="308">
        <v>0</v>
      </c>
      <c r="H617" s="308">
        <v>0</v>
      </c>
      <c r="I617" s="308">
        <v>0</v>
      </c>
      <c r="J617" s="308">
        <v>0</v>
      </c>
      <c r="K617" s="305">
        <f t="shared" si="515"/>
        <v>50000000</v>
      </c>
      <c r="L617" s="308">
        <v>2841969</v>
      </c>
      <c r="M617" s="308">
        <v>3338004</v>
      </c>
      <c r="N617" s="308">
        <v>5558257</v>
      </c>
      <c r="O617" s="308"/>
      <c r="P617" s="308"/>
      <c r="Q617" s="308"/>
      <c r="R617" s="305">
        <f t="shared" si="517"/>
        <v>11738230</v>
      </c>
      <c r="S617" s="308"/>
      <c r="T617" s="308"/>
      <c r="U617" s="308"/>
      <c r="V617" s="308"/>
      <c r="W617" s="308"/>
      <c r="X617" s="308"/>
      <c r="Y617" s="308"/>
      <c r="Z617" s="308"/>
      <c r="AA617" s="305">
        <f t="shared" si="569"/>
        <v>0</v>
      </c>
      <c r="AB617" s="305">
        <f t="shared" si="498"/>
        <v>11738230</v>
      </c>
      <c r="AC617" s="37">
        <f t="shared" si="499"/>
        <v>0.23476459999999999</v>
      </c>
    </row>
    <row r="618" spans="1:29" s="82" customFormat="1" ht="46.5" customHeight="1" x14ac:dyDescent="0.2">
      <c r="A618" s="399"/>
      <c r="B618" s="114" t="s">
        <v>312</v>
      </c>
      <c r="C618" s="110" t="s">
        <v>109</v>
      </c>
      <c r="D618" s="109">
        <f>+D619+D640+D680+D682+D684+D620+D622+D624+D626+D628+D630+D636+D638+D670+D672+D674+D686+D676+D690+D692+D632+D634+D688+D678</f>
        <v>1772000000</v>
      </c>
      <c r="E618" s="154">
        <f>SUM('ADICIONES  2018'!C618:E618)</f>
        <v>0</v>
      </c>
      <c r="F618" s="109">
        <f t="shared" ref="F618:J618" si="637">+F619+F640+F680+F682+F684+F620+F622+F624+F626+F628+F630+F636+F638+F670+F672+F674+F686+F676+F690+F692+F632+F634+F688+F678</f>
        <v>0</v>
      </c>
      <c r="G618" s="109">
        <f t="shared" si="637"/>
        <v>0</v>
      </c>
      <c r="H618" s="109">
        <f t="shared" si="637"/>
        <v>0</v>
      </c>
      <c r="I618" s="109">
        <f t="shared" si="637"/>
        <v>0</v>
      </c>
      <c r="J618" s="109">
        <f t="shared" si="637"/>
        <v>0</v>
      </c>
      <c r="K618" s="303">
        <f t="shared" si="515"/>
        <v>1772000000</v>
      </c>
      <c r="L618" s="109">
        <f t="shared" ref="L618:Q618" si="638">+L619+L640+L680+L682+L684+L620+L622+L624+L626+L628+L630+L636+L638+L670+L672+L674+L686+L676+L690+L692+L632+L634+L688+L678</f>
        <v>296701044.33000004</v>
      </c>
      <c r="M618" s="109">
        <f t="shared" si="638"/>
        <v>346427977.46000004</v>
      </c>
      <c r="N618" s="109">
        <f t="shared" si="638"/>
        <v>433248202.30000001</v>
      </c>
      <c r="O618" s="109">
        <f t="shared" si="638"/>
        <v>0</v>
      </c>
      <c r="P618" s="109">
        <f t="shared" si="638"/>
        <v>0</v>
      </c>
      <c r="Q618" s="109">
        <f t="shared" si="638"/>
        <v>0</v>
      </c>
      <c r="R618" s="303">
        <f t="shared" si="517"/>
        <v>1076377224.0900002</v>
      </c>
      <c r="S618" s="109">
        <f t="shared" ref="S618:Z618" si="639">+S619+S640+S680+S682+S684+S620+S622+S624+S626+S628+S630+S636+S638+S670+S672+S674+S686+S676+S690+S692+S632+S634+S688+S678</f>
        <v>0</v>
      </c>
      <c r="T618" s="109">
        <f t="shared" si="639"/>
        <v>0</v>
      </c>
      <c r="U618" s="109">
        <f t="shared" si="639"/>
        <v>0</v>
      </c>
      <c r="V618" s="109">
        <f t="shared" si="639"/>
        <v>0</v>
      </c>
      <c r="W618" s="109">
        <f t="shared" si="639"/>
        <v>0</v>
      </c>
      <c r="X618" s="109">
        <f t="shared" si="639"/>
        <v>0</v>
      </c>
      <c r="Y618" s="109">
        <f t="shared" si="639"/>
        <v>0</v>
      </c>
      <c r="Z618" s="109">
        <f t="shared" si="639"/>
        <v>0</v>
      </c>
      <c r="AA618" s="303">
        <f t="shared" si="569"/>
        <v>0</v>
      </c>
      <c r="AB618" s="303">
        <f t="shared" si="498"/>
        <v>1076377224.0900002</v>
      </c>
      <c r="AC618" s="108">
        <f t="shared" si="499"/>
        <v>0.60743635670993235</v>
      </c>
    </row>
    <row r="619" spans="1:29" ht="46.5" customHeight="1" x14ac:dyDescent="0.2">
      <c r="B619" s="100" t="s">
        <v>314</v>
      </c>
      <c r="C619" s="101" t="s">
        <v>110</v>
      </c>
      <c r="D619" s="308">
        <v>130000000</v>
      </c>
      <c r="E619" s="387">
        <f>SUM('ADICIONES  2018'!C619:E619)</f>
        <v>0</v>
      </c>
      <c r="F619" s="308"/>
      <c r="G619" s="308"/>
      <c r="H619" s="308"/>
      <c r="I619" s="308"/>
      <c r="J619" s="308"/>
      <c r="K619" s="305">
        <f t="shared" si="515"/>
        <v>130000000</v>
      </c>
      <c r="L619" s="308">
        <v>15120588.310000001</v>
      </c>
      <c r="M619" s="308">
        <v>11959606.029999999</v>
      </c>
      <c r="N619" s="308">
        <v>11645373.43</v>
      </c>
      <c r="O619" s="308"/>
      <c r="P619" s="308"/>
      <c r="Q619" s="308"/>
      <c r="R619" s="305">
        <f t="shared" si="517"/>
        <v>38725567.769999996</v>
      </c>
      <c r="S619" s="308"/>
      <c r="T619" s="308"/>
      <c r="U619" s="308"/>
      <c r="V619" s="308"/>
      <c r="W619" s="308"/>
      <c r="X619" s="308"/>
      <c r="Y619" s="308"/>
      <c r="Z619" s="308"/>
      <c r="AA619" s="305">
        <f t="shared" si="569"/>
        <v>0</v>
      </c>
      <c r="AB619" s="305">
        <f t="shared" si="498"/>
        <v>38725567.769999996</v>
      </c>
      <c r="AC619" s="37">
        <f t="shared" si="499"/>
        <v>0.29788898284615384</v>
      </c>
    </row>
    <row r="620" spans="1:29" s="82" customFormat="1" ht="45" x14ac:dyDescent="0.2">
      <c r="A620" s="399"/>
      <c r="B620" s="114" t="s">
        <v>1210</v>
      </c>
      <c r="C620" s="103" t="s">
        <v>1211</v>
      </c>
      <c r="D620" s="109">
        <f>+D621</f>
        <v>0</v>
      </c>
      <c r="E620" s="154">
        <f>SUM('ADICIONES  2018'!C620:E620)</f>
        <v>0</v>
      </c>
      <c r="F620" s="109">
        <f t="shared" ref="F620:J620" si="640">+F621</f>
        <v>0</v>
      </c>
      <c r="G620" s="109">
        <f t="shared" si="640"/>
        <v>0</v>
      </c>
      <c r="H620" s="109">
        <f t="shared" si="640"/>
        <v>0</v>
      </c>
      <c r="I620" s="109">
        <f t="shared" si="640"/>
        <v>0</v>
      </c>
      <c r="J620" s="109">
        <f t="shared" si="640"/>
        <v>0</v>
      </c>
      <c r="K620" s="303">
        <f t="shared" si="515"/>
        <v>0</v>
      </c>
      <c r="L620" s="109">
        <f t="shared" ref="L620:Q620" si="641">+L621</f>
        <v>0</v>
      </c>
      <c r="M620" s="109">
        <f t="shared" si="641"/>
        <v>0</v>
      </c>
      <c r="N620" s="109">
        <f t="shared" si="641"/>
        <v>28140702.239999998</v>
      </c>
      <c r="O620" s="109">
        <f t="shared" si="641"/>
        <v>0</v>
      </c>
      <c r="P620" s="109">
        <f t="shared" si="641"/>
        <v>0</v>
      </c>
      <c r="Q620" s="109">
        <f t="shared" si="641"/>
        <v>0</v>
      </c>
      <c r="R620" s="303">
        <f t="shared" si="517"/>
        <v>28140702.239999998</v>
      </c>
      <c r="S620" s="109">
        <f t="shared" ref="S620:Z620" si="642">+S621</f>
        <v>0</v>
      </c>
      <c r="T620" s="109">
        <f t="shared" si="642"/>
        <v>0</v>
      </c>
      <c r="U620" s="109">
        <f t="shared" si="642"/>
        <v>0</v>
      </c>
      <c r="V620" s="109">
        <f t="shared" si="642"/>
        <v>0</v>
      </c>
      <c r="W620" s="109">
        <f t="shared" si="642"/>
        <v>0</v>
      </c>
      <c r="X620" s="109">
        <f t="shared" si="642"/>
        <v>0</v>
      </c>
      <c r="Y620" s="109">
        <f t="shared" si="642"/>
        <v>0</v>
      </c>
      <c r="Z620" s="109">
        <f t="shared" si="642"/>
        <v>0</v>
      </c>
      <c r="AA620" s="303">
        <f t="shared" si="569"/>
        <v>0</v>
      </c>
      <c r="AB620" s="303">
        <f t="shared" si="498"/>
        <v>28140702.239999998</v>
      </c>
      <c r="AC620" s="108" t="e">
        <f t="shared" si="499"/>
        <v>#DIV/0!</v>
      </c>
    </row>
    <row r="621" spans="1:29" ht="42.75" x14ac:dyDescent="0.2">
      <c r="B621" s="139" t="s">
        <v>1212</v>
      </c>
      <c r="C621" s="142" t="s">
        <v>1213</v>
      </c>
      <c r="D621" s="308">
        <v>0</v>
      </c>
      <c r="E621" s="387">
        <f>SUM('ADICIONES  2018'!C621:E621)</f>
        <v>0</v>
      </c>
      <c r="F621" s="308"/>
      <c r="G621" s="308"/>
      <c r="H621" s="308"/>
      <c r="I621" s="308"/>
      <c r="J621" s="308"/>
      <c r="K621" s="305">
        <f t="shared" si="515"/>
        <v>0</v>
      </c>
      <c r="L621" s="308"/>
      <c r="M621" s="308"/>
      <c r="N621" s="308">
        <v>28140702.239999998</v>
      </c>
      <c r="O621" s="308"/>
      <c r="P621" s="308"/>
      <c r="Q621" s="308"/>
      <c r="R621" s="305">
        <f t="shared" si="517"/>
        <v>28140702.239999998</v>
      </c>
      <c r="S621" s="308"/>
      <c r="T621" s="308"/>
      <c r="U621" s="308"/>
      <c r="V621" s="308"/>
      <c r="W621" s="308"/>
      <c r="X621" s="308"/>
      <c r="Y621" s="308"/>
      <c r="Z621" s="308"/>
      <c r="AA621" s="305">
        <f t="shared" ref="AA621:AA639" si="643">SUM(S621:Z621)</f>
        <v>0</v>
      </c>
      <c r="AB621" s="305">
        <f t="shared" si="498"/>
        <v>28140702.239999998</v>
      </c>
      <c r="AC621" s="37" t="e">
        <f t="shared" si="499"/>
        <v>#DIV/0!</v>
      </c>
    </row>
    <row r="622" spans="1:29" s="82" customFormat="1" ht="45" x14ac:dyDescent="0.2">
      <c r="A622" s="399"/>
      <c r="B622" s="114" t="s">
        <v>1214</v>
      </c>
      <c r="C622" s="103" t="s">
        <v>1215</v>
      </c>
      <c r="D622" s="109">
        <f>+D623</f>
        <v>0</v>
      </c>
      <c r="E622" s="154">
        <f>SUM('ADICIONES  2018'!C622:E622)</f>
        <v>0</v>
      </c>
      <c r="F622" s="109">
        <f t="shared" ref="F622:J622" si="644">+F623</f>
        <v>0</v>
      </c>
      <c r="G622" s="109">
        <f t="shared" si="644"/>
        <v>0</v>
      </c>
      <c r="H622" s="109">
        <f t="shared" si="644"/>
        <v>0</v>
      </c>
      <c r="I622" s="109">
        <f t="shared" si="644"/>
        <v>0</v>
      </c>
      <c r="J622" s="109">
        <f t="shared" si="644"/>
        <v>0</v>
      </c>
      <c r="K622" s="303">
        <f t="shared" si="515"/>
        <v>0</v>
      </c>
      <c r="L622" s="109">
        <f t="shared" ref="L622:Q622" si="645">+L623</f>
        <v>0</v>
      </c>
      <c r="M622" s="109">
        <f t="shared" si="645"/>
        <v>0</v>
      </c>
      <c r="N622" s="109">
        <f t="shared" si="645"/>
        <v>21105526.68</v>
      </c>
      <c r="O622" s="109">
        <f t="shared" si="645"/>
        <v>0</v>
      </c>
      <c r="P622" s="109">
        <f t="shared" si="645"/>
        <v>0</v>
      </c>
      <c r="Q622" s="109">
        <f t="shared" si="645"/>
        <v>0</v>
      </c>
      <c r="R622" s="303">
        <f t="shared" si="517"/>
        <v>21105526.68</v>
      </c>
      <c r="S622" s="109">
        <f t="shared" ref="S622:Z622" si="646">+S623</f>
        <v>0</v>
      </c>
      <c r="T622" s="109">
        <f t="shared" si="646"/>
        <v>0</v>
      </c>
      <c r="U622" s="109">
        <f t="shared" si="646"/>
        <v>0</v>
      </c>
      <c r="V622" s="109">
        <f t="shared" si="646"/>
        <v>0</v>
      </c>
      <c r="W622" s="109">
        <f t="shared" si="646"/>
        <v>0</v>
      </c>
      <c r="X622" s="109">
        <f t="shared" si="646"/>
        <v>0</v>
      </c>
      <c r="Y622" s="109">
        <f t="shared" si="646"/>
        <v>0</v>
      </c>
      <c r="Z622" s="109">
        <f t="shared" si="646"/>
        <v>0</v>
      </c>
      <c r="AA622" s="303">
        <f t="shared" si="643"/>
        <v>0</v>
      </c>
      <c r="AB622" s="303">
        <f t="shared" si="498"/>
        <v>21105526.68</v>
      </c>
      <c r="AC622" s="108" t="e">
        <f t="shared" si="499"/>
        <v>#DIV/0!</v>
      </c>
    </row>
    <row r="623" spans="1:29" ht="42.75" x14ac:dyDescent="0.2">
      <c r="B623" s="139" t="s">
        <v>1216</v>
      </c>
      <c r="C623" s="142" t="s">
        <v>1217</v>
      </c>
      <c r="D623" s="308">
        <v>0</v>
      </c>
      <c r="E623" s="387">
        <f>SUM('ADICIONES  2018'!C623:E623)</f>
        <v>0</v>
      </c>
      <c r="F623" s="308"/>
      <c r="G623" s="308"/>
      <c r="H623" s="308"/>
      <c r="I623" s="308"/>
      <c r="J623" s="308"/>
      <c r="K623" s="305">
        <f t="shared" si="515"/>
        <v>0</v>
      </c>
      <c r="L623" s="308"/>
      <c r="M623" s="308"/>
      <c r="N623" s="308">
        <v>21105526.68</v>
      </c>
      <c r="O623" s="308"/>
      <c r="P623" s="308"/>
      <c r="Q623" s="308"/>
      <c r="R623" s="305">
        <f t="shared" si="517"/>
        <v>21105526.68</v>
      </c>
      <c r="S623" s="308"/>
      <c r="T623" s="308"/>
      <c r="U623" s="308"/>
      <c r="V623" s="308"/>
      <c r="W623" s="308"/>
      <c r="X623" s="308"/>
      <c r="Y623" s="308"/>
      <c r="Z623" s="308"/>
      <c r="AA623" s="305">
        <f t="shared" si="643"/>
        <v>0</v>
      </c>
      <c r="AB623" s="305">
        <f t="shared" si="498"/>
        <v>21105526.68</v>
      </c>
      <c r="AC623" s="37" t="e">
        <f t="shared" si="499"/>
        <v>#DIV/0!</v>
      </c>
    </row>
    <row r="624" spans="1:29" s="82" customFormat="1" ht="60" x14ac:dyDescent="0.2">
      <c r="A624" s="399"/>
      <c r="B624" s="114" t="s">
        <v>1218</v>
      </c>
      <c r="C624" s="103" t="s">
        <v>1219</v>
      </c>
      <c r="D624" s="109">
        <f>+D625</f>
        <v>0</v>
      </c>
      <c r="E624" s="154">
        <f>SUM('ADICIONES  2018'!C624:E624)</f>
        <v>0</v>
      </c>
      <c r="F624" s="109">
        <f t="shared" ref="F624:J624" si="647">+F625</f>
        <v>0</v>
      </c>
      <c r="G624" s="109">
        <f t="shared" si="647"/>
        <v>0</v>
      </c>
      <c r="H624" s="109">
        <f t="shared" si="647"/>
        <v>0</v>
      </c>
      <c r="I624" s="109">
        <f t="shared" si="647"/>
        <v>0</v>
      </c>
      <c r="J624" s="109">
        <f t="shared" si="647"/>
        <v>0</v>
      </c>
      <c r="K624" s="303">
        <f t="shared" si="515"/>
        <v>0</v>
      </c>
      <c r="L624" s="109">
        <f t="shared" ref="L624:Q624" si="648">+L625</f>
        <v>0</v>
      </c>
      <c r="M624" s="109">
        <f t="shared" si="648"/>
        <v>0</v>
      </c>
      <c r="N624" s="109">
        <f t="shared" si="648"/>
        <v>10552763.34</v>
      </c>
      <c r="O624" s="109">
        <f t="shared" si="648"/>
        <v>0</v>
      </c>
      <c r="P624" s="109">
        <f t="shared" si="648"/>
        <v>0</v>
      </c>
      <c r="Q624" s="109">
        <f t="shared" si="648"/>
        <v>0</v>
      </c>
      <c r="R624" s="303">
        <f t="shared" si="517"/>
        <v>10552763.34</v>
      </c>
      <c r="S624" s="109">
        <f t="shared" ref="S624:Z624" si="649">+S625</f>
        <v>0</v>
      </c>
      <c r="T624" s="109">
        <f t="shared" si="649"/>
        <v>0</v>
      </c>
      <c r="U624" s="109">
        <f t="shared" si="649"/>
        <v>0</v>
      </c>
      <c r="V624" s="109">
        <f t="shared" si="649"/>
        <v>0</v>
      </c>
      <c r="W624" s="109">
        <f t="shared" si="649"/>
        <v>0</v>
      </c>
      <c r="X624" s="109">
        <f t="shared" si="649"/>
        <v>0</v>
      </c>
      <c r="Y624" s="109">
        <f t="shared" si="649"/>
        <v>0</v>
      </c>
      <c r="Z624" s="109">
        <f t="shared" si="649"/>
        <v>0</v>
      </c>
      <c r="AA624" s="303">
        <f t="shared" si="643"/>
        <v>0</v>
      </c>
      <c r="AB624" s="303">
        <f t="shared" si="498"/>
        <v>10552763.34</v>
      </c>
      <c r="AC624" s="108" t="e">
        <f t="shared" si="499"/>
        <v>#DIV/0!</v>
      </c>
    </row>
    <row r="625" spans="1:29" ht="42.75" x14ac:dyDescent="0.2">
      <c r="B625" s="139" t="s">
        <v>1220</v>
      </c>
      <c r="C625" s="142" t="s">
        <v>1221</v>
      </c>
      <c r="D625" s="308">
        <v>0</v>
      </c>
      <c r="E625" s="387">
        <f>SUM('ADICIONES  2018'!C625:E625)</f>
        <v>0</v>
      </c>
      <c r="F625" s="308"/>
      <c r="G625" s="308"/>
      <c r="H625" s="308"/>
      <c r="I625" s="308"/>
      <c r="J625" s="308"/>
      <c r="K625" s="305">
        <f t="shared" si="515"/>
        <v>0</v>
      </c>
      <c r="L625" s="308"/>
      <c r="M625" s="308"/>
      <c r="N625" s="308">
        <v>10552763.34</v>
      </c>
      <c r="O625" s="308"/>
      <c r="P625" s="308"/>
      <c r="Q625" s="308"/>
      <c r="R625" s="305">
        <f t="shared" si="517"/>
        <v>10552763.34</v>
      </c>
      <c r="S625" s="308"/>
      <c r="T625" s="308"/>
      <c r="U625" s="308"/>
      <c r="V625" s="308"/>
      <c r="W625" s="308"/>
      <c r="X625" s="308"/>
      <c r="Y625" s="308"/>
      <c r="Z625" s="308"/>
      <c r="AA625" s="305">
        <f t="shared" si="643"/>
        <v>0</v>
      </c>
      <c r="AB625" s="305">
        <f t="shared" si="498"/>
        <v>10552763.34</v>
      </c>
      <c r="AC625" s="37" t="e">
        <f t="shared" si="499"/>
        <v>#DIV/0!</v>
      </c>
    </row>
    <row r="626" spans="1:29" s="82" customFormat="1" ht="25.5" customHeight="1" x14ac:dyDescent="0.2">
      <c r="A626" s="399"/>
      <c r="B626" s="114" t="s">
        <v>1222</v>
      </c>
      <c r="C626" s="103" t="s">
        <v>1223</v>
      </c>
      <c r="D626" s="109">
        <f>+D627</f>
        <v>0</v>
      </c>
      <c r="E626" s="154">
        <f>SUM('ADICIONES  2018'!C626:E626)</f>
        <v>0</v>
      </c>
      <c r="F626" s="109">
        <f t="shared" ref="F626:J626" si="650">+F627</f>
        <v>0</v>
      </c>
      <c r="G626" s="109">
        <f t="shared" si="650"/>
        <v>0</v>
      </c>
      <c r="H626" s="109">
        <f t="shared" si="650"/>
        <v>0</v>
      </c>
      <c r="I626" s="109">
        <f t="shared" si="650"/>
        <v>0</v>
      </c>
      <c r="J626" s="109">
        <f t="shared" si="650"/>
        <v>0</v>
      </c>
      <c r="K626" s="303">
        <f t="shared" si="515"/>
        <v>0</v>
      </c>
      <c r="L626" s="109">
        <f t="shared" ref="L626:Q626" si="651">+L627</f>
        <v>0</v>
      </c>
      <c r="M626" s="109">
        <f t="shared" si="651"/>
        <v>0</v>
      </c>
      <c r="N626" s="109">
        <f t="shared" si="651"/>
        <v>4924622.8899999997</v>
      </c>
      <c r="O626" s="109">
        <f t="shared" si="651"/>
        <v>0</v>
      </c>
      <c r="P626" s="109">
        <f t="shared" si="651"/>
        <v>0</v>
      </c>
      <c r="Q626" s="109">
        <f t="shared" si="651"/>
        <v>0</v>
      </c>
      <c r="R626" s="303">
        <f t="shared" si="517"/>
        <v>4924622.8899999997</v>
      </c>
      <c r="S626" s="109">
        <f t="shared" ref="S626:Z626" si="652">+S627</f>
        <v>0</v>
      </c>
      <c r="T626" s="109">
        <f t="shared" si="652"/>
        <v>0</v>
      </c>
      <c r="U626" s="109">
        <f t="shared" si="652"/>
        <v>0</v>
      </c>
      <c r="V626" s="109">
        <f t="shared" si="652"/>
        <v>0</v>
      </c>
      <c r="W626" s="109">
        <f t="shared" si="652"/>
        <v>0</v>
      </c>
      <c r="X626" s="109">
        <f t="shared" si="652"/>
        <v>0</v>
      </c>
      <c r="Y626" s="109">
        <f t="shared" si="652"/>
        <v>0</v>
      </c>
      <c r="Z626" s="109">
        <f t="shared" si="652"/>
        <v>0</v>
      </c>
      <c r="AA626" s="303">
        <f t="shared" si="643"/>
        <v>0</v>
      </c>
      <c r="AB626" s="303">
        <f t="shared" si="498"/>
        <v>4924622.8899999997</v>
      </c>
      <c r="AC626" s="108" t="e">
        <f t="shared" si="499"/>
        <v>#DIV/0!</v>
      </c>
    </row>
    <row r="627" spans="1:29" ht="25.5" customHeight="1" x14ac:dyDescent="0.2">
      <c r="B627" s="139" t="s">
        <v>1224</v>
      </c>
      <c r="C627" s="142" t="s">
        <v>1225</v>
      </c>
      <c r="D627" s="308">
        <v>0</v>
      </c>
      <c r="E627" s="387">
        <f>SUM('ADICIONES  2018'!C627:E627)</f>
        <v>0</v>
      </c>
      <c r="F627" s="308"/>
      <c r="G627" s="308"/>
      <c r="H627" s="308"/>
      <c r="I627" s="308"/>
      <c r="J627" s="308"/>
      <c r="K627" s="305">
        <f t="shared" si="515"/>
        <v>0</v>
      </c>
      <c r="L627" s="308"/>
      <c r="M627" s="308"/>
      <c r="N627" s="308">
        <v>4924622.8899999997</v>
      </c>
      <c r="O627" s="308"/>
      <c r="P627" s="308"/>
      <c r="Q627" s="308"/>
      <c r="R627" s="305">
        <f t="shared" si="517"/>
        <v>4924622.8899999997</v>
      </c>
      <c r="S627" s="308"/>
      <c r="T627" s="308"/>
      <c r="U627" s="308"/>
      <c r="V627" s="308"/>
      <c r="W627" s="308"/>
      <c r="X627" s="308"/>
      <c r="Y627" s="308"/>
      <c r="Z627" s="308"/>
      <c r="AA627" s="305">
        <f t="shared" si="643"/>
        <v>0</v>
      </c>
      <c r="AB627" s="305">
        <f t="shared" si="498"/>
        <v>4924622.8899999997</v>
      </c>
      <c r="AC627" s="37" t="e">
        <f t="shared" si="499"/>
        <v>#DIV/0!</v>
      </c>
    </row>
    <row r="628" spans="1:29" s="82" customFormat="1" ht="26.25" customHeight="1" x14ac:dyDescent="0.2">
      <c r="A628" s="399"/>
      <c r="B628" s="114" t="s">
        <v>1226</v>
      </c>
      <c r="C628" s="103" t="s">
        <v>1227</v>
      </c>
      <c r="D628" s="109">
        <f>+D629</f>
        <v>0</v>
      </c>
      <c r="E628" s="154">
        <f>SUM('ADICIONES  2018'!C628:E628)</f>
        <v>0</v>
      </c>
      <c r="F628" s="109">
        <f t="shared" ref="F628:J628" si="653">+F629</f>
        <v>0</v>
      </c>
      <c r="G628" s="109">
        <f t="shared" si="653"/>
        <v>0</v>
      </c>
      <c r="H628" s="109">
        <f t="shared" si="653"/>
        <v>0</v>
      </c>
      <c r="I628" s="109">
        <f t="shared" si="653"/>
        <v>0</v>
      </c>
      <c r="J628" s="109">
        <f t="shared" si="653"/>
        <v>0</v>
      </c>
      <c r="K628" s="303">
        <f t="shared" si="515"/>
        <v>0</v>
      </c>
      <c r="L628" s="109">
        <f t="shared" ref="L628:Q628" si="654">+L629</f>
        <v>0</v>
      </c>
      <c r="M628" s="109">
        <f t="shared" si="654"/>
        <v>0</v>
      </c>
      <c r="N628" s="109">
        <f t="shared" si="654"/>
        <v>2814070.22</v>
      </c>
      <c r="O628" s="109">
        <f t="shared" si="654"/>
        <v>0</v>
      </c>
      <c r="P628" s="109">
        <f t="shared" si="654"/>
        <v>0</v>
      </c>
      <c r="Q628" s="109">
        <f t="shared" si="654"/>
        <v>0</v>
      </c>
      <c r="R628" s="303">
        <f t="shared" si="517"/>
        <v>2814070.22</v>
      </c>
      <c r="S628" s="109">
        <f t="shared" ref="S628:Z628" si="655">+S629</f>
        <v>0</v>
      </c>
      <c r="T628" s="109">
        <f t="shared" si="655"/>
        <v>0</v>
      </c>
      <c r="U628" s="109">
        <f t="shared" si="655"/>
        <v>0</v>
      </c>
      <c r="V628" s="109">
        <f t="shared" si="655"/>
        <v>0</v>
      </c>
      <c r="W628" s="109">
        <f t="shared" si="655"/>
        <v>0</v>
      </c>
      <c r="X628" s="109">
        <f t="shared" si="655"/>
        <v>0</v>
      </c>
      <c r="Y628" s="109">
        <f t="shared" si="655"/>
        <v>0</v>
      </c>
      <c r="Z628" s="109">
        <f t="shared" si="655"/>
        <v>0</v>
      </c>
      <c r="AA628" s="303">
        <f t="shared" si="643"/>
        <v>0</v>
      </c>
      <c r="AB628" s="303">
        <f t="shared" si="498"/>
        <v>2814070.22</v>
      </c>
      <c r="AC628" s="108" t="e">
        <f t="shared" si="499"/>
        <v>#DIV/0!</v>
      </c>
    </row>
    <row r="629" spans="1:29" ht="57" x14ac:dyDescent="0.2">
      <c r="B629" s="139" t="s">
        <v>1228</v>
      </c>
      <c r="C629" s="142" t="s">
        <v>1229</v>
      </c>
      <c r="D629" s="308">
        <v>0</v>
      </c>
      <c r="E629" s="387">
        <f>SUM('ADICIONES  2018'!C629:E629)</f>
        <v>0</v>
      </c>
      <c r="F629" s="308"/>
      <c r="G629" s="308"/>
      <c r="H629" s="308"/>
      <c r="I629" s="308"/>
      <c r="J629" s="308"/>
      <c r="K629" s="305">
        <f t="shared" si="515"/>
        <v>0</v>
      </c>
      <c r="L629" s="308"/>
      <c r="M629" s="308"/>
      <c r="N629" s="308">
        <v>2814070.22</v>
      </c>
      <c r="O629" s="308"/>
      <c r="P629" s="308"/>
      <c r="Q629" s="308"/>
      <c r="R629" s="305">
        <f t="shared" si="517"/>
        <v>2814070.22</v>
      </c>
      <c r="S629" s="308"/>
      <c r="T629" s="308"/>
      <c r="U629" s="308"/>
      <c r="V629" s="308"/>
      <c r="W629" s="308"/>
      <c r="X629" s="308"/>
      <c r="Y629" s="308"/>
      <c r="Z629" s="308"/>
      <c r="AA629" s="305">
        <f t="shared" si="643"/>
        <v>0</v>
      </c>
      <c r="AB629" s="305">
        <f t="shared" si="498"/>
        <v>2814070.22</v>
      </c>
      <c r="AC629" s="37" t="e">
        <f t="shared" si="499"/>
        <v>#DIV/0!</v>
      </c>
    </row>
    <row r="630" spans="1:29" s="82" customFormat="1" ht="60" x14ac:dyDescent="0.2">
      <c r="A630" s="399"/>
      <c r="B630" s="114" t="s">
        <v>1230</v>
      </c>
      <c r="C630" s="103" t="s">
        <v>1231</v>
      </c>
      <c r="D630" s="109">
        <f>+D631</f>
        <v>0</v>
      </c>
      <c r="E630" s="154">
        <f>SUM('ADICIONES  2018'!C630:E630)</f>
        <v>0</v>
      </c>
      <c r="F630" s="109">
        <f t="shared" ref="F630:J630" si="656">+F631</f>
        <v>0</v>
      </c>
      <c r="G630" s="109">
        <f t="shared" si="656"/>
        <v>0</v>
      </c>
      <c r="H630" s="109">
        <f t="shared" si="656"/>
        <v>0</v>
      </c>
      <c r="I630" s="109">
        <f t="shared" si="656"/>
        <v>0</v>
      </c>
      <c r="J630" s="109">
        <f t="shared" si="656"/>
        <v>0</v>
      </c>
      <c r="K630" s="303">
        <f t="shared" si="515"/>
        <v>0</v>
      </c>
      <c r="L630" s="109">
        <f t="shared" ref="L630:Q630" si="657">+L631</f>
        <v>0</v>
      </c>
      <c r="M630" s="109">
        <f t="shared" si="657"/>
        <v>0</v>
      </c>
      <c r="N630" s="109">
        <f t="shared" si="657"/>
        <v>2814070.22</v>
      </c>
      <c r="O630" s="109">
        <f t="shared" si="657"/>
        <v>0</v>
      </c>
      <c r="P630" s="109">
        <f t="shared" si="657"/>
        <v>0</v>
      </c>
      <c r="Q630" s="109">
        <f t="shared" si="657"/>
        <v>0</v>
      </c>
      <c r="R630" s="303">
        <f t="shared" si="517"/>
        <v>2814070.22</v>
      </c>
      <c r="S630" s="109">
        <f t="shared" ref="S630:Z630" si="658">+S631</f>
        <v>0</v>
      </c>
      <c r="T630" s="109">
        <f t="shared" si="658"/>
        <v>0</v>
      </c>
      <c r="U630" s="109">
        <f t="shared" si="658"/>
        <v>0</v>
      </c>
      <c r="V630" s="109">
        <f t="shared" si="658"/>
        <v>0</v>
      </c>
      <c r="W630" s="109">
        <f t="shared" si="658"/>
        <v>0</v>
      </c>
      <c r="X630" s="109">
        <f t="shared" si="658"/>
        <v>0</v>
      </c>
      <c r="Y630" s="109">
        <f t="shared" si="658"/>
        <v>0</v>
      </c>
      <c r="Z630" s="109">
        <f t="shared" si="658"/>
        <v>0</v>
      </c>
      <c r="AA630" s="303">
        <f t="shared" si="643"/>
        <v>0</v>
      </c>
      <c r="AB630" s="303">
        <f t="shared" si="498"/>
        <v>2814070.22</v>
      </c>
      <c r="AC630" s="108" t="e">
        <f t="shared" si="499"/>
        <v>#DIV/0!</v>
      </c>
    </row>
    <row r="631" spans="1:29" ht="42.75" x14ac:dyDescent="0.2">
      <c r="B631" s="139" t="s">
        <v>1232</v>
      </c>
      <c r="C631" s="142" t="s">
        <v>1233</v>
      </c>
      <c r="D631" s="308">
        <v>0</v>
      </c>
      <c r="E631" s="387">
        <f>SUM('ADICIONES  2018'!C631:E631)</f>
        <v>0</v>
      </c>
      <c r="F631" s="308"/>
      <c r="G631" s="308"/>
      <c r="H631" s="308"/>
      <c r="I631" s="308"/>
      <c r="J631" s="308"/>
      <c r="K631" s="305">
        <f t="shared" si="515"/>
        <v>0</v>
      </c>
      <c r="L631" s="308"/>
      <c r="M631" s="308"/>
      <c r="N631" s="308">
        <v>2814070.22</v>
      </c>
      <c r="O631" s="308"/>
      <c r="P631" s="308"/>
      <c r="Q631" s="308"/>
      <c r="R631" s="305">
        <f t="shared" si="517"/>
        <v>2814070.22</v>
      </c>
      <c r="S631" s="308"/>
      <c r="T631" s="308"/>
      <c r="U631" s="308"/>
      <c r="V631" s="308"/>
      <c r="W631" s="308"/>
      <c r="X631" s="308"/>
      <c r="Y631" s="308"/>
      <c r="Z631" s="308"/>
      <c r="AA631" s="305">
        <f t="shared" si="643"/>
        <v>0</v>
      </c>
      <c r="AB631" s="305">
        <f t="shared" si="498"/>
        <v>2814070.22</v>
      </c>
      <c r="AC631" s="37" t="e">
        <f t="shared" si="499"/>
        <v>#DIV/0!</v>
      </c>
    </row>
    <row r="632" spans="1:29" s="82" customFormat="1" ht="31.5" x14ac:dyDescent="0.2">
      <c r="A632" s="399"/>
      <c r="B632" s="114" t="s">
        <v>1270</v>
      </c>
      <c r="C632" s="110" t="s">
        <v>1271</v>
      </c>
      <c r="D632" s="109">
        <f>+D633</f>
        <v>0</v>
      </c>
      <c r="E632" s="154">
        <f>SUM('ADICIONES  2018'!C632:E632)</f>
        <v>0</v>
      </c>
      <c r="F632" s="109">
        <f t="shared" ref="F632:J632" si="659">+F633</f>
        <v>0</v>
      </c>
      <c r="G632" s="109">
        <f t="shared" si="659"/>
        <v>0</v>
      </c>
      <c r="H632" s="109">
        <f t="shared" si="659"/>
        <v>0</v>
      </c>
      <c r="I632" s="109">
        <f t="shared" si="659"/>
        <v>0</v>
      </c>
      <c r="J632" s="109">
        <f t="shared" si="659"/>
        <v>0</v>
      </c>
      <c r="K632" s="303">
        <f t="shared" si="515"/>
        <v>0</v>
      </c>
      <c r="L632" s="109">
        <f t="shared" ref="L632:Q632" si="660">+L633</f>
        <v>5549715.5</v>
      </c>
      <c r="M632" s="109">
        <f t="shared" si="660"/>
        <v>5033445.9800000004</v>
      </c>
      <c r="N632" s="109">
        <f t="shared" si="660"/>
        <v>5846141.79</v>
      </c>
      <c r="O632" s="109">
        <f t="shared" si="660"/>
        <v>0</v>
      </c>
      <c r="P632" s="109">
        <f t="shared" si="660"/>
        <v>0</v>
      </c>
      <c r="Q632" s="109">
        <f t="shared" si="660"/>
        <v>0</v>
      </c>
      <c r="R632" s="303">
        <f t="shared" si="517"/>
        <v>16429303.27</v>
      </c>
      <c r="S632" s="109">
        <f t="shared" ref="S632:Z632" si="661">+S633</f>
        <v>0</v>
      </c>
      <c r="T632" s="109">
        <f t="shared" si="661"/>
        <v>0</v>
      </c>
      <c r="U632" s="109">
        <f t="shared" si="661"/>
        <v>0</v>
      </c>
      <c r="V632" s="109">
        <f t="shared" si="661"/>
        <v>0</v>
      </c>
      <c r="W632" s="109">
        <f t="shared" si="661"/>
        <v>0</v>
      </c>
      <c r="X632" s="109">
        <f t="shared" si="661"/>
        <v>0</v>
      </c>
      <c r="Y632" s="109">
        <f t="shared" si="661"/>
        <v>0</v>
      </c>
      <c r="Z632" s="109">
        <f t="shared" si="661"/>
        <v>0</v>
      </c>
      <c r="AA632" s="303">
        <f t="shared" si="643"/>
        <v>0</v>
      </c>
      <c r="AB632" s="303">
        <f t="shared" si="498"/>
        <v>16429303.27</v>
      </c>
      <c r="AC632" s="108">
        <v>0</v>
      </c>
    </row>
    <row r="633" spans="1:29" ht="28.5" x14ac:dyDescent="0.2">
      <c r="B633" s="139" t="s">
        <v>1272</v>
      </c>
      <c r="C633" s="142" t="s">
        <v>1273</v>
      </c>
      <c r="D633" s="308">
        <v>0</v>
      </c>
      <c r="E633" s="387">
        <f>SUM('ADICIONES  2018'!C633:E633)</f>
        <v>0</v>
      </c>
      <c r="F633" s="308"/>
      <c r="G633" s="308"/>
      <c r="H633" s="308"/>
      <c r="I633" s="308"/>
      <c r="J633" s="308"/>
      <c r="K633" s="305">
        <f t="shared" si="515"/>
        <v>0</v>
      </c>
      <c r="L633" s="308">
        <v>5549715.5</v>
      </c>
      <c r="M633" s="308">
        <v>5033445.9800000004</v>
      </c>
      <c r="N633" s="308">
        <v>5846141.79</v>
      </c>
      <c r="O633" s="308"/>
      <c r="P633" s="308"/>
      <c r="Q633" s="308"/>
      <c r="R633" s="305">
        <f t="shared" si="517"/>
        <v>16429303.27</v>
      </c>
      <c r="S633" s="308"/>
      <c r="T633" s="308"/>
      <c r="U633" s="308"/>
      <c r="V633" s="308"/>
      <c r="W633" s="308"/>
      <c r="X633" s="308"/>
      <c r="Y633" s="308"/>
      <c r="Z633" s="308"/>
      <c r="AA633" s="305">
        <f t="shared" si="643"/>
        <v>0</v>
      </c>
      <c r="AB633" s="305">
        <f t="shared" si="498"/>
        <v>16429303.27</v>
      </c>
      <c r="AC633" s="37">
        <v>0</v>
      </c>
    </row>
    <row r="634" spans="1:29" s="82" customFormat="1" ht="15.75" x14ac:dyDescent="0.2">
      <c r="A634" s="399"/>
      <c r="B634" s="114" t="s">
        <v>1274</v>
      </c>
      <c r="C634" s="110" t="s">
        <v>1275</v>
      </c>
      <c r="D634" s="109">
        <f>+D635</f>
        <v>0</v>
      </c>
      <c r="E634" s="154">
        <f>SUM('ADICIONES  2018'!C634:E634)</f>
        <v>0</v>
      </c>
      <c r="F634" s="109">
        <f t="shared" ref="F634:J634" si="662">+F635</f>
        <v>0</v>
      </c>
      <c r="G634" s="109">
        <f t="shared" si="662"/>
        <v>0</v>
      </c>
      <c r="H634" s="109">
        <f t="shared" si="662"/>
        <v>0</v>
      </c>
      <c r="I634" s="109">
        <f t="shared" si="662"/>
        <v>0</v>
      </c>
      <c r="J634" s="109">
        <f t="shared" si="662"/>
        <v>0</v>
      </c>
      <c r="K634" s="303">
        <f t="shared" si="515"/>
        <v>0</v>
      </c>
      <c r="L634" s="109">
        <f t="shared" ref="L634:Q634" si="663">+L635</f>
        <v>0</v>
      </c>
      <c r="M634" s="109">
        <f t="shared" si="663"/>
        <v>1619951.62</v>
      </c>
      <c r="N634" s="109">
        <f t="shared" si="663"/>
        <v>1812864.5</v>
      </c>
      <c r="O634" s="109">
        <f t="shared" si="663"/>
        <v>0</v>
      </c>
      <c r="P634" s="109">
        <f t="shared" si="663"/>
        <v>0</v>
      </c>
      <c r="Q634" s="109">
        <f t="shared" si="663"/>
        <v>0</v>
      </c>
      <c r="R634" s="303">
        <f t="shared" si="517"/>
        <v>3432816.12</v>
      </c>
      <c r="S634" s="109">
        <f t="shared" ref="S634:Z634" si="664">+S635</f>
        <v>0</v>
      </c>
      <c r="T634" s="109">
        <f t="shared" si="664"/>
        <v>0</v>
      </c>
      <c r="U634" s="109">
        <f t="shared" si="664"/>
        <v>0</v>
      </c>
      <c r="V634" s="109">
        <f t="shared" si="664"/>
        <v>0</v>
      </c>
      <c r="W634" s="109">
        <f t="shared" si="664"/>
        <v>0</v>
      </c>
      <c r="X634" s="109">
        <f t="shared" si="664"/>
        <v>0</v>
      </c>
      <c r="Y634" s="109">
        <f t="shared" si="664"/>
        <v>0</v>
      </c>
      <c r="Z634" s="109">
        <f t="shared" si="664"/>
        <v>0</v>
      </c>
      <c r="AA634" s="303">
        <f t="shared" si="643"/>
        <v>0</v>
      </c>
      <c r="AB634" s="303">
        <f t="shared" si="498"/>
        <v>3432816.12</v>
      </c>
      <c r="AC634" s="108">
        <v>0</v>
      </c>
    </row>
    <row r="635" spans="1:29" x14ac:dyDescent="0.2">
      <c r="B635" s="139" t="s">
        <v>1276</v>
      </c>
      <c r="C635" s="142" t="s">
        <v>1277</v>
      </c>
      <c r="D635" s="308">
        <v>0</v>
      </c>
      <c r="E635" s="387">
        <f>SUM('ADICIONES  2018'!C635:E635)</f>
        <v>0</v>
      </c>
      <c r="F635" s="308"/>
      <c r="G635" s="308"/>
      <c r="H635" s="308"/>
      <c r="I635" s="308"/>
      <c r="J635" s="308"/>
      <c r="K635" s="305">
        <f t="shared" si="515"/>
        <v>0</v>
      </c>
      <c r="L635" s="308"/>
      <c r="M635" s="308">
        <v>1619951.62</v>
      </c>
      <c r="N635" s="308">
        <v>1812864.5</v>
      </c>
      <c r="O635" s="308"/>
      <c r="P635" s="308"/>
      <c r="Q635" s="308"/>
      <c r="R635" s="305">
        <f t="shared" si="517"/>
        <v>3432816.12</v>
      </c>
      <c r="S635" s="308"/>
      <c r="T635" s="308"/>
      <c r="U635" s="308"/>
      <c r="V635" s="308"/>
      <c r="W635" s="308"/>
      <c r="X635" s="308"/>
      <c r="Y635" s="308"/>
      <c r="Z635" s="308"/>
      <c r="AA635" s="305">
        <f t="shared" si="643"/>
        <v>0</v>
      </c>
      <c r="AB635" s="305">
        <f t="shared" si="498"/>
        <v>3432816.12</v>
      </c>
      <c r="AC635" s="37">
        <v>0</v>
      </c>
    </row>
    <row r="636" spans="1:29" s="82" customFormat="1" ht="30" x14ac:dyDescent="0.2">
      <c r="A636" s="399"/>
      <c r="B636" s="114" t="s">
        <v>1234</v>
      </c>
      <c r="C636" s="103" t="s">
        <v>1235</v>
      </c>
      <c r="D636" s="109">
        <f>+D637</f>
        <v>0</v>
      </c>
      <c r="E636" s="154">
        <f>SUM('ADICIONES  2018'!C636:E636)</f>
        <v>0</v>
      </c>
      <c r="F636" s="109">
        <f t="shared" ref="F636:J636" si="665">+F637</f>
        <v>0</v>
      </c>
      <c r="G636" s="109">
        <f t="shared" si="665"/>
        <v>0</v>
      </c>
      <c r="H636" s="109">
        <f t="shared" si="665"/>
        <v>0</v>
      </c>
      <c r="I636" s="109">
        <f t="shared" si="665"/>
        <v>0</v>
      </c>
      <c r="J636" s="109">
        <f t="shared" si="665"/>
        <v>0</v>
      </c>
      <c r="K636" s="303">
        <f t="shared" si="515"/>
        <v>0</v>
      </c>
      <c r="L636" s="109">
        <f t="shared" ref="L636:Q636" si="666">+L637</f>
        <v>4046750.91</v>
      </c>
      <c r="M636" s="109">
        <f t="shared" si="666"/>
        <v>4284618.33</v>
      </c>
      <c r="N636" s="109">
        <f t="shared" si="666"/>
        <v>3761974.96</v>
      </c>
      <c r="O636" s="109">
        <f t="shared" si="666"/>
        <v>0</v>
      </c>
      <c r="P636" s="109">
        <f t="shared" si="666"/>
        <v>0</v>
      </c>
      <c r="Q636" s="109">
        <f t="shared" si="666"/>
        <v>0</v>
      </c>
      <c r="R636" s="303">
        <f t="shared" si="517"/>
        <v>12093344.199999999</v>
      </c>
      <c r="S636" s="109">
        <f t="shared" ref="S636:Z636" si="667">+S637</f>
        <v>0</v>
      </c>
      <c r="T636" s="109">
        <f t="shared" si="667"/>
        <v>0</v>
      </c>
      <c r="U636" s="109">
        <f t="shared" si="667"/>
        <v>0</v>
      </c>
      <c r="V636" s="109">
        <f t="shared" si="667"/>
        <v>0</v>
      </c>
      <c r="W636" s="109">
        <f t="shared" si="667"/>
        <v>0</v>
      </c>
      <c r="X636" s="109">
        <f t="shared" si="667"/>
        <v>0</v>
      </c>
      <c r="Y636" s="109">
        <f t="shared" si="667"/>
        <v>0</v>
      </c>
      <c r="Z636" s="109">
        <f t="shared" si="667"/>
        <v>0</v>
      </c>
      <c r="AA636" s="303">
        <f t="shared" si="643"/>
        <v>0</v>
      </c>
      <c r="AB636" s="303">
        <f t="shared" si="498"/>
        <v>12093344.199999999</v>
      </c>
      <c r="AC636" s="108">
        <v>0</v>
      </c>
    </row>
    <row r="637" spans="1:29" x14ac:dyDescent="0.2">
      <c r="B637" s="139" t="s">
        <v>1236</v>
      </c>
      <c r="C637" s="142" t="s">
        <v>1237</v>
      </c>
      <c r="D637" s="308">
        <v>0</v>
      </c>
      <c r="E637" s="387">
        <f>SUM('ADICIONES  2018'!C637:E637)</f>
        <v>0</v>
      </c>
      <c r="F637" s="308"/>
      <c r="G637" s="308"/>
      <c r="H637" s="308"/>
      <c r="I637" s="308"/>
      <c r="J637" s="308"/>
      <c r="K637" s="305">
        <f t="shared" si="515"/>
        <v>0</v>
      </c>
      <c r="L637" s="308">
        <v>4046750.91</v>
      </c>
      <c r="M637" s="308">
        <v>4284618.33</v>
      </c>
      <c r="N637" s="308">
        <v>3761974.96</v>
      </c>
      <c r="O637" s="308"/>
      <c r="P637" s="308"/>
      <c r="Q637" s="308"/>
      <c r="R637" s="305">
        <f t="shared" si="517"/>
        <v>12093344.199999999</v>
      </c>
      <c r="S637" s="308"/>
      <c r="T637" s="308"/>
      <c r="U637" s="308"/>
      <c r="V637" s="308"/>
      <c r="W637" s="308"/>
      <c r="X637" s="308"/>
      <c r="Y637" s="308"/>
      <c r="Z637" s="308"/>
      <c r="AA637" s="305">
        <f t="shared" si="643"/>
        <v>0</v>
      </c>
      <c r="AB637" s="305">
        <f t="shared" si="498"/>
        <v>12093344.199999999</v>
      </c>
      <c r="AC637" s="37">
        <v>0</v>
      </c>
    </row>
    <row r="638" spans="1:29" s="82" customFormat="1" ht="30" x14ac:dyDescent="0.2">
      <c r="A638" s="399"/>
      <c r="B638" s="114" t="s">
        <v>1238</v>
      </c>
      <c r="C638" s="103" t="s">
        <v>1239</v>
      </c>
      <c r="D638" s="109">
        <f>+D639</f>
        <v>0</v>
      </c>
      <c r="E638" s="154">
        <f>SUM('ADICIONES  2018'!C638:E638)</f>
        <v>0</v>
      </c>
      <c r="F638" s="109">
        <f t="shared" ref="F638:J638" si="668">+F639</f>
        <v>0</v>
      </c>
      <c r="G638" s="109">
        <f t="shared" si="668"/>
        <v>0</v>
      </c>
      <c r="H638" s="109">
        <f t="shared" si="668"/>
        <v>0</v>
      </c>
      <c r="I638" s="109">
        <f t="shared" si="668"/>
        <v>0</v>
      </c>
      <c r="J638" s="109">
        <f t="shared" si="668"/>
        <v>0</v>
      </c>
      <c r="K638" s="303">
        <f t="shared" si="515"/>
        <v>0</v>
      </c>
      <c r="L638" s="109">
        <f t="shared" ref="L638:Q638" si="669">+L639</f>
        <v>1123500</v>
      </c>
      <c r="M638" s="109">
        <f t="shared" si="669"/>
        <v>1125354</v>
      </c>
      <c r="N638" s="109">
        <f t="shared" si="669"/>
        <v>1127210</v>
      </c>
      <c r="O638" s="109">
        <f t="shared" si="669"/>
        <v>0</v>
      </c>
      <c r="P638" s="109">
        <f t="shared" si="669"/>
        <v>0</v>
      </c>
      <c r="Q638" s="109">
        <f t="shared" si="669"/>
        <v>0</v>
      </c>
      <c r="R638" s="303">
        <f t="shared" si="517"/>
        <v>3376064</v>
      </c>
      <c r="S638" s="109">
        <f t="shared" ref="S638:Z638" si="670">+S639</f>
        <v>0</v>
      </c>
      <c r="T638" s="109">
        <f t="shared" si="670"/>
        <v>0</v>
      </c>
      <c r="U638" s="109">
        <f t="shared" si="670"/>
        <v>0</v>
      </c>
      <c r="V638" s="109">
        <f t="shared" si="670"/>
        <v>0</v>
      </c>
      <c r="W638" s="109">
        <f t="shared" si="670"/>
        <v>0</v>
      </c>
      <c r="X638" s="109">
        <f t="shared" si="670"/>
        <v>0</v>
      </c>
      <c r="Y638" s="109">
        <f t="shared" si="670"/>
        <v>0</v>
      </c>
      <c r="Z638" s="109">
        <f t="shared" si="670"/>
        <v>0</v>
      </c>
      <c r="AA638" s="303">
        <f t="shared" si="643"/>
        <v>0</v>
      </c>
      <c r="AB638" s="303">
        <f t="shared" si="498"/>
        <v>3376064</v>
      </c>
      <c r="AC638" s="108">
        <v>0</v>
      </c>
    </row>
    <row r="639" spans="1:29" ht="28.5" x14ac:dyDescent="0.2">
      <c r="B639" s="139" t="s">
        <v>1240</v>
      </c>
      <c r="C639" s="142" t="s">
        <v>1241</v>
      </c>
      <c r="D639" s="308">
        <v>0</v>
      </c>
      <c r="E639" s="387">
        <f>SUM('ADICIONES  2018'!C639:E639)</f>
        <v>0</v>
      </c>
      <c r="F639" s="308"/>
      <c r="G639" s="308"/>
      <c r="H639" s="308"/>
      <c r="I639" s="308"/>
      <c r="J639" s="308"/>
      <c r="K639" s="305">
        <f t="shared" si="515"/>
        <v>0</v>
      </c>
      <c r="L639" s="308">
        <v>1123500</v>
      </c>
      <c r="M639" s="308">
        <v>1125354</v>
      </c>
      <c r="N639" s="308">
        <v>1127210</v>
      </c>
      <c r="O639" s="308"/>
      <c r="P639" s="308"/>
      <c r="Q639" s="308"/>
      <c r="R639" s="305">
        <f t="shared" si="517"/>
        <v>3376064</v>
      </c>
      <c r="S639" s="308"/>
      <c r="T639" s="308"/>
      <c r="U639" s="308"/>
      <c r="V639" s="308"/>
      <c r="W639" s="308"/>
      <c r="X639" s="308"/>
      <c r="Y639" s="308"/>
      <c r="Z639" s="308"/>
      <c r="AA639" s="305">
        <f t="shared" si="643"/>
        <v>0</v>
      </c>
      <c r="AB639" s="305">
        <f t="shared" ref="AB639:AB693" si="671">+R639+AA639</f>
        <v>3376064</v>
      </c>
      <c r="AC639" s="37">
        <v>0</v>
      </c>
    </row>
    <row r="640" spans="1:29" s="82" customFormat="1" ht="15.75" x14ac:dyDescent="0.2">
      <c r="A640" s="399"/>
      <c r="B640" s="114" t="s">
        <v>317</v>
      </c>
      <c r="C640" s="110" t="s">
        <v>111</v>
      </c>
      <c r="D640" s="109">
        <f>+D641+D646+D651+D654+D657+D659+D665+D667</f>
        <v>1592000000</v>
      </c>
      <c r="E640" s="154">
        <f>SUM('ADICIONES  2018'!C640:E640)</f>
        <v>0</v>
      </c>
      <c r="F640" s="109">
        <f t="shared" ref="F640:J640" si="672">+F641+F646+F651+F654+F657+F659+F665+F667</f>
        <v>0</v>
      </c>
      <c r="G640" s="109">
        <f t="shared" si="672"/>
        <v>0</v>
      </c>
      <c r="H640" s="109">
        <f t="shared" si="672"/>
        <v>0</v>
      </c>
      <c r="I640" s="109">
        <f t="shared" si="672"/>
        <v>0</v>
      </c>
      <c r="J640" s="109">
        <f t="shared" si="672"/>
        <v>0</v>
      </c>
      <c r="K640" s="303">
        <f t="shared" si="515"/>
        <v>1592000000</v>
      </c>
      <c r="L640" s="109">
        <f t="shared" ref="L640:Q640" si="673">+L641+L646+L651+L654+L657+L659+L665+L667</f>
        <v>157794005.60000002</v>
      </c>
      <c r="M640" s="109">
        <f t="shared" si="673"/>
        <v>219678550.30999997</v>
      </c>
      <c r="N640" s="109">
        <f t="shared" si="673"/>
        <v>213167063.12</v>
      </c>
      <c r="O640" s="109">
        <f t="shared" si="673"/>
        <v>0</v>
      </c>
      <c r="P640" s="109">
        <f t="shared" si="673"/>
        <v>0</v>
      </c>
      <c r="Q640" s="109">
        <f t="shared" si="673"/>
        <v>0</v>
      </c>
      <c r="R640" s="303">
        <f t="shared" si="517"/>
        <v>590639619.02999997</v>
      </c>
      <c r="S640" s="109">
        <f t="shared" ref="S640:Z640" si="674">+S641+S646+S651+S654+S657+S659+S665+S667</f>
        <v>0</v>
      </c>
      <c r="T640" s="109">
        <f t="shared" si="674"/>
        <v>0</v>
      </c>
      <c r="U640" s="109">
        <f t="shared" si="674"/>
        <v>0</v>
      </c>
      <c r="V640" s="109">
        <f t="shared" si="674"/>
        <v>0</v>
      </c>
      <c r="W640" s="109">
        <f t="shared" si="674"/>
        <v>0</v>
      </c>
      <c r="X640" s="109">
        <f t="shared" si="674"/>
        <v>0</v>
      </c>
      <c r="Y640" s="109">
        <f t="shared" si="674"/>
        <v>0</v>
      </c>
      <c r="Z640" s="109">
        <f t="shared" si="674"/>
        <v>0</v>
      </c>
      <c r="AA640" s="303">
        <f t="shared" ref="AA640:AA669" si="675">SUM(S640:Z640)</f>
        <v>0</v>
      </c>
      <c r="AB640" s="303">
        <f t="shared" si="671"/>
        <v>590639619.02999997</v>
      </c>
      <c r="AC640" s="108">
        <f t="shared" si="499"/>
        <v>0.37100478582286428</v>
      </c>
    </row>
    <row r="641" spans="1:29" s="82" customFormat="1" ht="31.5" x14ac:dyDescent="0.2">
      <c r="A641" s="399"/>
      <c r="B641" s="114" t="s">
        <v>817</v>
      </c>
      <c r="C641" s="110" t="s">
        <v>818</v>
      </c>
      <c r="D641" s="109">
        <v>230000000</v>
      </c>
      <c r="E641" s="154">
        <f>SUM('ADICIONES  2018'!C641:E641)</f>
        <v>0</v>
      </c>
      <c r="F641" s="109"/>
      <c r="G641" s="109"/>
      <c r="H641" s="109"/>
      <c r="I641" s="109"/>
      <c r="J641" s="109"/>
      <c r="K641" s="303">
        <f t="shared" si="515"/>
        <v>230000000</v>
      </c>
      <c r="L641" s="109">
        <f>SUM(L642:L645)</f>
        <v>56751004.869999997</v>
      </c>
      <c r="M641" s="109">
        <f>SUM(M642:M645)</f>
        <v>75411119.510000005</v>
      </c>
      <c r="N641" s="109">
        <f>SUM(N642:N645)</f>
        <v>39550743.919999987</v>
      </c>
      <c r="O641" s="109"/>
      <c r="P641" s="109"/>
      <c r="Q641" s="109"/>
      <c r="R641" s="303">
        <f t="shared" si="517"/>
        <v>171712868.29999998</v>
      </c>
      <c r="S641" s="109"/>
      <c r="T641" s="109"/>
      <c r="U641" s="109"/>
      <c r="V641" s="109"/>
      <c r="W641" s="109"/>
      <c r="X641" s="109"/>
      <c r="Y641" s="109"/>
      <c r="Z641" s="109"/>
      <c r="AA641" s="303">
        <f t="shared" si="675"/>
        <v>0</v>
      </c>
      <c r="AB641" s="303">
        <f t="shared" si="671"/>
        <v>171712868.29999998</v>
      </c>
      <c r="AC641" s="108">
        <f t="shared" si="499"/>
        <v>0.74657768826086945</v>
      </c>
    </row>
    <row r="642" spans="1:29" x14ac:dyDescent="0.2">
      <c r="B642" s="100" t="s">
        <v>819</v>
      </c>
      <c r="C642" s="101" t="s">
        <v>112</v>
      </c>
      <c r="D642" s="308">
        <f>+D641*60%</f>
        <v>138000000</v>
      </c>
      <c r="E642" s="387">
        <f>SUM('ADICIONES  2018'!C642:E642)</f>
        <v>0</v>
      </c>
      <c r="F642" s="308">
        <f t="shared" ref="F642:J642" si="676">+F641*60%</f>
        <v>0</v>
      </c>
      <c r="G642" s="308">
        <f t="shared" si="676"/>
        <v>0</v>
      </c>
      <c r="H642" s="308">
        <f t="shared" si="676"/>
        <v>0</v>
      </c>
      <c r="I642" s="308">
        <f t="shared" si="676"/>
        <v>0</v>
      </c>
      <c r="J642" s="308">
        <f t="shared" si="676"/>
        <v>0</v>
      </c>
      <c r="K642" s="305">
        <f t="shared" si="515"/>
        <v>138000000</v>
      </c>
      <c r="L642" s="308">
        <v>4496556.9400000004</v>
      </c>
      <c r="M642" s="308">
        <v>5155387.07</v>
      </c>
      <c r="N642" s="308">
        <v>5438027.3299999982</v>
      </c>
      <c r="O642" s="308">
        <f t="shared" ref="O642:Q642" si="677">+O641*60%</f>
        <v>0</v>
      </c>
      <c r="P642" s="308">
        <f t="shared" si="677"/>
        <v>0</v>
      </c>
      <c r="Q642" s="308">
        <f t="shared" si="677"/>
        <v>0</v>
      </c>
      <c r="R642" s="305">
        <f t="shared" si="517"/>
        <v>15089971.34</v>
      </c>
      <c r="S642" s="308">
        <f t="shared" ref="S642:Z642" si="678">+S641*60%</f>
        <v>0</v>
      </c>
      <c r="T642" s="308">
        <f t="shared" si="678"/>
        <v>0</v>
      </c>
      <c r="U642" s="308">
        <f t="shared" si="678"/>
        <v>0</v>
      </c>
      <c r="V642" s="308">
        <f t="shared" si="678"/>
        <v>0</v>
      </c>
      <c r="W642" s="308">
        <f t="shared" si="678"/>
        <v>0</v>
      </c>
      <c r="X642" s="308">
        <f t="shared" si="678"/>
        <v>0</v>
      </c>
      <c r="Y642" s="308">
        <f t="shared" si="678"/>
        <v>0</v>
      </c>
      <c r="Z642" s="308">
        <f t="shared" si="678"/>
        <v>0</v>
      </c>
      <c r="AA642" s="305">
        <f t="shared" si="675"/>
        <v>0</v>
      </c>
      <c r="AB642" s="305">
        <f t="shared" si="671"/>
        <v>15089971.34</v>
      </c>
      <c r="AC642" s="37">
        <f t="shared" si="499"/>
        <v>0.1093476184057971</v>
      </c>
    </row>
    <row r="643" spans="1:29" ht="28.5" x14ac:dyDescent="0.2">
      <c r="B643" s="100" t="s">
        <v>820</v>
      </c>
      <c r="C643" s="101" t="s">
        <v>113</v>
      </c>
      <c r="D643" s="308">
        <f>+D641*20%</f>
        <v>46000000</v>
      </c>
      <c r="E643" s="387">
        <f>SUM('ADICIONES  2018'!C643:E643)</f>
        <v>0</v>
      </c>
      <c r="F643" s="308">
        <f t="shared" ref="F643:J643" si="679">+F641*20%</f>
        <v>0</v>
      </c>
      <c r="G643" s="308">
        <f t="shared" si="679"/>
        <v>0</v>
      </c>
      <c r="H643" s="308">
        <f t="shared" si="679"/>
        <v>0</v>
      </c>
      <c r="I643" s="308">
        <f t="shared" si="679"/>
        <v>0</v>
      </c>
      <c r="J643" s="308">
        <f t="shared" si="679"/>
        <v>0</v>
      </c>
      <c r="K643" s="305">
        <f t="shared" si="515"/>
        <v>46000000</v>
      </c>
      <c r="L643" s="308">
        <v>3597939.88</v>
      </c>
      <c r="M643" s="308">
        <v>3766416.46</v>
      </c>
      <c r="N643" s="308">
        <v>4910457.51</v>
      </c>
      <c r="O643" s="308">
        <f t="shared" ref="O643:Q643" si="680">+O641*20%</f>
        <v>0</v>
      </c>
      <c r="P643" s="308">
        <f t="shared" si="680"/>
        <v>0</v>
      </c>
      <c r="Q643" s="308">
        <f t="shared" si="680"/>
        <v>0</v>
      </c>
      <c r="R643" s="305">
        <f t="shared" si="517"/>
        <v>12274813.85</v>
      </c>
      <c r="S643" s="308">
        <f t="shared" ref="S643:Z643" si="681">+S641*20%</f>
        <v>0</v>
      </c>
      <c r="T643" s="308">
        <f t="shared" si="681"/>
        <v>0</v>
      </c>
      <c r="U643" s="308">
        <f t="shared" si="681"/>
        <v>0</v>
      </c>
      <c r="V643" s="308">
        <f t="shared" si="681"/>
        <v>0</v>
      </c>
      <c r="W643" s="308">
        <f t="shared" si="681"/>
        <v>0</v>
      </c>
      <c r="X643" s="308">
        <f t="shared" si="681"/>
        <v>0</v>
      </c>
      <c r="Y643" s="308">
        <f t="shared" si="681"/>
        <v>0</v>
      </c>
      <c r="Z643" s="308">
        <f t="shared" si="681"/>
        <v>0</v>
      </c>
      <c r="AA643" s="305">
        <f t="shared" si="675"/>
        <v>0</v>
      </c>
      <c r="AB643" s="305">
        <f t="shared" si="671"/>
        <v>12274813.85</v>
      </c>
      <c r="AC643" s="37">
        <f t="shared" si="499"/>
        <v>0.2668437793478261</v>
      </c>
    </row>
    <row r="644" spans="1:29" ht="28.5" x14ac:dyDescent="0.2">
      <c r="B644" s="100" t="s">
        <v>821</v>
      </c>
      <c r="C644" s="101" t="s">
        <v>114</v>
      </c>
      <c r="D644" s="308">
        <f>+D641*10%</f>
        <v>23000000</v>
      </c>
      <c r="E644" s="387">
        <f>SUM('ADICIONES  2018'!C644:E644)</f>
        <v>0</v>
      </c>
      <c r="F644" s="308">
        <f t="shared" ref="F644:J644" si="682">+F641*10%</f>
        <v>0</v>
      </c>
      <c r="G644" s="308">
        <f t="shared" si="682"/>
        <v>0</v>
      </c>
      <c r="H644" s="308">
        <f t="shared" si="682"/>
        <v>0</v>
      </c>
      <c r="I644" s="308">
        <f t="shared" si="682"/>
        <v>0</v>
      </c>
      <c r="J644" s="308">
        <f t="shared" si="682"/>
        <v>0</v>
      </c>
      <c r="K644" s="305">
        <f t="shared" si="515"/>
        <v>23000000</v>
      </c>
      <c r="L644" s="308">
        <v>45037476.899999999</v>
      </c>
      <c r="M644" s="308">
        <v>65630084.810000002</v>
      </c>
      <c r="N644" s="308">
        <v>25095423.199999988</v>
      </c>
      <c r="O644" s="308">
        <f t="shared" ref="O644:Q644" si="683">+O641*10%</f>
        <v>0</v>
      </c>
      <c r="P644" s="308">
        <f t="shared" si="683"/>
        <v>0</v>
      </c>
      <c r="Q644" s="308">
        <f t="shared" si="683"/>
        <v>0</v>
      </c>
      <c r="R644" s="305">
        <f t="shared" si="517"/>
        <v>135762984.91</v>
      </c>
      <c r="S644" s="308">
        <f t="shared" ref="S644:Z644" si="684">+S641*10%</f>
        <v>0</v>
      </c>
      <c r="T644" s="308">
        <f t="shared" si="684"/>
        <v>0</v>
      </c>
      <c r="U644" s="308">
        <f t="shared" si="684"/>
        <v>0</v>
      </c>
      <c r="V644" s="308">
        <f t="shared" si="684"/>
        <v>0</v>
      </c>
      <c r="W644" s="308">
        <f t="shared" si="684"/>
        <v>0</v>
      </c>
      <c r="X644" s="308">
        <f t="shared" si="684"/>
        <v>0</v>
      </c>
      <c r="Y644" s="308">
        <f t="shared" si="684"/>
        <v>0</v>
      </c>
      <c r="Z644" s="308">
        <f t="shared" si="684"/>
        <v>0</v>
      </c>
      <c r="AA644" s="305">
        <f t="shared" si="675"/>
        <v>0</v>
      </c>
      <c r="AB644" s="305">
        <f t="shared" si="671"/>
        <v>135762984.91</v>
      </c>
      <c r="AC644" s="37">
        <f t="shared" si="499"/>
        <v>5.9027384743478262</v>
      </c>
    </row>
    <row r="645" spans="1:29" ht="28.5" x14ac:dyDescent="0.2">
      <c r="B645" s="100" t="s">
        <v>822</v>
      </c>
      <c r="C645" s="101" t="s">
        <v>823</v>
      </c>
      <c r="D645" s="308">
        <f>+D641*10%</f>
        <v>23000000</v>
      </c>
      <c r="E645" s="387">
        <f>SUM('ADICIONES  2018'!C645:E645)</f>
        <v>0</v>
      </c>
      <c r="F645" s="308">
        <f t="shared" ref="F645:J645" si="685">+F641*10%</f>
        <v>0</v>
      </c>
      <c r="G645" s="308">
        <f t="shared" si="685"/>
        <v>0</v>
      </c>
      <c r="H645" s="308">
        <f t="shared" si="685"/>
        <v>0</v>
      </c>
      <c r="I645" s="308">
        <f t="shared" si="685"/>
        <v>0</v>
      </c>
      <c r="J645" s="308">
        <f t="shared" si="685"/>
        <v>0</v>
      </c>
      <c r="K645" s="305">
        <f t="shared" si="515"/>
        <v>23000000</v>
      </c>
      <c r="L645" s="308">
        <v>3619031.15</v>
      </c>
      <c r="M645" s="308">
        <v>859231.17</v>
      </c>
      <c r="N645" s="308">
        <v>4106835.879999999</v>
      </c>
      <c r="O645" s="308">
        <f t="shared" ref="O645:Q645" si="686">+O641*10%</f>
        <v>0</v>
      </c>
      <c r="P645" s="308">
        <f t="shared" si="686"/>
        <v>0</v>
      </c>
      <c r="Q645" s="308">
        <f t="shared" si="686"/>
        <v>0</v>
      </c>
      <c r="R645" s="305">
        <f t="shared" si="517"/>
        <v>8585098.1999999993</v>
      </c>
      <c r="S645" s="308">
        <f t="shared" ref="S645:Z645" si="687">+S641*10%</f>
        <v>0</v>
      </c>
      <c r="T645" s="308">
        <f t="shared" si="687"/>
        <v>0</v>
      </c>
      <c r="U645" s="308">
        <f t="shared" si="687"/>
        <v>0</v>
      </c>
      <c r="V645" s="308">
        <f t="shared" si="687"/>
        <v>0</v>
      </c>
      <c r="W645" s="308">
        <f t="shared" si="687"/>
        <v>0</v>
      </c>
      <c r="X645" s="308">
        <f t="shared" si="687"/>
        <v>0</v>
      </c>
      <c r="Y645" s="308">
        <f t="shared" si="687"/>
        <v>0</v>
      </c>
      <c r="Z645" s="308">
        <f t="shared" si="687"/>
        <v>0</v>
      </c>
      <c r="AA645" s="305">
        <f t="shared" si="675"/>
        <v>0</v>
      </c>
      <c r="AB645" s="305">
        <f t="shared" si="671"/>
        <v>8585098.1999999993</v>
      </c>
      <c r="AC645" s="37">
        <f t="shared" si="499"/>
        <v>0.37326513913043474</v>
      </c>
    </row>
    <row r="646" spans="1:29" s="82" customFormat="1" ht="31.5" x14ac:dyDescent="0.2">
      <c r="A646" s="399"/>
      <c r="B646" s="114" t="s">
        <v>824</v>
      </c>
      <c r="C646" s="110" t="s">
        <v>825</v>
      </c>
      <c r="D646" s="109">
        <v>600000000</v>
      </c>
      <c r="E646" s="154">
        <f>SUM('ADICIONES  2018'!C646:E646)</f>
        <v>0</v>
      </c>
      <c r="F646" s="109"/>
      <c r="G646" s="109"/>
      <c r="H646" s="109"/>
      <c r="I646" s="109"/>
      <c r="J646" s="109"/>
      <c r="K646" s="303">
        <f t="shared" si="515"/>
        <v>600000000</v>
      </c>
      <c r="L646" s="109">
        <v>32814740.789999999</v>
      </c>
      <c r="M646" s="109">
        <v>66823852.520000003</v>
      </c>
      <c r="N646" s="109">
        <v>57632189.539999999</v>
      </c>
      <c r="O646" s="109"/>
      <c r="P646" s="109"/>
      <c r="Q646" s="109"/>
      <c r="R646" s="303">
        <f t="shared" si="517"/>
        <v>157270782.84999999</v>
      </c>
      <c r="S646" s="109"/>
      <c r="T646" s="109"/>
      <c r="U646" s="109"/>
      <c r="V646" s="109"/>
      <c r="W646" s="109"/>
      <c r="X646" s="109"/>
      <c r="Y646" s="109"/>
      <c r="Z646" s="109"/>
      <c r="AA646" s="303">
        <f t="shared" si="675"/>
        <v>0</v>
      </c>
      <c r="AB646" s="303">
        <f t="shared" si="671"/>
        <v>157270782.84999999</v>
      </c>
      <c r="AC646" s="108">
        <f t="shared" si="499"/>
        <v>0.26211797141666665</v>
      </c>
    </row>
    <row r="647" spans="1:29" s="5" customFormat="1" ht="28.5" x14ac:dyDescent="0.2">
      <c r="A647" s="166"/>
      <c r="B647" s="100" t="s">
        <v>826</v>
      </c>
      <c r="C647" s="101" t="s">
        <v>115</v>
      </c>
      <c r="D647" s="308">
        <f>+D646*40%</f>
        <v>240000000</v>
      </c>
      <c r="E647" s="387">
        <f>SUM('ADICIONES  2018'!C647:E647)</f>
        <v>0</v>
      </c>
      <c r="F647" s="308">
        <f t="shared" ref="F647:J647" si="688">+F646*40%</f>
        <v>0</v>
      </c>
      <c r="G647" s="308">
        <f t="shared" si="688"/>
        <v>0</v>
      </c>
      <c r="H647" s="308">
        <f t="shared" si="688"/>
        <v>0</v>
      </c>
      <c r="I647" s="308">
        <f t="shared" si="688"/>
        <v>0</v>
      </c>
      <c r="J647" s="308">
        <f t="shared" si="688"/>
        <v>0</v>
      </c>
      <c r="K647" s="305">
        <f t="shared" si="515"/>
        <v>240000000</v>
      </c>
      <c r="L647" s="308">
        <f t="shared" ref="L647:Q647" si="689">+L646*40%</f>
        <v>13125896.316</v>
      </c>
      <c r="M647" s="308">
        <f t="shared" si="689"/>
        <v>26729541.008000001</v>
      </c>
      <c r="N647" s="308">
        <f t="shared" si="689"/>
        <v>23052875.816</v>
      </c>
      <c r="O647" s="308">
        <f t="shared" si="689"/>
        <v>0</v>
      </c>
      <c r="P647" s="308">
        <f t="shared" si="689"/>
        <v>0</v>
      </c>
      <c r="Q647" s="308">
        <f t="shared" si="689"/>
        <v>0</v>
      </c>
      <c r="R647" s="305">
        <f t="shared" si="517"/>
        <v>62908313.140000001</v>
      </c>
      <c r="S647" s="308">
        <f t="shared" ref="S647:Z647" si="690">+S646*40%</f>
        <v>0</v>
      </c>
      <c r="T647" s="308">
        <f t="shared" si="690"/>
        <v>0</v>
      </c>
      <c r="U647" s="308">
        <f t="shared" si="690"/>
        <v>0</v>
      </c>
      <c r="V647" s="308">
        <f t="shared" si="690"/>
        <v>0</v>
      </c>
      <c r="W647" s="308">
        <f t="shared" si="690"/>
        <v>0</v>
      </c>
      <c r="X647" s="308">
        <f t="shared" si="690"/>
        <v>0</v>
      </c>
      <c r="Y647" s="308">
        <f t="shared" si="690"/>
        <v>0</v>
      </c>
      <c r="Z647" s="308">
        <f t="shared" si="690"/>
        <v>0</v>
      </c>
      <c r="AA647" s="305">
        <f t="shared" si="675"/>
        <v>0</v>
      </c>
      <c r="AB647" s="305">
        <f t="shared" si="671"/>
        <v>62908313.140000001</v>
      </c>
      <c r="AC647" s="37">
        <f t="shared" si="499"/>
        <v>0.26211797141666665</v>
      </c>
    </row>
    <row r="648" spans="1:29" ht="28.5" x14ac:dyDescent="0.2">
      <c r="B648" s="100" t="s">
        <v>827</v>
      </c>
      <c r="C648" s="101" t="s">
        <v>116</v>
      </c>
      <c r="D648" s="308">
        <f>+D646*20%</f>
        <v>120000000</v>
      </c>
      <c r="E648" s="387">
        <f>SUM('ADICIONES  2018'!C648:E648)</f>
        <v>0</v>
      </c>
      <c r="F648" s="308">
        <f t="shared" ref="F648:J648" si="691">+F646*20%</f>
        <v>0</v>
      </c>
      <c r="G648" s="308">
        <f t="shared" si="691"/>
        <v>0</v>
      </c>
      <c r="H648" s="308">
        <f t="shared" si="691"/>
        <v>0</v>
      </c>
      <c r="I648" s="308">
        <f t="shared" si="691"/>
        <v>0</v>
      </c>
      <c r="J648" s="308">
        <f t="shared" si="691"/>
        <v>0</v>
      </c>
      <c r="K648" s="305">
        <f t="shared" si="515"/>
        <v>120000000</v>
      </c>
      <c r="L648" s="308">
        <f t="shared" ref="L648:Q648" si="692">+L646*20%</f>
        <v>6562948.1579999998</v>
      </c>
      <c r="M648" s="308">
        <f t="shared" si="692"/>
        <v>13364770.504000001</v>
      </c>
      <c r="N648" s="308">
        <f t="shared" si="692"/>
        <v>11526437.908</v>
      </c>
      <c r="O648" s="308">
        <f t="shared" si="692"/>
        <v>0</v>
      </c>
      <c r="P648" s="308">
        <f t="shared" si="692"/>
        <v>0</v>
      </c>
      <c r="Q648" s="308">
        <f t="shared" si="692"/>
        <v>0</v>
      </c>
      <c r="R648" s="305">
        <f t="shared" si="517"/>
        <v>31454156.57</v>
      </c>
      <c r="S648" s="308">
        <f t="shared" ref="S648:Z648" si="693">+S646*20%</f>
        <v>0</v>
      </c>
      <c r="T648" s="308">
        <f t="shared" si="693"/>
        <v>0</v>
      </c>
      <c r="U648" s="308">
        <f t="shared" si="693"/>
        <v>0</v>
      </c>
      <c r="V648" s="308">
        <f t="shared" si="693"/>
        <v>0</v>
      </c>
      <c r="W648" s="308">
        <f t="shared" si="693"/>
        <v>0</v>
      </c>
      <c r="X648" s="308">
        <f t="shared" si="693"/>
        <v>0</v>
      </c>
      <c r="Y648" s="308">
        <f t="shared" si="693"/>
        <v>0</v>
      </c>
      <c r="Z648" s="308">
        <f t="shared" si="693"/>
        <v>0</v>
      </c>
      <c r="AA648" s="305">
        <f t="shared" si="675"/>
        <v>0</v>
      </c>
      <c r="AB648" s="305">
        <f t="shared" si="671"/>
        <v>31454156.57</v>
      </c>
      <c r="AC648" s="37">
        <f t="shared" si="499"/>
        <v>0.26211797141666665</v>
      </c>
    </row>
    <row r="649" spans="1:29" ht="28.5" x14ac:dyDescent="0.2">
      <c r="B649" s="100" t="s">
        <v>828</v>
      </c>
      <c r="C649" s="101" t="s">
        <v>117</v>
      </c>
      <c r="D649" s="308">
        <f>+D646*20%</f>
        <v>120000000</v>
      </c>
      <c r="E649" s="387">
        <f>SUM('ADICIONES  2018'!C649:E649)</f>
        <v>0</v>
      </c>
      <c r="F649" s="308">
        <f t="shared" ref="F649:J649" si="694">+F646*20%</f>
        <v>0</v>
      </c>
      <c r="G649" s="308">
        <f t="shared" si="694"/>
        <v>0</v>
      </c>
      <c r="H649" s="308">
        <f t="shared" si="694"/>
        <v>0</v>
      </c>
      <c r="I649" s="308">
        <f t="shared" si="694"/>
        <v>0</v>
      </c>
      <c r="J649" s="308">
        <f t="shared" si="694"/>
        <v>0</v>
      </c>
      <c r="K649" s="305">
        <f t="shared" si="515"/>
        <v>120000000</v>
      </c>
      <c r="L649" s="308">
        <f t="shared" ref="L649:Q649" si="695">+L646*20%</f>
        <v>6562948.1579999998</v>
      </c>
      <c r="M649" s="308">
        <f t="shared" si="695"/>
        <v>13364770.504000001</v>
      </c>
      <c r="N649" s="308">
        <f t="shared" si="695"/>
        <v>11526437.908</v>
      </c>
      <c r="O649" s="308">
        <f t="shared" si="695"/>
        <v>0</v>
      </c>
      <c r="P649" s="308">
        <f t="shared" si="695"/>
        <v>0</v>
      </c>
      <c r="Q649" s="308">
        <f t="shared" si="695"/>
        <v>0</v>
      </c>
      <c r="R649" s="305">
        <f t="shared" si="517"/>
        <v>31454156.57</v>
      </c>
      <c r="S649" s="308">
        <f t="shared" ref="S649:Z649" si="696">+S646*20%</f>
        <v>0</v>
      </c>
      <c r="T649" s="308">
        <f t="shared" si="696"/>
        <v>0</v>
      </c>
      <c r="U649" s="308">
        <f t="shared" si="696"/>
        <v>0</v>
      </c>
      <c r="V649" s="308">
        <f t="shared" si="696"/>
        <v>0</v>
      </c>
      <c r="W649" s="308">
        <f t="shared" si="696"/>
        <v>0</v>
      </c>
      <c r="X649" s="308">
        <f t="shared" si="696"/>
        <v>0</v>
      </c>
      <c r="Y649" s="308">
        <f t="shared" si="696"/>
        <v>0</v>
      </c>
      <c r="Z649" s="308">
        <f t="shared" si="696"/>
        <v>0</v>
      </c>
      <c r="AA649" s="305">
        <f t="shared" si="675"/>
        <v>0</v>
      </c>
      <c r="AB649" s="305">
        <f t="shared" si="671"/>
        <v>31454156.57</v>
      </c>
      <c r="AC649" s="37">
        <f t="shared" si="499"/>
        <v>0.26211797141666665</v>
      </c>
    </row>
    <row r="650" spans="1:29" ht="28.5" x14ac:dyDescent="0.2">
      <c r="B650" s="100" t="s">
        <v>829</v>
      </c>
      <c r="C650" s="101" t="s">
        <v>118</v>
      </c>
      <c r="D650" s="308">
        <f>+D646*20%</f>
        <v>120000000</v>
      </c>
      <c r="E650" s="387">
        <f>SUM('ADICIONES  2018'!C650:E650)</f>
        <v>0</v>
      </c>
      <c r="F650" s="308">
        <f t="shared" ref="F650:J650" si="697">+F646*20%</f>
        <v>0</v>
      </c>
      <c r="G650" s="308">
        <f t="shared" si="697"/>
        <v>0</v>
      </c>
      <c r="H650" s="308">
        <f t="shared" si="697"/>
        <v>0</v>
      </c>
      <c r="I650" s="308">
        <f t="shared" si="697"/>
        <v>0</v>
      </c>
      <c r="J650" s="308">
        <f t="shared" si="697"/>
        <v>0</v>
      </c>
      <c r="K650" s="305">
        <f t="shared" si="515"/>
        <v>120000000</v>
      </c>
      <c r="L650" s="308">
        <f t="shared" ref="L650:Q650" si="698">+L646*20%</f>
        <v>6562948.1579999998</v>
      </c>
      <c r="M650" s="308">
        <f t="shared" si="698"/>
        <v>13364770.504000001</v>
      </c>
      <c r="N650" s="308">
        <f t="shared" si="698"/>
        <v>11526437.908</v>
      </c>
      <c r="O650" s="308">
        <f t="shared" si="698"/>
        <v>0</v>
      </c>
      <c r="P650" s="308">
        <f t="shared" si="698"/>
        <v>0</v>
      </c>
      <c r="Q650" s="308">
        <f t="shared" si="698"/>
        <v>0</v>
      </c>
      <c r="R650" s="305">
        <f t="shared" si="517"/>
        <v>31454156.57</v>
      </c>
      <c r="S650" s="308">
        <f t="shared" ref="S650:Z650" si="699">+S646*20%</f>
        <v>0</v>
      </c>
      <c r="T650" s="308">
        <f t="shared" si="699"/>
        <v>0</v>
      </c>
      <c r="U650" s="308">
        <f t="shared" si="699"/>
        <v>0</v>
      </c>
      <c r="V650" s="308">
        <f t="shared" si="699"/>
        <v>0</v>
      </c>
      <c r="W650" s="308">
        <f t="shared" si="699"/>
        <v>0</v>
      </c>
      <c r="X650" s="308">
        <f t="shared" si="699"/>
        <v>0</v>
      </c>
      <c r="Y650" s="308">
        <f t="shared" si="699"/>
        <v>0</v>
      </c>
      <c r="Z650" s="308">
        <f t="shared" si="699"/>
        <v>0</v>
      </c>
      <c r="AA650" s="305">
        <f t="shared" si="675"/>
        <v>0</v>
      </c>
      <c r="AB650" s="305">
        <f t="shared" si="671"/>
        <v>31454156.57</v>
      </c>
      <c r="AC650" s="37">
        <f t="shared" si="499"/>
        <v>0.26211797141666665</v>
      </c>
    </row>
    <row r="651" spans="1:29" s="82" customFormat="1" ht="31.5" x14ac:dyDescent="0.2">
      <c r="A651" s="399"/>
      <c r="B651" s="114" t="s">
        <v>830</v>
      </c>
      <c r="C651" s="110" t="s">
        <v>831</v>
      </c>
      <c r="D651" s="109">
        <v>130000000</v>
      </c>
      <c r="E651" s="154">
        <f>SUM('ADICIONES  2018'!C651:E651)</f>
        <v>0</v>
      </c>
      <c r="F651" s="109"/>
      <c r="G651" s="109"/>
      <c r="H651" s="109"/>
      <c r="I651" s="109"/>
      <c r="J651" s="109"/>
      <c r="K651" s="303">
        <f t="shared" si="515"/>
        <v>130000000</v>
      </c>
      <c r="L651" s="109">
        <v>19879646.399999999</v>
      </c>
      <c r="M651" s="109">
        <v>20232447.859999999</v>
      </c>
      <c r="N651" s="109">
        <v>24197822.690000001</v>
      </c>
      <c r="O651" s="109"/>
      <c r="P651" s="109"/>
      <c r="Q651" s="109"/>
      <c r="R651" s="303">
        <f t="shared" si="517"/>
        <v>64309916.950000003</v>
      </c>
      <c r="S651" s="109"/>
      <c r="T651" s="109"/>
      <c r="U651" s="109"/>
      <c r="V651" s="109"/>
      <c r="W651" s="109"/>
      <c r="X651" s="109"/>
      <c r="Y651" s="109"/>
      <c r="Z651" s="109"/>
      <c r="AA651" s="303">
        <f t="shared" si="675"/>
        <v>0</v>
      </c>
      <c r="AB651" s="303">
        <f t="shared" si="671"/>
        <v>64309916.950000003</v>
      </c>
      <c r="AC651" s="108">
        <f t="shared" si="499"/>
        <v>0.49469166884615384</v>
      </c>
    </row>
    <row r="652" spans="1:29" ht="28.5" x14ac:dyDescent="0.2">
      <c r="B652" s="100" t="s">
        <v>832</v>
      </c>
      <c r="C652" s="101" t="s">
        <v>119</v>
      </c>
      <c r="D652" s="308">
        <f>+D651*80%</f>
        <v>104000000</v>
      </c>
      <c r="E652" s="387">
        <f>SUM('ADICIONES  2018'!C652:E652)</f>
        <v>0</v>
      </c>
      <c r="F652" s="308">
        <f t="shared" ref="F652:J652" si="700">+F651*80%</f>
        <v>0</v>
      </c>
      <c r="G652" s="308">
        <f t="shared" si="700"/>
        <v>0</v>
      </c>
      <c r="H652" s="308">
        <f t="shared" si="700"/>
        <v>0</v>
      </c>
      <c r="I652" s="308">
        <f t="shared" si="700"/>
        <v>0</v>
      </c>
      <c r="J652" s="308">
        <f t="shared" si="700"/>
        <v>0</v>
      </c>
      <c r="K652" s="305">
        <f t="shared" si="515"/>
        <v>104000000</v>
      </c>
      <c r="L652" s="308">
        <f t="shared" ref="L652:Q652" si="701">+L651*80%</f>
        <v>15903717.119999999</v>
      </c>
      <c r="M652" s="308">
        <f t="shared" si="701"/>
        <v>16185958.288000001</v>
      </c>
      <c r="N652" s="308">
        <f t="shared" si="701"/>
        <v>19358258.152000003</v>
      </c>
      <c r="O652" s="308">
        <f t="shared" si="701"/>
        <v>0</v>
      </c>
      <c r="P652" s="308">
        <f t="shared" si="701"/>
        <v>0</v>
      </c>
      <c r="Q652" s="308">
        <f t="shared" si="701"/>
        <v>0</v>
      </c>
      <c r="R652" s="305">
        <f t="shared" si="517"/>
        <v>51447933.560000002</v>
      </c>
      <c r="S652" s="308">
        <f t="shared" ref="S652:Z652" si="702">+S651*80%</f>
        <v>0</v>
      </c>
      <c r="T652" s="308">
        <f t="shared" si="702"/>
        <v>0</v>
      </c>
      <c r="U652" s="308">
        <f t="shared" si="702"/>
        <v>0</v>
      </c>
      <c r="V652" s="308">
        <f t="shared" si="702"/>
        <v>0</v>
      </c>
      <c r="W652" s="308">
        <f t="shared" si="702"/>
        <v>0</v>
      </c>
      <c r="X652" s="308">
        <f t="shared" si="702"/>
        <v>0</v>
      </c>
      <c r="Y652" s="308">
        <f t="shared" si="702"/>
        <v>0</v>
      </c>
      <c r="Z652" s="308">
        <f t="shared" si="702"/>
        <v>0</v>
      </c>
      <c r="AA652" s="305">
        <f t="shared" si="675"/>
        <v>0</v>
      </c>
      <c r="AB652" s="305">
        <f t="shared" si="671"/>
        <v>51447933.560000002</v>
      </c>
      <c r="AC652" s="37">
        <f t="shared" si="499"/>
        <v>0.49469166884615384</v>
      </c>
    </row>
    <row r="653" spans="1:29" ht="28.5" x14ac:dyDescent="0.2">
      <c r="B653" s="100" t="s">
        <v>833</v>
      </c>
      <c r="C653" s="101" t="s">
        <v>120</v>
      </c>
      <c r="D653" s="308">
        <f>+D651*20%</f>
        <v>26000000</v>
      </c>
      <c r="E653" s="387">
        <f>SUM('ADICIONES  2018'!C653:E653)</f>
        <v>0</v>
      </c>
      <c r="F653" s="308">
        <f t="shared" ref="F653:J653" si="703">+F651*20%</f>
        <v>0</v>
      </c>
      <c r="G653" s="308">
        <f t="shared" si="703"/>
        <v>0</v>
      </c>
      <c r="H653" s="308">
        <f t="shared" si="703"/>
        <v>0</v>
      </c>
      <c r="I653" s="308">
        <f t="shared" si="703"/>
        <v>0</v>
      </c>
      <c r="J653" s="308">
        <f t="shared" si="703"/>
        <v>0</v>
      </c>
      <c r="K653" s="305">
        <f t="shared" si="515"/>
        <v>26000000</v>
      </c>
      <c r="L653" s="308">
        <f t="shared" ref="L653:Q653" si="704">+L651*20%</f>
        <v>3975929.28</v>
      </c>
      <c r="M653" s="308">
        <f t="shared" si="704"/>
        <v>4046489.5720000002</v>
      </c>
      <c r="N653" s="308">
        <f t="shared" si="704"/>
        <v>4839564.5380000006</v>
      </c>
      <c r="O653" s="308">
        <f t="shared" si="704"/>
        <v>0</v>
      </c>
      <c r="P653" s="308">
        <f t="shared" si="704"/>
        <v>0</v>
      </c>
      <c r="Q653" s="308">
        <f t="shared" si="704"/>
        <v>0</v>
      </c>
      <c r="R653" s="305">
        <f t="shared" si="517"/>
        <v>12861983.390000001</v>
      </c>
      <c r="S653" s="308">
        <f t="shared" ref="S653:Z653" si="705">+S651*20%</f>
        <v>0</v>
      </c>
      <c r="T653" s="308">
        <f t="shared" si="705"/>
        <v>0</v>
      </c>
      <c r="U653" s="308">
        <f t="shared" si="705"/>
        <v>0</v>
      </c>
      <c r="V653" s="308">
        <f t="shared" si="705"/>
        <v>0</v>
      </c>
      <c r="W653" s="308">
        <f t="shared" si="705"/>
        <v>0</v>
      </c>
      <c r="X653" s="308">
        <f t="shared" si="705"/>
        <v>0</v>
      </c>
      <c r="Y653" s="308">
        <f t="shared" si="705"/>
        <v>0</v>
      </c>
      <c r="Z653" s="308">
        <f t="shared" si="705"/>
        <v>0</v>
      </c>
      <c r="AA653" s="305">
        <f t="shared" si="675"/>
        <v>0</v>
      </c>
      <c r="AB653" s="305">
        <f t="shared" si="671"/>
        <v>12861983.390000001</v>
      </c>
      <c r="AC653" s="37">
        <f t="shared" ref="AC653:AC681" si="706">+AB653/K653</f>
        <v>0.49469166884615384</v>
      </c>
    </row>
    <row r="654" spans="1:29" s="82" customFormat="1" ht="31.5" x14ac:dyDescent="0.2">
      <c r="A654" s="399"/>
      <c r="B654" s="114" t="s">
        <v>834</v>
      </c>
      <c r="C654" s="110" t="s">
        <v>835</v>
      </c>
      <c r="D654" s="109">
        <v>230000000</v>
      </c>
      <c r="E654" s="154">
        <f>SUM('ADICIONES  2018'!C654:E654)</f>
        <v>0</v>
      </c>
      <c r="F654" s="109"/>
      <c r="G654" s="109"/>
      <c r="H654" s="109"/>
      <c r="I654" s="109"/>
      <c r="J654" s="109"/>
      <c r="K654" s="303">
        <f t="shared" si="515"/>
        <v>230000000</v>
      </c>
      <c r="L654" s="109">
        <v>38507985.43</v>
      </c>
      <c r="M654" s="109">
        <v>20058665.199999999</v>
      </c>
      <c r="N654" s="109">
        <v>38713261.859999999</v>
      </c>
      <c r="O654" s="109"/>
      <c r="P654" s="109"/>
      <c r="Q654" s="109"/>
      <c r="R654" s="303">
        <f t="shared" si="517"/>
        <v>97279912.489999995</v>
      </c>
      <c r="S654" s="109"/>
      <c r="T654" s="109"/>
      <c r="U654" s="109"/>
      <c r="V654" s="109"/>
      <c r="W654" s="109"/>
      <c r="X654" s="109"/>
      <c r="Y654" s="109"/>
      <c r="Z654" s="109"/>
      <c r="AA654" s="303">
        <f t="shared" si="675"/>
        <v>0</v>
      </c>
      <c r="AB654" s="303">
        <f t="shared" si="671"/>
        <v>97279912.489999995</v>
      </c>
      <c r="AC654" s="108">
        <f t="shared" si="706"/>
        <v>0.42295614126086956</v>
      </c>
    </row>
    <row r="655" spans="1:29" ht="28.5" x14ac:dyDescent="0.2">
      <c r="B655" s="100" t="s">
        <v>836</v>
      </c>
      <c r="C655" s="101" t="s">
        <v>121</v>
      </c>
      <c r="D655" s="308">
        <f>+D654*80%</f>
        <v>184000000</v>
      </c>
      <c r="E655" s="387">
        <f>SUM('ADICIONES  2018'!C655:E655)</f>
        <v>0</v>
      </c>
      <c r="F655" s="308">
        <f t="shared" ref="F655:J655" si="707">+F654*80%</f>
        <v>0</v>
      </c>
      <c r="G655" s="308">
        <f t="shared" si="707"/>
        <v>0</v>
      </c>
      <c r="H655" s="308">
        <f t="shared" si="707"/>
        <v>0</v>
      </c>
      <c r="I655" s="308">
        <f t="shared" si="707"/>
        <v>0</v>
      </c>
      <c r="J655" s="308">
        <f t="shared" si="707"/>
        <v>0</v>
      </c>
      <c r="K655" s="305">
        <f t="shared" si="515"/>
        <v>184000000</v>
      </c>
      <c r="L655" s="308">
        <f t="shared" ref="L655:Q655" si="708">+L654*80%</f>
        <v>30806388.344000001</v>
      </c>
      <c r="M655" s="308">
        <f t="shared" si="708"/>
        <v>16046932.16</v>
      </c>
      <c r="N655" s="308">
        <f t="shared" si="708"/>
        <v>30970609.488000002</v>
      </c>
      <c r="O655" s="308">
        <f t="shared" si="708"/>
        <v>0</v>
      </c>
      <c r="P655" s="308">
        <f t="shared" si="708"/>
        <v>0</v>
      </c>
      <c r="Q655" s="308">
        <f t="shared" si="708"/>
        <v>0</v>
      </c>
      <c r="R655" s="305">
        <f t="shared" si="517"/>
        <v>77823929.991999999</v>
      </c>
      <c r="S655" s="308">
        <f t="shared" ref="S655:Z655" si="709">+S654*80%</f>
        <v>0</v>
      </c>
      <c r="T655" s="308">
        <f t="shared" si="709"/>
        <v>0</v>
      </c>
      <c r="U655" s="308">
        <f t="shared" si="709"/>
        <v>0</v>
      </c>
      <c r="V655" s="308">
        <f t="shared" si="709"/>
        <v>0</v>
      </c>
      <c r="W655" s="308">
        <f t="shared" si="709"/>
        <v>0</v>
      </c>
      <c r="X655" s="308">
        <f t="shared" si="709"/>
        <v>0</v>
      </c>
      <c r="Y655" s="308">
        <f t="shared" si="709"/>
        <v>0</v>
      </c>
      <c r="Z655" s="308">
        <f t="shared" si="709"/>
        <v>0</v>
      </c>
      <c r="AA655" s="305">
        <f t="shared" si="675"/>
        <v>0</v>
      </c>
      <c r="AB655" s="305">
        <f t="shared" si="671"/>
        <v>77823929.991999999</v>
      </c>
      <c r="AC655" s="37">
        <f t="shared" si="706"/>
        <v>0.42295614126086956</v>
      </c>
    </row>
    <row r="656" spans="1:29" ht="28.5" x14ac:dyDescent="0.2">
      <c r="B656" s="100" t="s">
        <v>837</v>
      </c>
      <c r="C656" s="101" t="s">
        <v>122</v>
      </c>
      <c r="D656" s="308">
        <f>+D654*20%</f>
        <v>46000000</v>
      </c>
      <c r="E656" s="387">
        <f>SUM('ADICIONES  2018'!C656:E656)</f>
        <v>0</v>
      </c>
      <c r="F656" s="308">
        <f t="shared" ref="F656:J656" si="710">+F654*20%</f>
        <v>0</v>
      </c>
      <c r="G656" s="308">
        <f t="shared" si="710"/>
        <v>0</v>
      </c>
      <c r="H656" s="308">
        <f t="shared" si="710"/>
        <v>0</v>
      </c>
      <c r="I656" s="308">
        <f t="shared" si="710"/>
        <v>0</v>
      </c>
      <c r="J656" s="308">
        <f t="shared" si="710"/>
        <v>0</v>
      </c>
      <c r="K656" s="305">
        <f t="shared" si="515"/>
        <v>46000000</v>
      </c>
      <c r="L656" s="308">
        <f t="shared" ref="L656:Q656" si="711">+L654*20%</f>
        <v>7701597.0860000001</v>
      </c>
      <c r="M656" s="308">
        <f t="shared" si="711"/>
        <v>4011733.04</v>
      </c>
      <c r="N656" s="308">
        <f t="shared" si="711"/>
        <v>7742652.3720000004</v>
      </c>
      <c r="O656" s="308">
        <f t="shared" si="711"/>
        <v>0</v>
      </c>
      <c r="P656" s="308">
        <f t="shared" si="711"/>
        <v>0</v>
      </c>
      <c r="Q656" s="308">
        <f t="shared" si="711"/>
        <v>0</v>
      </c>
      <c r="R656" s="305">
        <f t="shared" si="517"/>
        <v>19455982.498</v>
      </c>
      <c r="S656" s="308">
        <f t="shared" ref="S656:Z656" si="712">+S654*20%</f>
        <v>0</v>
      </c>
      <c r="T656" s="308">
        <f t="shared" si="712"/>
        <v>0</v>
      </c>
      <c r="U656" s="308">
        <f t="shared" si="712"/>
        <v>0</v>
      </c>
      <c r="V656" s="308">
        <f t="shared" si="712"/>
        <v>0</v>
      </c>
      <c r="W656" s="308">
        <f t="shared" si="712"/>
        <v>0</v>
      </c>
      <c r="X656" s="308">
        <f t="shared" si="712"/>
        <v>0</v>
      </c>
      <c r="Y656" s="308">
        <f t="shared" si="712"/>
        <v>0</v>
      </c>
      <c r="Z656" s="308">
        <f t="shared" si="712"/>
        <v>0</v>
      </c>
      <c r="AA656" s="305">
        <f t="shared" si="675"/>
        <v>0</v>
      </c>
      <c r="AB656" s="305">
        <f t="shared" si="671"/>
        <v>19455982.498</v>
      </c>
      <c r="AC656" s="37">
        <f t="shared" si="706"/>
        <v>0.42295614126086956</v>
      </c>
    </row>
    <row r="657" spans="1:29" s="82" customFormat="1" ht="31.5" x14ac:dyDescent="0.2">
      <c r="A657" s="399"/>
      <c r="B657" s="114" t="s">
        <v>838</v>
      </c>
      <c r="C657" s="110" t="s">
        <v>839</v>
      </c>
      <c r="D657" s="109">
        <v>82000000</v>
      </c>
      <c r="E657" s="154">
        <f>SUM('ADICIONES  2018'!C657:E657)</f>
        <v>0</v>
      </c>
      <c r="F657" s="109"/>
      <c r="G657" s="109"/>
      <c r="H657" s="109"/>
      <c r="I657" s="109"/>
      <c r="J657" s="109"/>
      <c r="K657" s="303">
        <f t="shared" si="515"/>
        <v>82000000</v>
      </c>
      <c r="L657" s="109">
        <v>6034679</v>
      </c>
      <c r="M657" s="109">
        <v>12542523</v>
      </c>
      <c r="N657" s="109">
        <v>13411606</v>
      </c>
      <c r="O657" s="109"/>
      <c r="P657" s="109"/>
      <c r="Q657" s="109"/>
      <c r="R657" s="303">
        <f t="shared" si="517"/>
        <v>31988808</v>
      </c>
      <c r="S657" s="109"/>
      <c r="T657" s="109"/>
      <c r="U657" s="109"/>
      <c r="V657" s="109"/>
      <c r="W657" s="109"/>
      <c r="X657" s="109"/>
      <c r="Y657" s="109"/>
      <c r="Z657" s="109"/>
      <c r="AA657" s="303">
        <f t="shared" si="675"/>
        <v>0</v>
      </c>
      <c r="AB657" s="303">
        <f t="shared" si="671"/>
        <v>31988808</v>
      </c>
      <c r="AC657" s="108">
        <f t="shared" si="706"/>
        <v>0.39010741463414633</v>
      </c>
    </row>
    <row r="658" spans="1:29" x14ac:dyDescent="0.2">
      <c r="B658" s="100" t="s">
        <v>840</v>
      </c>
      <c r="C658" s="101" t="s">
        <v>123</v>
      </c>
      <c r="D658" s="308">
        <f>+D657</f>
        <v>82000000</v>
      </c>
      <c r="E658" s="387">
        <f>SUM('ADICIONES  2018'!C658:E658)</f>
        <v>0</v>
      </c>
      <c r="F658" s="308">
        <f t="shared" ref="F658:J658" si="713">+F657</f>
        <v>0</v>
      </c>
      <c r="G658" s="308">
        <f t="shared" si="713"/>
        <v>0</v>
      </c>
      <c r="H658" s="308">
        <f t="shared" si="713"/>
        <v>0</v>
      </c>
      <c r="I658" s="308">
        <f t="shared" si="713"/>
        <v>0</v>
      </c>
      <c r="J658" s="308">
        <f t="shared" si="713"/>
        <v>0</v>
      </c>
      <c r="K658" s="305">
        <f t="shared" si="515"/>
        <v>82000000</v>
      </c>
      <c r="L658" s="308">
        <f t="shared" ref="L658:Q658" si="714">+L657</f>
        <v>6034679</v>
      </c>
      <c r="M658" s="308">
        <f t="shared" si="714"/>
        <v>12542523</v>
      </c>
      <c r="N658" s="308">
        <f t="shared" si="714"/>
        <v>13411606</v>
      </c>
      <c r="O658" s="308">
        <f t="shared" si="714"/>
        <v>0</v>
      </c>
      <c r="P658" s="308">
        <f t="shared" si="714"/>
        <v>0</v>
      </c>
      <c r="Q658" s="308">
        <f t="shared" si="714"/>
        <v>0</v>
      </c>
      <c r="R658" s="305">
        <f t="shared" si="517"/>
        <v>31988808</v>
      </c>
      <c r="S658" s="308">
        <f t="shared" ref="S658:Z658" si="715">+S657</f>
        <v>0</v>
      </c>
      <c r="T658" s="308">
        <f t="shared" si="715"/>
        <v>0</v>
      </c>
      <c r="U658" s="308">
        <f t="shared" si="715"/>
        <v>0</v>
      </c>
      <c r="V658" s="308">
        <f t="shared" si="715"/>
        <v>0</v>
      </c>
      <c r="W658" s="308">
        <f t="shared" si="715"/>
        <v>0</v>
      </c>
      <c r="X658" s="308">
        <f t="shared" si="715"/>
        <v>0</v>
      </c>
      <c r="Y658" s="308">
        <f t="shared" si="715"/>
        <v>0</v>
      </c>
      <c r="Z658" s="308">
        <f t="shared" si="715"/>
        <v>0</v>
      </c>
      <c r="AA658" s="305">
        <f t="shared" si="675"/>
        <v>0</v>
      </c>
      <c r="AB658" s="305">
        <f t="shared" si="671"/>
        <v>31988808</v>
      </c>
      <c r="AC658" s="37">
        <f t="shared" si="706"/>
        <v>0.39010741463414633</v>
      </c>
    </row>
    <row r="659" spans="1:29" s="82" customFormat="1" ht="31.5" x14ac:dyDescent="0.2">
      <c r="A659" s="399"/>
      <c r="B659" s="114" t="s">
        <v>841</v>
      </c>
      <c r="C659" s="110" t="s">
        <v>842</v>
      </c>
      <c r="D659" s="109">
        <v>180000000</v>
      </c>
      <c r="E659" s="154">
        <f>SUM('ADICIONES  2018'!C659:E659)</f>
        <v>0</v>
      </c>
      <c r="F659" s="109"/>
      <c r="G659" s="109"/>
      <c r="H659" s="109"/>
      <c r="I659" s="109"/>
      <c r="J659" s="109"/>
      <c r="K659" s="303">
        <f t="shared" si="515"/>
        <v>180000000</v>
      </c>
      <c r="L659" s="109">
        <v>624023</v>
      </c>
      <c r="M659" s="109">
        <v>17324342</v>
      </c>
      <c r="N659" s="109">
        <v>27738057</v>
      </c>
      <c r="O659" s="109"/>
      <c r="P659" s="109"/>
      <c r="Q659" s="109"/>
      <c r="R659" s="303">
        <f t="shared" si="517"/>
        <v>45686422</v>
      </c>
      <c r="S659" s="109"/>
      <c r="T659" s="109"/>
      <c r="U659" s="109"/>
      <c r="V659" s="109"/>
      <c r="W659" s="109"/>
      <c r="X659" s="109"/>
      <c r="Y659" s="109"/>
      <c r="Z659" s="109"/>
      <c r="AA659" s="303">
        <f t="shared" si="675"/>
        <v>0</v>
      </c>
      <c r="AB659" s="303">
        <f t="shared" si="671"/>
        <v>45686422</v>
      </c>
      <c r="AC659" s="108">
        <f t="shared" si="706"/>
        <v>0.25381345555555557</v>
      </c>
    </row>
    <row r="660" spans="1:29" ht="28.5" x14ac:dyDescent="0.2">
      <c r="B660" s="100" t="s">
        <v>843</v>
      </c>
      <c r="C660" s="101" t="s">
        <v>124</v>
      </c>
      <c r="D660" s="308">
        <f>+D659*75%</f>
        <v>135000000</v>
      </c>
      <c r="E660" s="387">
        <f>SUM('ADICIONES  2018'!C660:E660)</f>
        <v>0</v>
      </c>
      <c r="F660" s="308">
        <f t="shared" ref="F660:J660" si="716">+F659*75%</f>
        <v>0</v>
      </c>
      <c r="G660" s="308">
        <f t="shared" si="716"/>
        <v>0</v>
      </c>
      <c r="H660" s="308">
        <f t="shared" si="716"/>
        <v>0</v>
      </c>
      <c r="I660" s="308">
        <f t="shared" si="716"/>
        <v>0</v>
      </c>
      <c r="J660" s="308">
        <f t="shared" si="716"/>
        <v>0</v>
      </c>
      <c r="K660" s="305">
        <f t="shared" si="515"/>
        <v>135000000</v>
      </c>
      <c r="L660" s="308">
        <f t="shared" ref="L660:Q660" si="717">+L659*75%</f>
        <v>468017.25</v>
      </c>
      <c r="M660" s="308">
        <f t="shared" si="717"/>
        <v>12993256.5</v>
      </c>
      <c r="N660" s="308">
        <f t="shared" si="717"/>
        <v>20803542.75</v>
      </c>
      <c r="O660" s="308">
        <f t="shared" si="717"/>
        <v>0</v>
      </c>
      <c r="P660" s="308">
        <f t="shared" si="717"/>
        <v>0</v>
      </c>
      <c r="Q660" s="308">
        <f t="shared" si="717"/>
        <v>0</v>
      </c>
      <c r="R660" s="305">
        <f t="shared" si="517"/>
        <v>34264816.5</v>
      </c>
      <c r="S660" s="308">
        <f t="shared" ref="S660:Z660" si="718">+S659*75%</f>
        <v>0</v>
      </c>
      <c r="T660" s="308">
        <f t="shared" si="718"/>
        <v>0</v>
      </c>
      <c r="U660" s="308">
        <f t="shared" si="718"/>
        <v>0</v>
      </c>
      <c r="V660" s="308">
        <f t="shared" si="718"/>
        <v>0</v>
      </c>
      <c r="W660" s="308">
        <f t="shared" si="718"/>
        <v>0</v>
      </c>
      <c r="X660" s="308">
        <f t="shared" si="718"/>
        <v>0</v>
      </c>
      <c r="Y660" s="308">
        <f t="shared" si="718"/>
        <v>0</v>
      </c>
      <c r="Z660" s="308">
        <f t="shared" si="718"/>
        <v>0</v>
      </c>
      <c r="AA660" s="305">
        <f t="shared" si="675"/>
        <v>0</v>
      </c>
      <c r="AB660" s="305">
        <f t="shared" si="671"/>
        <v>34264816.5</v>
      </c>
      <c r="AC660" s="37">
        <f t="shared" si="706"/>
        <v>0.25381345555555557</v>
      </c>
    </row>
    <row r="661" spans="1:29" ht="28.5" x14ac:dyDescent="0.2">
      <c r="B661" s="100" t="s">
        <v>844</v>
      </c>
      <c r="C661" s="101" t="s">
        <v>125</v>
      </c>
      <c r="D661" s="308">
        <f>+D659*12%</f>
        <v>21600000</v>
      </c>
      <c r="E661" s="387">
        <f>SUM('ADICIONES  2018'!C661:E661)</f>
        <v>0</v>
      </c>
      <c r="F661" s="308">
        <f t="shared" ref="F661:J661" si="719">+F659*12%</f>
        <v>0</v>
      </c>
      <c r="G661" s="308">
        <f t="shared" si="719"/>
        <v>0</v>
      </c>
      <c r="H661" s="308">
        <f t="shared" si="719"/>
        <v>0</v>
      </c>
      <c r="I661" s="308">
        <f t="shared" si="719"/>
        <v>0</v>
      </c>
      <c r="J661" s="308">
        <f t="shared" si="719"/>
        <v>0</v>
      </c>
      <c r="K661" s="305">
        <f t="shared" si="515"/>
        <v>21600000</v>
      </c>
      <c r="L661" s="308">
        <f t="shared" ref="L661:Q661" si="720">+L659*12%</f>
        <v>74882.759999999995</v>
      </c>
      <c r="M661" s="308">
        <f t="shared" si="720"/>
        <v>2078921.04</v>
      </c>
      <c r="N661" s="308">
        <f t="shared" si="720"/>
        <v>3328566.84</v>
      </c>
      <c r="O661" s="308">
        <f t="shared" si="720"/>
        <v>0</v>
      </c>
      <c r="P661" s="308">
        <f t="shared" si="720"/>
        <v>0</v>
      </c>
      <c r="Q661" s="308">
        <f t="shared" si="720"/>
        <v>0</v>
      </c>
      <c r="R661" s="305">
        <f t="shared" si="517"/>
        <v>5482370.6399999997</v>
      </c>
      <c r="S661" s="308">
        <f t="shared" ref="S661:Z661" si="721">+S659*12%</f>
        <v>0</v>
      </c>
      <c r="T661" s="308">
        <f t="shared" si="721"/>
        <v>0</v>
      </c>
      <c r="U661" s="308">
        <f t="shared" si="721"/>
        <v>0</v>
      </c>
      <c r="V661" s="308">
        <f t="shared" si="721"/>
        <v>0</v>
      </c>
      <c r="W661" s="308">
        <f t="shared" si="721"/>
        <v>0</v>
      </c>
      <c r="X661" s="308">
        <f t="shared" si="721"/>
        <v>0</v>
      </c>
      <c r="Y661" s="308">
        <f t="shared" si="721"/>
        <v>0</v>
      </c>
      <c r="Z661" s="308">
        <f t="shared" si="721"/>
        <v>0</v>
      </c>
      <c r="AA661" s="305">
        <f t="shared" si="675"/>
        <v>0</v>
      </c>
      <c r="AB661" s="305">
        <f t="shared" si="671"/>
        <v>5482370.6399999997</v>
      </c>
      <c r="AC661" s="37">
        <f t="shared" si="706"/>
        <v>0.25381345555555557</v>
      </c>
    </row>
    <row r="662" spans="1:29" ht="28.5" x14ac:dyDescent="0.2">
      <c r="B662" s="100" t="s">
        <v>845</v>
      </c>
      <c r="C662" s="101" t="s">
        <v>126</v>
      </c>
      <c r="D662" s="308">
        <f>+D659*8%</f>
        <v>14400000</v>
      </c>
      <c r="E662" s="387">
        <f>SUM('ADICIONES  2018'!C662:E662)</f>
        <v>0</v>
      </c>
      <c r="F662" s="308">
        <f t="shared" ref="F662:J662" si="722">+F659*8%</f>
        <v>0</v>
      </c>
      <c r="G662" s="308">
        <f t="shared" si="722"/>
        <v>0</v>
      </c>
      <c r="H662" s="308">
        <f t="shared" si="722"/>
        <v>0</v>
      </c>
      <c r="I662" s="308">
        <f t="shared" si="722"/>
        <v>0</v>
      </c>
      <c r="J662" s="308">
        <f t="shared" si="722"/>
        <v>0</v>
      </c>
      <c r="K662" s="305">
        <f t="shared" si="515"/>
        <v>14400000</v>
      </c>
      <c r="L662" s="308">
        <f t="shared" ref="L662:Q662" si="723">+L659*8%</f>
        <v>49921.840000000004</v>
      </c>
      <c r="M662" s="308">
        <f t="shared" si="723"/>
        <v>1385947.36</v>
      </c>
      <c r="N662" s="308">
        <f t="shared" si="723"/>
        <v>2219044.56</v>
      </c>
      <c r="O662" s="308">
        <f t="shared" si="723"/>
        <v>0</v>
      </c>
      <c r="P662" s="308">
        <f t="shared" si="723"/>
        <v>0</v>
      </c>
      <c r="Q662" s="308">
        <f t="shared" si="723"/>
        <v>0</v>
      </c>
      <c r="R662" s="305">
        <f t="shared" si="517"/>
        <v>3654913.7600000002</v>
      </c>
      <c r="S662" s="308">
        <f t="shared" ref="S662:Z662" si="724">+S659*8%</f>
        <v>0</v>
      </c>
      <c r="T662" s="308">
        <f t="shared" si="724"/>
        <v>0</v>
      </c>
      <c r="U662" s="308">
        <f t="shared" si="724"/>
        <v>0</v>
      </c>
      <c r="V662" s="308">
        <f t="shared" si="724"/>
        <v>0</v>
      </c>
      <c r="W662" s="308">
        <f t="shared" si="724"/>
        <v>0</v>
      </c>
      <c r="X662" s="308">
        <f t="shared" si="724"/>
        <v>0</v>
      </c>
      <c r="Y662" s="308">
        <f t="shared" si="724"/>
        <v>0</v>
      </c>
      <c r="Z662" s="308">
        <f t="shared" si="724"/>
        <v>0</v>
      </c>
      <c r="AA662" s="305">
        <f t="shared" si="675"/>
        <v>0</v>
      </c>
      <c r="AB662" s="305">
        <f t="shared" si="671"/>
        <v>3654913.7600000002</v>
      </c>
      <c r="AC662" s="37">
        <f t="shared" si="706"/>
        <v>0.25381345555555557</v>
      </c>
    </row>
    <row r="663" spans="1:29" ht="28.5" x14ac:dyDescent="0.2">
      <c r="B663" s="100" t="s">
        <v>846</v>
      </c>
      <c r="C663" s="101" t="s">
        <v>127</v>
      </c>
      <c r="D663" s="308">
        <f>+D659*3%</f>
        <v>5400000</v>
      </c>
      <c r="E663" s="387">
        <f>SUM('ADICIONES  2018'!C663:E663)</f>
        <v>0</v>
      </c>
      <c r="F663" s="308">
        <f t="shared" ref="F663:J663" si="725">+F659*3%</f>
        <v>0</v>
      </c>
      <c r="G663" s="308">
        <f t="shared" si="725"/>
        <v>0</v>
      </c>
      <c r="H663" s="308">
        <f t="shared" si="725"/>
        <v>0</v>
      </c>
      <c r="I663" s="308">
        <f t="shared" si="725"/>
        <v>0</v>
      </c>
      <c r="J663" s="308">
        <f t="shared" si="725"/>
        <v>0</v>
      </c>
      <c r="K663" s="305">
        <f t="shared" si="515"/>
        <v>5400000</v>
      </c>
      <c r="L663" s="308">
        <f t="shared" ref="L663:Q663" si="726">+L659*3%</f>
        <v>18720.689999999999</v>
      </c>
      <c r="M663" s="308">
        <f t="shared" si="726"/>
        <v>519730.26</v>
      </c>
      <c r="N663" s="308">
        <f t="shared" si="726"/>
        <v>832141.71</v>
      </c>
      <c r="O663" s="308">
        <f t="shared" si="726"/>
        <v>0</v>
      </c>
      <c r="P663" s="308">
        <f t="shared" si="726"/>
        <v>0</v>
      </c>
      <c r="Q663" s="308">
        <f t="shared" si="726"/>
        <v>0</v>
      </c>
      <c r="R663" s="305">
        <f t="shared" si="517"/>
        <v>1370592.66</v>
      </c>
      <c r="S663" s="308">
        <f t="shared" ref="S663:Z663" si="727">+S659*3%</f>
        <v>0</v>
      </c>
      <c r="T663" s="308">
        <f t="shared" si="727"/>
        <v>0</v>
      </c>
      <c r="U663" s="308">
        <f t="shared" si="727"/>
        <v>0</v>
      </c>
      <c r="V663" s="308">
        <f t="shared" si="727"/>
        <v>0</v>
      </c>
      <c r="W663" s="308">
        <f t="shared" si="727"/>
        <v>0</v>
      </c>
      <c r="X663" s="308">
        <f t="shared" si="727"/>
        <v>0</v>
      </c>
      <c r="Y663" s="308">
        <f t="shared" si="727"/>
        <v>0</v>
      </c>
      <c r="Z663" s="308">
        <f t="shared" si="727"/>
        <v>0</v>
      </c>
      <c r="AA663" s="305">
        <f t="shared" si="675"/>
        <v>0</v>
      </c>
      <c r="AB663" s="305">
        <f t="shared" si="671"/>
        <v>1370592.66</v>
      </c>
      <c r="AC663" s="37">
        <f t="shared" si="706"/>
        <v>0.25381345555555557</v>
      </c>
    </row>
    <row r="664" spans="1:29" s="5" customFormat="1" ht="28.5" x14ac:dyDescent="0.2">
      <c r="A664" s="166"/>
      <c r="B664" s="100" t="s">
        <v>847</v>
      </c>
      <c r="C664" s="101" t="s">
        <v>128</v>
      </c>
      <c r="D664" s="308">
        <f>+D659*2%</f>
        <v>3600000</v>
      </c>
      <c r="E664" s="387">
        <f>SUM('ADICIONES  2018'!C664:E664)</f>
        <v>0</v>
      </c>
      <c r="F664" s="308">
        <f t="shared" ref="F664:J664" si="728">+F659*2%</f>
        <v>0</v>
      </c>
      <c r="G664" s="308">
        <f t="shared" si="728"/>
        <v>0</v>
      </c>
      <c r="H664" s="308">
        <f t="shared" si="728"/>
        <v>0</v>
      </c>
      <c r="I664" s="308">
        <f t="shared" si="728"/>
        <v>0</v>
      </c>
      <c r="J664" s="308">
        <f t="shared" si="728"/>
        <v>0</v>
      </c>
      <c r="K664" s="305">
        <f t="shared" si="515"/>
        <v>3600000</v>
      </c>
      <c r="L664" s="308">
        <f t="shared" ref="L664:Q664" si="729">+L659*2%</f>
        <v>12480.460000000001</v>
      </c>
      <c r="M664" s="308">
        <f t="shared" si="729"/>
        <v>346486.84</v>
      </c>
      <c r="N664" s="308">
        <f t="shared" si="729"/>
        <v>554761.14</v>
      </c>
      <c r="O664" s="308">
        <f t="shared" si="729"/>
        <v>0</v>
      </c>
      <c r="P664" s="308">
        <f t="shared" si="729"/>
        <v>0</v>
      </c>
      <c r="Q664" s="308">
        <f t="shared" si="729"/>
        <v>0</v>
      </c>
      <c r="R664" s="305">
        <f t="shared" si="517"/>
        <v>913728.44000000006</v>
      </c>
      <c r="S664" s="308">
        <f t="shared" ref="S664:Z664" si="730">+S659*2%</f>
        <v>0</v>
      </c>
      <c r="T664" s="308">
        <f t="shared" si="730"/>
        <v>0</v>
      </c>
      <c r="U664" s="308">
        <f t="shared" si="730"/>
        <v>0</v>
      </c>
      <c r="V664" s="308">
        <f t="shared" si="730"/>
        <v>0</v>
      </c>
      <c r="W664" s="308">
        <f t="shared" si="730"/>
        <v>0</v>
      </c>
      <c r="X664" s="308">
        <f t="shared" si="730"/>
        <v>0</v>
      </c>
      <c r="Y664" s="308">
        <f t="shared" si="730"/>
        <v>0</v>
      </c>
      <c r="Z664" s="308">
        <f t="shared" si="730"/>
        <v>0</v>
      </c>
      <c r="AA664" s="305">
        <f t="shared" si="675"/>
        <v>0</v>
      </c>
      <c r="AB664" s="305">
        <f t="shared" si="671"/>
        <v>913728.44000000006</v>
      </c>
      <c r="AC664" s="37">
        <f t="shared" si="706"/>
        <v>0.25381345555555557</v>
      </c>
    </row>
    <row r="665" spans="1:29" s="82" customFormat="1" ht="31.5" x14ac:dyDescent="0.2">
      <c r="A665" s="399"/>
      <c r="B665" s="114" t="s">
        <v>848</v>
      </c>
      <c r="C665" s="110" t="s">
        <v>849</v>
      </c>
      <c r="D665" s="109">
        <v>140000000</v>
      </c>
      <c r="E665" s="154">
        <f>SUM('ADICIONES  2018'!C665:E665)</f>
        <v>0</v>
      </c>
      <c r="F665" s="109"/>
      <c r="G665" s="109"/>
      <c r="H665" s="109"/>
      <c r="I665" s="109"/>
      <c r="J665" s="109"/>
      <c r="K665" s="303">
        <f t="shared" si="515"/>
        <v>140000000</v>
      </c>
      <c r="L665" s="109">
        <v>2922260.8</v>
      </c>
      <c r="M665" s="109">
        <v>7050319.2000000002</v>
      </c>
      <c r="N665" s="109">
        <v>11661243.18</v>
      </c>
      <c r="O665" s="109"/>
      <c r="P665" s="109"/>
      <c r="Q665" s="109"/>
      <c r="R665" s="303">
        <f t="shared" si="517"/>
        <v>21633823.18</v>
      </c>
      <c r="S665" s="109"/>
      <c r="T665" s="109"/>
      <c r="U665" s="109"/>
      <c r="V665" s="109"/>
      <c r="W665" s="109"/>
      <c r="X665" s="109"/>
      <c r="Y665" s="109"/>
      <c r="Z665" s="109"/>
      <c r="AA665" s="303">
        <f t="shared" si="675"/>
        <v>0</v>
      </c>
      <c r="AB665" s="303">
        <f t="shared" si="671"/>
        <v>21633823.18</v>
      </c>
      <c r="AC665" s="108">
        <f t="shared" si="706"/>
        <v>0.15452730842857143</v>
      </c>
    </row>
    <row r="666" spans="1:29" ht="28.5" x14ac:dyDescent="0.2">
      <c r="B666" s="100" t="s">
        <v>850</v>
      </c>
      <c r="C666" s="101" t="s">
        <v>129</v>
      </c>
      <c r="D666" s="308">
        <f>+D665*100%</f>
        <v>140000000</v>
      </c>
      <c r="E666" s="387">
        <f>SUM('ADICIONES  2018'!C666:E666)</f>
        <v>0</v>
      </c>
      <c r="F666" s="308">
        <f t="shared" ref="F666:J666" si="731">+F665*100%</f>
        <v>0</v>
      </c>
      <c r="G666" s="308">
        <f t="shared" si="731"/>
        <v>0</v>
      </c>
      <c r="H666" s="308">
        <f t="shared" si="731"/>
        <v>0</v>
      </c>
      <c r="I666" s="308">
        <f t="shared" si="731"/>
        <v>0</v>
      </c>
      <c r="J666" s="308">
        <f t="shared" si="731"/>
        <v>0</v>
      </c>
      <c r="K666" s="305">
        <f t="shared" si="515"/>
        <v>140000000</v>
      </c>
      <c r="L666" s="308">
        <f t="shared" ref="L666:Q666" si="732">+L665*100%</f>
        <v>2922260.8</v>
      </c>
      <c r="M666" s="308">
        <f t="shared" si="732"/>
        <v>7050319.2000000002</v>
      </c>
      <c r="N666" s="308">
        <f t="shared" si="732"/>
        <v>11661243.18</v>
      </c>
      <c r="O666" s="308">
        <f t="shared" si="732"/>
        <v>0</v>
      </c>
      <c r="P666" s="308">
        <f t="shared" si="732"/>
        <v>0</v>
      </c>
      <c r="Q666" s="308">
        <f t="shared" si="732"/>
        <v>0</v>
      </c>
      <c r="R666" s="305">
        <f t="shared" si="517"/>
        <v>21633823.18</v>
      </c>
      <c r="S666" s="308">
        <f t="shared" ref="S666:Z666" si="733">+S665*100%</f>
        <v>0</v>
      </c>
      <c r="T666" s="308">
        <f t="shared" si="733"/>
        <v>0</v>
      </c>
      <c r="U666" s="308">
        <f t="shared" si="733"/>
        <v>0</v>
      </c>
      <c r="V666" s="308">
        <f t="shared" si="733"/>
        <v>0</v>
      </c>
      <c r="W666" s="308">
        <f t="shared" si="733"/>
        <v>0</v>
      </c>
      <c r="X666" s="308">
        <f t="shared" si="733"/>
        <v>0</v>
      </c>
      <c r="Y666" s="308">
        <f t="shared" si="733"/>
        <v>0</v>
      </c>
      <c r="Z666" s="308">
        <f t="shared" si="733"/>
        <v>0</v>
      </c>
      <c r="AA666" s="305">
        <f t="shared" si="675"/>
        <v>0</v>
      </c>
      <c r="AB666" s="305">
        <f t="shared" si="671"/>
        <v>21633823.18</v>
      </c>
      <c r="AC666" s="37">
        <f t="shared" si="706"/>
        <v>0.15452730842857143</v>
      </c>
    </row>
    <row r="667" spans="1:29" s="82" customFormat="1" ht="31.5" x14ac:dyDescent="0.2">
      <c r="A667" s="399"/>
      <c r="B667" s="114" t="s">
        <v>851</v>
      </c>
      <c r="C667" s="110" t="s">
        <v>852</v>
      </c>
      <c r="D667" s="109">
        <v>0</v>
      </c>
      <c r="E667" s="154">
        <f>SUM('ADICIONES  2018'!C667:E667)</f>
        <v>0</v>
      </c>
      <c r="F667" s="109"/>
      <c r="G667" s="109"/>
      <c r="H667" s="109"/>
      <c r="I667" s="109"/>
      <c r="J667" s="109"/>
      <c r="K667" s="303">
        <f t="shared" si="515"/>
        <v>0</v>
      </c>
      <c r="L667" s="109">
        <f>SUM(L668:L669)</f>
        <v>259665.31</v>
      </c>
      <c r="M667" s="109">
        <f>SUM(M668:M669)</f>
        <v>235281.02</v>
      </c>
      <c r="N667" s="109">
        <f>SUM(N668:N669)</f>
        <v>262138.93</v>
      </c>
      <c r="O667" s="109"/>
      <c r="P667" s="109"/>
      <c r="Q667" s="109"/>
      <c r="R667" s="303">
        <f t="shared" si="517"/>
        <v>757085.26</v>
      </c>
      <c r="S667" s="109"/>
      <c r="T667" s="109"/>
      <c r="U667" s="109"/>
      <c r="V667" s="109"/>
      <c r="W667" s="109"/>
      <c r="X667" s="109"/>
      <c r="Y667" s="109"/>
      <c r="Z667" s="109"/>
      <c r="AA667" s="303">
        <f t="shared" si="675"/>
        <v>0</v>
      </c>
      <c r="AB667" s="303">
        <f t="shared" si="671"/>
        <v>757085.26</v>
      </c>
      <c r="AC667" s="108">
        <v>0</v>
      </c>
    </row>
    <row r="668" spans="1:29" x14ac:dyDescent="0.2">
      <c r="B668" s="100" t="s">
        <v>853</v>
      </c>
      <c r="C668" s="101" t="s">
        <v>854</v>
      </c>
      <c r="D668" s="308">
        <f>+D667*80%</f>
        <v>0</v>
      </c>
      <c r="E668" s="387">
        <f>SUM('ADICIONES  2018'!C668:E668)</f>
        <v>0</v>
      </c>
      <c r="F668" s="308">
        <f t="shared" ref="F668:J668" si="734">+F667*80%</f>
        <v>0</v>
      </c>
      <c r="G668" s="308">
        <f t="shared" si="734"/>
        <v>0</v>
      </c>
      <c r="H668" s="308">
        <f t="shared" si="734"/>
        <v>0</v>
      </c>
      <c r="I668" s="308">
        <f t="shared" si="734"/>
        <v>0</v>
      </c>
      <c r="J668" s="308">
        <f t="shared" si="734"/>
        <v>0</v>
      </c>
      <c r="K668" s="305">
        <f t="shared" si="515"/>
        <v>0</v>
      </c>
      <c r="L668" s="308">
        <v>0</v>
      </c>
      <c r="M668" s="308">
        <v>0</v>
      </c>
      <c r="N668" s="308">
        <v>0</v>
      </c>
      <c r="O668" s="308">
        <f t="shared" ref="O668:Q668" si="735">+O667*80%</f>
        <v>0</v>
      </c>
      <c r="P668" s="308">
        <f t="shared" si="735"/>
        <v>0</v>
      </c>
      <c r="Q668" s="308">
        <f t="shared" si="735"/>
        <v>0</v>
      </c>
      <c r="R668" s="305">
        <f t="shared" si="517"/>
        <v>0</v>
      </c>
      <c r="S668" s="308">
        <f t="shared" ref="S668:Z668" si="736">+S667*80%</f>
        <v>0</v>
      </c>
      <c r="T668" s="308">
        <f t="shared" si="736"/>
        <v>0</v>
      </c>
      <c r="U668" s="308">
        <f t="shared" si="736"/>
        <v>0</v>
      </c>
      <c r="V668" s="308">
        <f t="shared" si="736"/>
        <v>0</v>
      </c>
      <c r="W668" s="308">
        <f t="shared" si="736"/>
        <v>0</v>
      </c>
      <c r="X668" s="308">
        <f t="shared" si="736"/>
        <v>0</v>
      </c>
      <c r="Y668" s="308">
        <f t="shared" si="736"/>
        <v>0</v>
      </c>
      <c r="Z668" s="308">
        <f t="shared" si="736"/>
        <v>0</v>
      </c>
      <c r="AA668" s="305">
        <f t="shared" si="675"/>
        <v>0</v>
      </c>
      <c r="AB668" s="305">
        <f t="shared" si="671"/>
        <v>0</v>
      </c>
      <c r="AC668" s="37">
        <v>0</v>
      </c>
    </row>
    <row r="669" spans="1:29" ht="28.5" x14ac:dyDescent="0.2">
      <c r="B669" s="100" t="s">
        <v>855</v>
      </c>
      <c r="C669" s="101" t="s">
        <v>856</v>
      </c>
      <c r="D669" s="308">
        <f>+D667*20%</f>
        <v>0</v>
      </c>
      <c r="E669" s="387">
        <f>SUM('ADICIONES  2018'!C669:E669)</f>
        <v>0</v>
      </c>
      <c r="F669" s="308">
        <f t="shared" ref="F669:J669" si="737">+F667*20%</f>
        <v>0</v>
      </c>
      <c r="G669" s="308">
        <f t="shared" si="737"/>
        <v>0</v>
      </c>
      <c r="H669" s="308">
        <f t="shared" si="737"/>
        <v>0</v>
      </c>
      <c r="I669" s="308">
        <f t="shared" si="737"/>
        <v>0</v>
      </c>
      <c r="J669" s="308">
        <f t="shared" si="737"/>
        <v>0</v>
      </c>
      <c r="K669" s="305">
        <f t="shared" si="515"/>
        <v>0</v>
      </c>
      <c r="L669" s="308">
        <v>259665.31</v>
      </c>
      <c r="M669" s="308">
        <v>235281.02</v>
      </c>
      <c r="N669" s="308">
        <v>262138.93</v>
      </c>
      <c r="O669" s="308">
        <f t="shared" ref="O669:Q669" si="738">+O667*20%</f>
        <v>0</v>
      </c>
      <c r="P669" s="308">
        <f t="shared" si="738"/>
        <v>0</v>
      </c>
      <c r="Q669" s="308">
        <f t="shared" si="738"/>
        <v>0</v>
      </c>
      <c r="R669" s="305">
        <f t="shared" si="517"/>
        <v>757085.26</v>
      </c>
      <c r="S669" s="308">
        <f t="shared" ref="S669:Z669" si="739">+S667*20%</f>
        <v>0</v>
      </c>
      <c r="T669" s="308">
        <f t="shared" si="739"/>
        <v>0</v>
      </c>
      <c r="U669" s="308">
        <f t="shared" si="739"/>
        <v>0</v>
      </c>
      <c r="V669" s="308">
        <f t="shared" si="739"/>
        <v>0</v>
      </c>
      <c r="W669" s="308">
        <f t="shared" si="739"/>
        <v>0</v>
      </c>
      <c r="X669" s="308">
        <f t="shared" si="739"/>
        <v>0</v>
      </c>
      <c r="Y669" s="308">
        <f t="shared" si="739"/>
        <v>0</v>
      </c>
      <c r="Z669" s="308">
        <f t="shared" si="739"/>
        <v>0</v>
      </c>
      <c r="AA669" s="305">
        <f t="shared" si="675"/>
        <v>0</v>
      </c>
      <c r="AB669" s="305">
        <f t="shared" si="671"/>
        <v>757085.26</v>
      </c>
      <c r="AC669" s="37">
        <v>0</v>
      </c>
    </row>
    <row r="670" spans="1:29" s="5" customFormat="1" ht="31.5" x14ac:dyDescent="0.2">
      <c r="A670" s="166"/>
      <c r="B670" s="114" t="s">
        <v>1242</v>
      </c>
      <c r="C670" s="110" t="s">
        <v>1243</v>
      </c>
      <c r="D670" s="109">
        <f>+D671</f>
        <v>0</v>
      </c>
      <c r="E670" s="154">
        <f>SUM('ADICIONES  2018'!C670:E670)</f>
        <v>0</v>
      </c>
      <c r="F670" s="109">
        <f t="shared" ref="F670:J670" si="740">+F671</f>
        <v>0</v>
      </c>
      <c r="G670" s="109">
        <f t="shared" si="740"/>
        <v>0</v>
      </c>
      <c r="H670" s="109">
        <f t="shared" si="740"/>
        <v>0</v>
      </c>
      <c r="I670" s="109">
        <f t="shared" si="740"/>
        <v>0</v>
      </c>
      <c r="J670" s="109">
        <f t="shared" si="740"/>
        <v>0</v>
      </c>
      <c r="K670" s="309">
        <f t="shared" si="515"/>
        <v>0</v>
      </c>
      <c r="L670" s="109">
        <f t="shared" ref="L670:Q670" si="741">+L671</f>
        <v>25519915.350000001</v>
      </c>
      <c r="M670" s="109">
        <f t="shared" si="741"/>
        <v>23111292.350000001</v>
      </c>
      <c r="N670" s="109">
        <f t="shared" si="741"/>
        <v>25628616.199999999</v>
      </c>
      <c r="O670" s="109">
        <f t="shared" si="741"/>
        <v>0</v>
      </c>
      <c r="P670" s="109">
        <f t="shared" si="741"/>
        <v>0</v>
      </c>
      <c r="Q670" s="109">
        <f t="shared" si="741"/>
        <v>0</v>
      </c>
      <c r="R670" s="309">
        <f t="shared" si="517"/>
        <v>74259823.900000006</v>
      </c>
      <c r="S670" s="109">
        <f t="shared" ref="S670:Z670" si="742">+S671</f>
        <v>0</v>
      </c>
      <c r="T670" s="109">
        <f t="shared" si="742"/>
        <v>0</v>
      </c>
      <c r="U670" s="109">
        <f t="shared" si="742"/>
        <v>0</v>
      </c>
      <c r="V670" s="109">
        <f t="shared" si="742"/>
        <v>0</v>
      </c>
      <c r="W670" s="109">
        <f t="shared" si="742"/>
        <v>0</v>
      </c>
      <c r="X670" s="109">
        <f t="shared" si="742"/>
        <v>0</v>
      </c>
      <c r="Y670" s="109">
        <f t="shared" si="742"/>
        <v>0</v>
      </c>
      <c r="Z670" s="109">
        <f t="shared" si="742"/>
        <v>0</v>
      </c>
      <c r="AA670" s="303">
        <f t="shared" ref="AA670:AA675" si="743">SUM(S670:Z670)</f>
        <v>0</v>
      </c>
      <c r="AB670" s="303">
        <f t="shared" si="671"/>
        <v>74259823.900000006</v>
      </c>
      <c r="AC670" s="108">
        <v>0</v>
      </c>
    </row>
    <row r="671" spans="1:29" ht="28.5" x14ac:dyDescent="0.2">
      <c r="B671" s="100" t="s">
        <v>1244</v>
      </c>
      <c r="C671" s="101" t="s">
        <v>1245</v>
      </c>
      <c r="D671" s="308">
        <v>0</v>
      </c>
      <c r="E671" s="387">
        <f>SUM('ADICIONES  2018'!C671:E671)</f>
        <v>0</v>
      </c>
      <c r="F671" s="308"/>
      <c r="G671" s="308"/>
      <c r="H671" s="308"/>
      <c r="I671" s="308"/>
      <c r="J671" s="308"/>
      <c r="K671" s="305">
        <f t="shared" si="515"/>
        <v>0</v>
      </c>
      <c r="L671" s="308">
        <v>25519915.350000001</v>
      </c>
      <c r="M671" s="308">
        <v>23111292.350000001</v>
      </c>
      <c r="N671" s="308">
        <v>25628616.199999999</v>
      </c>
      <c r="O671" s="308"/>
      <c r="P671" s="308"/>
      <c r="Q671" s="308"/>
      <c r="R671" s="305">
        <f t="shared" si="517"/>
        <v>74259823.900000006</v>
      </c>
      <c r="S671" s="308"/>
      <c r="T671" s="308"/>
      <c r="U671" s="308"/>
      <c r="V671" s="308"/>
      <c r="W671" s="308"/>
      <c r="X671" s="308"/>
      <c r="Y671" s="308"/>
      <c r="Z671" s="308"/>
      <c r="AA671" s="305">
        <f t="shared" si="743"/>
        <v>0</v>
      </c>
      <c r="AB671" s="305">
        <f t="shared" si="671"/>
        <v>74259823.900000006</v>
      </c>
      <c r="AC671" s="37">
        <v>0</v>
      </c>
    </row>
    <row r="672" spans="1:29" s="5" customFormat="1" ht="31.5" x14ac:dyDescent="0.2">
      <c r="A672" s="166"/>
      <c r="B672" s="114" t="s">
        <v>1246</v>
      </c>
      <c r="C672" s="110" t="s">
        <v>1247</v>
      </c>
      <c r="D672" s="109">
        <f>+D673</f>
        <v>0</v>
      </c>
      <c r="E672" s="154">
        <f>SUM('ADICIONES  2018'!C672:E672)</f>
        <v>0</v>
      </c>
      <c r="F672" s="109">
        <f t="shared" ref="F672:J672" si="744">+F673</f>
        <v>0</v>
      </c>
      <c r="G672" s="109">
        <f t="shared" si="744"/>
        <v>0</v>
      </c>
      <c r="H672" s="109">
        <f t="shared" si="744"/>
        <v>0</v>
      </c>
      <c r="I672" s="109">
        <f t="shared" si="744"/>
        <v>0</v>
      </c>
      <c r="J672" s="109">
        <f t="shared" si="744"/>
        <v>0</v>
      </c>
      <c r="K672" s="309">
        <f t="shared" ref="K672:K693" si="745">+D672+E672-F672+G672-H672</f>
        <v>0</v>
      </c>
      <c r="L672" s="109">
        <f t="shared" ref="L672:Q672" si="746">+L673</f>
        <v>1136677</v>
      </c>
      <c r="M672" s="109">
        <f t="shared" si="746"/>
        <v>1138723</v>
      </c>
      <c r="N672" s="109">
        <f t="shared" si="746"/>
        <v>1030372</v>
      </c>
      <c r="O672" s="109">
        <f t="shared" si="746"/>
        <v>0</v>
      </c>
      <c r="P672" s="109">
        <f t="shared" si="746"/>
        <v>0</v>
      </c>
      <c r="Q672" s="109">
        <f t="shared" si="746"/>
        <v>0</v>
      </c>
      <c r="R672" s="309">
        <f>SUM(L672:Q672)</f>
        <v>3305772</v>
      </c>
      <c r="S672" s="109">
        <f t="shared" ref="S672:Z672" si="747">+S673</f>
        <v>0</v>
      </c>
      <c r="T672" s="109">
        <f t="shared" si="747"/>
        <v>0</v>
      </c>
      <c r="U672" s="109">
        <f t="shared" si="747"/>
        <v>0</v>
      </c>
      <c r="V672" s="109">
        <f t="shared" si="747"/>
        <v>0</v>
      </c>
      <c r="W672" s="109">
        <f t="shared" si="747"/>
        <v>0</v>
      </c>
      <c r="X672" s="109">
        <f t="shared" si="747"/>
        <v>0</v>
      </c>
      <c r="Y672" s="109">
        <f t="shared" si="747"/>
        <v>0</v>
      </c>
      <c r="Z672" s="109">
        <f t="shared" si="747"/>
        <v>0</v>
      </c>
      <c r="AA672" s="303">
        <f t="shared" si="743"/>
        <v>0</v>
      </c>
      <c r="AB672" s="303">
        <f t="shared" si="671"/>
        <v>3305772</v>
      </c>
      <c r="AC672" s="108">
        <v>0</v>
      </c>
    </row>
    <row r="673" spans="1:29" ht="28.5" x14ac:dyDescent="0.2">
      <c r="B673" s="100" t="s">
        <v>1248</v>
      </c>
      <c r="C673" s="101" t="s">
        <v>1249</v>
      </c>
      <c r="D673" s="308">
        <v>0</v>
      </c>
      <c r="E673" s="387">
        <f>SUM('ADICIONES  2018'!C673:E673)</f>
        <v>0</v>
      </c>
      <c r="F673" s="308"/>
      <c r="G673" s="308"/>
      <c r="H673" s="308"/>
      <c r="I673" s="308"/>
      <c r="J673" s="308"/>
      <c r="K673" s="305">
        <f t="shared" si="745"/>
        <v>0</v>
      </c>
      <c r="L673" s="308">
        <v>1136677</v>
      </c>
      <c r="M673" s="308">
        <v>1138723</v>
      </c>
      <c r="N673" s="308">
        <v>1030372</v>
      </c>
      <c r="O673" s="308"/>
      <c r="P673" s="308"/>
      <c r="Q673" s="308"/>
      <c r="R673" s="305">
        <f>SUM(L673:Q673)</f>
        <v>3305772</v>
      </c>
      <c r="S673" s="308"/>
      <c r="T673" s="308"/>
      <c r="U673" s="308"/>
      <c r="V673" s="308"/>
      <c r="W673" s="308"/>
      <c r="X673" s="308"/>
      <c r="Y673" s="308"/>
      <c r="Z673" s="308"/>
      <c r="AA673" s="305">
        <f t="shared" si="743"/>
        <v>0</v>
      </c>
      <c r="AB673" s="305">
        <f t="shared" si="671"/>
        <v>3305772</v>
      </c>
      <c r="AC673" s="37">
        <v>0</v>
      </c>
    </row>
    <row r="674" spans="1:29" s="5" customFormat="1" ht="31.5" x14ac:dyDescent="0.2">
      <c r="A674" s="166"/>
      <c r="B674" s="114" t="s">
        <v>1250</v>
      </c>
      <c r="C674" s="110" t="s">
        <v>1251</v>
      </c>
      <c r="D674" s="109">
        <f>+D675</f>
        <v>0</v>
      </c>
      <c r="E674" s="154">
        <f>SUM('ADICIONES  2018'!C674:E674)</f>
        <v>0</v>
      </c>
      <c r="F674" s="109">
        <f t="shared" ref="F674:J674" si="748">+F675</f>
        <v>0</v>
      </c>
      <c r="G674" s="109">
        <f t="shared" si="748"/>
        <v>0</v>
      </c>
      <c r="H674" s="109">
        <f t="shared" si="748"/>
        <v>0</v>
      </c>
      <c r="I674" s="109">
        <f t="shared" si="748"/>
        <v>0</v>
      </c>
      <c r="J674" s="109">
        <f t="shared" si="748"/>
        <v>0</v>
      </c>
      <c r="K674" s="309">
        <f t="shared" si="745"/>
        <v>0</v>
      </c>
      <c r="L674" s="109">
        <f t="shared" ref="L674:Q674" si="749">+L675</f>
        <v>7558787.0800000001</v>
      </c>
      <c r="M674" s="109">
        <f t="shared" si="749"/>
        <v>6864700.4299999997</v>
      </c>
      <c r="N674" s="109">
        <f t="shared" si="749"/>
        <v>8598103.5199999996</v>
      </c>
      <c r="O674" s="109">
        <f t="shared" si="749"/>
        <v>0</v>
      </c>
      <c r="P674" s="109">
        <f t="shared" si="749"/>
        <v>0</v>
      </c>
      <c r="Q674" s="109">
        <f t="shared" si="749"/>
        <v>0</v>
      </c>
      <c r="R674" s="309">
        <f t="shared" ref="R674:R679" si="750">SUM(L674:Q674)</f>
        <v>23021591.030000001</v>
      </c>
      <c r="S674" s="109">
        <f t="shared" ref="S674:Z674" si="751">+S675</f>
        <v>0</v>
      </c>
      <c r="T674" s="109">
        <f t="shared" si="751"/>
        <v>0</v>
      </c>
      <c r="U674" s="109">
        <f t="shared" si="751"/>
        <v>0</v>
      </c>
      <c r="V674" s="109">
        <f t="shared" si="751"/>
        <v>0</v>
      </c>
      <c r="W674" s="109">
        <f t="shared" si="751"/>
        <v>0</v>
      </c>
      <c r="X674" s="109">
        <f t="shared" si="751"/>
        <v>0</v>
      </c>
      <c r="Y674" s="109">
        <f t="shared" si="751"/>
        <v>0</v>
      </c>
      <c r="Z674" s="109">
        <f t="shared" si="751"/>
        <v>0</v>
      </c>
      <c r="AA674" s="303">
        <f t="shared" si="743"/>
        <v>0</v>
      </c>
      <c r="AB674" s="303">
        <f t="shared" si="671"/>
        <v>23021591.030000001</v>
      </c>
      <c r="AC674" s="108">
        <v>0</v>
      </c>
    </row>
    <row r="675" spans="1:29" ht="28.5" x14ac:dyDescent="0.2">
      <c r="B675" s="100" t="s">
        <v>1252</v>
      </c>
      <c r="C675" s="101" t="s">
        <v>1253</v>
      </c>
      <c r="D675" s="308">
        <v>0</v>
      </c>
      <c r="E675" s="387">
        <f>SUM('ADICIONES  2018'!C675:E675)</f>
        <v>0</v>
      </c>
      <c r="F675" s="308"/>
      <c r="G675" s="308"/>
      <c r="H675" s="308"/>
      <c r="I675" s="308"/>
      <c r="J675" s="308"/>
      <c r="K675" s="305">
        <f t="shared" si="745"/>
        <v>0</v>
      </c>
      <c r="L675" s="308">
        <v>7558787.0800000001</v>
      </c>
      <c r="M675" s="308">
        <v>6864700.4299999997</v>
      </c>
      <c r="N675" s="308">
        <v>8598103.5199999996</v>
      </c>
      <c r="O675" s="308"/>
      <c r="P675" s="308"/>
      <c r="Q675" s="308"/>
      <c r="R675" s="305">
        <f t="shared" si="750"/>
        <v>23021591.030000001</v>
      </c>
      <c r="S675" s="308"/>
      <c r="T675" s="308"/>
      <c r="U675" s="308"/>
      <c r="V675" s="308"/>
      <c r="W675" s="308"/>
      <c r="X675" s="308"/>
      <c r="Y675" s="308"/>
      <c r="Z675" s="308"/>
      <c r="AA675" s="305">
        <f t="shared" si="743"/>
        <v>0</v>
      </c>
      <c r="AB675" s="305">
        <f t="shared" si="671"/>
        <v>23021591.030000001</v>
      </c>
      <c r="AC675" s="37">
        <v>0</v>
      </c>
    </row>
    <row r="676" spans="1:29" s="5" customFormat="1" ht="31.5" x14ac:dyDescent="0.2">
      <c r="A676" s="166"/>
      <c r="B676" s="114" t="s">
        <v>1258</v>
      </c>
      <c r="C676" s="110" t="s">
        <v>1259</v>
      </c>
      <c r="D676" s="109">
        <f>+D677</f>
        <v>0</v>
      </c>
      <c r="E676" s="154">
        <f>SUM('ADICIONES  2018'!C676:E676)</f>
        <v>0</v>
      </c>
      <c r="F676" s="109">
        <f t="shared" ref="F676:J676" si="752">+F677</f>
        <v>0</v>
      </c>
      <c r="G676" s="109">
        <f t="shared" si="752"/>
        <v>0</v>
      </c>
      <c r="H676" s="109">
        <f t="shared" si="752"/>
        <v>0</v>
      </c>
      <c r="I676" s="109">
        <f t="shared" si="752"/>
        <v>0</v>
      </c>
      <c r="J676" s="109">
        <f t="shared" si="752"/>
        <v>0</v>
      </c>
      <c r="K676" s="303">
        <f t="shared" si="745"/>
        <v>0</v>
      </c>
      <c r="L676" s="109">
        <f t="shared" ref="L676:Q676" si="753">+L677</f>
        <v>12826261</v>
      </c>
      <c r="M676" s="109">
        <f t="shared" si="753"/>
        <v>8911111</v>
      </c>
      <c r="N676" s="109">
        <f t="shared" si="753"/>
        <v>7165088</v>
      </c>
      <c r="O676" s="109">
        <f t="shared" si="753"/>
        <v>0</v>
      </c>
      <c r="P676" s="109">
        <f t="shared" si="753"/>
        <v>0</v>
      </c>
      <c r="Q676" s="109">
        <f t="shared" si="753"/>
        <v>0</v>
      </c>
      <c r="R676" s="303">
        <f t="shared" si="750"/>
        <v>28902460</v>
      </c>
      <c r="S676" s="109">
        <f t="shared" ref="S676:Z676" si="754">+S677</f>
        <v>0</v>
      </c>
      <c r="T676" s="109">
        <f t="shared" si="754"/>
        <v>0</v>
      </c>
      <c r="U676" s="109">
        <f t="shared" si="754"/>
        <v>0</v>
      </c>
      <c r="V676" s="109">
        <f t="shared" si="754"/>
        <v>0</v>
      </c>
      <c r="W676" s="109">
        <f t="shared" si="754"/>
        <v>0</v>
      </c>
      <c r="X676" s="109">
        <f t="shared" si="754"/>
        <v>0</v>
      </c>
      <c r="Y676" s="109">
        <f t="shared" si="754"/>
        <v>0</v>
      </c>
      <c r="Z676" s="109">
        <f t="shared" si="754"/>
        <v>0</v>
      </c>
      <c r="AA676" s="303">
        <f t="shared" ref="AA676:AA693" si="755">SUM(S676:Z676)</f>
        <v>0</v>
      </c>
      <c r="AB676" s="303">
        <f t="shared" si="671"/>
        <v>28902460</v>
      </c>
      <c r="AC676" s="108">
        <v>0</v>
      </c>
    </row>
    <row r="677" spans="1:29" ht="28.5" x14ac:dyDescent="0.2">
      <c r="B677" s="100" t="s">
        <v>1260</v>
      </c>
      <c r="C677" s="101" t="s">
        <v>1261</v>
      </c>
      <c r="D677" s="308">
        <v>0</v>
      </c>
      <c r="E677" s="387">
        <f>SUM('ADICIONES  2018'!C677:E677)</f>
        <v>0</v>
      </c>
      <c r="F677" s="308"/>
      <c r="G677" s="308"/>
      <c r="H677" s="308"/>
      <c r="I677" s="308"/>
      <c r="J677" s="308"/>
      <c r="K677" s="305">
        <f t="shared" si="745"/>
        <v>0</v>
      </c>
      <c r="L677" s="308">
        <v>12826261</v>
      </c>
      <c r="M677" s="308">
        <v>8911111</v>
      </c>
      <c r="N677" s="308">
        <v>7165088</v>
      </c>
      <c r="O677" s="308"/>
      <c r="P677" s="308"/>
      <c r="Q677" s="308"/>
      <c r="R677" s="305">
        <f t="shared" si="750"/>
        <v>28902460</v>
      </c>
      <c r="S677" s="308"/>
      <c r="T677" s="308"/>
      <c r="U677" s="308"/>
      <c r="V677" s="308"/>
      <c r="W677" s="308"/>
      <c r="X677" s="308"/>
      <c r="Y677" s="308"/>
      <c r="Z677" s="308"/>
      <c r="AA677" s="305">
        <f t="shared" si="755"/>
        <v>0</v>
      </c>
      <c r="AB677" s="305">
        <f t="shared" si="671"/>
        <v>28902460</v>
      </c>
      <c r="AC677" s="37">
        <v>0</v>
      </c>
    </row>
    <row r="678" spans="1:29" s="5" customFormat="1" ht="15.75" hidden="1" x14ac:dyDescent="0.2">
      <c r="A678" s="166"/>
      <c r="B678" s="114" t="s">
        <v>1343</v>
      </c>
      <c r="C678" s="110" t="s">
        <v>1344</v>
      </c>
      <c r="D678" s="109">
        <f>+D679</f>
        <v>0</v>
      </c>
      <c r="E678" s="387">
        <f>SUM('ADICIONES  2018'!C678:E678)</f>
        <v>0</v>
      </c>
      <c r="F678" s="109">
        <f t="shared" ref="F678:J678" si="756">+F679</f>
        <v>0</v>
      </c>
      <c r="G678" s="109">
        <f t="shared" si="756"/>
        <v>0</v>
      </c>
      <c r="H678" s="109">
        <f t="shared" si="756"/>
        <v>0</v>
      </c>
      <c r="I678" s="109">
        <f t="shared" si="756"/>
        <v>0</v>
      </c>
      <c r="J678" s="109">
        <f t="shared" si="756"/>
        <v>0</v>
      </c>
      <c r="K678" s="303">
        <f t="shared" si="745"/>
        <v>0</v>
      </c>
      <c r="L678" s="109">
        <f t="shared" ref="L678:Q678" si="757">+L679</f>
        <v>0</v>
      </c>
      <c r="M678" s="109">
        <f t="shared" si="757"/>
        <v>0</v>
      </c>
      <c r="N678" s="109">
        <f t="shared" si="757"/>
        <v>0</v>
      </c>
      <c r="O678" s="109">
        <f t="shared" si="757"/>
        <v>0</v>
      </c>
      <c r="P678" s="109">
        <f t="shared" si="757"/>
        <v>0</v>
      </c>
      <c r="Q678" s="109">
        <f t="shared" si="757"/>
        <v>0</v>
      </c>
      <c r="R678" s="303">
        <f t="shared" si="750"/>
        <v>0</v>
      </c>
      <c r="S678" s="109">
        <f t="shared" ref="S678:Z678" si="758">+S679</f>
        <v>0</v>
      </c>
      <c r="T678" s="109">
        <f t="shared" si="758"/>
        <v>0</v>
      </c>
      <c r="U678" s="109">
        <f t="shared" si="758"/>
        <v>0</v>
      </c>
      <c r="V678" s="109">
        <f t="shared" si="758"/>
        <v>0</v>
      </c>
      <c r="W678" s="109">
        <f t="shared" si="758"/>
        <v>0</v>
      </c>
      <c r="X678" s="109">
        <f t="shared" si="758"/>
        <v>0</v>
      </c>
      <c r="Y678" s="109">
        <f t="shared" si="758"/>
        <v>0</v>
      </c>
      <c r="Z678" s="109">
        <f t="shared" si="758"/>
        <v>0</v>
      </c>
      <c r="AA678" s="303">
        <f t="shared" si="755"/>
        <v>0</v>
      </c>
      <c r="AB678" s="303">
        <f t="shared" si="671"/>
        <v>0</v>
      </c>
      <c r="AC678" s="108" t="e">
        <f t="shared" si="706"/>
        <v>#DIV/0!</v>
      </c>
    </row>
    <row r="679" spans="1:29" hidden="1" x14ac:dyDescent="0.2">
      <c r="B679" s="100" t="s">
        <v>1345</v>
      </c>
      <c r="C679" s="101" t="s">
        <v>1346</v>
      </c>
      <c r="D679" s="308">
        <v>0</v>
      </c>
      <c r="E679" s="387">
        <f>SUM('ADICIONES  2018'!C679:E679)</f>
        <v>0</v>
      </c>
      <c r="F679" s="308"/>
      <c r="G679" s="308"/>
      <c r="H679" s="308"/>
      <c r="I679" s="308"/>
      <c r="J679" s="308"/>
      <c r="K679" s="305">
        <f t="shared" si="745"/>
        <v>0</v>
      </c>
      <c r="L679" s="308">
        <v>0</v>
      </c>
      <c r="M679" s="308">
        <v>0</v>
      </c>
      <c r="N679" s="308"/>
      <c r="O679" s="308"/>
      <c r="P679" s="308"/>
      <c r="Q679" s="308"/>
      <c r="R679" s="305">
        <f t="shared" si="750"/>
        <v>0</v>
      </c>
      <c r="S679" s="308"/>
      <c r="T679" s="308"/>
      <c r="U679" s="308"/>
      <c r="V679" s="308"/>
      <c r="W679" s="308"/>
      <c r="X679" s="308"/>
      <c r="Y679" s="308"/>
      <c r="Z679" s="308"/>
      <c r="AA679" s="305">
        <f t="shared" si="755"/>
        <v>0</v>
      </c>
      <c r="AB679" s="305">
        <f t="shared" si="671"/>
        <v>0</v>
      </c>
      <c r="AC679" s="37" t="e">
        <f t="shared" si="706"/>
        <v>#DIV/0!</v>
      </c>
    </row>
    <row r="680" spans="1:29" s="82" customFormat="1" ht="31.5" x14ac:dyDescent="0.2">
      <c r="A680" s="399"/>
      <c r="B680" s="114" t="s">
        <v>857</v>
      </c>
      <c r="C680" s="110" t="s">
        <v>130</v>
      </c>
      <c r="D680" s="109">
        <f>+D681</f>
        <v>50000000</v>
      </c>
      <c r="E680" s="154">
        <f>SUM('ADICIONES  2018'!C680:E680)</f>
        <v>0</v>
      </c>
      <c r="F680" s="109">
        <f t="shared" ref="F680:J680" si="759">+F681</f>
        <v>0</v>
      </c>
      <c r="G680" s="109">
        <f t="shared" si="759"/>
        <v>0</v>
      </c>
      <c r="H680" s="109">
        <f t="shared" si="759"/>
        <v>0</v>
      </c>
      <c r="I680" s="109">
        <f t="shared" si="759"/>
        <v>0</v>
      </c>
      <c r="J680" s="109">
        <f t="shared" si="759"/>
        <v>0</v>
      </c>
      <c r="K680" s="303">
        <f t="shared" si="745"/>
        <v>50000000</v>
      </c>
      <c r="L680" s="109">
        <f t="shared" ref="L680:Q680" si="760">+L681</f>
        <v>15838129.050000001</v>
      </c>
      <c r="M680" s="109">
        <f t="shared" si="760"/>
        <v>15471994.060000001</v>
      </c>
      <c r="N680" s="109">
        <f t="shared" si="760"/>
        <v>11139898.43</v>
      </c>
      <c r="O680" s="109">
        <f t="shared" si="760"/>
        <v>0</v>
      </c>
      <c r="P680" s="109">
        <f t="shared" si="760"/>
        <v>0</v>
      </c>
      <c r="Q680" s="109">
        <f t="shared" si="760"/>
        <v>0</v>
      </c>
      <c r="R680" s="303">
        <f>SUM(L680:Q680)</f>
        <v>42450021.539999999</v>
      </c>
      <c r="S680" s="109">
        <f t="shared" ref="S680:Z680" si="761">+S681</f>
        <v>0</v>
      </c>
      <c r="T680" s="109">
        <f t="shared" si="761"/>
        <v>0</v>
      </c>
      <c r="U680" s="109">
        <f t="shared" si="761"/>
        <v>0</v>
      </c>
      <c r="V680" s="109">
        <f t="shared" si="761"/>
        <v>0</v>
      </c>
      <c r="W680" s="109">
        <f t="shared" si="761"/>
        <v>0</v>
      </c>
      <c r="X680" s="109">
        <f t="shared" si="761"/>
        <v>0</v>
      </c>
      <c r="Y680" s="109">
        <f t="shared" si="761"/>
        <v>0</v>
      </c>
      <c r="Z680" s="109">
        <f t="shared" si="761"/>
        <v>0</v>
      </c>
      <c r="AA680" s="303">
        <f t="shared" si="755"/>
        <v>0</v>
      </c>
      <c r="AB680" s="303">
        <f t="shared" si="671"/>
        <v>42450021.539999999</v>
      </c>
      <c r="AC680" s="108">
        <f t="shared" si="706"/>
        <v>0.84900043079999998</v>
      </c>
    </row>
    <row r="681" spans="1:29" x14ac:dyDescent="0.2">
      <c r="B681" s="100" t="s">
        <v>858</v>
      </c>
      <c r="C681" s="101" t="s">
        <v>131</v>
      </c>
      <c r="D681" s="308">
        <v>50000000</v>
      </c>
      <c r="E681" s="387">
        <f>SUM('ADICIONES  2018'!C681:E681)</f>
        <v>0</v>
      </c>
      <c r="F681" s="308"/>
      <c r="G681" s="308"/>
      <c r="H681" s="308"/>
      <c r="I681" s="308"/>
      <c r="J681" s="308"/>
      <c r="K681" s="305">
        <f t="shared" si="745"/>
        <v>50000000</v>
      </c>
      <c r="L681" s="308">
        <v>15838129.050000001</v>
      </c>
      <c r="M681" s="308">
        <v>15471994.060000001</v>
      </c>
      <c r="N681" s="308">
        <v>11139898.43</v>
      </c>
      <c r="O681" s="308"/>
      <c r="P681" s="308"/>
      <c r="Q681" s="308"/>
      <c r="R681" s="305">
        <f t="shared" ref="R681:R693" si="762">SUM(L681:Q681)</f>
        <v>42450021.539999999</v>
      </c>
      <c r="S681" s="308"/>
      <c r="T681" s="308"/>
      <c r="U681" s="308"/>
      <c r="V681" s="308"/>
      <c r="W681" s="308"/>
      <c r="X681" s="308"/>
      <c r="Y681" s="308"/>
      <c r="Z681" s="308"/>
      <c r="AA681" s="305">
        <f t="shared" si="755"/>
        <v>0</v>
      </c>
      <c r="AB681" s="305">
        <f t="shared" si="671"/>
        <v>42450021.539999999</v>
      </c>
      <c r="AC681" s="37">
        <f t="shared" si="706"/>
        <v>0.84900043079999998</v>
      </c>
    </row>
    <row r="682" spans="1:29" s="82" customFormat="1" ht="15.75" x14ac:dyDescent="0.2">
      <c r="A682" s="399"/>
      <c r="B682" s="114" t="s">
        <v>859</v>
      </c>
      <c r="C682" s="110" t="s">
        <v>860</v>
      </c>
      <c r="D682" s="109">
        <f>+D683</f>
        <v>0</v>
      </c>
      <c r="E682" s="154">
        <f>SUM('ADICIONES  2018'!C682:E682)</f>
        <v>0</v>
      </c>
      <c r="F682" s="109">
        <f t="shared" ref="F682:J682" si="763">+F683</f>
        <v>0</v>
      </c>
      <c r="G682" s="109">
        <f t="shared" si="763"/>
        <v>0</v>
      </c>
      <c r="H682" s="109">
        <f t="shared" si="763"/>
        <v>0</v>
      </c>
      <c r="I682" s="109">
        <f t="shared" si="763"/>
        <v>0</v>
      </c>
      <c r="J682" s="109">
        <f t="shared" si="763"/>
        <v>0</v>
      </c>
      <c r="K682" s="303">
        <f t="shared" si="745"/>
        <v>0</v>
      </c>
      <c r="L682" s="109">
        <f t="shared" ref="L682:Q682" si="764">+L683</f>
        <v>8386417.5300000003</v>
      </c>
      <c r="M682" s="109">
        <f t="shared" si="764"/>
        <v>6565969.3499999996</v>
      </c>
      <c r="N682" s="109">
        <f t="shared" si="764"/>
        <v>8383148.7599999998</v>
      </c>
      <c r="O682" s="109">
        <f t="shared" si="764"/>
        <v>0</v>
      </c>
      <c r="P682" s="109">
        <f t="shared" si="764"/>
        <v>0</v>
      </c>
      <c r="Q682" s="109">
        <f t="shared" si="764"/>
        <v>0</v>
      </c>
      <c r="R682" s="303">
        <f t="shared" si="762"/>
        <v>23335535.640000001</v>
      </c>
      <c r="S682" s="109">
        <f t="shared" ref="S682:Z682" si="765">+S683</f>
        <v>0</v>
      </c>
      <c r="T682" s="109">
        <f t="shared" si="765"/>
        <v>0</v>
      </c>
      <c r="U682" s="109">
        <f t="shared" si="765"/>
        <v>0</v>
      </c>
      <c r="V682" s="109">
        <f t="shared" si="765"/>
        <v>0</v>
      </c>
      <c r="W682" s="109">
        <f t="shared" si="765"/>
        <v>0</v>
      </c>
      <c r="X682" s="109">
        <f t="shared" si="765"/>
        <v>0</v>
      </c>
      <c r="Y682" s="109">
        <f t="shared" si="765"/>
        <v>0</v>
      </c>
      <c r="Z682" s="109">
        <f t="shared" si="765"/>
        <v>0</v>
      </c>
      <c r="AA682" s="303">
        <f t="shared" si="755"/>
        <v>0</v>
      </c>
      <c r="AB682" s="303">
        <f t="shared" si="671"/>
        <v>23335535.640000001</v>
      </c>
      <c r="AC682" s="108">
        <v>0</v>
      </c>
    </row>
    <row r="683" spans="1:29" ht="25.5" customHeight="1" x14ac:dyDescent="0.2">
      <c r="B683" s="100" t="s">
        <v>861</v>
      </c>
      <c r="C683" s="101" t="s">
        <v>860</v>
      </c>
      <c r="D683" s="308">
        <v>0</v>
      </c>
      <c r="E683" s="387">
        <f>SUM('ADICIONES  2018'!C683:E683)</f>
        <v>0</v>
      </c>
      <c r="F683" s="308"/>
      <c r="G683" s="308"/>
      <c r="H683" s="308"/>
      <c r="I683" s="308"/>
      <c r="J683" s="308"/>
      <c r="K683" s="305">
        <f t="shared" si="745"/>
        <v>0</v>
      </c>
      <c r="L683" s="308">
        <v>8386417.5300000003</v>
      </c>
      <c r="M683" s="308">
        <v>6565969.3499999996</v>
      </c>
      <c r="N683" s="308">
        <v>8383148.7599999998</v>
      </c>
      <c r="O683" s="308"/>
      <c r="P683" s="308"/>
      <c r="Q683" s="308"/>
      <c r="R683" s="305">
        <f t="shared" si="762"/>
        <v>23335535.640000001</v>
      </c>
      <c r="S683" s="308"/>
      <c r="T683" s="308"/>
      <c r="U683" s="308"/>
      <c r="V683" s="308"/>
      <c r="W683" s="308"/>
      <c r="X683" s="308"/>
      <c r="Y683" s="308"/>
      <c r="Z683" s="308"/>
      <c r="AA683" s="305">
        <f t="shared" si="755"/>
        <v>0</v>
      </c>
      <c r="AB683" s="305">
        <f t="shared" si="671"/>
        <v>23335535.640000001</v>
      </c>
      <c r="AC683" s="37">
        <v>0</v>
      </c>
    </row>
    <row r="684" spans="1:29" s="82" customFormat="1" ht="15.75" x14ac:dyDescent="0.2">
      <c r="A684" s="399"/>
      <c r="B684" s="114" t="s">
        <v>1191</v>
      </c>
      <c r="C684" s="110" t="s">
        <v>1193</v>
      </c>
      <c r="D684" s="109">
        <f>+D685</f>
        <v>0</v>
      </c>
      <c r="E684" s="154">
        <f>SUM('ADICIONES  2018'!C684:E684)</f>
        <v>0</v>
      </c>
      <c r="F684" s="109">
        <f t="shared" ref="F684:J684" si="766">+F685</f>
        <v>0</v>
      </c>
      <c r="G684" s="109">
        <f t="shared" si="766"/>
        <v>0</v>
      </c>
      <c r="H684" s="109">
        <f t="shared" si="766"/>
        <v>0</v>
      </c>
      <c r="I684" s="109">
        <f t="shared" si="766"/>
        <v>0</v>
      </c>
      <c r="J684" s="109">
        <f t="shared" si="766"/>
        <v>0</v>
      </c>
      <c r="K684" s="303">
        <f t="shared" si="745"/>
        <v>0</v>
      </c>
      <c r="L684" s="109">
        <f t="shared" ref="L684:Q684" si="767">+L685</f>
        <v>0</v>
      </c>
      <c r="M684" s="109">
        <f t="shared" si="767"/>
        <v>621242</v>
      </c>
      <c r="N684" s="109">
        <f t="shared" si="767"/>
        <v>16263195</v>
      </c>
      <c r="O684" s="109">
        <f t="shared" si="767"/>
        <v>0</v>
      </c>
      <c r="P684" s="109">
        <f t="shared" si="767"/>
        <v>0</v>
      </c>
      <c r="Q684" s="109">
        <f t="shared" si="767"/>
        <v>0</v>
      </c>
      <c r="R684" s="303">
        <f t="shared" si="762"/>
        <v>16884437</v>
      </c>
      <c r="S684" s="109">
        <f t="shared" ref="S684:Z684" si="768">+S685</f>
        <v>0</v>
      </c>
      <c r="T684" s="109">
        <f t="shared" si="768"/>
        <v>0</v>
      </c>
      <c r="U684" s="109">
        <f t="shared" si="768"/>
        <v>0</v>
      </c>
      <c r="V684" s="109">
        <f t="shared" si="768"/>
        <v>0</v>
      </c>
      <c r="W684" s="109">
        <f t="shared" si="768"/>
        <v>0</v>
      </c>
      <c r="X684" s="109">
        <f t="shared" si="768"/>
        <v>0</v>
      </c>
      <c r="Y684" s="109">
        <f t="shared" si="768"/>
        <v>0</v>
      </c>
      <c r="Z684" s="109">
        <f t="shared" si="768"/>
        <v>0</v>
      </c>
      <c r="AA684" s="303">
        <f t="shared" si="755"/>
        <v>0</v>
      </c>
      <c r="AB684" s="303">
        <f t="shared" si="671"/>
        <v>16884437</v>
      </c>
      <c r="AC684" s="108">
        <v>0</v>
      </c>
    </row>
    <row r="685" spans="1:29" ht="48.75" customHeight="1" x14ac:dyDescent="0.2">
      <c r="B685" s="100" t="s">
        <v>1192</v>
      </c>
      <c r="C685" s="117" t="s">
        <v>1194</v>
      </c>
      <c r="D685" s="308">
        <v>0</v>
      </c>
      <c r="E685" s="387">
        <f>SUM('ADICIONES  2018'!C685:E685)</f>
        <v>0</v>
      </c>
      <c r="F685" s="308"/>
      <c r="G685" s="308"/>
      <c r="H685" s="308"/>
      <c r="I685" s="308"/>
      <c r="J685" s="308"/>
      <c r="K685" s="307">
        <f t="shared" si="745"/>
        <v>0</v>
      </c>
      <c r="L685" s="308">
        <v>0</v>
      </c>
      <c r="M685" s="308">
        <v>621242</v>
      </c>
      <c r="N685" s="308">
        <v>16263195</v>
      </c>
      <c r="O685" s="308"/>
      <c r="P685" s="308"/>
      <c r="Q685" s="308"/>
      <c r="R685" s="307">
        <f t="shared" si="762"/>
        <v>16884437</v>
      </c>
      <c r="S685" s="308"/>
      <c r="T685" s="308"/>
      <c r="U685" s="308"/>
      <c r="V685" s="308"/>
      <c r="W685" s="308"/>
      <c r="X685" s="308"/>
      <c r="Y685" s="308"/>
      <c r="Z685" s="308"/>
      <c r="AA685" s="305">
        <f t="shared" si="755"/>
        <v>0</v>
      </c>
      <c r="AB685" s="305">
        <f t="shared" si="671"/>
        <v>16884437</v>
      </c>
      <c r="AC685" s="37">
        <v>0</v>
      </c>
    </row>
    <row r="686" spans="1:29" s="82" customFormat="1" ht="31.5" x14ac:dyDescent="0.2">
      <c r="A686" s="399"/>
      <c r="B686" s="114" t="s">
        <v>1254</v>
      </c>
      <c r="C686" s="110" t="s">
        <v>1255</v>
      </c>
      <c r="D686" s="109">
        <f>+D687</f>
        <v>0</v>
      </c>
      <c r="E686" s="154">
        <f>SUM('ADICIONES  2018'!C686:E686)</f>
        <v>0</v>
      </c>
      <c r="F686" s="109">
        <f t="shared" ref="F686:J686" si="769">+F687</f>
        <v>0</v>
      </c>
      <c r="G686" s="109">
        <f t="shared" si="769"/>
        <v>0</v>
      </c>
      <c r="H686" s="109">
        <f t="shared" si="769"/>
        <v>0</v>
      </c>
      <c r="I686" s="109">
        <f t="shared" si="769"/>
        <v>0</v>
      </c>
      <c r="J686" s="109">
        <f t="shared" si="769"/>
        <v>0</v>
      </c>
      <c r="K686" s="303">
        <f t="shared" si="745"/>
        <v>0</v>
      </c>
      <c r="L686" s="109">
        <f t="shared" ref="L686:Q686" si="770">+L687</f>
        <v>1044580</v>
      </c>
      <c r="M686" s="109">
        <f t="shared" si="770"/>
        <v>1054030</v>
      </c>
      <c r="N686" s="109">
        <f t="shared" si="770"/>
        <v>1444661</v>
      </c>
      <c r="O686" s="109">
        <f t="shared" si="770"/>
        <v>0</v>
      </c>
      <c r="P686" s="109">
        <f t="shared" si="770"/>
        <v>0</v>
      </c>
      <c r="Q686" s="109">
        <f t="shared" si="770"/>
        <v>0</v>
      </c>
      <c r="R686" s="303">
        <f t="shared" si="762"/>
        <v>3543271</v>
      </c>
      <c r="S686" s="109">
        <f t="shared" ref="S686:Z686" si="771">+S687</f>
        <v>0</v>
      </c>
      <c r="T686" s="109">
        <f t="shared" si="771"/>
        <v>0</v>
      </c>
      <c r="U686" s="109">
        <f t="shared" si="771"/>
        <v>0</v>
      </c>
      <c r="V686" s="109">
        <f t="shared" si="771"/>
        <v>0</v>
      </c>
      <c r="W686" s="109">
        <f t="shared" si="771"/>
        <v>0</v>
      </c>
      <c r="X686" s="109">
        <f t="shared" si="771"/>
        <v>0</v>
      </c>
      <c r="Y686" s="109">
        <f t="shared" si="771"/>
        <v>0</v>
      </c>
      <c r="Z686" s="109">
        <f t="shared" si="771"/>
        <v>0</v>
      </c>
      <c r="AA686" s="303">
        <f t="shared" si="755"/>
        <v>0</v>
      </c>
      <c r="AB686" s="303">
        <f t="shared" si="671"/>
        <v>3543271</v>
      </c>
      <c r="AC686" s="108">
        <v>0</v>
      </c>
    </row>
    <row r="687" spans="1:29" x14ac:dyDescent="0.2">
      <c r="B687" s="100" t="s">
        <v>1256</v>
      </c>
      <c r="C687" s="117" t="s">
        <v>1257</v>
      </c>
      <c r="D687" s="308">
        <v>0</v>
      </c>
      <c r="E687" s="387">
        <f>SUM('ADICIONES  2018'!C687:E687)</f>
        <v>0</v>
      </c>
      <c r="F687" s="308"/>
      <c r="G687" s="308"/>
      <c r="H687" s="308"/>
      <c r="I687" s="308"/>
      <c r="J687" s="308"/>
      <c r="K687" s="307">
        <f t="shared" si="745"/>
        <v>0</v>
      </c>
      <c r="L687" s="308">
        <v>1044580</v>
      </c>
      <c r="M687" s="308">
        <v>1054030</v>
      </c>
      <c r="N687" s="308">
        <v>1444661</v>
      </c>
      <c r="O687" s="308"/>
      <c r="P687" s="308"/>
      <c r="Q687" s="308"/>
      <c r="R687" s="307">
        <f t="shared" si="762"/>
        <v>3543271</v>
      </c>
      <c r="S687" s="308"/>
      <c r="T687" s="308"/>
      <c r="U687" s="308"/>
      <c r="V687" s="308"/>
      <c r="W687" s="308"/>
      <c r="X687" s="308"/>
      <c r="Y687" s="308"/>
      <c r="Z687" s="308"/>
      <c r="AA687" s="305">
        <f t="shared" si="755"/>
        <v>0</v>
      </c>
      <c r="AB687" s="305">
        <f t="shared" si="671"/>
        <v>3543271</v>
      </c>
      <c r="AC687" s="37">
        <v>0</v>
      </c>
    </row>
    <row r="688" spans="1:29" s="82" customFormat="1" ht="31.5" x14ac:dyDescent="0.2">
      <c r="A688" s="399"/>
      <c r="B688" s="114" t="s">
        <v>1278</v>
      </c>
      <c r="C688" s="110" t="s">
        <v>1279</v>
      </c>
      <c r="D688" s="109">
        <f>+D689</f>
        <v>0</v>
      </c>
      <c r="E688" s="154">
        <f>SUM('ADICIONES  2018'!C688:E688)</f>
        <v>0</v>
      </c>
      <c r="F688" s="109">
        <f t="shared" ref="F688:J688" si="772">+F689</f>
        <v>0</v>
      </c>
      <c r="G688" s="109">
        <f t="shared" si="772"/>
        <v>0</v>
      </c>
      <c r="H688" s="109">
        <f t="shared" si="772"/>
        <v>0</v>
      </c>
      <c r="I688" s="109">
        <f t="shared" si="772"/>
        <v>0</v>
      </c>
      <c r="J688" s="109">
        <f t="shared" si="772"/>
        <v>0</v>
      </c>
      <c r="K688" s="303">
        <f t="shared" si="745"/>
        <v>0</v>
      </c>
      <c r="L688" s="109">
        <f t="shared" ref="L688:Q688" si="773">+L689</f>
        <v>36502008</v>
      </c>
      <c r="M688" s="109">
        <f t="shared" si="773"/>
        <v>37207390</v>
      </c>
      <c r="N688" s="109">
        <f t="shared" si="773"/>
        <v>41735987</v>
      </c>
      <c r="O688" s="109">
        <f t="shared" si="773"/>
        <v>0</v>
      </c>
      <c r="P688" s="109">
        <f t="shared" si="773"/>
        <v>0</v>
      </c>
      <c r="Q688" s="109">
        <f t="shared" si="773"/>
        <v>0</v>
      </c>
      <c r="R688" s="303">
        <f t="shared" si="762"/>
        <v>115445385</v>
      </c>
      <c r="S688" s="109">
        <f t="shared" ref="S688:Z688" si="774">+S689</f>
        <v>0</v>
      </c>
      <c r="T688" s="109">
        <f t="shared" si="774"/>
        <v>0</v>
      </c>
      <c r="U688" s="109">
        <f t="shared" si="774"/>
        <v>0</v>
      </c>
      <c r="V688" s="109">
        <f t="shared" si="774"/>
        <v>0</v>
      </c>
      <c r="W688" s="109">
        <f t="shared" si="774"/>
        <v>0</v>
      </c>
      <c r="X688" s="109">
        <f t="shared" si="774"/>
        <v>0</v>
      </c>
      <c r="Y688" s="109">
        <f t="shared" si="774"/>
        <v>0</v>
      </c>
      <c r="Z688" s="109">
        <f t="shared" si="774"/>
        <v>0</v>
      </c>
      <c r="AA688" s="303">
        <f t="shared" si="755"/>
        <v>0</v>
      </c>
      <c r="AB688" s="303">
        <f t="shared" si="671"/>
        <v>115445385</v>
      </c>
      <c r="AC688" s="108">
        <v>0</v>
      </c>
    </row>
    <row r="689" spans="1:29" ht="27.75" customHeight="1" x14ac:dyDescent="0.2">
      <c r="B689" s="100" t="s">
        <v>1280</v>
      </c>
      <c r="C689" s="117" t="s">
        <v>1281</v>
      </c>
      <c r="D689" s="308">
        <v>0</v>
      </c>
      <c r="E689" s="387">
        <f>SUM('ADICIONES  2018'!C689:E689)</f>
        <v>0</v>
      </c>
      <c r="F689" s="308"/>
      <c r="G689" s="308"/>
      <c r="H689" s="308"/>
      <c r="I689" s="308"/>
      <c r="J689" s="308"/>
      <c r="K689" s="307">
        <f t="shared" si="745"/>
        <v>0</v>
      </c>
      <c r="L689" s="308">
        <v>36502008</v>
      </c>
      <c r="M689" s="308">
        <v>37207390</v>
      </c>
      <c r="N689" s="308">
        <v>41735987</v>
      </c>
      <c r="O689" s="308"/>
      <c r="P689" s="308"/>
      <c r="Q689" s="308"/>
      <c r="R689" s="307">
        <f t="shared" si="762"/>
        <v>115445385</v>
      </c>
      <c r="S689" s="308"/>
      <c r="T689" s="308"/>
      <c r="U689" s="308"/>
      <c r="V689" s="308"/>
      <c r="W689" s="308"/>
      <c r="X689" s="308"/>
      <c r="Y689" s="308"/>
      <c r="Z689" s="308"/>
      <c r="AA689" s="305">
        <f t="shared" si="755"/>
        <v>0</v>
      </c>
      <c r="AB689" s="305">
        <f t="shared" si="671"/>
        <v>115445385</v>
      </c>
      <c r="AC689" s="37">
        <v>0</v>
      </c>
    </row>
    <row r="690" spans="1:29" s="82" customFormat="1" ht="15.75" x14ac:dyDescent="0.2">
      <c r="A690" s="399"/>
      <c r="B690" s="114" t="s">
        <v>1262</v>
      </c>
      <c r="C690" s="110" t="s">
        <v>1263</v>
      </c>
      <c r="D690" s="109">
        <f>+D691</f>
        <v>0</v>
      </c>
      <c r="E690" s="154">
        <f>SUM('ADICIONES  2018'!C690:E690)</f>
        <v>0</v>
      </c>
      <c r="F690" s="109">
        <f t="shared" ref="F690:J690" si="775">+F691</f>
        <v>0</v>
      </c>
      <c r="G690" s="109">
        <f t="shared" si="775"/>
        <v>0</v>
      </c>
      <c r="H690" s="109">
        <f t="shared" si="775"/>
        <v>0</v>
      </c>
      <c r="I690" s="109">
        <f t="shared" si="775"/>
        <v>0</v>
      </c>
      <c r="J690" s="109">
        <f t="shared" si="775"/>
        <v>0</v>
      </c>
      <c r="K690" s="303">
        <f t="shared" si="745"/>
        <v>0</v>
      </c>
      <c r="L690" s="109">
        <f t="shared" ref="L690:Q690" si="776">+L691</f>
        <v>3652653</v>
      </c>
      <c r="M690" s="109">
        <f t="shared" si="776"/>
        <v>1192147</v>
      </c>
      <c r="N690" s="109">
        <f t="shared" si="776"/>
        <v>3633332</v>
      </c>
      <c r="O690" s="109">
        <f t="shared" si="776"/>
        <v>0</v>
      </c>
      <c r="P690" s="109">
        <f t="shared" si="776"/>
        <v>0</v>
      </c>
      <c r="Q690" s="109">
        <f t="shared" si="776"/>
        <v>0</v>
      </c>
      <c r="R690" s="303">
        <f t="shared" si="762"/>
        <v>8478132</v>
      </c>
      <c r="S690" s="109">
        <f t="shared" ref="S690:Z690" si="777">+S691</f>
        <v>0</v>
      </c>
      <c r="T690" s="109">
        <f t="shared" si="777"/>
        <v>0</v>
      </c>
      <c r="U690" s="109">
        <f t="shared" si="777"/>
        <v>0</v>
      </c>
      <c r="V690" s="109">
        <f t="shared" si="777"/>
        <v>0</v>
      </c>
      <c r="W690" s="109">
        <f t="shared" si="777"/>
        <v>0</v>
      </c>
      <c r="X690" s="109">
        <f t="shared" si="777"/>
        <v>0</v>
      </c>
      <c r="Y690" s="109">
        <f t="shared" si="777"/>
        <v>0</v>
      </c>
      <c r="Z690" s="109">
        <f t="shared" si="777"/>
        <v>0</v>
      </c>
      <c r="AA690" s="303">
        <f t="shared" si="755"/>
        <v>0</v>
      </c>
      <c r="AB690" s="303">
        <f t="shared" si="671"/>
        <v>8478132</v>
      </c>
      <c r="AC690" s="108">
        <v>0</v>
      </c>
    </row>
    <row r="691" spans="1:29" x14ac:dyDescent="0.2">
      <c r="B691" s="100" t="s">
        <v>1264</v>
      </c>
      <c r="C691" s="117" t="s">
        <v>1265</v>
      </c>
      <c r="D691" s="308">
        <v>0</v>
      </c>
      <c r="E691" s="387">
        <f>SUM('ADICIONES  2018'!C691:E691)</f>
        <v>0</v>
      </c>
      <c r="F691" s="308"/>
      <c r="G691" s="308"/>
      <c r="H691" s="308"/>
      <c r="I691" s="308"/>
      <c r="J691" s="308"/>
      <c r="K691" s="307">
        <f t="shared" si="745"/>
        <v>0</v>
      </c>
      <c r="L691" s="308">
        <v>3652653</v>
      </c>
      <c r="M691" s="308">
        <v>1192147</v>
      </c>
      <c r="N691" s="308">
        <v>3633332</v>
      </c>
      <c r="O691" s="308"/>
      <c r="P691" s="308"/>
      <c r="Q691" s="308"/>
      <c r="R691" s="307">
        <f t="shared" si="762"/>
        <v>8478132</v>
      </c>
      <c r="S691" s="308"/>
      <c r="T691" s="308"/>
      <c r="U691" s="308"/>
      <c r="V691" s="308"/>
      <c r="W691" s="308"/>
      <c r="X691" s="308"/>
      <c r="Y691" s="308"/>
      <c r="Z691" s="308"/>
      <c r="AA691" s="305">
        <f t="shared" si="755"/>
        <v>0</v>
      </c>
      <c r="AB691" s="305">
        <f t="shared" si="671"/>
        <v>8478132</v>
      </c>
      <c r="AC691" s="37">
        <v>0</v>
      </c>
    </row>
    <row r="692" spans="1:29" s="82" customFormat="1" ht="31.5" x14ac:dyDescent="0.2">
      <c r="A692" s="399"/>
      <c r="B692" s="114" t="s">
        <v>1266</v>
      </c>
      <c r="C692" s="110" t="s">
        <v>1267</v>
      </c>
      <c r="D692" s="109">
        <f>+D693</f>
        <v>0</v>
      </c>
      <c r="E692" s="154">
        <f>SUM('ADICIONES  2018'!C692:E692)</f>
        <v>0</v>
      </c>
      <c r="F692" s="109">
        <f t="shared" ref="F692:J692" si="778">+F693</f>
        <v>0</v>
      </c>
      <c r="G692" s="109">
        <f t="shared" si="778"/>
        <v>0</v>
      </c>
      <c r="H692" s="109">
        <f t="shared" si="778"/>
        <v>0</v>
      </c>
      <c r="I692" s="109">
        <f t="shared" si="778"/>
        <v>0</v>
      </c>
      <c r="J692" s="109">
        <f t="shared" si="778"/>
        <v>0</v>
      </c>
      <c r="K692" s="303">
        <f t="shared" si="745"/>
        <v>0</v>
      </c>
      <c r="L692" s="109">
        <f t="shared" ref="L692:Q692" si="779">+L693</f>
        <v>601056</v>
      </c>
      <c r="M692" s="109">
        <f t="shared" si="779"/>
        <v>587852</v>
      </c>
      <c r="N692" s="109">
        <f t="shared" si="779"/>
        <v>513417</v>
      </c>
      <c r="O692" s="109">
        <f t="shared" si="779"/>
        <v>0</v>
      </c>
      <c r="P692" s="109">
        <f t="shared" si="779"/>
        <v>0</v>
      </c>
      <c r="Q692" s="109">
        <f t="shared" si="779"/>
        <v>0</v>
      </c>
      <c r="R692" s="303">
        <f t="shared" si="762"/>
        <v>1702325</v>
      </c>
      <c r="S692" s="109">
        <f t="shared" ref="S692:Z692" si="780">+S693</f>
        <v>0</v>
      </c>
      <c r="T692" s="109">
        <f t="shared" si="780"/>
        <v>0</v>
      </c>
      <c r="U692" s="109">
        <f t="shared" si="780"/>
        <v>0</v>
      </c>
      <c r="V692" s="109">
        <f t="shared" si="780"/>
        <v>0</v>
      </c>
      <c r="W692" s="109">
        <f t="shared" si="780"/>
        <v>0</v>
      </c>
      <c r="X692" s="109">
        <f t="shared" si="780"/>
        <v>0</v>
      </c>
      <c r="Y692" s="109">
        <f t="shared" si="780"/>
        <v>0</v>
      </c>
      <c r="Z692" s="109">
        <f t="shared" si="780"/>
        <v>0</v>
      </c>
      <c r="AA692" s="303">
        <f t="shared" si="755"/>
        <v>0</v>
      </c>
      <c r="AB692" s="303">
        <f t="shared" si="671"/>
        <v>1702325</v>
      </c>
      <c r="AC692" s="108">
        <v>0</v>
      </c>
    </row>
    <row r="693" spans="1:29" ht="15.75" thickBot="1" x14ac:dyDescent="0.25">
      <c r="B693" s="104" t="s">
        <v>1268</v>
      </c>
      <c r="C693" s="145" t="s">
        <v>1269</v>
      </c>
      <c r="D693" s="310">
        <v>0</v>
      </c>
      <c r="E693" s="387">
        <f>SUM('ADICIONES  2018'!C693:E693)</f>
        <v>0</v>
      </c>
      <c r="F693" s="310"/>
      <c r="G693" s="310"/>
      <c r="H693" s="310"/>
      <c r="I693" s="310"/>
      <c r="J693" s="310"/>
      <c r="K693" s="311">
        <f t="shared" si="745"/>
        <v>0</v>
      </c>
      <c r="L693" s="310">
        <v>601056</v>
      </c>
      <c r="M693" s="310">
        <v>587852</v>
      </c>
      <c r="N693" s="310">
        <v>513417</v>
      </c>
      <c r="O693" s="310"/>
      <c r="P693" s="310"/>
      <c r="Q693" s="310"/>
      <c r="R693" s="311">
        <f t="shared" si="762"/>
        <v>1702325</v>
      </c>
      <c r="S693" s="310"/>
      <c r="T693" s="310"/>
      <c r="U693" s="310"/>
      <c r="V693" s="310"/>
      <c r="W693" s="310"/>
      <c r="X693" s="310"/>
      <c r="Y693" s="310"/>
      <c r="Z693" s="310"/>
      <c r="AA693" s="312">
        <f t="shared" si="755"/>
        <v>0</v>
      </c>
      <c r="AB693" s="312">
        <f t="shared" si="671"/>
        <v>1702325</v>
      </c>
      <c r="AC693" s="37">
        <v>0</v>
      </c>
    </row>
    <row r="694" spans="1:29" s="82" customFormat="1" ht="24.75" customHeight="1" thickBot="1" x14ac:dyDescent="0.25">
      <c r="A694" s="399">
        <v>1</v>
      </c>
      <c r="B694" s="451" t="s">
        <v>50</v>
      </c>
      <c r="C694" s="452"/>
      <c r="D694" s="313">
        <f t="shared" ref="D694:AB694" si="781">+D11</f>
        <v>622043070351.30005</v>
      </c>
      <c r="E694" s="388">
        <f t="shared" si="781"/>
        <v>184933317490.52005</v>
      </c>
      <c r="F694" s="314">
        <f t="shared" si="781"/>
        <v>0</v>
      </c>
      <c r="G694" s="315">
        <f t="shared" si="781"/>
        <v>0</v>
      </c>
      <c r="H694" s="315">
        <f t="shared" si="781"/>
        <v>0</v>
      </c>
      <c r="I694" s="315">
        <f t="shared" si="781"/>
        <v>0</v>
      </c>
      <c r="J694" s="315">
        <f t="shared" si="781"/>
        <v>0</v>
      </c>
      <c r="K694" s="315">
        <f t="shared" si="781"/>
        <v>806976387841.82007</v>
      </c>
      <c r="L694" s="315">
        <f t="shared" si="781"/>
        <v>59809168873.079994</v>
      </c>
      <c r="M694" s="315">
        <f t="shared" si="781"/>
        <v>39551785157.07</v>
      </c>
      <c r="N694" s="315">
        <f t="shared" si="781"/>
        <v>48541044461.259995</v>
      </c>
      <c r="O694" s="315">
        <f t="shared" si="781"/>
        <v>0</v>
      </c>
      <c r="P694" s="315">
        <f t="shared" si="781"/>
        <v>0</v>
      </c>
      <c r="Q694" s="315">
        <f t="shared" si="781"/>
        <v>0</v>
      </c>
      <c r="R694" s="315">
        <f t="shared" si="781"/>
        <v>147901998491.40997</v>
      </c>
      <c r="S694" s="315">
        <f t="shared" si="781"/>
        <v>0</v>
      </c>
      <c r="T694" s="315">
        <f t="shared" si="781"/>
        <v>0</v>
      </c>
      <c r="U694" s="315">
        <f t="shared" si="781"/>
        <v>0</v>
      </c>
      <c r="V694" s="315">
        <f t="shared" si="781"/>
        <v>0</v>
      </c>
      <c r="W694" s="315">
        <f t="shared" si="781"/>
        <v>0</v>
      </c>
      <c r="X694" s="315">
        <f t="shared" si="781"/>
        <v>0</v>
      </c>
      <c r="Y694" s="315">
        <f t="shared" si="781"/>
        <v>0</v>
      </c>
      <c r="Z694" s="315">
        <f t="shared" si="781"/>
        <v>0</v>
      </c>
      <c r="AA694" s="315">
        <f t="shared" si="781"/>
        <v>0</v>
      </c>
      <c r="AB694" s="313">
        <f t="shared" si="781"/>
        <v>147901998491.40997</v>
      </c>
      <c r="AC694" s="262">
        <f>AB694/K694</f>
        <v>0.18327921450955895</v>
      </c>
    </row>
    <row r="695" spans="1:29" ht="15.75" x14ac:dyDescent="0.2">
      <c r="A695" s="166">
        <v>1</v>
      </c>
      <c r="B695" s="22"/>
      <c r="C695" s="3"/>
      <c r="D695" s="302"/>
      <c r="E695" s="389"/>
      <c r="F695" s="316"/>
      <c r="G695" s="316"/>
      <c r="H695" s="317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5"/>
    </row>
    <row r="696" spans="1:29" ht="19.5" x14ac:dyDescent="0.2">
      <c r="A696" s="166">
        <v>1</v>
      </c>
      <c r="B696" s="23"/>
      <c r="C696" s="440" t="s">
        <v>22</v>
      </c>
      <c r="D696" s="440"/>
      <c r="E696" s="156"/>
      <c r="F696" s="305"/>
      <c r="G696" s="305"/>
      <c r="H696" s="305"/>
      <c r="I696" s="305"/>
      <c r="J696" s="305"/>
      <c r="K696" s="305"/>
      <c r="L696" s="305"/>
      <c r="M696" s="305"/>
      <c r="N696" s="305"/>
      <c r="O696" s="305"/>
      <c r="P696" s="305"/>
      <c r="Q696" s="305"/>
      <c r="R696" s="305"/>
      <c r="S696" s="305"/>
      <c r="T696" s="305"/>
      <c r="U696" s="305"/>
      <c r="V696" s="305"/>
      <c r="W696" s="305"/>
      <c r="X696" s="305"/>
      <c r="Y696" s="305"/>
      <c r="Z696" s="305"/>
      <c r="AA696" s="305"/>
      <c r="AB696" s="305"/>
      <c r="AC696" s="36"/>
    </row>
    <row r="697" spans="1:29" s="82" customFormat="1" ht="31.5" x14ac:dyDescent="0.2">
      <c r="A697" s="399">
        <v>1</v>
      </c>
      <c r="B697" s="114" t="s">
        <v>90</v>
      </c>
      <c r="C697" s="110" t="s">
        <v>185</v>
      </c>
      <c r="D697" s="319">
        <f>+D698</f>
        <v>103133015452.86998</v>
      </c>
      <c r="E697" s="154">
        <f>SUM('ADICIONES  2018'!C697:E697)</f>
        <v>57244832139.009995</v>
      </c>
      <c r="F697" s="319">
        <f t="shared" ref="F697:J697" si="782">+F698</f>
        <v>0</v>
      </c>
      <c r="G697" s="319">
        <f t="shared" si="782"/>
        <v>0</v>
      </c>
      <c r="H697" s="319">
        <f t="shared" si="782"/>
        <v>0</v>
      </c>
      <c r="I697" s="319">
        <f t="shared" si="782"/>
        <v>0</v>
      </c>
      <c r="J697" s="319">
        <f t="shared" si="782"/>
        <v>0</v>
      </c>
      <c r="K697" s="319">
        <f t="shared" ref="K697:K760" si="783">+D697+E697-F697+G697-H697</f>
        <v>160377847591.87997</v>
      </c>
      <c r="L697" s="319">
        <f t="shared" ref="L697:Q697" si="784">+L698</f>
        <v>1666536233.74</v>
      </c>
      <c r="M697" s="319">
        <f t="shared" si="784"/>
        <v>24349635091.52</v>
      </c>
      <c r="N697" s="319">
        <f t="shared" si="784"/>
        <v>4443562109.4700003</v>
      </c>
      <c r="O697" s="319">
        <f t="shared" si="784"/>
        <v>0</v>
      </c>
      <c r="P697" s="319">
        <f t="shared" si="784"/>
        <v>0</v>
      </c>
      <c r="Q697" s="319">
        <f t="shared" si="784"/>
        <v>0</v>
      </c>
      <c r="R697" s="319">
        <f t="shared" ref="R697:R760" si="785">SUM(L697:Q697)</f>
        <v>30459733434.730003</v>
      </c>
      <c r="S697" s="319">
        <f t="shared" ref="S697:Z697" si="786">+S698</f>
        <v>0</v>
      </c>
      <c r="T697" s="319">
        <f t="shared" si="786"/>
        <v>0</v>
      </c>
      <c r="U697" s="319">
        <f t="shared" si="786"/>
        <v>0</v>
      </c>
      <c r="V697" s="319">
        <f t="shared" si="786"/>
        <v>0</v>
      </c>
      <c r="W697" s="319">
        <f t="shared" si="786"/>
        <v>0</v>
      </c>
      <c r="X697" s="319">
        <f t="shared" si="786"/>
        <v>0</v>
      </c>
      <c r="Y697" s="319">
        <f t="shared" si="786"/>
        <v>0</v>
      </c>
      <c r="Z697" s="319">
        <f t="shared" si="786"/>
        <v>0</v>
      </c>
      <c r="AA697" s="319">
        <f t="shared" ref="AA697:AA760" si="787">SUM(S697:Z697)</f>
        <v>0</v>
      </c>
      <c r="AB697" s="319">
        <f t="shared" ref="AB697:AB760" si="788">+AA697+R697</f>
        <v>30459733434.730003</v>
      </c>
      <c r="AC697" s="108">
        <f t="shared" ref="AC697:AC760" si="789">+AB697/K697</f>
        <v>0.18992481749874912</v>
      </c>
    </row>
    <row r="698" spans="1:29" s="82" customFormat="1" ht="15.75" x14ac:dyDescent="0.2">
      <c r="A698" s="399">
        <v>1</v>
      </c>
      <c r="B698" s="114" t="s">
        <v>186</v>
      </c>
      <c r="C698" s="110" t="s">
        <v>187</v>
      </c>
      <c r="D698" s="319">
        <f>+D699+D840</f>
        <v>103133015452.86998</v>
      </c>
      <c r="E698" s="154">
        <f>SUM('ADICIONES  2018'!C698:E698)</f>
        <v>57244832139.009995</v>
      </c>
      <c r="F698" s="319">
        <f t="shared" ref="F698:J698" si="790">+F699+F840</f>
        <v>0</v>
      </c>
      <c r="G698" s="319">
        <f t="shared" si="790"/>
        <v>0</v>
      </c>
      <c r="H698" s="319">
        <f t="shared" si="790"/>
        <v>0</v>
      </c>
      <c r="I698" s="319">
        <f t="shared" si="790"/>
        <v>0</v>
      </c>
      <c r="J698" s="319">
        <f t="shared" si="790"/>
        <v>0</v>
      </c>
      <c r="K698" s="319">
        <f t="shared" si="783"/>
        <v>160377847591.87997</v>
      </c>
      <c r="L698" s="319">
        <f t="shared" ref="L698:Q698" si="791">+L699+L840</f>
        <v>1666536233.74</v>
      </c>
      <c r="M698" s="319">
        <f t="shared" si="791"/>
        <v>24349635091.52</v>
      </c>
      <c r="N698" s="319">
        <f t="shared" si="791"/>
        <v>4443562109.4700003</v>
      </c>
      <c r="O698" s="319">
        <f t="shared" si="791"/>
        <v>0</v>
      </c>
      <c r="P698" s="319">
        <f t="shared" si="791"/>
        <v>0</v>
      </c>
      <c r="Q698" s="319">
        <f t="shared" si="791"/>
        <v>0</v>
      </c>
      <c r="R698" s="319">
        <f t="shared" si="785"/>
        <v>30459733434.730003</v>
      </c>
      <c r="S698" s="319">
        <f t="shared" ref="S698:Z698" si="792">+S699+S840</f>
        <v>0</v>
      </c>
      <c r="T698" s="319">
        <f t="shared" si="792"/>
        <v>0</v>
      </c>
      <c r="U698" s="319">
        <f t="shared" si="792"/>
        <v>0</v>
      </c>
      <c r="V698" s="319">
        <f t="shared" si="792"/>
        <v>0</v>
      </c>
      <c r="W698" s="319">
        <f t="shared" si="792"/>
        <v>0</v>
      </c>
      <c r="X698" s="319">
        <f t="shared" si="792"/>
        <v>0</v>
      </c>
      <c r="Y698" s="319">
        <f t="shared" si="792"/>
        <v>0</v>
      </c>
      <c r="Z698" s="319">
        <f t="shared" si="792"/>
        <v>0</v>
      </c>
      <c r="AA698" s="319">
        <f t="shared" si="787"/>
        <v>0</v>
      </c>
      <c r="AB698" s="319">
        <f t="shared" si="788"/>
        <v>30459733434.730003</v>
      </c>
      <c r="AC698" s="108">
        <f t="shared" si="789"/>
        <v>0.18992481749874912</v>
      </c>
    </row>
    <row r="699" spans="1:29" s="82" customFormat="1" ht="15.75" x14ac:dyDescent="0.2">
      <c r="A699" s="399">
        <v>1</v>
      </c>
      <c r="B699" s="114" t="s">
        <v>188</v>
      </c>
      <c r="C699" s="110" t="s">
        <v>91</v>
      </c>
      <c r="D699" s="320">
        <f>+D700+D741</f>
        <v>101848537542.35999</v>
      </c>
      <c r="E699" s="154">
        <f>SUM('ADICIONES  2018'!C699:E699)</f>
        <v>20259668655</v>
      </c>
      <c r="F699" s="320">
        <f t="shared" ref="F699:J699" si="793">+F700+F741</f>
        <v>0</v>
      </c>
      <c r="G699" s="320">
        <f t="shared" si="793"/>
        <v>0</v>
      </c>
      <c r="H699" s="320">
        <f t="shared" si="793"/>
        <v>0</v>
      </c>
      <c r="I699" s="320">
        <f t="shared" si="793"/>
        <v>0</v>
      </c>
      <c r="J699" s="320">
        <f t="shared" si="793"/>
        <v>0</v>
      </c>
      <c r="K699" s="319">
        <f t="shared" si="783"/>
        <v>122108206197.35999</v>
      </c>
      <c r="L699" s="320">
        <f t="shared" ref="L699:Q699" si="794">+L700+L741</f>
        <v>1483191259.4200001</v>
      </c>
      <c r="M699" s="320">
        <f t="shared" si="794"/>
        <v>6642325117.3000002</v>
      </c>
      <c r="N699" s="320">
        <f t="shared" si="794"/>
        <v>4443562109.46</v>
      </c>
      <c r="O699" s="320">
        <f t="shared" si="794"/>
        <v>0</v>
      </c>
      <c r="P699" s="320">
        <f t="shared" si="794"/>
        <v>0</v>
      </c>
      <c r="Q699" s="320">
        <f t="shared" si="794"/>
        <v>0</v>
      </c>
      <c r="R699" s="319">
        <f t="shared" si="785"/>
        <v>12569078486.18</v>
      </c>
      <c r="S699" s="320">
        <f t="shared" ref="S699:Z699" si="795">+S700+S741</f>
        <v>0</v>
      </c>
      <c r="T699" s="320">
        <f t="shared" si="795"/>
        <v>0</v>
      </c>
      <c r="U699" s="320">
        <f t="shared" si="795"/>
        <v>0</v>
      </c>
      <c r="V699" s="320">
        <f t="shared" si="795"/>
        <v>0</v>
      </c>
      <c r="W699" s="320">
        <f t="shared" si="795"/>
        <v>0</v>
      </c>
      <c r="X699" s="320">
        <f t="shared" si="795"/>
        <v>0</v>
      </c>
      <c r="Y699" s="320">
        <f t="shared" si="795"/>
        <v>0</v>
      </c>
      <c r="Z699" s="320">
        <f t="shared" si="795"/>
        <v>0</v>
      </c>
      <c r="AA699" s="319">
        <f t="shared" si="787"/>
        <v>0</v>
      </c>
      <c r="AB699" s="319">
        <f t="shared" si="788"/>
        <v>12569078486.18</v>
      </c>
      <c r="AC699" s="108">
        <f t="shared" si="789"/>
        <v>0.1029339376738117</v>
      </c>
    </row>
    <row r="700" spans="1:29" s="82" customFormat="1" ht="15.75" x14ac:dyDescent="0.2">
      <c r="A700" s="399">
        <v>1</v>
      </c>
      <c r="B700" s="114" t="s">
        <v>189</v>
      </c>
      <c r="C700" s="110" t="s">
        <v>190</v>
      </c>
      <c r="D700" s="320">
        <f>+D701+D706+D711+D718+D724+D735</f>
        <v>42377196608.149994</v>
      </c>
      <c r="E700" s="154">
        <f>SUM('ADICIONES  2018'!C700:E700)</f>
        <v>0</v>
      </c>
      <c r="F700" s="320">
        <f t="shared" ref="F700:J700" si="796">+F701+F706+F711+F718+F724+F735</f>
        <v>0</v>
      </c>
      <c r="G700" s="320">
        <f t="shared" si="796"/>
        <v>0</v>
      </c>
      <c r="H700" s="320">
        <f t="shared" si="796"/>
        <v>0</v>
      </c>
      <c r="I700" s="320">
        <f t="shared" si="796"/>
        <v>0</v>
      </c>
      <c r="J700" s="320">
        <f t="shared" si="796"/>
        <v>0</v>
      </c>
      <c r="K700" s="319">
        <f t="shared" si="783"/>
        <v>42377196608.149994</v>
      </c>
      <c r="L700" s="320">
        <f>+L701+L706+L711+L718+L724+L735</f>
        <v>1118810755.8800001</v>
      </c>
      <c r="M700" s="320">
        <f t="shared" ref="M700:Q700" si="797">+M701+M706+M711+M718+M724+M735</f>
        <v>3578093626.8699999</v>
      </c>
      <c r="N700" s="320">
        <f t="shared" si="797"/>
        <v>2275216048.79</v>
      </c>
      <c r="O700" s="320">
        <f t="shared" si="797"/>
        <v>0</v>
      </c>
      <c r="P700" s="320">
        <f t="shared" si="797"/>
        <v>0</v>
      </c>
      <c r="Q700" s="320">
        <f t="shared" si="797"/>
        <v>0</v>
      </c>
      <c r="R700" s="319">
        <f t="shared" si="785"/>
        <v>6972120431.54</v>
      </c>
      <c r="S700" s="320">
        <f t="shared" ref="S700:Z700" si="798">+S701+S706+S711+S718+S724+S735</f>
        <v>0</v>
      </c>
      <c r="T700" s="320">
        <f t="shared" si="798"/>
        <v>0</v>
      </c>
      <c r="U700" s="320">
        <f t="shared" si="798"/>
        <v>0</v>
      </c>
      <c r="V700" s="320">
        <f t="shared" si="798"/>
        <v>0</v>
      </c>
      <c r="W700" s="320">
        <f t="shared" si="798"/>
        <v>0</v>
      </c>
      <c r="X700" s="320">
        <f t="shared" si="798"/>
        <v>0</v>
      </c>
      <c r="Y700" s="320">
        <f t="shared" si="798"/>
        <v>0</v>
      </c>
      <c r="Z700" s="320">
        <f t="shared" si="798"/>
        <v>0</v>
      </c>
      <c r="AA700" s="319">
        <f t="shared" si="787"/>
        <v>0</v>
      </c>
      <c r="AB700" s="319">
        <f t="shared" si="788"/>
        <v>6972120431.54</v>
      </c>
      <c r="AC700" s="108">
        <f t="shared" si="789"/>
        <v>0.16452528693696364</v>
      </c>
    </row>
    <row r="701" spans="1:29" s="21" customFormat="1" ht="47.25" x14ac:dyDescent="0.2">
      <c r="A701" s="399">
        <v>1</v>
      </c>
      <c r="B701" s="114" t="s">
        <v>191</v>
      </c>
      <c r="C701" s="110" t="s">
        <v>192</v>
      </c>
      <c r="D701" s="320">
        <f>SUM(D702:D704)</f>
        <v>1083371002.8499999</v>
      </c>
      <c r="E701" s="154">
        <f>SUM('ADICIONES  2018'!C701:E701)</f>
        <v>0</v>
      </c>
      <c r="F701" s="320">
        <f t="shared" ref="F701" si="799">SUM(F702:F704)</f>
        <v>0</v>
      </c>
      <c r="G701" s="320">
        <f t="shared" ref="G701:J701" si="800">SUM(G702:G704)</f>
        <v>0</v>
      </c>
      <c r="H701" s="320">
        <f t="shared" si="800"/>
        <v>0</v>
      </c>
      <c r="I701" s="320">
        <f t="shared" si="800"/>
        <v>0</v>
      </c>
      <c r="J701" s="320">
        <f t="shared" si="800"/>
        <v>0</v>
      </c>
      <c r="K701" s="319">
        <f t="shared" si="783"/>
        <v>1083371002.8499999</v>
      </c>
      <c r="L701" s="320">
        <f t="shared" ref="L701:Q701" si="801">SUM(L702:L704)</f>
        <v>31972489.880000003</v>
      </c>
      <c r="M701" s="320">
        <f t="shared" si="801"/>
        <v>104052868.87</v>
      </c>
      <c r="N701" s="320">
        <f t="shared" si="801"/>
        <v>314997107.79000002</v>
      </c>
      <c r="O701" s="320">
        <f t="shared" si="801"/>
        <v>0</v>
      </c>
      <c r="P701" s="320">
        <f t="shared" si="801"/>
        <v>0</v>
      </c>
      <c r="Q701" s="320">
        <f t="shared" si="801"/>
        <v>0</v>
      </c>
      <c r="R701" s="319">
        <f t="shared" si="785"/>
        <v>451022466.54000002</v>
      </c>
      <c r="S701" s="320">
        <f t="shared" ref="S701:Z701" si="802">SUM(S702:S704)</f>
        <v>0</v>
      </c>
      <c r="T701" s="320">
        <f t="shared" si="802"/>
        <v>0</v>
      </c>
      <c r="U701" s="320">
        <f t="shared" si="802"/>
        <v>0</v>
      </c>
      <c r="V701" s="320">
        <f t="shared" si="802"/>
        <v>0</v>
      </c>
      <c r="W701" s="320">
        <f t="shared" si="802"/>
        <v>0</v>
      </c>
      <c r="X701" s="320">
        <f t="shared" si="802"/>
        <v>0</v>
      </c>
      <c r="Y701" s="320">
        <f t="shared" si="802"/>
        <v>0</v>
      </c>
      <c r="Z701" s="320">
        <f t="shared" si="802"/>
        <v>0</v>
      </c>
      <c r="AA701" s="319">
        <f t="shared" si="787"/>
        <v>0</v>
      </c>
      <c r="AB701" s="319">
        <f t="shared" si="788"/>
        <v>451022466.54000002</v>
      </c>
      <c r="AC701" s="108">
        <f t="shared" si="789"/>
        <v>0.41631395464112042</v>
      </c>
    </row>
    <row r="702" spans="1:29" s="5" customFormat="1" ht="28.5" x14ac:dyDescent="0.2">
      <c r="A702" s="400"/>
      <c r="B702" s="100" t="s">
        <v>193</v>
      </c>
      <c r="C702" s="101" t="s">
        <v>133</v>
      </c>
      <c r="D702" s="321">
        <v>270842750.70999998</v>
      </c>
      <c r="E702" s="387">
        <f>SUM('ADICIONES  2018'!C702:E702)</f>
        <v>0</v>
      </c>
      <c r="F702" s="321"/>
      <c r="G702" s="321"/>
      <c r="H702" s="321"/>
      <c r="I702" s="321"/>
      <c r="J702" s="321"/>
      <c r="K702" s="305">
        <f t="shared" si="783"/>
        <v>270842750.70999998</v>
      </c>
      <c r="L702" s="321">
        <v>7993122.4699999997</v>
      </c>
      <c r="M702" s="321">
        <v>26013217.219999999</v>
      </c>
      <c r="N702" s="321">
        <v>78749276.950000003</v>
      </c>
      <c r="O702" s="321"/>
      <c r="P702" s="321"/>
      <c r="Q702" s="321"/>
      <c r="R702" s="305">
        <f t="shared" si="785"/>
        <v>112755616.64</v>
      </c>
      <c r="S702" s="321"/>
      <c r="T702" s="321"/>
      <c r="U702" s="321"/>
      <c r="V702" s="321"/>
      <c r="W702" s="321"/>
      <c r="X702" s="321"/>
      <c r="Y702" s="321"/>
      <c r="Z702" s="321"/>
      <c r="AA702" s="322">
        <f t="shared" si="787"/>
        <v>0</v>
      </c>
      <c r="AB702" s="322">
        <f t="shared" si="788"/>
        <v>112755616.64</v>
      </c>
      <c r="AC702" s="37">
        <f t="shared" si="789"/>
        <v>0.41631395466342408</v>
      </c>
    </row>
    <row r="703" spans="1:29" ht="28.5" x14ac:dyDescent="0.2">
      <c r="B703" s="100" t="s">
        <v>193</v>
      </c>
      <c r="C703" s="101" t="s">
        <v>133</v>
      </c>
      <c r="D703" s="321">
        <v>75835970.200000003</v>
      </c>
      <c r="E703" s="387">
        <f>SUM('ADICIONES  2018'!C703:E703)</f>
        <v>0</v>
      </c>
      <c r="F703" s="321"/>
      <c r="G703" s="321"/>
      <c r="H703" s="321"/>
      <c r="I703" s="321"/>
      <c r="J703" s="321"/>
      <c r="K703" s="305">
        <f t="shared" si="783"/>
        <v>75835970.200000003</v>
      </c>
      <c r="L703" s="321">
        <v>2238074.29</v>
      </c>
      <c r="M703" s="321">
        <v>7283700.8200000003</v>
      </c>
      <c r="N703" s="321">
        <v>22049797.539999999</v>
      </c>
      <c r="O703" s="321"/>
      <c r="P703" s="321"/>
      <c r="Q703" s="321"/>
      <c r="R703" s="305">
        <f t="shared" si="785"/>
        <v>31571572.649999999</v>
      </c>
      <c r="S703" s="321"/>
      <c r="T703" s="321"/>
      <c r="U703" s="321"/>
      <c r="V703" s="321"/>
      <c r="W703" s="321"/>
      <c r="X703" s="321"/>
      <c r="Y703" s="321"/>
      <c r="Z703" s="321"/>
      <c r="AA703" s="322">
        <f t="shared" si="787"/>
        <v>0</v>
      </c>
      <c r="AB703" s="322">
        <f t="shared" si="788"/>
        <v>31571572.649999999</v>
      </c>
      <c r="AC703" s="37">
        <f t="shared" si="789"/>
        <v>0.41631395453552195</v>
      </c>
    </row>
    <row r="704" spans="1:29" s="82" customFormat="1" ht="31.5" x14ac:dyDescent="0.2">
      <c r="A704" s="399"/>
      <c r="B704" s="114" t="s">
        <v>194</v>
      </c>
      <c r="C704" s="110" t="s">
        <v>140</v>
      </c>
      <c r="D704" s="320">
        <f>+D705</f>
        <v>736692281.94000006</v>
      </c>
      <c r="E704" s="154">
        <f>SUM('ADICIONES  2018'!C704:E704)</f>
        <v>0</v>
      </c>
      <c r="F704" s="320">
        <f t="shared" ref="F704:J704" si="803">+F705</f>
        <v>0</v>
      </c>
      <c r="G704" s="320">
        <f t="shared" si="803"/>
        <v>0</v>
      </c>
      <c r="H704" s="320">
        <f t="shared" si="803"/>
        <v>0</v>
      </c>
      <c r="I704" s="320">
        <f t="shared" si="803"/>
        <v>0</v>
      </c>
      <c r="J704" s="320">
        <f t="shared" si="803"/>
        <v>0</v>
      </c>
      <c r="K704" s="303">
        <f t="shared" si="783"/>
        <v>736692281.94000006</v>
      </c>
      <c r="L704" s="320">
        <f t="shared" ref="L704:Q704" si="804">+L705</f>
        <v>21741293.120000001</v>
      </c>
      <c r="M704" s="320">
        <f t="shared" si="804"/>
        <v>70755950.829999998</v>
      </c>
      <c r="N704" s="320">
        <f t="shared" si="804"/>
        <v>214198033.30000001</v>
      </c>
      <c r="O704" s="320">
        <f t="shared" si="804"/>
        <v>0</v>
      </c>
      <c r="P704" s="320">
        <f t="shared" si="804"/>
        <v>0</v>
      </c>
      <c r="Q704" s="320">
        <f t="shared" si="804"/>
        <v>0</v>
      </c>
      <c r="R704" s="303">
        <f t="shared" si="785"/>
        <v>306695277.25</v>
      </c>
      <c r="S704" s="320">
        <f t="shared" ref="S704:Z704" si="805">+S705</f>
        <v>0</v>
      </c>
      <c r="T704" s="320">
        <f t="shared" si="805"/>
        <v>0</v>
      </c>
      <c r="U704" s="320">
        <f t="shared" si="805"/>
        <v>0</v>
      </c>
      <c r="V704" s="320">
        <f t="shared" si="805"/>
        <v>0</v>
      </c>
      <c r="W704" s="320">
        <f t="shared" si="805"/>
        <v>0</v>
      </c>
      <c r="X704" s="320">
        <f t="shared" si="805"/>
        <v>0</v>
      </c>
      <c r="Y704" s="320">
        <f t="shared" si="805"/>
        <v>0</v>
      </c>
      <c r="Z704" s="320">
        <f t="shared" si="805"/>
        <v>0</v>
      </c>
      <c r="AA704" s="319">
        <f t="shared" si="787"/>
        <v>0</v>
      </c>
      <c r="AB704" s="319">
        <f t="shared" si="788"/>
        <v>306695277.25</v>
      </c>
      <c r="AC704" s="108">
        <f t="shared" si="789"/>
        <v>0.4163139546437909</v>
      </c>
    </row>
    <row r="705" spans="1:29" x14ac:dyDescent="0.2">
      <c r="A705" s="166"/>
      <c r="B705" s="100" t="s">
        <v>195</v>
      </c>
      <c r="C705" s="101" t="s">
        <v>134</v>
      </c>
      <c r="D705" s="321">
        <v>736692281.94000006</v>
      </c>
      <c r="E705" s="387">
        <f>SUM('ADICIONES  2018'!C705:E705)</f>
        <v>0</v>
      </c>
      <c r="F705" s="321"/>
      <c r="G705" s="321"/>
      <c r="H705" s="321"/>
      <c r="I705" s="321"/>
      <c r="J705" s="321"/>
      <c r="K705" s="305">
        <f t="shared" si="783"/>
        <v>736692281.94000006</v>
      </c>
      <c r="L705" s="321">
        <v>21741293.120000001</v>
      </c>
      <c r="M705" s="321">
        <v>70755950.829999998</v>
      </c>
      <c r="N705" s="321">
        <v>214198033.30000001</v>
      </c>
      <c r="O705" s="321"/>
      <c r="P705" s="321"/>
      <c r="Q705" s="321"/>
      <c r="R705" s="305">
        <f t="shared" si="785"/>
        <v>306695277.25</v>
      </c>
      <c r="S705" s="321"/>
      <c r="T705" s="321"/>
      <c r="U705" s="321"/>
      <c r="V705" s="321"/>
      <c r="W705" s="321"/>
      <c r="X705" s="321"/>
      <c r="Y705" s="321"/>
      <c r="Z705" s="321"/>
      <c r="AA705" s="322">
        <f t="shared" si="787"/>
        <v>0</v>
      </c>
      <c r="AB705" s="322">
        <f t="shared" si="788"/>
        <v>306695277.25</v>
      </c>
      <c r="AC705" s="37">
        <f t="shared" si="789"/>
        <v>0.4163139546437909</v>
      </c>
    </row>
    <row r="706" spans="1:29" s="82" customFormat="1" ht="31.5" x14ac:dyDescent="0.2">
      <c r="A706" s="399">
        <v>1</v>
      </c>
      <c r="B706" s="114" t="s">
        <v>196</v>
      </c>
      <c r="C706" s="110" t="s">
        <v>135</v>
      </c>
      <c r="D706" s="320">
        <f>SUM(D707:D709)</f>
        <v>1109589801.9000001</v>
      </c>
      <c r="E706" s="154">
        <f>SUM('ADICIONES  2018'!C706:E706)</f>
        <v>0</v>
      </c>
      <c r="F706" s="320">
        <f t="shared" ref="F706" si="806">SUM(F707:F709)</f>
        <v>0</v>
      </c>
      <c r="G706" s="320">
        <f t="shared" ref="G706:J706" si="807">SUM(G707:G709)</f>
        <v>0</v>
      </c>
      <c r="H706" s="320">
        <f t="shared" si="807"/>
        <v>0</v>
      </c>
      <c r="I706" s="320">
        <f t="shared" si="807"/>
        <v>0</v>
      </c>
      <c r="J706" s="320">
        <f t="shared" si="807"/>
        <v>0</v>
      </c>
      <c r="K706" s="303">
        <f t="shared" si="783"/>
        <v>1109589801.9000001</v>
      </c>
      <c r="L706" s="320">
        <f t="shared" ref="L706:Q706" si="808">SUM(L707:L709)</f>
        <v>98459100</v>
      </c>
      <c r="M706" s="320">
        <f t="shared" si="808"/>
        <v>98202750</v>
      </c>
      <c r="N706" s="320">
        <f t="shared" si="808"/>
        <v>75348801</v>
      </c>
      <c r="O706" s="320">
        <f t="shared" si="808"/>
        <v>0</v>
      </c>
      <c r="P706" s="320">
        <f t="shared" si="808"/>
        <v>0</v>
      </c>
      <c r="Q706" s="320">
        <f t="shared" si="808"/>
        <v>0</v>
      </c>
      <c r="R706" s="303">
        <f t="shared" si="785"/>
        <v>272010651</v>
      </c>
      <c r="S706" s="320">
        <f t="shared" ref="S706:Z706" si="809">SUM(S707:S709)</f>
        <v>0</v>
      </c>
      <c r="T706" s="320">
        <f t="shared" si="809"/>
        <v>0</v>
      </c>
      <c r="U706" s="320">
        <f t="shared" si="809"/>
        <v>0</v>
      </c>
      <c r="V706" s="320">
        <f t="shared" si="809"/>
        <v>0</v>
      </c>
      <c r="W706" s="320">
        <f t="shared" si="809"/>
        <v>0</v>
      </c>
      <c r="X706" s="320">
        <f t="shared" si="809"/>
        <v>0</v>
      </c>
      <c r="Y706" s="320">
        <f t="shared" si="809"/>
        <v>0</v>
      </c>
      <c r="Z706" s="320">
        <f t="shared" si="809"/>
        <v>0</v>
      </c>
      <c r="AA706" s="319">
        <f t="shared" si="787"/>
        <v>0</v>
      </c>
      <c r="AB706" s="319">
        <f t="shared" si="788"/>
        <v>272010651</v>
      </c>
      <c r="AC706" s="108">
        <f t="shared" si="789"/>
        <v>0.2451452334315114</v>
      </c>
    </row>
    <row r="707" spans="1:29" ht="28.5" x14ac:dyDescent="0.2">
      <c r="B707" s="100" t="s">
        <v>197</v>
      </c>
      <c r="C707" s="101" t="s">
        <v>133</v>
      </c>
      <c r="D707" s="321">
        <v>277397450.48000002</v>
      </c>
      <c r="E707" s="387">
        <f>SUM('ADICIONES  2018'!C707:E707)</f>
        <v>0</v>
      </c>
      <c r="F707" s="321"/>
      <c r="G707" s="321"/>
      <c r="H707" s="321"/>
      <c r="I707" s="321"/>
      <c r="J707" s="321"/>
      <c r="K707" s="305">
        <f t="shared" si="783"/>
        <v>277397450.48000002</v>
      </c>
      <c r="L707" s="321">
        <v>24614774.25</v>
      </c>
      <c r="M707" s="321">
        <v>24534560.359999999</v>
      </c>
      <c r="N707" s="321">
        <v>18835720.829999998</v>
      </c>
      <c r="O707" s="321"/>
      <c r="P707" s="321"/>
      <c r="Q707" s="321"/>
      <c r="R707" s="305">
        <f t="shared" si="785"/>
        <v>67985055.439999998</v>
      </c>
      <c r="S707" s="321"/>
      <c r="T707" s="321"/>
      <c r="U707" s="321"/>
      <c r="V707" s="321"/>
      <c r="W707" s="321"/>
      <c r="X707" s="321"/>
      <c r="Y707" s="321"/>
      <c r="Z707" s="321"/>
      <c r="AA707" s="322">
        <f t="shared" si="787"/>
        <v>0</v>
      </c>
      <c r="AB707" s="322">
        <f t="shared" si="788"/>
        <v>67985055.439999998</v>
      </c>
      <c r="AC707" s="37">
        <f t="shared" si="789"/>
        <v>0.24508176020493608</v>
      </c>
    </row>
    <row r="708" spans="1:29" ht="28.5" x14ac:dyDescent="0.2">
      <c r="B708" s="100" t="s">
        <v>197</v>
      </c>
      <c r="C708" s="101" t="s">
        <v>133</v>
      </c>
      <c r="D708" s="321">
        <v>77671286.129999995</v>
      </c>
      <c r="E708" s="387">
        <f>SUM('ADICIONES  2018'!C708:E708)</f>
        <v>0</v>
      </c>
      <c r="F708" s="321"/>
      <c r="G708" s="321"/>
      <c r="H708" s="321"/>
      <c r="I708" s="321"/>
      <c r="J708" s="321"/>
      <c r="K708" s="305">
        <f t="shared" si="783"/>
        <v>77671286.129999995</v>
      </c>
      <c r="L708" s="321">
        <v>6892137.75</v>
      </c>
      <c r="M708" s="321">
        <v>6890439.6399999997</v>
      </c>
      <c r="N708" s="321">
        <v>5293423.1699999981</v>
      </c>
      <c r="O708" s="321"/>
      <c r="P708" s="321"/>
      <c r="Q708" s="321"/>
      <c r="R708" s="305">
        <f t="shared" si="785"/>
        <v>19076000.559999999</v>
      </c>
      <c r="S708" s="321"/>
      <c r="T708" s="321"/>
      <c r="U708" s="321"/>
      <c r="V708" s="321"/>
      <c r="W708" s="321"/>
      <c r="X708" s="321"/>
      <c r="Y708" s="321"/>
      <c r="Z708" s="321"/>
      <c r="AA708" s="322">
        <f t="shared" si="787"/>
        <v>0</v>
      </c>
      <c r="AB708" s="322">
        <f t="shared" si="788"/>
        <v>19076000.559999999</v>
      </c>
      <c r="AC708" s="37">
        <f t="shared" si="789"/>
        <v>0.24559913335376105</v>
      </c>
    </row>
    <row r="709" spans="1:29" s="82" customFormat="1" ht="31.5" x14ac:dyDescent="0.2">
      <c r="A709" s="399"/>
      <c r="B709" s="114" t="s">
        <v>198</v>
      </c>
      <c r="C709" s="110" t="s">
        <v>199</v>
      </c>
      <c r="D709" s="320">
        <f>+D710</f>
        <v>754521065.28999996</v>
      </c>
      <c r="E709" s="154">
        <f>SUM('ADICIONES  2018'!C709:E709)</f>
        <v>0</v>
      </c>
      <c r="F709" s="320">
        <f t="shared" ref="F709:J709" si="810">+F710</f>
        <v>0</v>
      </c>
      <c r="G709" s="320">
        <f t="shared" si="810"/>
        <v>0</v>
      </c>
      <c r="H709" s="320">
        <f t="shared" si="810"/>
        <v>0</v>
      </c>
      <c r="I709" s="320">
        <f t="shared" si="810"/>
        <v>0</v>
      </c>
      <c r="J709" s="320">
        <f t="shared" si="810"/>
        <v>0</v>
      </c>
      <c r="K709" s="303">
        <f t="shared" si="783"/>
        <v>754521065.28999996</v>
      </c>
      <c r="L709" s="320">
        <f t="shared" ref="L709:Q709" si="811">+L710</f>
        <v>66952188</v>
      </c>
      <c r="M709" s="320">
        <f t="shared" si="811"/>
        <v>66777750</v>
      </c>
      <c r="N709" s="320">
        <f t="shared" si="811"/>
        <v>51219657</v>
      </c>
      <c r="O709" s="320">
        <f t="shared" si="811"/>
        <v>0</v>
      </c>
      <c r="P709" s="320">
        <f t="shared" si="811"/>
        <v>0</v>
      </c>
      <c r="Q709" s="320">
        <f t="shared" si="811"/>
        <v>0</v>
      </c>
      <c r="R709" s="303">
        <f t="shared" si="785"/>
        <v>184949595</v>
      </c>
      <c r="S709" s="320">
        <f t="shared" ref="S709:Z709" si="812">+S710</f>
        <v>0</v>
      </c>
      <c r="T709" s="320">
        <f t="shared" si="812"/>
        <v>0</v>
      </c>
      <c r="U709" s="320">
        <f t="shared" si="812"/>
        <v>0</v>
      </c>
      <c r="V709" s="320">
        <f t="shared" si="812"/>
        <v>0</v>
      </c>
      <c r="W709" s="320">
        <f t="shared" si="812"/>
        <v>0</v>
      </c>
      <c r="X709" s="320">
        <f t="shared" si="812"/>
        <v>0</v>
      </c>
      <c r="Y709" s="320">
        <f t="shared" si="812"/>
        <v>0</v>
      </c>
      <c r="Z709" s="320">
        <f t="shared" si="812"/>
        <v>0</v>
      </c>
      <c r="AA709" s="319">
        <f t="shared" si="787"/>
        <v>0</v>
      </c>
      <c r="AB709" s="319">
        <f t="shared" si="788"/>
        <v>184949595</v>
      </c>
      <c r="AC709" s="108">
        <f t="shared" si="789"/>
        <v>0.24512184418458174</v>
      </c>
    </row>
    <row r="710" spans="1:29" x14ac:dyDescent="0.2">
      <c r="A710" s="166"/>
      <c r="B710" s="100" t="s">
        <v>200</v>
      </c>
      <c r="C710" s="101" t="s">
        <v>134</v>
      </c>
      <c r="D710" s="321">
        <v>754521065.28999996</v>
      </c>
      <c r="E710" s="387">
        <f>SUM('ADICIONES  2018'!C710:E710)</f>
        <v>0</v>
      </c>
      <c r="F710" s="321"/>
      <c r="G710" s="321"/>
      <c r="H710" s="321"/>
      <c r="I710" s="321"/>
      <c r="J710" s="321"/>
      <c r="K710" s="305">
        <f t="shared" si="783"/>
        <v>754521065.28999996</v>
      </c>
      <c r="L710" s="321">
        <v>66952188</v>
      </c>
      <c r="M710" s="321">
        <v>66777750</v>
      </c>
      <c r="N710" s="321">
        <v>51219657</v>
      </c>
      <c r="O710" s="321"/>
      <c r="P710" s="321"/>
      <c r="Q710" s="321"/>
      <c r="R710" s="305">
        <f t="shared" si="785"/>
        <v>184949595</v>
      </c>
      <c r="S710" s="321"/>
      <c r="T710" s="321"/>
      <c r="U710" s="321"/>
      <c r="V710" s="321"/>
      <c r="W710" s="321"/>
      <c r="X710" s="321"/>
      <c r="Y710" s="321"/>
      <c r="Z710" s="321"/>
      <c r="AA710" s="322">
        <f t="shared" si="787"/>
        <v>0</v>
      </c>
      <c r="AB710" s="322">
        <f t="shared" si="788"/>
        <v>184949595</v>
      </c>
      <c r="AC710" s="37">
        <f t="shared" si="789"/>
        <v>0.24512184418458174</v>
      </c>
    </row>
    <row r="711" spans="1:29" s="82" customFormat="1" ht="45" hidden="1" x14ac:dyDescent="0.2">
      <c r="A711" s="399">
        <v>1</v>
      </c>
      <c r="B711" s="114" t="s">
        <v>201</v>
      </c>
      <c r="C711" s="103" t="s">
        <v>202</v>
      </c>
      <c r="D711" s="320">
        <f>+D712</f>
        <v>0</v>
      </c>
      <c r="E711" s="387">
        <f>SUM('ADICIONES  2018'!C711:E711)</f>
        <v>0</v>
      </c>
      <c r="F711" s="320">
        <f t="shared" ref="F711:J712" si="813">+F712</f>
        <v>0</v>
      </c>
      <c r="G711" s="320">
        <f t="shared" si="813"/>
        <v>0</v>
      </c>
      <c r="H711" s="320">
        <f t="shared" si="813"/>
        <v>0</v>
      </c>
      <c r="I711" s="320">
        <f t="shared" si="813"/>
        <v>0</v>
      </c>
      <c r="J711" s="320">
        <f t="shared" si="813"/>
        <v>0</v>
      </c>
      <c r="K711" s="303">
        <f t="shared" si="783"/>
        <v>0</v>
      </c>
      <c r="L711" s="320">
        <f t="shared" ref="L711:Q712" si="814">+L712</f>
        <v>0</v>
      </c>
      <c r="M711" s="320">
        <f t="shared" si="814"/>
        <v>0</v>
      </c>
      <c r="N711" s="320">
        <f t="shared" si="814"/>
        <v>0</v>
      </c>
      <c r="O711" s="320">
        <f t="shared" si="814"/>
        <v>0</v>
      </c>
      <c r="P711" s="320">
        <f t="shared" si="814"/>
        <v>0</v>
      </c>
      <c r="Q711" s="320">
        <f t="shared" si="814"/>
        <v>0</v>
      </c>
      <c r="R711" s="303">
        <f t="shared" si="785"/>
        <v>0</v>
      </c>
      <c r="S711" s="320">
        <f t="shared" ref="S711:Z712" si="815">+S712</f>
        <v>0</v>
      </c>
      <c r="T711" s="320">
        <f t="shared" si="815"/>
        <v>0</v>
      </c>
      <c r="U711" s="320">
        <f t="shared" si="815"/>
        <v>0</v>
      </c>
      <c r="V711" s="320">
        <f t="shared" si="815"/>
        <v>0</v>
      </c>
      <c r="W711" s="320">
        <f t="shared" si="815"/>
        <v>0</v>
      </c>
      <c r="X711" s="320">
        <f t="shared" si="815"/>
        <v>0</v>
      </c>
      <c r="Y711" s="320">
        <f t="shared" si="815"/>
        <v>0</v>
      </c>
      <c r="Z711" s="320">
        <f t="shared" si="815"/>
        <v>0</v>
      </c>
      <c r="AA711" s="319">
        <f t="shared" si="787"/>
        <v>0</v>
      </c>
      <c r="AB711" s="319">
        <f t="shared" si="788"/>
        <v>0</v>
      </c>
      <c r="AC711" s="108" t="e">
        <f>+AB711/K711</f>
        <v>#DIV/0!</v>
      </c>
    </row>
    <row r="712" spans="1:29" s="82" customFormat="1" ht="30" hidden="1" x14ac:dyDescent="0.2">
      <c r="A712" s="399"/>
      <c r="B712" s="114" t="s">
        <v>203</v>
      </c>
      <c r="C712" s="103" t="s">
        <v>93</v>
      </c>
      <c r="D712" s="320">
        <f>+D713</f>
        <v>0</v>
      </c>
      <c r="E712" s="387">
        <f>SUM('ADICIONES  2018'!C712:E712)</f>
        <v>0</v>
      </c>
      <c r="F712" s="320">
        <f t="shared" si="813"/>
        <v>0</v>
      </c>
      <c r="G712" s="320">
        <f t="shared" si="813"/>
        <v>0</v>
      </c>
      <c r="H712" s="320">
        <f t="shared" si="813"/>
        <v>0</v>
      </c>
      <c r="I712" s="320">
        <f t="shared" si="813"/>
        <v>0</v>
      </c>
      <c r="J712" s="320">
        <f t="shared" si="813"/>
        <v>0</v>
      </c>
      <c r="K712" s="303">
        <f t="shared" si="783"/>
        <v>0</v>
      </c>
      <c r="L712" s="320">
        <f t="shared" si="814"/>
        <v>0</v>
      </c>
      <c r="M712" s="320">
        <f t="shared" si="814"/>
        <v>0</v>
      </c>
      <c r="N712" s="320">
        <f t="shared" si="814"/>
        <v>0</v>
      </c>
      <c r="O712" s="320">
        <f t="shared" si="814"/>
        <v>0</v>
      </c>
      <c r="P712" s="320">
        <f t="shared" si="814"/>
        <v>0</v>
      </c>
      <c r="Q712" s="320">
        <f t="shared" si="814"/>
        <v>0</v>
      </c>
      <c r="R712" s="303">
        <f t="shared" si="785"/>
        <v>0</v>
      </c>
      <c r="S712" s="320">
        <f t="shared" si="815"/>
        <v>0</v>
      </c>
      <c r="T712" s="320">
        <f t="shared" si="815"/>
        <v>0</v>
      </c>
      <c r="U712" s="320">
        <f t="shared" si="815"/>
        <v>0</v>
      </c>
      <c r="V712" s="320">
        <f t="shared" si="815"/>
        <v>0</v>
      </c>
      <c r="W712" s="320">
        <f t="shared" si="815"/>
        <v>0</v>
      </c>
      <c r="X712" s="320">
        <f t="shared" si="815"/>
        <v>0</v>
      </c>
      <c r="Y712" s="320">
        <f t="shared" si="815"/>
        <v>0</v>
      </c>
      <c r="Z712" s="320">
        <f t="shared" si="815"/>
        <v>0</v>
      </c>
      <c r="AA712" s="319">
        <f t="shared" si="787"/>
        <v>0</v>
      </c>
      <c r="AB712" s="319">
        <f t="shared" si="788"/>
        <v>0</v>
      </c>
      <c r="AC712" s="108" t="e">
        <f t="shared" si="789"/>
        <v>#DIV/0!</v>
      </c>
    </row>
    <row r="713" spans="1:29" s="82" customFormat="1" ht="45" hidden="1" x14ac:dyDescent="0.2">
      <c r="A713" s="399"/>
      <c r="B713" s="114" t="s">
        <v>204</v>
      </c>
      <c r="C713" s="103" t="s">
        <v>136</v>
      </c>
      <c r="D713" s="320">
        <f>+D714+D716</f>
        <v>0</v>
      </c>
      <c r="E713" s="387">
        <f>SUM('ADICIONES  2018'!C713:E713)</f>
        <v>0</v>
      </c>
      <c r="F713" s="320">
        <f t="shared" ref="F713:J713" si="816">+F714+F716</f>
        <v>0</v>
      </c>
      <c r="G713" s="320">
        <f t="shared" si="816"/>
        <v>0</v>
      </c>
      <c r="H713" s="320">
        <f t="shared" si="816"/>
        <v>0</v>
      </c>
      <c r="I713" s="320">
        <f t="shared" si="816"/>
        <v>0</v>
      </c>
      <c r="J713" s="320">
        <f t="shared" si="816"/>
        <v>0</v>
      </c>
      <c r="K713" s="303">
        <f t="shared" si="783"/>
        <v>0</v>
      </c>
      <c r="L713" s="320">
        <f t="shared" ref="L713:Q713" si="817">+L714+L716</f>
        <v>0</v>
      </c>
      <c r="M713" s="320">
        <f t="shared" si="817"/>
        <v>0</v>
      </c>
      <c r="N713" s="320">
        <f t="shared" si="817"/>
        <v>0</v>
      </c>
      <c r="O713" s="320">
        <f t="shared" si="817"/>
        <v>0</v>
      </c>
      <c r="P713" s="320">
        <f t="shared" si="817"/>
        <v>0</v>
      </c>
      <c r="Q713" s="320">
        <f t="shared" si="817"/>
        <v>0</v>
      </c>
      <c r="R713" s="303">
        <f t="shared" si="785"/>
        <v>0</v>
      </c>
      <c r="S713" s="320">
        <f t="shared" ref="S713:Z713" si="818">+S714+S716</f>
        <v>0</v>
      </c>
      <c r="T713" s="320">
        <f t="shared" si="818"/>
        <v>0</v>
      </c>
      <c r="U713" s="320">
        <f t="shared" si="818"/>
        <v>0</v>
      </c>
      <c r="V713" s="320">
        <f t="shared" si="818"/>
        <v>0</v>
      </c>
      <c r="W713" s="320">
        <f t="shared" si="818"/>
        <v>0</v>
      </c>
      <c r="X713" s="320">
        <f t="shared" si="818"/>
        <v>0</v>
      </c>
      <c r="Y713" s="320">
        <f t="shared" si="818"/>
        <v>0</v>
      </c>
      <c r="Z713" s="320">
        <f t="shared" si="818"/>
        <v>0</v>
      </c>
      <c r="AA713" s="319">
        <f t="shared" si="787"/>
        <v>0</v>
      </c>
      <c r="AB713" s="319">
        <f t="shared" si="788"/>
        <v>0</v>
      </c>
      <c r="AC713" s="108" t="e">
        <f t="shared" si="789"/>
        <v>#DIV/0!</v>
      </c>
    </row>
    <row r="714" spans="1:29" s="82" customFormat="1" ht="60" hidden="1" x14ac:dyDescent="0.2">
      <c r="A714" s="399"/>
      <c r="B714" s="114" t="s">
        <v>205</v>
      </c>
      <c r="C714" s="103" t="s">
        <v>137</v>
      </c>
      <c r="D714" s="320">
        <f>+D715</f>
        <v>0</v>
      </c>
      <c r="E714" s="387">
        <f>SUM('ADICIONES  2018'!C714:E714)</f>
        <v>0</v>
      </c>
      <c r="F714" s="320">
        <f t="shared" ref="F714:J714" si="819">+F715</f>
        <v>0</v>
      </c>
      <c r="G714" s="320">
        <f t="shared" si="819"/>
        <v>0</v>
      </c>
      <c r="H714" s="320">
        <f t="shared" si="819"/>
        <v>0</v>
      </c>
      <c r="I714" s="320">
        <f t="shared" si="819"/>
        <v>0</v>
      </c>
      <c r="J714" s="320">
        <f t="shared" si="819"/>
        <v>0</v>
      </c>
      <c r="K714" s="303">
        <f t="shared" si="783"/>
        <v>0</v>
      </c>
      <c r="L714" s="320">
        <f t="shared" ref="L714:Q714" si="820">+L715</f>
        <v>0</v>
      </c>
      <c r="M714" s="320">
        <f t="shared" si="820"/>
        <v>0</v>
      </c>
      <c r="N714" s="320">
        <f t="shared" si="820"/>
        <v>0</v>
      </c>
      <c r="O714" s="320">
        <f t="shared" si="820"/>
        <v>0</v>
      </c>
      <c r="P714" s="320">
        <f t="shared" si="820"/>
        <v>0</v>
      </c>
      <c r="Q714" s="320">
        <f t="shared" si="820"/>
        <v>0</v>
      </c>
      <c r="R714" s="303">
        <f t="shared" si="785"/>
        <v>0</v>
      </c>
      <c r="S714" s="320">
        <f t="shared" ref="S714:Z714" si="821">+S715</f>
        <v>0</v>
      </c>
      <c r="T714" s="320">
        <f t="shared" si="821"/>
        <v>0</v>
      </c>
      <c r="U714" s="320">
        <f t="shared" si="821"/>
        <v>0</v>
      </c>
      <c r="V714" s="320">
        <f t="shared" si="821"/>
        <v>0</v>
      </c>
      <c r="W714" s="320">
        <f t="shared" si="821"/>
        <v>0</v>
      </c>
      <c r="X714" s="320">
        <f t="shared" si="821"/>
        <v>0</v>
      </c>
      <c r="Y714" s="320">
        <f t="shared" si="821"/>
        <v>0</v>
      </c>
      <c r="Z714" s="320">
        <f t="shared" si="821"/>
        <v>0</v>
      </c>
      <c r="AA714" s="319">
        <f t="shared" si="787"/>
        <v>0</v>
      </c>
      <c r="AB714" s="319">
        <f t="shared" si="788"/>
        <v>0</v>
      </c>
      <c r="AC714" s="108" t="e">
        <f t="shared" si="789"/>
        <v>#DIV/0!</v>
      </c>
    </row>
    <row r="715" spans="1:29" s="5" customFormat="1" hidden="1" x14ac:dyDescent="0.2">
      <c r="A715" s="400"/>
      <c r="B715" s="100" t="s">
        <v>206</v>
      </c>
      <c r="C715" s="101" t="s">
        <v>134</v>
      </c>
      <c r="D715" s="321">
        <v>0</v>
      </c>
      <c r="E715" s="387">
        <f>SUM('ADICIONES  2018'!C715:E715)</f>
        <v>0</v>
      </c>
      <c r="F715" s="321"/>
      <c r="G715" s="321"/>
      <c r="H715" s="321"/>
      <c r="I715" s="321"/>
      <c r="J715" s="321"/>
      <c r="K715" s="305">
        <f t="shared" si="783"/>
        <v>0</v>
      </c>
      <c r="L715" s="321"/>
      <c r="M715" s="321">
        <v>0</v>
      </c>
      <c r="N715" s="321"/>
      <c r="O715" s="321"/>
      <c r="P715" s="321"/>
      <c r="Q715" s="321"/>
      <c r="R715" s="305">
        <f t="shared" si="785"/>
        <v>0</v>
      </c>
      <c r="S715" s="321">
        <v>0</v>
      </c>
      <c r="T715" s="321">
        <v>0</v>
      </c>
      <c r="U715" s="321">
        <v>0</v>
      </c>
      <c r="V715" s="321">
        <v>0</v>
      </c>
      <c r="W715" s="321">
        <v>0</v>
      </c>
      <c r="X715" s="321">
        <v>0</v>
      </c>
      <c r="Y715" s="321">
        <v>0</v>
      </c>
      <c r="Z715" s="321">
        <v>0</v>
      </c>
      <c r="AA715" s="322">
        <f t="shared" si="787"/>
        <v>0</v>
      </c>
      <c r="AB715" s="322">
        <f t="shared" si="788"/>
        <v>0</v>
      </c>
      <c r="AC715" s="118" t="e">
        <f t="shared" si="789"/>
        <v>#DIV/0!</v>
      </c>
    </row>
    <row r="716" spans="1:29" s="82" customFormat="1" ht="63" hidden="1" x14ac:dyDescent="0.2">
      <c r="A716" s="399"/>
      <c r="B716" s="114" t="s">
        <v>207</v>
      </c>
      <c r="C716" s="110" t="s">
        <v>208</v>
      </c>
      <c r="D716" s="320">
        <f>+D717</f>
        <v>0</v>
      </c>
      <c r="E716" s="387">
        <f>SUM('ADICIONES  2018'!C716:E716)</f>
        <v>0</v>
      </c>
      <c r="F716" s="320">
        <f t="shared" ref="F716:J716" si="822">+F717</f>
        <v>0</v>
      </c>
      <c r="G716" s="320">
        <f t="shared" si="822"/>
        <v>0</v>
      </c>
      <c r="H716" s="320">
        <f t="shared" si="822"/>
        <v>0</v>
      </c>
      <c r="I716" s="320">
        <f t="shared" si="822"/>
        <v>0</v>
      </c>
      <c r="J716" s="320">
        <f t="shared" si="822"/>
        <v>0</v>
      </c>
      <c r="K716" s="303">
        <f t="shared" si="783"/>
        <v>0</v>
      </c>
      <c r="L716" s="320">
        <f t="shared" ref="L716:Q716" si="823">+L717</f>
        <v>0</v>
      </c>
      <c r="M716" s="320">
        <f t="shared" si="823"/>
        <v>0</v>
      </c>
      <c r="N716" s="320">
        <f t="shared" si="823"/>
        <v>0</v>
      </c>
      <c r="O716" s="320">
        <f t="shared" si="823"/>
        <v>0</v>
      </c>
      <c r="P716" s="320">
        <f t="shared" si="823"/>
        <v>0</v>
      </c>
      <c r="Q716" s="320">
        <f t="shared" si="823"/>
        <v>0</v>
      </c>
      <c r="R716" s="303">
        <f t="shared" si="785"/>
        <v>0</v>
      </c>
      <c r="S716" s="320">
        <f t="shared" ref="S716:Z716" si="824">+S717</f>
        <v>0</v>
      </c>
      <c r="T716" s="320">
        <f t="shared" si="824"/>
        <v>0</v>
      </c>
      <c r="U716" s="320">
        <f t="shared" si="824"/>
        <v>0</v>
      </c>
      <c r="V716" s="320">
        <f t="shared" si="824"/>
        <v>0</v>
      </c>
      <c r="W716" s="320">
        <f t="shared" si="824"/>
        <v>0</v>
      </c>
      <c r="X716" s="320">
        <f t="shared" si="824"/>
        <v>0</v>
      </c>
      <c r="Y716" s="320">
        <f t="shared" si="824"/>
        <v>0</v>
      </c>
      <c r="Z716" s="320">
        <f t="shared" si="824"/>
        <v>0</v>
      </c>
      <c r="AA716" s="319">
        <f t="shared" si="787"/>
        <v>0</v>
      </c>
      <c r="AB716" s="319">
        <f t="shared" si="788"/>
        <v>0</v>
      </c>
      <c r="AC716" s="108" t="e">
        <f t="shared" si="789"/>
        <v>#DIV/0!</v>
      </c>
    </row>
    <row r="717" spans="1:29" s="5" customFormat="1" hidden="1" x14ac:dyDescent="0.2">
      <c r="A717" s="400"/>
      <c r="B717" s="100" t="s">
        <v>209</v>
      </c>
      <c r="C717" s="101" t="s">
        <v>134</v>
      </c>
      <c r="D717" s="321">
        <v>0</v>
      </c>
      <c r="E717" s="387">
        <f>SUM('ADICIONES  2018'!C717:E717)</f>
        <v>0</v>
      </c>
      <c r="F717" s="321"/>
      <c r="G717" s="321"/>
      <c r="H717" s="321"/>
      <c r="I717" s="321"/>
      <c r="J717" s="321"/>
      <c r="K717" s="305">
        <f t="shared" si="783"/>
        <v>0</v>
      </c>
      <c r="L717" s="321"/>
      <c r="M717" s="321">
        <v>0</v>
      </c>
      <c r="N717" s="321"/>
      <c r="O717" s="321"/>
      <c r="P717" s="321"/>
      <c r="Q717" s="321"/>
      <c r="R717" s="305">
        <f t="shared" si="785"/>
        <v>0</v>
      </c>
      <c r="S717" s="321"/>
      <c r="T717" s="321"/>
      <c r="U717" s="321"/>
      <c r="V717" s="321"/>
      <c r="W717" s="321"/>
      <c r="X717" s="321"/>
      <c r="Y717" s="321"/>
      <c r="Z717" s="321"/>
      <c r="AA717" s="322">
        <f t="shared" si="787"/>
        <v>0</v>
      </c>
      <c r="AB717" s="322">
        <f t="shared" si="788"/>
        <v>0</v>
      </c>
      <c r="AC717" s="118" t="e">
        <f t="shared" si="789"/>
        <v>#DIV/0!</v>
      </c>
    </row>
    <row r="718" spans="1:29" s="82" customFormat="1" ht="31.5" x14ac:dyDescent="0.2">
      <c r="A718" s="399">
        <v>1</v>
      </c>
      <c r="B718" s="114" t="s">
        <v>871</v>
      </c>
      <c r="C718" s="110" t="s">
        <v>872</v>
      </c>
      <c r="D718" s="320">
        <f>+D719</f>
        <v>9761476469.2399998</v>
      </c>
      <c r="E718" s="154">
        <f>SUM('ADICIONES  2018'!C718:E718)</f>
        <v>0</v>
      </c>
      <c r="F718" s="320">
        <f t="shared" ref="F718:J718" si="825">+F719</f>
        <v>0</v>
      </c>
      <c r="G718" s="320">
        <f t="shared" si="825"/>
        <v>0</v>
      </c>
      <c r="H718" s="320">
        <f t="shared" si="825"/>
        <v>0</v>
      </c>
      <c r="I718" s="320">
        <f t="shared" si="825"/>
        <v>0</v>
      </c>
      <c r="J718" s="320">
        <f t="shared" si="825"/>
        <v>0</v>
      </c>
      <c r="K718" s="303">
        <f t="shared" si="783"/>
        <v>9761476469.2399998</v>
      </c>
      <c r="L718" s="320">
        <f t="shared" ref="L718:Q718" si="826">+L719</f>
        <v>132744166</v>
      </c>
      <c r="M718" s="320">
        <f t="shared" si="826"/>
        <v>257910681</v>
      </c>
      <c r="N718" s="320">
        <f t="shared" si="826"/>
        <v>236610140</v>
      </c>
      <c r="O718" s="320">
        <f t="shared" si="826"/>
        <v>0</v>
      </c>
      <c r="P718" s="320">
        <f t="shared" si="826"/>
        <v>0</v>
      </c>
      <c r="Q718" s="320">
        <f t="shared" si="826"/>
        <v>0</v>
      </c>
      <c r="R718" s="303">
        <f t="shared" si="785"/>
        <v>627264987</v>
      </c>
      <c r="S718" s="320">
        <f t="shared" ref="S718:Z718" si="827">+S719</f>
        <v>0</v>
      </c>
      <c r="T718" s="320">
        <f t="shared" si="827"/>
        <v>0</v>
      </c>
      <c r="U718" s="320">
        <f t="shared" si="827"/>
        <v>0</v>
      </c>
      <c r="V718" s="320">
        <f t="shared" si="827"/>
        <v>0</v>
      </c>
      <c r="W718" s="320">
        <f t="shared" si="827"/>
        <v>0</v>
      </c>
      <c r="X718" s="320">
        <f t="shared" si="827"/>
        <v>0</v>
      </c>
      <c r="Y718" s="320">
        <f t="shared" si="827"/>
        <v>0</v>
      </c>
      <c r="Z718" s="320">
        <f t="shared" si="827"/>
        <v>0</v>
      </c>
      <c r="AA718" s="319">
        <f t="shared" si="787"/>
        <v>0</v>
      </c>
      <c r="AB718" s="319">
        <f t="shared" si="788"/>
        <v>627264987</v>
      </c>
      <c r="AC718" s="108">
        <f t="shared" si="789"/>
        <v>6.4259232604474747E-2</v>
      </c>
    </row>
    <row r="719" spans="1:29" s="82" customFormat="1" ht="31.5" x14ac:dyDescent="0.2">
      <c r="A719" s="399"/>
      <c r="B719" s="114" t="s">
        <v>210</v>
      </c>
      <c r="C719" s="110" t="s">
        <v>873</v>
      </c>
      <c r="D719" s="320">
        <f>SUM(D720:D722)</f>
        <v>9761476469.2399998</v>
      </c>
      <c r="E719" s="387">
        <f>SUM('ADICIONES  2018'!C719:E719)</f>
        <v>0</v>
      </c>
      <c r="F719" s="320">
        <f t="shared" ref="F719" si="828">SUM(F720:F722)</f>
        <v>0</v>
      </c>
      <c r="G719" s="320">
        <f t="shared" ref="G719:J719" si="829">SUM(G720:G722)</f>
        <v>0</v>
      </c>
      <c r="H719" s="320">
        <f t="shared" si="829"/>
        <v>0</v>
      </c>
      <c r="I719" s="320">
        <f t="shared" si="829"/>
        <v>0</v>
      </c>
      <c r="J719" s="320">
        <f t="shared" si="829"/>
        <v>0</v>
      </c>
      <c r="K719" s="303">
        <f t="shared" si="783"/>
        <v>9761476469.2399998</v>
      </c>
      <c r="L719" s="320">
        <f t="shared" ref="L719:Q719" si="830">SUM(L720:L722)</f>
        <v>132744166</v>
      </c>
      <c r="M719" s="320">
        <f t="shared" si="830"/>
        <v>257910681</v>
      </c>
      <c r="N719" s="320">
        <f t="shared" si="830"/>
        <v>236610140</v>
      </c>
      <c r="O719" s="320">
        <f t="shared" si="830"/>
        <v>0</v>
      </c>
      <c r="P719" s="320">
        <f t="shared" si="830"/>
        <v>0</v>
      </c>
      <c r="Q719" s="320">
        <f t="shared" si="830"/>
        <v>0</v>
      </c>
      <c r="R719" s="303">
        <f t="shared" si="785"/>
        <v>627264987</v>
      </c>
      <c r="S719" s="320">
        <f t="shared" ref="S719:Z719" si="831">SUM(S720:S722)</f>
        <v>0</v>
      </c>
      <c r="T719" s="320">
        <f t="shared" si="831"/>
        <v>0</v>
      </c>
      <c r="U719" s="320">
        <f t="shared" si="831"/>
        <v>0</v>
      </c>
      <c r="V719" s="320">
        <f t="shared" si="831"/>
        <v>0</v>
      </c>
      <c r="W719" s="320">
        <f t="shared" si="831"/>
        <v>0</v>
      </c>
      <c r="X719" s="320">
        <f t="shared" si="831"/>
        <v>0</v>
      </c>
      <c r="Y719" s="320">
        <f t="shared" si="831"/>
        <v>0</v>
      </c>
      <c r="Z719" s="320">
        <f t="shared" si="831"/>
        <v>0</v>
      </c>
      <c r="AA719" s="319">
        <f t="shared" si="787"/>
        <v>0</v>
      </c>
      <c r="AB719" s="319">
        <f t="shared" si="788"/>
        <v>627264987</v>
      </c>
      <c r="AC719" s="108">
        <f t="shared" si="789"/>
        <v>6.4259232604474747E-2</v>
      </c>
    </row>
    <row r="720" spans="1:29" ht="28.5" x14ac:dyDescent="0.2">
      <c r="B720" s="100" t="s">
        <v>211</v>
      </c>
      <c r="C720" s="101" t="s">
        <v>133</v>
      </c>
      <c r="D720" s="321">
        <v>2440369117.3099999</v>
      </c>
      <c r="E720" s="387">
        <f>SUM('ADICIONES  2018'!C720:E720)</f>
        <v>0</v>
      </c>
      <c r="F720" s="321"/>
      <c r="G720" s="321"/>
      <c r="H720" s="321"/>
      <c r="I720" s="321"/>
      <c r="J720" s="321"/>
      <c r="K720" s="305">
        <f t="shared" si="783"/>
        <v>2440369117.3099999</v>
      </c>
      <c r="L720" s="321">
        <v>33186041.5</v>
      </c>
      <c r="M720" s="321">
        <v>64654647</v>
      </c>
      <c r="N720" s="321">
        <v>54964396.5</v>
      </c>
      <c r="O720" s="321"/>
      <c r="P720" s="321"/>
      <c r="Q720" s="321"/>
      <c r="R720" s="305">
        <f t="shared" si="785"/>
        <v>152805085</v>
      </c>
      <c r="S720" s="321"/>
      <c r="T720" s="321"/>
      <c r="U720" s="321"/>
      <c r="V720" s="321"/>
      <c r="W720" s="321"/>
      <c r="X720" s="321"/>
      <c r="Y720" s="321"/>
      <c r="Z720" s="321"/>
      <c r="AA720" s="322">
        <f t="shared" si="787"/>
        <v>0</v>
      </c>
      <c r="AB720" s="322">
        <f t="shared" si="788"/>
        <v>152805085</v>
      </c>
      <c r="AC720" s="37">
        <f t="shared" si="789"/>
        <v>6.2615562504919689E-2</v>
      </c>
    </row>
    <row r="721" spans="1:29" ht="42.75" x14ac:dyDescent="0.2">
      <c r="B721" s="100" t="s">
        <v>212</v>
      </c>
      <c r="C721" s="101" t="s">
        <v>138</v>
      </c>
      <c r="D721" s="321">
        <v>2440369117.3099999</v>
      </c>
      <c r="E721" s="387">
        <f>SUM('ADICIONES  2018'!C721:E721)</f>
        <v>0</v>
      </c>
      <c r="F721" s="321"/>
      <c r="G721" s="321"/>
      <c r="H721" s="321"/>
      <c r="I721" s="321"/>
      <c r="J721" s="321"/>
      <c r="K721" s="305">
        <f t="shared" si="783"/>
        <v>2440369117.3099999</v>
      </c>
      <c r="L721" s="321">
        <v>33186041.5</v>
      </c>
      <c r="M721" s="321">
        <v>64300557</v>
      </c>
      <c r="N721" s="321">
        <v>54964396.5</v>
      </c>
      <c r="O721" s="321"/>
      <c r="P721" s="321"/>
      <c r="Q721" s="321"/>
      <c r="R721" s="305">
        <f t="shared" si="785"/>
        <v>152450995</v>
      </c>
      <c r="S721" s="321"/>
      <c r="T721" s="321"/>
      <c r="U721" s="321"/>
      <c r="V721" s="321"/>
      <c r="W721" s="321"/>
      <c r="X721" s="321"/>
      <c r="Y721" s="321"/>
      <c r="Z721" s="321"/>
      <c r="AA721" s="322">
        <f t="shared" si="787"/>
        <v>0</v>
      </c>
      <c r="AB721" s="322">
        <f t="shared" si="788"/>
        <v>152450995</v>
      </c>
      <c r="AC721" s="37">
        <f t="shared" si="789"/>
        <v>6.2470465602369837E-2</v>
      </c>
    </row>
    <row r="722" spans="1:29" s="82" customFormat="1" ht="31.5" x14ac:dyDescent="0.2">
      <c r="A722" s="399"/>
      <c r="B722" s="114" t="s">
        <v>213</v>
      </c>
      <c r="C722" s="110" t="s">
        <v>101</v>
      </c>
      <c r="D722" s="320">
        <f>+D723</f>
        <v>4880738234.6199999</v>
      </c>
      <c r="E722" s="154">
        <f>SUM('ADICIONES  2018'!C722:E722)</f>
        <v>0</v>
      </c>
      <c r="F722" s="320">
        <f t="shared" ref="F722:J722" si="832">+F723</f>
        <v>0</v>
      </c>
      <c r="G722" s="320">
        <f t="shared" si="832"/>
        <v>0</v>
      </c>
      <c r="H722" s="320">
        <f t="shared" si="832"/>
        <v>0</v>
      </c>
      <c r="I722" s="320">
        <f t="shared" si="832"/>
        <v>0</v>
      </c>
      <c r="J722" s="320">
        <f t="shared" si="832"/>
        <v>0</v>
      </c>
      <c r="K722" s="303">
        <f t="shared" si="783"/>
        <v>4880738234.6199999</v>
      </c>
      <c r="L722" s="320">
        <f t="shared" ref="L722:Q722" si="833">+L723</f>
        <v>66372083</v>
      </c>
      <c r="M722" s="320">
        <f t="shared" si="833"/>
        <v>128955477</v>
      </c>
      <c r="N722" s="320">
        <f t="shared" si="833"/>
        <v>126681347</v>
      </c>
      <c r="O722" s="320">
        <f t="shared" si="833"/>
        <v>0</v>
      </c>
      <c r="P722" s="320">
        <f t="shared" si="833"/>
        <v>0</v>
      </c>
      <c r="Q722" s="320">
        <f t="shared" si="833"/>
        <v>0</v>
      </c>
      <c r="R722" s="303">
        <f t="shared" si="785"/>
        <v>322008907</v>
      </c>
      <c r="S722" s="320">
        <f t="shared" ref="S722:Z722" si="834">+S723</f>
        <v>0</v>
      </c>
      <c r="T722" s="320">
        <f t="shared" si="834"/>
        <v>0</v>
      </c>
      <c r="U722" s="320">
        <f t="shared" si="834"/>
        <v>0</v>
      </c>
      <c r="V722" s="320">
        <f t="shared" si="834"/>
        <v>0</v>
      </c>
      <c r="W722" s="320">
        <f t="shared" si="834"/>
        <v>0</v>
      </c>
      <c r="X722" s="320">
        <f t="shared" si="834"/>
        <v>0</v>
      </c>
      <c r="Y722" s="320">
        <f t="shared" si="834"/>
        <v>0</v>
      </c>
      <c r="Z722" s="320">
        <f t="shared" si="834"/>
        <v>0</v>
      </c>
      <c r="AA722" s="319">
        <f t="shared" si="787"/>
        <v>0</v>
      </c>
      <c r="AB722" s="319">
        <f t="shared" si="788"/>
        <v>322008907</v>
      </c>
      <c r="AC722" s="108">
        <f t="shared" si="789"/>
        <v>6.5975451155304718E-2</v>
      </c>
    </row>
    <row r="723" spans="1:29" x14ac:dyDescent="0.2">
      <c r="B723" s="100" t="s">
        <v>214</v>
      </c>
      <c r="C723" s="101" t="s">
        <v>134</v>
      </c>
      <c r="D723" s="321">
        <v>4880738234.6199999</v>
      </c>
      <c r="E723" s="387">
        <f>SUM('ADICIONES  2018'!C723:E723)</f>
        <v>0</v>
      </c>
      <c r="F723" s="321"/>
      <c r="G723" s="321"/>
      <c r="H723" s="321"/>
      <c r="I723" s="321"/>
      <c r="J723" s="321"/>
      <c r="K723" s="305">
        <f t="shared" si="783"/>
        <v>4880738234.6199999</v>
      </c>
      <c r="L723" s="321">
        <v>66372083</v>
      </c>
      <c r="M723" s="321">
        <v>128955477</v>
      </c>
      <c r="N723" s="321">
        <v>126681347</v>
      </c>
      <c r="O723" s="321"/>
      <c r="P723" s="321"/>
      <c r="Q723" s="321"/>
      <c r="R723" s="305">
        <f t="shared" si="785"/>
        <v>322008907</v>
      </c>
      <c r="S723" s="321"/>
      <c r="T723" s="321"/>
      <c r="U723" s="321"/>
      <c r="V723" s="321"/>
      <c r="W723" s="321"/>
      <c r="X723" s="321"/>
      <c r="Y723" s="321"/>
      <c r="Z723" s="321"/>
      <c r="AA723" s="322">
        <f t="shared" si="787"/>
        <v>0</v>
      </c>
      <c r="AB723" s="322">
        <f t="shared" si="788"/>
        <v>322008907</v>
      </c>
      <c r="AC723" s="37">
        <f t="shared" si="789"/>
        <v>6.5975451155304718E-2</v>
      </c>
    </row>
    <row r="724" spans="1:29" s="82" customFormat="1" ht="47.25" x14ac:dyDescent="0.2">
      <c r="A724" s="399">
        <v>1</v>
      </c>
      <c r="B724" s="114" t="s">
        <v>219</v>
      </c>
      <c r="C724" s="83" t="s">
        <v>139</v>
      </c>
      <c r="D724" s="320">
        <f>+D725+D730</f>
        <v>24610597279.489998</v>
      </c>
      <c r="E724" s="154">
        <f>SUM('ADICIONES  2018'!C724:E724)</f>
        <v>0</v>
      </c>
      <c r="F724" s="320">
        <f t="shared" ref="F724:J724" si="835">+F725+F730</f>
        <v>0</v>
      </c>
      <c r="G724" s="320">
        <f t="shared" si="835"/>
        <v>0</v>
      </c>
      <c r="H724" s="320">
        <f t="shared" si="835"/>
        <v>0</v>
      </c>
      <c r="I724" s="320">
        <f t="shared" si="835"/>
        <v>0</v>
      </c>
      <c r="J724" s="320">
        <f t="shared" si="835"/>
        <v>0</v>
      </c>
      <c r="K724" s="303">
        <f t="shared" si="783"/>
        <v>24610597279.489998</v>
      </c>
      <c r="L724" s="320">
        <f t="shared" ref="L724:Q724" si="836">+L725+L730</f>
        <v>50878000</v>
      </c>
      <c r="M724" s="320">
        <f t="shared" si="836"/>
        <v>2376137837</v>
      </c>
      <c r="N724" s="320">
        <f t="shared" si="836"/>
        <v>1635269000</v>
      </c>
      <c r="O724" s="320">
        <f t="shared" si="836"/>
        <v>0</v>
      </c>
      <c r="P724" s="320">
        <f t="shared" si="836"/>
        <v>0</v>
      </c>
      <c r="Q724" s="320">
        <f t="shared" si="836"/>
        <v>0</v>
      </c>
      <c r="R724" s="303">
        <f t="shared" si="785"/>
        <v>4062284837</v>
      </c>
      <c r="S724" s="320">
        <f t="shared" ref="S724:Z724" si="837">+S725+S730</f>
        <v>0</v>
      </c>
      <c r="T724" s="320">
        <f t="shared" si="837"/>
        <v>0</v>
      </c>
      <c r="U724" s="320">
        <f t="shared" si="837"/>
        <v>0</v>
      </c>
      <c r="V724" s="320">
        <f t="shared" si="837"/>
        <v>0</v>
      </c>
      <c r="W724" s="320">
        <f t="shared" si="837"/>
        <v>0</v>
      </c>
      <c r="X724" s="320">
        <f t="shared" si="837"/>
        <v>0</v>
      </c>
      <c r="Y724" s="320">
        <f t="shared" si="837"/>
        <v>0</v>
      </c>
      <c r="Z724" s="320">
        <f t="shared" si="837"/>
        <v>0</v>
      </c>
      <c r="AA724" s="319">
        <f t="shared" si="787"/>
        <v>0</v>
      </c>
      <c r="AB724" s="319">
        <f t="shared" si="788"/>
        <v>4062284837</v>
      </c>
      <c r="AC724" s="108">
        <f t="shared" si="789"/>
        <v>0.16506242375456001</v>
      </c>
    </row>
    <row r="725" spans="1:29" s="82" customFormat="1" ht="63" x14ac:dyDescent="0.2">
      <c r="A725" s="399"/>
      <c r="B725" s="114" t="s">
        <v>220</v>
      </c>
      <c r="C725" s="110" t="s">
        <v>221</v>
      </c>
      <c r="D725" s="320">
        <f>SUM(D726:D728)</f>
        <v>24131337067.799999</v>
      </c>
      <c r="E725" s="154">
        <f>SUM('ADICIONES  2018'!C725:E725)</f>
        <v>0</v>
      </c>
      <c r="F725" s="320">
        <f t="shared" ref="F725" si="838">SUM(F726:F728)</f>
        <v>0</v>
      </c>
      <c r="G725" s="320">
        <f t="shared" ref="G725" si="839">SUM(G726:G728)</f>
        <v>0</v>
      </c>
      <c r="H725" s="320">
        <f t="shared" ref="H725" si="840">SUM(H726:H728)</f>
        <v>0</v>
      </c>
      <c r="I725" s="320">
        <f t="shared" ref="I725:J725" si="841">SUM(I726:I728)</f>
        <v>0</v>
      </c>
      <c r="J725" s="320">
        <f t="shared" si="841"/>
        <v>0</v>
      </c>
      <c r="K725" s="303">
        <f t="shared" si="783"/>
        <v>24131337067.799999</v>
      </c>
      <c r="L725" s="320">
        <f t="shared" ref="L725:Q725" si="842">SUM(L726:L728)</f>
        <v>50878000</v>
      </c>
      <c r="M725" s="320">
        <f t="shared" si="842"/>
        <v>2319142000</v>
      </c>
      <c r="N725" s="320">
        <f t="shared" si="842"/>
        <v>1558509750</v>
      </c>
      <c r="O725" s="320">
        <f t="shared" si="842"/>
        <v>0</v>
      </c>
      <c r="P725" s="320">
        <f t="shared" si="842"/>
        <v>0</v>
      </c>
      <c r="Q725" s="320">
        <f t="shared" si="842"/>
        <v>0</v>
      </c>
      <c r="R725" s="303">
        <f t="shared" si="785"/>
        <v>3928529750</v>
      </c>
      <c r="S725" s="320">
        <f t="shared" ref="S725:Z725" si="843">SUM(S726:S728)</f>
        <v>0</v>
      </c>
      <c r="T725" s="320">
        <f t="shared" si="843"/>
        <v>0</v>
      </c>
      <c r="U725" s="320">
        <f t="shared" si="843"/>
        <v>0</v>
      </c>
      <c r="V725" s="320">
        <f t="shared" si="843"/>
        <v>0</v>
      </c>
      <c r="W725" s="320">
        <f t="shared" si="843"/>
        <v>0</v>
      </c>
      <c r="X725" s="320">
        <f t="shared" si="843"/>
        <v>0</v>
      </c>
      <c r="Y725" s="320">
        <f t="shared" si="843"/>
        <v>0</v>
      </c>
      <c r="Z725" s="320">
        <f t="shared" si="843"/>
        <v>0</v>
      </c>
      <c r="AA725" s="319">
        <f t="shared" si="787"/>
        <v>0</v>
      </c>
      <c r="AB725" s="319">
        <f t="shared" si="788"/>
        <v>3928529750</v>
      </c>
      <c r="AC725" s="108">
        <f t="shared" si="789"/>
        <v>0.16279784824861987</v>
      </c>
    </row>
    <row r="726" spans="1:29" ht="28.5" x14ac:dyDescent="0.2">
      <c r="B726" s="100" t="s">
        <v>222</v>
      </c>
      <c r="C726" s="101" t="s">
        <v>133</v>
      </c>
      <c r="D726" s="321">
        <v>6032834266.9499998</v>
      </c>
      <c r="E726" s="387">
        <f>SUM('ADICIONES  2018'!C726:E726)</f>
        <v>0</v>
      </c>
      <c r="F726" s="321"/>
      <c r="G726" s="321"/>
      <c r="H726" s="321"/>
      <c r="I726" s="321"/>
      <c r="J726" s="321"/>
      <c r="K726" s="305">
        <f t="shared" si="783"/>
        <v>6032834266.9499998</v>
      </c>
      <c r="L726" s="321">
        <v>12719500</v>
      </c>
      <c r="M726" s="321">
        <v>579785500</v>
      </c>
      <c r="N726" s="321">
        <v>389120250</v>
      </c>
      <c r="O726" s="321"/>
      <c r="P726" s="321"/>
      <c r="Q726" s="321"/>
      <c r="R726" s="305">
        <f t="shared" si="785"/>
        <v>981625250</v>
      </c>
      <c r="S726" s="321"/>
      <c r="T726" s="321"/>
      <c r="U726" s="321"/>
      <c r="V726" s="321"/>
      <c r="W726" s="321"/>
      <c r="X726" s="321"/>
      <c r="Y726" s="321"/>
      <c r="Z726" s="321"/>
      <c r="AA726" s="322">
        <f t="shared" si="787"/>
        <v>0</v>
      </c>
      <c r="AB726" s="322">
        <f t="shared" si="788"/>
        <v>981625250</v>
      </c>
      <c r="AC726" s="37">
        <f t="shared" si="789"/>
        <v>0.16271377706788506</v>
      </c>
    </row>
    <row r="727" spans="1:29" ht="42.75" x14ac:dyDescent="0.2">
      <c r="B727" s="100" t="s">
        <v>223</v>
      </c>
      <c r="C727" s="101" t="s">
        <v>138</v>
      </c>
      <c r="D727" s="321">
        <v>6032834266.9499998</v>
      </c>
      <c r="E727" s="387">
        <f>SUM('ADICIONES  2018'!C727:E727)</f>
        <v>0</v>
      </c>
      <c r="F727" s="321"/>
      <c r="G727" s="321"/>
      <c r="H727" s="321"/>
      <c r="I727" s="321"/>
      <c r="J727" s="321"/>
      <c r="K727" s="305">
        <f t="shared" si="783"/>
        <v>6032834266.9499998</v>
      </c>
      <c r="L727" s="321">
        <v>12719500</v>
      </c>
      <c r="M727" s="321">
        <v>579785500</v>
      </c>
      <c r="N727" s="321">
        <v>397339500</v>
      </c>
      <c r="O727" s="321"/>
      <c r="P727" s="321"/>
      <c r="Q727" s="321"/>
      <c r="R727" s="305">
        <f t="shared" si="785"/>
        <v>989844500</v>
      </c>
      <c r="S727" s="321"/>
      <c r="T727" s="321"/>
      <c r="U727" s="321"/>
      <c r="V727" s="321"/>
      <c r="W727" s="321"/>
      <c r="X727" s="321"/>
      <c r="Y727" s="321"/>
      <c r="Z727" s="321"/>
      <c r="AA727" s="322">
        <f t="shared" si="787"/>
        <v>0</v>
      </c>
      <c r="AB727" s="322">
        <f t="shared" si="788"/>
        <v>989844500</v>
      </c>
      <c r="AC727" s="37">
        <f t="shared" si="789"/>
        <v>0.16407619639457333</v>
      </c>
    </row>
    <row r="728" spans="1:29" s="82" customFormat="1" ht="31.5" x14ac:dyDescent="0.2">
      <c r="A728" s="399"/>
      <c r="B728" s="114" t="s">
        <v>224</v>
      </c>
      <c r="C728" s="110" t="s">
        <v>140</v>
      </c>
      <c r="D728" s="320">
        <f>+D729</f>
        <v>12065668533.9</v>
      </c>
      <c r="E728" s="154">
        <f>SUM('ADICIONES  2018'!C728:E728)</f>
        <v>0</v>
      </c>
      <c r="F728" s="320">
        <f t="shared" ref="F728:J728" si="844">+F729</f>
        <v>0</v>
      </c>
      <c r="G728" s="320">
        <f t="shared" si="844"/>
        <v>0</v>
      </c>
      <c r="H728" s="320">
        <f t="shared" si="844"/>
        <v>0</v>
      </c>
      <c r="I728" s="320">
        <f t="shared" si="844"/>
        <v>0</v>
      </c>
      <c r="J728" s="320">
        <f t="shared" si="844"/>
        <v>0</v>
      </c>
      <c r="K728" s="303">
        <f t="shared" si="783"/>
        <v>12065668533.9</v>
      </c>
      <c r="L728" s="320">
        <f t="shared" ref="L728:Q728" si="845">+L729</f>
        <v>25439000</v>
      </c>
      <c r="M728" s="320">
        <f t="shared" si="845"/>
        <v>1159571000</v>
      </c>
      <c r="N728" s="320">
        <f t="shared" si="845"/>
        <v>772050000</v>
      </c>
      <c r="O728" s="320">
        <f t="shared" si="845"/>
        <v>0</v>
      </c>
      <c r="P728" s="320">
        <f t="shared" si="845"/>
        <v>0</v>
      </c>
      <c r="Q728" s="320">
        <f t="shared" si="845"/>
        <v>0</v>
      </c>
      <c r="R728" s="303">
        <f t="shared" si="785"/>
        <v>1957060000</v>
      </c>
      <c r="S728" s="320">
        <f t="shared" ref="S728:Z728" si="846">+S729</f>
        <v>0</v>
      </c>
      <c r="T728" s="320">
        <f t="shared" si="846"/>
        <v>0</v>
      </c>
      <c r="U728" s="320">
        <f t="shared" si="846"/>
        <v>0</v>
      </c>
      <c r="V728" s="320">
        <f t="shared" si="846"/>
        <v>0</v>
      </c>
      <c r="W728" s="320">
        <f t="shared" si="846"/>
        <v>0</v>
      </c>
      <c r="X728" s="320">
        <f t="shared" si="846"/>
        <v>0</v>
      </c>
      <c r="Y728" s="320">
        <f t="shared" si="846"/>
        <v>0</v>
      </c>
      <c r="Z728" s="320">
        <f t="shared" si="846"/>
        <v>0</v>
      </c>
      <c r="AA728" s="319">
        <f t="shared" si="787"/>
        <v>0</v>
      </c>
      <c r="AB728" s="319">
        <f t="shared" si="788"/>
        <v>1957060000</v>
      </c>
      <c r="AC728" s="108">
        <f t="shared" si="789"/>
        <v>0.16220070976601056</v>
      </c>
    </row>
    <row r="729" spans="1:29" s="21" customFormat="1" x14ac:dyDescent="0.2">
      <c r="A729" s="95"/>
      <c r="B729" s="116" t="s">
        <v>1724</v>
      </c>
      <c r="C729" s="101" t="s">
        <v>134</v>
      </c>
      <c r="D729" s="321">
        <v>12065668533.9</v>
      </c>
      <c r="E729" s="387">
        <f>SUM('ADICIONES  2018'!C729:E729)</f>
        <v>0</v>
      </c>
      <c r="F729" s="321"/>
      <c r="G729" s="321"/>
      <c r="H729" s="321"/>
      <c r="I729" s="321"/>
      <c r="J729" s="321"/>
      <c r="K729" s="307">
        <f t="shared" si="783"/>
        <v>12065668533.9</v>
      </c>
      <c r="L729" s="321">
        <v>25439000</v>
      </c>
      <c r="M729" s="321">
        <v>1159571000</v>
      </c>
      <c r="N729" s="321">
        <v>772050000</v>
      </c>
      <c r="O729" s="321"/>
      <c r="P729" s="321"/>
      <c r="Q729" s="321"/>
      <c r="R729" s="307">
        <f t="shared" si="785"/>
        <v>1957060000</v>
      </c>
      <c r="S729" s="321"/>
      <c r="T729" s="321"/>
      <c r="U729" s="321"/>
      <c r="V729" s="321"/>
      <c r="W729" s="321"/>
      <c r="X729" s="321"/>
      <c r="Y729" s="321"/>
      <c r="Z729" s="321"/>
      <c r="AA729" s="323">
        <f t="shared" si="787"/>
        <v>0</v>
      </c>
      <c r="AB729" s="323">
        <f t="shared" si="788"/>
        <v>1957060000</v>
      </c>
      <c r="AC729" s="118">
        <f t="shared" si="789"/>
        <v>0.16220070976601056</v>
      </c>
    </row>
    <row r="730" spans="1:29" s="5" customFormat="1" ht="45" x14ac:dyDescent="0.2">
      <c r="A730" s="166"/>
      <c r="B730" s="102" t="s">
        <v>225</v>
      </c>
      <c r="C730" s="103" t="s">
        <v>141</v>
      </c>
      <c r="D730" s="320">
        <f>SUM(D731:D733)</f>
        <v>479260211.69</v>
      </c>
      <c r="E730" s="154">
        <f>SUM('ADICIONES  2018'!C730:E730)</f>
        <v>0</v>
      </c>
      <c r="F730" s="320">
        <f t="shared" ref="F730" si="847">SUM(F731:F733)</f>
        <v>0</v>
      </c>
      <c r="G730" s="320">
        <f t="shared" ref="G730:J730" si="848">SUM(G731:G733)</f>
        <v>0</v>
      </c>
      <c r="H730" s="320">
        <f t="shared" si="848"/>
        <v>0</v>
      </c>
      <c r="I730" s="320">
        <f t="shared" si="848"/>
        <v>0</v>
      </c>
      <c r="J730" s="320">
        <f t="shared" si="848"/>
        <v>0</v>
      </c>
      <c r="K730" s="309">
        <f t="shared" si="783"/>
        <v>479260211.69</v>
      </c>
      <c r="L730" s="320">
        <f t="shared" ref="L730:Q730" si="849">SUM(L731:L733)</f>
        <v>0</v>
      </c>
      <c r="M730" s="320">
        <f t="shared" si="849"/>
        <v>56995837</v>
      </c>
      <c r="N730" s="320">
        <f t="shared" si="849"/>
        <v>76759250</v>
      </c>
      <c r="O730" s="320">
        <f t="shared" si="849"/>
        <v>0</v>
      </c>
      <c r="P730" s="320">
        <f t="shared" si="849"/>
        <v>0</v>
      </c>
      <c r="Q730" s="320">
        <f t="shared" si="849"/>
        <v>0</v>
      </c>
      <c r="R730" s="309">
        <f t="shared" si="785"/>
        <v>133755087</v>
      </c>
      <c r="S730" s="320">
        <f t="shared" ref="S730:Z730" si="850">SUM(S731:S733)</f>
        <v>0</v>
      </c>
      <c r="T730" s="320">
        <f t="shared" si="850"/>
        <v>0</v>
      </c>
      <c r="U730" s="320">
        <f t="shared" si="850"/>
        <v>0</v>
      </c>
      <c r="V730" s="320">
        <f t="shared" si="850"/>
        <v>0</v>
      </c>
      <c r="W730" s="320">
        <f t="shared" si="850"/>
        <v>0</v>
      </c>
      <c r="X730" s="320">
        <f t="shared" si="850"/>
        <v>0</v>
      </c>
      <c r="Y730" s="320">
        <f t="shared" si="850"/>
        <v>0</v>
      </c>
      <c r="Z730" s="320">
        <f t="shared" si="850"/>
        <v>0</v>
      </c>
      <c r="AA730" s="324">
        <f t="shared" si="787"/>
        <v>0</v>
      </c>
      <c r="AB730" s="324">
        <f t="shared" si="788"/>
        <v>133755087</v>
      </c>
      <c r="AC730" s="36">
        <f t="shared" si="789"/>
        <v>0.27908656662388831</v>
      </c>
    </row>
    <row r="731" spans="1:29" ht="28.5" x14ac:dyDescent="0.2">
      <c r="B731" s="116" t="s">
        <v>226</v>
      </c>
      <c r="C731" s="101" t="s">
        <v>133</v>
      </c>
      <c r="D731" s="321">
        <v>119815052.92</v>
      </c>
      <c r="E731" s="387">
        <f>SUM('ADICIONES  2018'!C731:E731)</f>
        <v>0</v>
      </c>
      <c r="F731" s="321"/>
      <c r="G731" s="321"/>
      <c r="H731" s="321"/>
      <c r="I731" s="321"/>
      <c r="J731" s="321"/>
      <c r="K731" s="305">
        <f t="shared" si="783"/>
        <v>119815052.92</v>
      </c>
      <c r="L731" s="321">
        <v>0</v>
      </c>
      <c r="M731" s="321">
        <v>14248959.25</v>
      </c>
      <c r="N731" s="321">
        <v>30904000</v>
      </c>
      <c r="O731" s="321"/>
      <c r="P731" s="321"/>
      <c r="Q731" s="321"/>
      <c r="R731" s="305">
        <f t="shared" si="785"/>
        <v>45152959.25</v>
      </c>
      <c r="S731" s="321"/>
      <c r="T731" s="321"/>
      <c r="U731" s="321"/>
      <c r="V731" s="321"/>
      <c r="W731" s="321"/>
      <c r="X731" s="321"/>
      <c r="Y731" s="321"/>
      <c r="Z731" s="321"/>
      <c r="AA731" s="322">
        <f t="shared" si="787"/>
        <v>0</v>
      </c>
      <c r="AB731" s="322">
        <f t="shared" si="788"/>
        <v>45152959.25</v>
      </c>
      <c r="AC731" s="37">
        <f t="shared" si="789"/>
        <v>0.37685547975468858</v>
      </c>
    </row>
    <row r="732" spans="1:29" s="21" customFormat="1" ht="45" x14ac:dyDescent="0.2">
      <c r="A732" s="95"/>
      <c r="B732" s="116" t="s">
        <v>227</v>
      </c>
      <c r="C732" s="117" t="s">
        <v>138</v>
      </c>
      <c r="D732" s="321">
        <v>119815052.92</v>
      </c>
      <c r="E732" s="387">
        <f>SUM('ADICIONES  2018'!C732:E732)</f>
        <v>0</v>
      </c>
      <c r="F732" s="321"/>
      <c r="G732" s="321"/>
      <c r="H732" s="321"/>
      <c r="I732" s="321"/>
      <c r="J732" s="321"/>
      <c r="K732" s="307">
        <f t="shared" si="783"/>
        <v>119815052.92</v>
      </c>
      <c r="L732" s="321">
        <v>0</v>
      </c>
      <c r="M732" s="321">
        <v>14248959.25</v>
      </c>
      <c r="N732" s="321">
        <v>22684750</v>
      </c>
      <c r="O732" s="321"/>
      <c r="P732" s="321"/>
      <c r="Q732" s="321"/>
      <c r="R732" s="307">
        <f t="shared" si="785"/>
        <v>36933709.25</v>
      </c>
      <c r="S732" s="321"/>
      <c r="T732" s="321"/>
      <c r="U732" s="321"/>
      <c r="V732" s="321"/>
      <c r="W732" s="321"/>
      <c r="X732" s="321"/>
      <c r="Y732" s="321"/>
      <c r="Z732" s="321"/>
      <c r="AA732" s="323">
        <f t="shared" si="787"/>
        <v>0</v>
      </c>
      <c r="AB732" s="323">
        <f t="shared" si="788"/>
        <v>36933709.25</v>
      </c>
      <c r="AC732" s="118">
        <f t="shared" si="789"/>
        <v>0.30825600247959228</v>
      </c>
    </row>
    <row r="733" spans="1:29" s="5" customFormat="1" ht="30" x14ac:dyDescent="0.2">
      <c r="A733" s="166"/>
      <c r="B733" s="114" t="s">
        <v>228</v>
      </c>
      <c r="C733" s="103" t="s">
        <v>101</v>
      </c>
      <c r="D733" s="320">
        <f>+D734</f>
        <v>239630105.84999999</v>
      </c>
      <c r="E733" s="154">
        <f>SUM('ADICIONES  2018'!C733:E733)</f>
        <v>0</v>
      </c>
      <c r="F733" s="320">
        <f t="shared" ref="F733:J733" si="851">+F734</f>
        <v>0</v>
      </c>
      <c r="G733" s="320">
        <f t="shared" si="851"/>
        <v>0</v>
      </c>
      <c r="H733" s="320">
        <f t="shared" si="851"/>
        <v>0</v>
      </c>
      <c r="I733" s="320">
        <f t="shared" si="851"/>
        <v>0</v>
      </c>
      <c r="J733" s="320">
        <f t="shared" si="851"/>
        <v>0</v>
      </c>
      <c r="K733" s="309">
        <f t="shared" si="783"/>
        <v>239630105.84999999</v>
      </c>
      <c r="L733" s="320">
        <f t="shared" ref="L733:Q733" si="852">+L734</f>
        <v>0</v>
      </c>
      <c r="M733" s="320">
        <f t="shared" si="852"/>
        <v>28497918.5</v>
      </c>
      <c r="N733" s="320">
        <f t="shared" si="852"/>
        <v>23170500</v>
      </c>
      <c r="O733" s="320">
        <f t="shared" si="852"/>
        <v>0</v>
      </c>
      <c r="P733" s="320">
        <f t="shared" si="852"/>
        <v>0</v>
      </c>
      <c r="Q733" s="320">
        <f t="shared" si="852"/>
        <v>0</v>
      </c>
      <c r="R733" s="309">
        <f t="shared" si="785"/>
        <v>51668418.5</v>
      </c>
      <c r="S733" s="320">
        <f t="shared" ref="S733:Z733" si="853">+S734</f>
        <v>0</v>
      </c>
      <c r="T733" s="320">
        <f t="shared" si="853"/>
        <v>0</v>
      </c>
      <c r="U733" s="320">
        <f t="shared" si="853"/>
        <v>0</v>
      </c>
      <c r="V733" s="320">
        <f t="shared" si="853"/>
        <v>0</v>
      </c>
      <c r="W733" s="320">
        <f t="shared" si="853"/>
        <v>0</v>
      </c>
      <c r="X733" s="320">
        <f t="shared" si="853"/>
        <v>0</v>
      </c>
      <c r="Y733" s="320">
        <f t="shared" si="853"/>
        <v>0</v>
      </c>
      <c r="Z733" s="320">
        <f t="shared" si="853"/>
        <v>0</v>
      </c>
      <c r="AA733" s="324">
        <f t="shared" si="787"/>
        <v>0</v>
      </c>
      <c r="AB733" s="324">
        <f t="shared" si="788"/>
        <v>51668418.5</v>
      </c>
      <c r="AC733" s="36">
        <f t="shared" si="789"/>
        <v>0.21561739213328482</v>
      </c>
    </row>
    <row r="734" spans="1:29" s="21" customFormat="1" x14ac:dyDescent="0.2">
      <c r="A734" s="95"/>
      <c r="B734" s="116" t="s">
        <v>229</v>
      </c>
      <c r="C734" s="101" t="s">
        <v>134</v>
      </c>
      <c r="D734" s="321">
        <v>239630105.84999999</v>
      </c>
      <c r="E734" s="387">
        <f>SUM('ADICIONES  2018'!C734:E734)</f>
        <v>0</v>
      </c>
      <c r="F734" s="321"/>
      <c r="G734" s="321"/>
      <c r="H734" s="321"/>
      <c r="I734" s="321"/>
      <c r="J734" s="321"/>
      <c r="K734" s="307">
        <f t="shared" si="783"/>
        <v>239630105.84999999</v>
      </c>
      <c r="L734" s="321">
        <v>0</v>
      </c>
      <c r="M734" s="321">
        <v>28497918.5</v>
      </c>
      <c r="N734" s="321">
        <v>23170500</v>
      </c>
      <c r="O734" s="321"/>
      <c r="P734" s="321"/>
      <c r="Q734" s="321"/>
      <c r="R734" s="307">
        <f t="shared" si="785"/>
        <v>51668418.5</v>
      </c>
      <c r="S734" s="321"/>
      <c r="T734" s="321"/>
      <c r="U734" s="321"/>
      <c r="V734" s="321"/>
      <c r="W734" s="321"/>
      <c r="X734" s="321"/>
      <c r="Y734" s="321"/>
      <c r="Z734" s="321"/>
      <c r="AA734" s="323">
        <f t="shared" si="787"/>
        <v>0</v>
      </c>
      <c r="AB734" s="323">
        <f t="shared" si="788"/>
        <v>51668418.5</v>
      </c>
      <c r="AC734" s="118">
        <f t="shared" si="789"/>
        <v>0.21561739213328482</v>
      </c>
    </row>
    <row r="735" spans="1:29" s="5" customFormat="1" ht="31.5" x14ac:dyDescent="0.2">
      <c r="A735" s="166">
        <v>1</v>
      </c>
      <c r="B735" s="114" t="s">
        <v>230</v>
      </c>
      <c r="C735" s="110" t="s">
        <v>94</v>
      </c>
      <c r="D735" s="320">
        <f>+D736</f>
        <v>5812162054.6700001</v>
      </c>
      <c r="E735" s="154">
        <f>SUM('ADICIONES  2018'!C735:E735)</f>
        <v>0</v>
      </c>
      <c r="F735" s="320">
        <f t="shared" ref="F735:J735" si="854">+F736</f>
        <v>0</v>
      </c>
      <c r="G735" s="320">
        <f t="shared" si="854"/>
        <v>0</v>
      </c>
      <c r="H735" s="320">
        <f t="shared" si="854"/>
        <v>0</v>
      </c>
      <c r="I735" s="320">
        <f t="shared" si="854"/>
        <v>0</v>
      </c>
      <c r="J735" s="320">
        <f t="shared" si="854"/>
        <v>0</v>
      </c>
      <c r="K735" s="309">
        <f t="shared" si="783"/>
        <v>5812162054.6700001</v>
      </c>
      <c r="L735" s="320">
        <f t="shared" ref="L735:Q735" si="855">+L736</f>
        <v>804757000</v>
      </c>
      <c r="M735" s="320">
        <f t="shared" si="855"/>
        <v>741789490</v>
      </c>
      <c r="N735" s="320">
        <f t="shared" si="855"/>
        <v>12991000</v>
      </c>
      <c r="O735" s="320">
        <f t="shared" si="855"/>
        <v>0</v>
      </c>
      <c r="P735" s="320">
        <f t="shared" si="855"/>
        <v>0</v>
      </c>
      <c r="Q735" s="320">
        <f t="shared" si="855"/>
        <v>0</v>
      </c>
      <c r="R735" s="309">
        <f t="shared" si="785"/>
        <v>1559537490</v>
      </c>
      <c r="S735" s="320">
        <f t="shared" ref="S735:Z735" si="856">+S736</f>
        <v>0</v>
      </c>
      <c r="T735" s="320">
        <f t="shared" si="856"/>
        <v>0</v>
      </c>
      <c r="U735" s="320">
        <f t="shared" si="856"/>
        <v>0</v>
      </c>
      <c r="V735" s="320">
        <f t="shared" si="856"/>
        <v>0</v>
      </c>
      <c r="W735" s="320">
        <f t="shared" si="856"/>
        <v>0</v>
      </c>
      <c r="X735" s="320">
        <f t="shared" si="856"/>
        <v>0</v>
      </c>
      <c r="Y735" s="320">
        <f t="shared" si="856"/>
        <v>0</v>
      </c>
      <c r="Z735" s="320">
        <f t="shared" si="856"/>
        <v>0</v>
      </c>
      <c r="AA735" s="319">
        <f t="shared" si="787"/>
        <v>0</v>
      </c>
      <c r="AB735" s="319">
        <f t="shared" si="788"/>
        <v>1559537490</v>
      </c>
      <c r="AC735" s="108">
        <f t="shared" si="789"/>
        <v>0.26832312577157602</v>
      </c>
    </row>
    <row r="736" spans="1:29" s="82" customFormat="1" ht="63" x14ac:dyDescent="0.2">
      <c r="A736" s="399"/>
      <c r="B736" s="114" t="s">
        <v>231</v>
      </c>
      <c r="C736" s="110" t="s">
        <v>142</v>
      </c>
      <c r="D736" s="320">
        <f>+D737+D739</f>
        <v>5812162054.6700001</v>
      </c>
      <c r="E736" s="154">
        <f>SUM('ADICIONES  2018'!C736:E736)</f>
        <v>0</v>
      </c>
      <c r="F736" s="320">
        <f t="shared" ref="F736:J736" si="857">+F737+F739</f>
        <v>0</v>
      </c>
      <c r="G736" s="320">
        <f t="shared" si="857"/>
        <v>0</v>
      </c>
      <c r="H736" s="320">
        <f t="shared" si="857"/>
        <v>0</v>
      </c>
      <c r="I736" s="320">
        <f t="shared" si="857"/>
        <v>0</v>
      </c>
      <c r="J736" s="320">
        <f t="shared" si="857"/>
        <v>0</v>
      </c>
      <c r="K736" s="303">
        <f t="shared" si="783"/>
        <v>5812162054.6700001</v>
      </c>
      <c r="L736" s="320">
        <f t="shared" ref="L736:Q736" si="858">+L737+L739</f>
        <v>804757000</v>
      </c>
      <c r="M736" s="320">
        <f t="shared" si="858"/>
        <v>741789490</v>
      </c>
      <c r="N736" s="320">
        <f t="shared" si="858"/>
        <v>12991000</v>
      </c>
      <c r="O736" s="320">
        <f t="shared" si="858"/>
        <v>0</v>
      </c>
      <c r="P736" s="320">
        <f t="shared" si="858"/>
        <v>0</v>
      </c>
      <c r="Q736" s="320">
        <f t="shared" si="858"/>
        <v>0</v>
      </c>
      <c r="R736" s="303">
        <f t="shared" si="785"/>
        <v>1559537490</v>
      </c>
      <c r="S736" s="320">
        <f t="shared" ref="S736:Z736" si="859">+S737+S739</f>
        <v>0</v>
      </c>
      <c r="T736" s="320">
        <f t="shared" si="859"/>
        <v>0</v>
      </c>
      <c r="U736" s="320">
        <f t="shared" si="859"/>
        <v>0</v>
      </c>
      <c r="V736" s="320">
        <f t="shared" si="859"/>
        <v>0</v>
      </c>
      <c r="W736" s="320">
        <f t="shared" si="859"/>
        <v>0</v>
      </c>
      <c r="X736" s="320">
        <f t="shared" si="859"/>
        <v>0</v>
      </c>
      <c r="Y736" s="320">
        <f t="shared" si="859"/>
        <v>0</v>
      </c>
      <c r="Z736" s="320">
        <f t="shared" si="859"/>
        <v>0</v>
      </c>
      <c r="AA736" s="319">
        <f t="shared" si="787"/>
        <v>0</v>
      </c>
      <c r="AB736" s="319">
        <f t="shared" si="788"/>
        <v>1559537490</v>
      </c>
      <c r="AC736" s="108">
        <f t="shared" si="789"/>
        <v>0.26832312577157602</v>
      </c>
    </row>
    <row r="737" spans="1:29" s="82" customFormat="1" ht="78.75" x14ac:dyDescent="0.2">
      <c r="A737" s="399"/>
      <c r="B737" s="114" t="s">
        <v>232</v>
      </c>
      <c r="C737" s="110" t="s">
        <v>233</v>
      </c>
      <c r="D737" s="320">
        <f>+D738</f>
        <v>459820251.43000001</v>
      </c>
      <c r="E737" s="154">
        <f>SUM('ADICIONES  2018'!C737:E737)</f>
        <v>0</v>
      </c>
      <c r="F737" s="320">
        <f t="shared" ref="F737:J737" si="860">+F738</f>
        <v>0</v>
      </c>
      <c r="G737" s="320">
        <f t="shared" si="860"/>
        <v>0</v>
      </c>
      <c r="H737" s="320">
        <f t="shared" si="860"/>
        <v>0</v>
      </c>
      <c r="I737" s="320">
        <f t="shared" si="860"/>
        <v>0</v>
      </c>
      <c r="J737" s="320">
        <f t="shared" si="860"/>
        <v>0</v>
      </c>
      <c r="K737" s="303">
        <f t="shared" si="783"/>
        <v>459820251.43000001</v>
      </c>
      <c r="L737" s="320">
        <f t="shared" ref="L737:Q737" si="861">+L738</f>
        <v>17682000</v>
      </c>
      <c r="M737" s="320">
        <f t="shared" si="861"/>
        <v>82840000</v>
      </c>
      <c r="N737" s="320">
        <f t="shared" si="861"/>
        <v>12991000</v>
      </c>
      <c r="O737" s="320">
        <f t="shared" si="861"/>
        <v>0</v>
      </c>
      <c r="P737" s="320">
        <f t="shared" si="861"/>
        <v>0</v>
      </c>
      <c r="Q737" s="320">
        <f t="shared" si="861"/>
        <v>0</v>
      </c>
      <c r="R737" s="303">
        <f t="shared" si="785"/>
        <v>113513000</v>
      </c>
      <c r="S737" s="320">
        <f t="shared" ref="S737:Z737" si="862">+S738</f>
        <v>0</v>
      </c>
      <c r="T737" s="320">
        <f t="shared" si="862"/>
        <v>0</v>
      </c>
      <c r="U737" s="320">
        <f t="shared" si="862"/>
        <v>0</v>
      </c>
      <c r="V737" s="320">
        <f t="shared" si="862"/>
        <v>0</v>
      </c>
      <c r="W737" s="320">
        <f t="shared" si="862"/>
        <v>0</v>
      </c>
      <c r="X737" s="320">
        <f t="shared" si="862"/>
        <v>0</v>
      </c>
      <c r="Y737" s="320">
        <f t="shared" si="862"/>
        <v>0</v>
      </c>
      <c r="Z737" s="320">
        <f t="shared" si="862"/>
        <v>0</v>
      </c>
      <c r="AA737" s="319">
        <f t="shared" si="787"/>
        <v>0</v>
      </c>
      <c r="AB737" s="319">
        <f t="shared" si="788"/>
        <v>113513000</v>
      </c>
      <c r="AC737" s="108">
        <f t="shared" si="789"/>
        <v>0.2468638552716734</v>
      </c>
    </row>
    <row r="738" spans="1:29" s="5" customFormat="1" x14ac:dyDescent="0.2">
      <c r="A738" s="400"/>
      <c r="B738" s="100" t="s">
        <v>234</v>
      </c>
      <c r="C738" s="101" t="s">
        <v>134</v>
      </c>
      <c r="D738" s="321">
        <v>459820251.43000001</v>
      </c>
      <c r="E738" s="387">
        <f>SUM('ADICIONES  2018'!C738:E738)</f>
        <v>0</v>
      </c>
      <c r="F738" s="321"/>
      <c r="G738" s="321"/>
      <c r="H738" s="321"/>
      <c r="I738" s="321"/>
      <c r="J738" s="321"/>
      <c r="K738" s="305">
        <f t="shared" si="783"/>
        <v>459820251.43000001</v>
      </c>
      <c r="L738" s="321">
        <v>17682000</v>
      </c>
      <c r="M738" s="321">
        <v>82840000</v>
      </c>
      <c r="N738" s="321">
        <v>12991000</v>
      </c>
      <c r="O738" s="321"/>
      <c r="P738" s="321"/>
      <c r="Q738" s="321"/>
      <c r="R738" s="305">
        <f t="shared" si="785"/>
        <v>113513000</v>
      </c>
      <c r="S738" s="321"/>
      <c r="T738" s="321"/>
      <c r="U738" s="321"/>
      <c r="V738" s="321"/>
      <c r="W738" s="321"/>
      <c r="X738" s="321"/>
      <c r="Y738" s="321"/>
      <c r="Z738" s="321"/>
      <c r="AA738" s="322">
        <f t="shared" si="787"/>
        <v>0</v>
      </c>
      <c r="AB738" s="322">
        <f t="shared" si="788"/>
        <v>113513000</v>
      </c>
      <c r="AC738" s="37">
        <f t="shared" si="789"/>
        <v>0.2468638552716734</v>
      </c>
    </row>
    <row r="739" spans="1:29" s="82" customFormat="1" ht="78.75" x14ac:dyDescent="0.2">
      <c r="A739" s="399"/>
      <c r="B739" s="114" t="s">
        <v>235</v>
      </c>
      <c r="C739" s="110" t="s">
        <v>143</v>
      </c>
      <c r="D739" s="320">
        <f>+D740</f>
        <v>5352341803.2399998</v>
      </c>
      <c r="E739" s="154">
        <f>SUM('ADICIONES  2018'!C739:E739)</f>
        <v>0</v>
      </c>
      <c r="F739" s="320">
        <f t="shared" ref="F739:J739" si="863">+F740</f>
        <v>0</v>
      </c>
      <c r="G739" s="320">
        <f t="shared" si="863"/>
        <v>0</v>
      </c>
      <c r="H739" s="320">
        <f t="shared" si="863"/>
        <v>0</v>
      </c>
      <c r="I739" s="320">
        <f t="shared" si="863"/>
        <v>0</v>
      </c>
      <c r="J739" s="320">
        <f t="shared" si="863"/>
        <v>0</v>
      </c>
      <c r="K739" s="303">
        <f t="shared" si="783"/>
        <v>5352341803.2399998</v>
      </c>
      <c r="L739" s="320">
        <f t="shared" ref="L739:Q739" si="864">+L740</f>
        <v>787075000</v>
      </c>
      <c r="M739" s="320">
        <f t="shared" si="864"/>
        <v>658949490</v>
      </c>
      <c r="N739" s="320">
        <f t="shared" si="864"/>
        <v>0</v>
      </c>
      <c r="O739" s="320">
        <f t="shared" si="864"/>
        <v>0</v>
      </c>
      <c r="P739" s="320">
        <f t="shared" si="864"/>
        <v>0</v>
      </c>
      <c r="Q739" s="320">
        <f t="shared" si="864"/>
        <v>0</v>
      </c>
      <c r="R739" s="303">
        <f t="shared" si="785"/>
        <v>1446024490</v>
      </c>
      <c r="S739" s="320">
        <f t="shared" ref="S739:Z739" si="865">+S740</f>
        <v>0</v>
      </c>
      <c r="T739" s="320">
        <f t="shared" si="865"/>
        <v>0</v>
      </c>
      <c r="U739" s="320">
        <f t="shared" si="865"/>
        <v>0</v>
      </c>
      <c r="V739" s="320">
        <f t="shared" si="865"/>
        <v>0</v>
      </c>
      <c r="W739" s="320">
        <f t="shared" si="865"/>
        <v>0</v>
      </c>
      <c r="X739" s="320">
        <f t="shared" si="865"/>
        <v>0</v>
      </c>
      <c r="Y739" s="320">
        <f t="shared" si="865"/>
        <v>0</v>
      </c>
      <c r="Z739" s="320">
        <f t="shared" si="865"/>
        <v>0</v>
      </c>
      <c r="AA739" s="319">
        <f t="shared" si="787"/>
        <v>0</v>
      </c>
      <c r="AB739" s="319">
        <f t="shared" si="788"/>
        <v>1446024490</v>
      </c>
      <c r="AC739" s="108">
        <f t="shared" si="789"/>
        <v>0.27016669397396481</v>
      </c>
    </row>
    <row r="740" spans="1:29" s="21" customFormat="1" x14ac:dyDescent="0.2">
      <c r="A740" s="95"/>
      <c r="B740" s="116" t="s">
        <v>236</v>
      </c>
      <c r="C740" s="117" t="s">
        <v>134</v>
      </c>
      <c r="D740" s="321">
        <v>5352341803.2399998</v>
      </c>
      <c r="E740" s="387">
        <f>SUM('ADICIONES  2018'!C740:E740)</f>
        <v>0</v>
      </c>
      <c r="F740" s="321"/>
      <c r="G740" s="321"/>
      <c r="H740" s="321"/>
      <c r="I740" s="321"/>
      <c r="J740" s="321"/>
      <c r="K740" s="307">
        <f t="shared" si="783"/>
        <v>5352341803.2399998</v>
      </c>
      <c r="L740" s="321">
        <v>787075000</v>
      </c>
      <c r="M740" s="321">
        <v>658949490</v>
      </c>
      <c r="N740" s="321"/>
      <c r="O740" s="321"/>
      <c r="P740" s="321"/>
      <c r="Q740" s="321"/>
      <c r="R740" s="307">
        <f t="shared" si="785"/>
        <v>1446024490</v>
      </c>
      <c r="S740" s="321"/>
      <c r="T740" s="321"/>
      <c r="U740" s="321"/>
      <c r="V740" s="321"/>
      <c r="W740" s="321"/>
      <c r="X740" s="321"/>
      <c r="Y740" s="321"/>
      <c r="Z740" s="321"/>
      <c r="AA740" s="323">
        <f t="shared" si="787"/>
        <v>0</v>
      </c>
      <c r="AB740" s="323">
        <f t="shared" si="788"/>
        <v>1446024490</v>
      </c>
      <c r="AC740" s="118">
        <f t="shared" si="789"/>
        <v>0.27016669397396481</v>
      </c>
    </row>
    <row r="741" spans="1:29" s="82" customFormat="1" ht="15.75" x14ac:dyDescent="0.2">
      <c r="A741" s="399">
        <v>1</v>
      </c>
      <c r="B741" s="114" t="s">
        <v>237</v>
      </c>
      <c r="C741" s="110" t="s">
        <v>238</v>
      </c>
      <c r="D741" s="320">
        <f>+D742+D759+D762+D774+D825</f>
        <v>59471340934.209991</v>
      </c>
      <c r="E741" s="154">
        <f>SUM('ADICIONES  2018'!C741:E741)</f>
        <v>20259668655</v>
      </c>
      <c r="F741" s="320">
        <f t="shared" ref="F741:J741" si="866">+F742+F759+F762+F774+F825</f>
        <v>0</v>
      </c>
      <c r="G741" s="320">
        <f t="shared" si="866"/>
        <v>0</v>
      </c>
      <c r="H741" s="320">
        <f t="shared" si="866"/>
        <v>0</v>
      </c>
      <c r="I741" s="320">
        <f t="shared" si="866"/>
        <v>0</v>
      </c>
      <c r="J741" s="320">
        <f t="shared" si="866"/>
        <v>0</v>
      </c>
      <c r="K741" s="303">
        <f t="shared" si="783"/>
        <v>79731009589.209991</v>
      </c>
      <c r="L741" s="320">
        <f t="shared" ref="L741:Q741" si="867">+L742+L759+L762+L774+L825</f>
        <v>364380503.54000002</v>
      </c>
      <c r="M741" s="320">
        <f t="shared" si="867"/>
        <v>3064231490.4300003</v>
      </c>
      <c r="N741" s="320">
        <f t="shared" si="867"/>
        <v>2168346060.6700001</v>
      </c>
      <c r="O741" s="320">
        <f t="shared" si="867"/>
        <v>0</v>
      </c>
      <c r="P741" s="320">
        <f t="shared" si="867"/>
        <v>0</v>
      </c>
      <c r="Q741" s="320">
        <f t="shared" si="867"/>
        <v>0</v>
      </c>
      <c r="R741" s="303">
        <f t="shared" si="785"/>
        <v>5596958054.6400003</v>
      </c>
      <c r="S741" s="320">
        <f t="shared" ref="S741:Z741" si="868">+S742+S759+S762+S774+S825</f>
        <v>0</v>
      </c>
      <c r="T741" s="320">
        <f t="shared" si="868"/>
        <v>0</v>
      </c>
      <c r="U741" s="320">
        <f t="shared" si="868"/>
        <v>0</v>
      </c>
      <c r="V741" s="320">
        <f t="shared" si="868"/>
        <v>0</v>
      </c>
      <c r="W741" s="320">
        <f t="shared" si="868"/>
        <v>0</v>
      </c>
      <c r="X741" s="320">
        <f t="shared" si="868"/>
        <v>0</v>
      </c>
      <c r="Y741" s="320">
        <f t="shared" si="868"/>
        <v>0</v>
      </c>
      <c r="Z741" s="320">
        <f t="shared" si="868"/>
        <v>0</v>
      </c>
      <c r="AA741" s="319">
        <f t="shared" si="787"/>
        <v>0</v>
      </c>
      <c r="AB741" s="319">
        <f t="shared" si="788"/>
        <v>5596958054.6400003</v>
      </c>
      <c r="AC741" s="108">
        <f t="shared" si="789"/>
        <v>7.0198008070845211E-2</v>
      </c>
    </row>
    <row r="742" spans="1:29" s="82" customFormat="1" ht="15.75" x14ac:dyDescent="0.2">
      <c r="A742" s="399">
        <v>1</v>
      </c>
      <c r="B742" s="114" t="s">
        <v>239</v>
      </c>
      <c r="C742" s="110" t="s">
        <v>144</v>
      </c>
      <c r="D742" s="320">
        <f>+D743</f>
        <v>12208406811.59</v>
      </c>
      <c r="E742" s="154">
        <f>SUM('ADICIONES  2018'!C742:E742)</f>
        <v>0</v>
      </c>
      <c r="F742" s="320">
        <f t="shared" ref="F742:J742" si="869">+F743</f>
        <v>0</v>
      </c>
      <c r="G742" s="320">
        <f t="shared" si="869"/>
        <v>0</v>
      </c>
      <c r="H742" s="320">
        <f t="shared" si="869"/>
        <v>0</v>
      </c>
      <c r="I742" s="320">
        <f t="shared" si="869"/>
        <v>0</v>
      </c>
      <c r="J742" s="320">
        <f t="shared" si="869"/>
        <v>0</v>
      </c>
      <c r="K742" s="303">
        <f t="shared" si="783"/>
        <v>12208406811.59</v>
      </c>
      <c r="L742" s="320">
        <f t="shared" ref="L742:Q742" si="870">+L743</f>
        <v>70253403</v>
      </c>
      <c r="M742" s="320">
        <f t="shared" si="870"/>
        <v>921200005.25999999</v>
      </c>
      <c r="N742" s="320">
        <f t="shared" si="870"/>
        <v>813510373.66999996</v>
      </c>
      <c r="O742" s="320">
        <f t="shared" si="870"/>
        <v>0</v>
      </c>
      <c r="P742" s="320">
        <f t="shared" si="870"/>
        <v>0</v>
      </c>
      <c r="Q742" s="320">
        <f t="shared" si="870"/>
        <v>0</v>
      </c>
      <c r="R742" s="303">
        <f t="shared" si="785"/>
        <v>1804963781.9299998</v>
      </c>
      <c r="S742" s="320">
        <f t="shared" ref="S742:Z742" si="871">+S743</f>
        <v>0</v>
      </c>
      <c r="T742" s="320">
        <f t="shared" si="871"/>
        <v>0</v>
      </c>
      <c r="U742" s="320">
        <f t="shared" si="871"/>
        <v>0</v>
      </c>
      <c r="V742" s="320">
        <f t="shared" si="871"/>
        <v>0</v>
      </c>
      <c r="W742" s="320">
        <f t="shared" si="871"/>
        <v>0</v>
      </c>
      <c r="X742" s="320">
        <f t="shared" si="871"/>
        <v>0</v>
      </c>
      <c r="Y742" s="320">
        <f t="shared" si="871"/>
        <v>0</v>
      </c>
      <c r="Z742" s="320">
        <f t="shared" si="871"/>
        <v>0</v>
      </c>
      <c r="AA742" s="319">
        <f t="shared" si="787"/>
        <v>0</v>
      </c>
      <c r="AB742" s="319">
        <f t="shared" si="788"/>
        <v>1804963781.9299998</v>
      </c>
      <c r="AC742" s="108">
        <f t="shared" si="789"/>
        <v>0.14784597284360357</v>
      </c>
    </row>
    <row r="743" spans="1:29" s="82" customFormat="1" ht="31.5" x14ac:dyDescent="0.2">
      <c r="A743" s="399"/>
      <c r="B743" s="114" t="s">
        <v>240</v>
      </c>
      <c r="C743" s="110" t="s">
        <v>241</v>
      </c>
      <c r="D743" s="320">
        <f>+D744+D749</f>
        <v>12208406811.59</v>
      </c>
      <c r="E743" s="154">
        <f>SUM('ADICIONES  2018'!C743:E743)</f>
        <v>0</v>
      </c>
      <c r="F743" s="320">
        <f t="shared" ref="F743:J743" si="872">+F744+F749</f>
        <v>0</v>
      </c>
      <c r="G743" s="320">
        <f t="shared" si="872"/>
        <v>0</v>
      </c>
      <c r="H743" s="320">
        <f t="shared" si="872"/>
        <v>0</v>
      </c>
      <c r="I743" s="320">
        <f t="shared" si="872"/>
        <v>0</v>
      </c>
      <c r="J743" s="320">
        <f t="shared" si="872"/>
        <v>0</v>
      </c>
      <c r="K743" s="303">
        <f t="shared" si="783"/>
        <v>12208406811.59</v>
      </c>
      <c r="L743" s="320">
        <f t="shared" ref="L743:Q743" si="873">+L744+L749</f>
        <v>70253403</v>
      </c>
      <c r="M743" s="320">
        <f t="shared" si="873"/>
        <v>921200005.25999999</v>
      </c>
      <c r="N743" s="320">
        <f t="shared" si="873"/>
        <v>813510373.66999996</v>
      </c>
      <c r="O743" s="320">
        <f t="shared" si="873"/>
        <v>0</v>
      </c>
      <c r="P743" s="320">
        <f t="shared" si="873"/>
        <v>0</v>
      </c>
      <c r="Q743" s="320">
        <f t="shared" si="873"/>
        <v>0</v>
      </c>
      <c r="R743" s="303">
        <f t="shared" si="785"/>
        <v>1804963781.9299998</v>
      </c>
      <c r="S743" s="320">
        <f t="shared" ref="S743:Z743" si="874">+S744+S749</f>
        <v>0</v>
      </c>
      <c r="T743" s="320">
        <f t="shared" si="874"/>
        <v>0</v>
      </c>
      <c r="U743" s="320">
        <f t="shared" si="874"/>
        <v>0</v>
      </c>
      <c r="V743" s="320">
        <f t="shared" si="874"/>
        <v>0</v>
      </c>
      <c r="W743" s="320">
        <f t="shared" si="874"/>
        <v>0</v>
      </c>
      <c r="X743" s="320">
        <f t="shared" si="874"/>
        <v>0</v>
      </c>
      <c r="Y743" s="320">
        <f t="shared" si="874"/>
        <v>0</v>
      </c>
      <c r="Z743" s="320">
        <f t="shared" si="874"/>
        <v>0</v>
      </c>
      <c r="AA743" s="319">
        <f t="shared" si="787"/>
        <v>0</v>
      </c>
      <c r="AB743" s="319">
        <f t="shared" si="788"/>
        <v>1804963781.9299998</v>
      </c>
      <c r="AC743" s="108">
        <f t="shared" si="789"/>
        <v>0.14784597284360357</v>
      </c>
    </row>
    <row r="744" spans="1:29" s="82" customFormat="1" ht="15.75" x14ac:dyDescent="0.2">
      <c r="A744" s="399"/>
      <c r="B744" s="114" t="s">
        <v>242</v>
      </c>
      <c r="C744" s="110" t="s">
        <v>145</v>
      </c>
      <c r="D744" s="320">
        <f>SUM(D745:D747)</f>
        <v>3049741746.52</v>
      </c>
      <c r="E744" s="154">
        <f>SUM('ADICIONES  2018'!C744:E744)</f>
        <v>0</v>
      </c>
      <c r="F744" s="320">
        <f t="shared" ref="F744:J744" si="875">SUM(F745:F747)</f>
        <v>0</v>
      </c>
      <c r="G744" s="320">
        <f t="shared" si="875"/>
        <v>0</v>
      </c>
      <c r="H744" s="320">
        <f t="shared" si="875"/>
        <v>0</v>
      </c>
      <c r="I744" s="320">
        <f t="shared" si="875"/>
        <v>0</v>
      </c>
      <c r="J744" s="320">
        <f t="shared" si="875"/>
        <v>0</v>
      </c>
      <c r="K744" s="303">
        <f t="shared" si="783"/>
        <v>3049741746.52</v>
      </c>
      <c r="L744" s="320">
        <f t="shared" ref="L744:Q744" si="876">SUM(L745:L747)</f>
        <v>0</v>
      </c>
      <c r="M744" s="320">
        <f t="shared" si="876"/>
        <v>251868164.25999999</v>
      </c>
      <c r="N744" s="320">
        <f t="shared" si="876"/>
        <v>61929996.670000002</v>
      </c>
      <c r="O744" s="320">
        <f t="shared" si="876"/>
        <v>0</v>
      </c>
      <c r="P744" s="320">
        <f t="shared" si="876"/>
        <v>0</v>
      </c>
      <c r="Q744" s="320">
        <f t="shared" si="876"/>
        <v>0</v>
      </c>
      <c r="R744" s="303">
        <f t="shared" si="785"/>
        <v>313798160.93000001</v>
      </c>
      <c r="S744" s="320">
        <f t="shared" ref="S744:Z744" si="877">SUM(S745:S747)</f>
        <v>0</v>
      </c>
      <c r="T744" s="320">
        <f t="shared" si="877"/>
        <v>0</v>
      </c>
      <c r="U744" s="320">
        <f t="shared" si="877"/>
        <v>0</v>
      </c>
      <c r="V744" s="320">
        <f t="shared" si="877"/>
        <v>0</v>
      </c>
      <c r="W744" s="320">
        <f t="shared" si="877"/>
        <v>0</v>
      </c>
      <c r="X744" s="320">
        <f t="shared" si="877"/>
        <v>0</v>
      </c>
      <c r="Y744" s="320">
        <f t="shared" si="877"/>
        <v>0</v>
      </c>
      <c r="Z744" s="320">
        <f t="shared" si="877"/>
        <v>0</v>
      </c>
      <c r="AA744" s="319">
        <f t="shared" si="787"/>
        <v>0</v>
      </c>
      <c r="AB744" s="319">
        <f t="shared" si="788"/>
        <v>313798160.93000001</v>
      </c>
      <c r="AC744" s="108">
        <f t="shared" si="789"/>
        <v>0.10289335524493799</v>
      </c>
    </row>
    <row r="745" spans="1:29" s="21" customFormat="1" ht="30" x14ac:dyDescent="0.2">
      <c r="A745" s="95"/>
      <c r="B745" s="116" t="s">
        <v>243</v>
      </c>
      <c r="C745" s="117" t="s">
        <v>133</v>
      </c>
      <c r="D745" s="321">
        <v>762435436.63</v>
      </c>
      <c r="E745" s="387">
        <f>SUM('ADICIONES  2018'!C745:E745)</f>
        <v>0</v>
      </c>
      <c r="F745" s="321"/>
      <c r="G745" s="321"/>
      <c r="H745" s="321"/>
      <c r="I745" s="321"/>
      <c r="J745" s="321"/>
      <c r="K745" s="307">
        <f t="shared" si="783"/>
        <v>762435436.63</v>
      </c>
      <c r="L745" s="321">
        <v>0</v>
      </c>
      <c r="M745" s="321">
        <v>92927264.260000005</v>
      </c>
      <c r="N745" s="321">
        <v>61929996.670000002</v>
      </c>
      <c r="O745" s="321"/>
      <c r="P745" s="321"/>
      <c r="Q745" s="321"/>
      <c r="R745" s="307">
        <f t="shared" si="785"/>
        <v>154857260.93000001</v>
      </c>
      <c r="S745" s="321"/>
      <c r="T745" s="321"/>
      <c r="U745" s="321"/>
      <c r="V745" s="321"/>
      <c r="W745" s="321"/>
      <c r="X745" s="321"/>
      <c r="Y745" s="321"/>
      <c r="Z745" s="321"/>
      <c r="AA745" s="323">
        <f t="shared" si="787"/>
        <v>0</v>
      </c>
      <c r="AB745" s="323">
        <f t="shared" si="788"/>
        <v>154857260.93000001</v>
      </c>
      <c r="AC745" s="118">
        <f t="shared" si="789"/>
        <v>0.20310868762144146</v>
      </c>
    </row>
    <row r="746" spans="1:29" s="21" customFormat="1" ht="30" x14ac:dyDescent="0.2">
      <c r="A746" s="95"/>
      <c r="B746" s="116" t="s">
        <v>243</v>
      </c>
      <c r="C746" s="117" t="s">
        <v>133</v>
      </c>
      <c r="D746" s="321">
        <v>213481922.25999999</v>
      </c>
      <c r="E746" s="387">
        <f>SUM('ADICIONES  2018'!C746:E746)</f>
        <v>0</v>
      </c>
      <c r="F746" s="321"/>
      <c r="G746" s="321"/>
      <c r="H746" s="321"/>
      <c r="I746" s="321"/>
      <c r="J746" s="321"/>
      <c r="K746" s="307">
        <f t="shared" si="783"/>
        <v>213481922.25999999</v>
      </c>
      <c r="L746" s="321">
        <v>0</v>
      </c>
      <c r="M746" s="321">
        <v>14834484</v>
      </c>
      <c r="N746" s="321">
        <v>0</v>
      </c>
      <c r="O746" s="321"/>
      <c r="P746" s="321"/>
      <c r="Q746" s="321"/>
      <c r="R746" s="307">
        <f t="shared" si="785"/>
        <v>14834484</v>
      </c>
      <c r="S746" s="321"/>
      <c r="T746" s="321"/>
      <c r="U746" s="321"/>
      <c r="V746" s="321"/>
      <c r="W746" s="321"/>
      <c r="X746" s="321"/>
      <c r="Y746" s="321"/>
      <c r="Z746" s="321"/>
      <c r="AA746" s="323">
        <f t="shared" si="787"/>
        <v>0</v>
      </c>
      <c r="AB746" s="323">
        <f t="shared" si="788"/>
        <v>14834484</v>
      </c>
      <c r="AC746" s="118">
        <f t="shared" si="789"/>
        <v>6.9488244451598374E-2</v>
      </c>
    </row>
    <row r="747" spans="1:29" s="82" customFormat="1" ht="31.5" x14ac:dyDescent="0.2">
      <c r="A747" s="399"/>
      <c r="B747" s="114" t="s">
        <v>244</v>
      </c>
      <c r="C747" s="110" t="s">
        <v>140</v>
      </c>
      <c r="D747" s="320">
        <f>+D748</f>
        <v>2073824387.6300001</v>
      </c>
      <c r="E747" s="154">
        <f>SUM('ADICIONES  2018'!C747:E747)</f>
        <v>0</v>
      </c>
      <c r="F747" s="320">
        <f t="shared" ref="F747:J747" si="878">+F748</f>
        <v>0</v>
      </c>
      <c r="G747" s="320">
        <f t="shared" si="878"/>
        <v>0</v>
      </c>
      <c r="H747" s="320">
        <f t="shared" si="878"/>
        <v>0</v>
      </c>
      <c r="I747" s="320">
        <f t="shared" si="878"/>
        <v>0</v>
      </c>
      <c r="J747" s="320">
        <f t="shared" si="878"/>
        <v>0</v>
      </c>
      <c r="K747" s="303">
        <f t="shared" si="783"/>
        <v>2073824387.6300001</v>
      </c>
      <c r="L747" s="320">
        <f t="shared" ref="L747:Q747" si="879">+L748</f>
        <v>0</v>
      </c>
      <c r="M747" s="320">
        <f t="shared" si="879"/>
        <v>144106416</v>
      </c>
      <c r="N747" s="320">
        <f t="shared" si="879"/>
        <v>0</v>
      </c>
      <c r="O747" s="320">
        <f t="shared" si="879"/>
        <v>0</v>
      </c>
      <c r="P747" s="320">
        <f t="shared" si="879"/>
        <v>0</v>
      </c>
      <c r="Q747" s="320">
        <f t="shared" si="879"/>
        <v>0</v>
      </c>
      <c r="R747" s="303">
        <f t="shared" si="785"/>
        <v>144106416</v>
      </c>
      <c r="S747" s="320">
        <f t="shared" ref="S747:Z747" si="880">+S748</f>
        <v>0</v>
      </c>
      <c r="T747" s="320">
        <f t="shared" si="880"/>
        <v>0</v>
      </c>
      <c r="U747" s="320">
        <f t="shared" si="880"/>
        <v>0</v>
      </c>
      <c r="V747" s="320">
        <f t="shared" si="880"/>
        <v>0</v>
      </c>
      <c r="W747" s="320">
        <f t="shared" si="880"/>
        <v>0</v>
      </c>
      <c r="X747" s="320">
        <f t="shared" si="880"/>
        <v>0</v>
      </c>
      <c r="Y747" s="320">
        <f t="shared" si="880"/>
        <v>0</v>
      </c>
      <c r="Z747" s="320">
        <f t="shared" si="880"/>
        <v>0</v>
      </c>
      <c r="AA747" s="319">
        <f t="shared" si="787"/>
        <v>0</v>
      </c>
      <c r="AB747" s="319">
        <f t="shared" si="788"/>
        <v>144106416</v>
      </c>
      <c r="AC747" s="108">
        <f t="shared" si="789"/>
        <v>6.9488244452890799E-2</v>
      </c>
    </row>
    <row r="748" spans="1:29" s="21" customFormat="1" x14ac:dyDescent="0.2">
      <c r="A748" s="95"/>
      <c r="B748" s="116" t="s">
        <v>245</v>
      </c>
      <c r="C748" s="117" t="s">
        <v>134</v>
      </c>
      <c r="D748" s="321">
        <v>2073824387.6300001</v>
      </c>
      <c r="E748" s="387">
        <f>SUM('ADICIONES  2018'!C748:E748)</f>
        <v>0</v>
      </c>
      <c r="F748" s="321"/>
      <c r="G748" s="321"/>
      <c r="H748" s="321"/>
      <c r="I748" s="321"/>
      <c r="J748" s="321"/>
      <c r="K748" s="307">
        <f t="shared" si="783"/>
        <v>2073824387.6300001</v>
      </c>
      <c r="L748" s="321"/>
      <c r="M748" s="321">
        <v>144106416</v>
      </c>
      <c r="N748" s="321">
        <v>0</v>
      </c>
      <c r="O748" s="321"/>
      <c r="P748" s="321"/>
      <c r="Q748" s="321"/>
      <c r="R748" s="307">
        <f t="shared" si="785"/>
        <v>144106416</v>
      </c>
      <c r="S748" s="321"/>
      <c r="T748" s="321"/>
      <c r="U748" s="321"/>
      <c r="V748" s="321"/>
      <c r="W748" s="321"/>
      <c r="X748" s="321"/>
      <c r="Y748" s="321"/>
      <c r="Z748" s="321"/>
      <c r="AA748" s="323">
        <f t="shared" si="787"/>
        <v>0</v>
      </c>
      <c r="AB748" s="323">
        <f t="shared" si="788"/>
        <v>144106416</v>
      </c>
      <c r="AC748" s="118">
        <f t="shared" si="789"/>
        <v>6.9488244452890799E-2</v>
      </c>
    </row>
    <row r="749" spans="1:29" s="5" customFormat="1" ht="30" x14ac:dyDescent="0.2">
      <c r="A749" s="166"/>
      <c r="B749" s="102" t="s">
        <v>246</v>
      </c>
      <c r="C749" s="103" t="s">
        <v>146</v>
      </c>
      <c r="D749" s="320">
        <f>SUM(D750:D752)+D754</f>
        <v>9158665065.0699997</v>
      </c>
      <c r="E749" s="154">
        <f>SUM('ADICIONES  2018'!C749:E749)</f>
        <v>0</v>
      </c>
      <c r="F749" s="320">
        <f t="shared" ref="F749" si="881">SUM(F750:F752)+F754</f>
        <v>0</v>
      </c>
      <c r="G749" s="320">
        <f t="shared" ref="G749" si="882">SUM(G750:G752)+G754</f>
        <v>0</v>
      </c>
      <c r="H749" s="320">
        <f t="shared" ref="H749:J749" si="883">SUM(H750:H752)+H754</f>
        <v>0</v>
      </c>
      <c r="I749" s="320">
        <f t="shared" si="883"/>
        <v>0</v>
      </c>
      <c r="J749" s="320">
        <f t="shared" si="883"/>
        <v>0</v>
      </c>
      <c r="K749" s="309">
        <f t="shared" si="783"/>
        <v>9158665065.0699997</v>
      </c>
      <c r="L749" s="320">
        <f t="shared" ref="L749:Q749" si="884">SUM(L750:L752)+L754</f>
        <v>70253403</v>
      </c>
      <c r="M749" s="320">
        <f t="shared" si="884"/>
        <v>669331841</v>
      </c>
      <c r="N749" s="320">
        <f t="shared" si="884"/>
        <v>751580377</v>
      </c>
      <c r="O749" s="320">
        <f t="shared" si="884"/>
        <v>0</v>
      </c>
      <c r="P749" s="320">
        <f t="shared" si="884"/>
        <v>0</v>
      </c>
      <c r="Q749" s="320">
        <f t="shared" si="884"/>
        <v>0</v>
      </c>
      <c r="R749" s="309">
        <f t="shared" si="785"/>
        <v>1491165621</v>
      </c>
      <c r="S749" s="320">
        <f t="shared" ref="S749:Z749" si="885">SUM(S750:S752)+S754</f>
        <v>0</v>
      </c>
      <c r="T749" s="320">
        <f t="shared" si="885"/>
        <v>0</v>
      </c>
      <c r="U749" s="320">
        <f t="shared" si="885"/>
        <v>0</v>
      </c>
      <c r="V749" s="320">
        <f t="shared" si="885"/>
        <v>0</v>
      </c>
      <c r="W749" s="320">
        <f t="shared" si="885"/>
        <v>0</v>
      </c>
      <c r="X749" s="320">
        <f t="shared" si="885"/>
        <v>0</v>
      </c>
      <c r="Y749" s="320">
        <f t="shared" si="885"/>
        <v>0</v>
      </c>
      <c r="Z749" s="320">
        <f t="shared" si="885"/>
        <v>0</v>
      </c>
      <c r="AA749" s="324">
        <f t="shared" si="787"/>
        <v>0</v>
      </c>
      <c r="AB749" s="324">
        <f t="shared" si="788"/>
        <v>1491165621</v>
      </c>
      <c r="AC749" s="36">
        <f t="shared" si="789"/>
        <v>0.16281473450613657</v>
      </c>
    </row>
    <row r="750" spans="1:29" ht="28.5" x14ac:dyDescent="0.2">
      <c r="B750" s="116" t="s">
        <v>247</v>
      </c>
      <c r="C750" s="101" t="s">
        <v>133</v>
      </c>
      <c r="D750" s="321">
        <v>1705024692</v>
      </c>
      <c r="E750" s="387">
        <f>SUM('ADICIONES  2018'!C750:E750)</f>
        <v>0</v>
      </c>
      <c r="F750" s="321"/>
      <c r="G750" s="321"/>
      <c r="H750" s="321"/>
      <c r="I750" s="321"/>
      <c r="J750" s="321"/>
      <c r="K750" s="305">
        <f t="shared" si="783"/>
        <v>1705024692</v>
      </c>
      <c r="L750" s="321">
        <v>0</v>
      </c>
      <c r="M750" s="321">
        <v>144741342</v>
      </c>
      <c r="N750" s="321">
        <v>148619605</v>
      </c>
      <c r="O750" s="321"/>
      <c r="P750" s="321"/>
      <c r="Q750" s="321"/>
      <c r="R750" s="305">
        <f t="shared" si="785"/>
        <v>293360947</v>
      </c>
      <c r="S750" s="321"/>
      <c r="T750" s="321"/>
      <c r="U750" s="321"/>
      <c r="V750" s="321"/>
      <c r="W750" s="321"/>
      <c r="X750" s="321"/>
      <c r="Y750" s="321"/>
      <c r="Z750" s="321"/>
      <c r="AA750" s="322">
        <f t="shared" si="787"/>
        <v>0</v>
      </c>
      <c r="AB750" s="322">
        <f t="shared" si="788"/>
        <v>293360947</v>
      </c>
      <c r="AC750" s="37">
        <f t="shared" si="789"/>
        <v>0.17205671470709705</v>
      </c>
    </row>
    <row r="751" spans="1:29" s="21" customFormat="1" ht="30" x14ac:dyDescent="0.2">
      <c r="A751" s="95"/>
      <c r="B751" s="116" t="s">
        <v>247</v>
      </c>
      <c r="C751" s="117" t="s">
        <v>133</v>
      </c>
      <c r="D751" s="321">
        <v>477406913.75999999</v>
      </c>
      <c r="E751" s="387">
        <f>SUM('ADICIONES  2018'!C751:E751)</f>
        <v>0</v>
      </c>
      <c r="F751" s="321"/>
      <c r="G751" s="321"/>
      <c r="H751" s="321"/>
      <c r="I751" s="321"/>
      <c r="J751" s="321"/>
      <c r="K751" s="307">
        <f t="shared" si="783"/>
        <v>477406913.75999999</v>
      </c>
      <c r="L751" s="321">
        <v>47711114</v>
      </c>
      <c r="M751" s="321">
        <v>40527576</v>
      </c>
      <c r="N751" s="321">
        <v>0</v>
      </c>
      <c r="O751" s="321"/>
      <c r="P751" s="321"/>
      <c r="Q751" s="321"/>
      <c r="R751" s="307">
        <f t="shared" si="785"/>
        <v>88238690</v>
      </c>
      <c r="S751" s="321"/>
      <c r="T751" s="321"/>
      <c r="U751" s="321"/>
      <c r="V751" s="321"/>
      <c r="W751" s="321"/>
      <c r="X751" s="321"/>
      <c r="Y751" s="321"/>
      <c r="Z751" s="321"/>
      <c r="AA751" s="323">
        <f t="shared" si="787"/>
        <v>0</v>
      </c>
      <c r="AB751" s="323">
        <f t="shared" si="788"/>
        <v>88238690</v>
      </c>
      <c r="AC751" s="118">
        <f t="shared" si="789"/>
        <v>0.18482909957261109</v>
      </c>
    </row>
    <row r="752" spans="1:29" s="5" customFormat="1" ht="30" x14ac:dyDescent="0.2">
      <c r="A752" s="166"/>
      <c r="B752" s="114" t="s">
        <v>248</v>
      </c>
      <c r="C752" s="103" t="s">
        <v>249</v>
      </c>
      <c r="D752" s="320">
        <f>+D753</f>
        <v>4637667162.2399998</v>
      </c>
      <c r="E752" s="154">
        <f>SUM('ADICIONES  2018'!C752:E752)</f>
        <v>0</v>
      </c>
      <c r="F752" s="320">
        <f t="shared" ref="F752:J752" si="886">+F753</f>
        <v>0</v>
      </c>
      <c r="G752" s="320">
        <f t="shared" si="886"/>
        <v>0</v>
      </c>
      <c r="H752" s="320">
        <f t="shared" si="886"/>
        <v>0</v>
      </c>
      <c r="I752" s="320">
        <f t="shared" si="886"/>
        <v>0</v>
      </c>
      <c r="J752" s="320">
        <f t="shared" si="886"/>
        <v>0</v>
      </c>
      <c r="K752" s="309">
        <f t="shared" si="783"/>
        <v>4637667162.2399998</v>
      </c>
      <c r="L752" s="320">
        <f t="shared" ref="L752:Q752" si="887">+L753</f>
        <v>0</v>
      </c>
      <c r="M752" s="320">
        <f t="shared" si="887"/>
        <v>393696452</v>
      </c>
      <c r="N752" s="320">
        <f t="shared" si="887"/>
        <v>549542641</v>
      </c>
      <c r="O752" s="320">
        <f t="shared" si="887"/>
        <v>0</v>
      </c>
      <c r="P752" s="320">
        <f t="shared" si="887"/>
        <v>0</v>
      </c>
      <c r="Q752" s="320">
        <f t="shared" si="887"/>
        <v>0</v>
      </c>
      <c r="R752" s="309">
        <f t="shared" si="785"/>
        <v>943239093</v>
      </c>
      <c r="S752" s="320">
        <f t="shared" ref="S752:Z752" si="888">+S753</f>
        <v>0</v>
      </c>
      <c r="T752" s="320">
        <f t="shared" si="888"/>
        <v>0</v>
      </c>
      <c r="U752" s="320">
        <f t="shared" si="888"/>
        <v>0</v>
      </c>
      <c r="V752" s="320">
        <f t="shared" si="888"/>
        <v>0</v>
      </c>
      <c r="W752" s="320">
        <f t="shared" si="888"/>
        <v>0</v>
      </c>
      <c r="X752" s="320">
        <f t="shared" si="888"/>
        <v>0</v>
      </c>
      <c r="Y752" s="320">
        <f t="shared" si="888"/>
        <v>0</v>
      </c>
      <c r="Z752" s="320">
        <f t="shared" si="888"/>
        <v>0</v>
      </c>
      <c r="AA752" s="324">
        <f t="shared" si="787"/>
        <v>0</v>
      </c>
      <c r="AB752" s="324">
        <f t="shared" si="788"/>
        <v>943239093</v>
      </c>
      <c r="AC752" s="36">
        <f t="shared" si="789"/>
        <v>0.20338654327759351</v>
      </c>
    </row>
    <row r="753" spans="1:29" s="21" customFormat="1" x14ac:dyDescent="0.2">
      <c r="A753" s="95"/>
      <c r="B753" s="116" t="s">
        <v>250</v>
      </c>
      <c r="C753" s="117" t="s">
        <v>134</v>
      </c>
      <c r="D753" s="321">
        <v>4637667162.2399998</v>
      </c>
      <c r="E753" s="387">
        <f>SUM('ADICIONES  2018'!C753:E753)</f>
        <v>0</v>
      </c>
      <c r="F753" s="321"/>
      <c r="G753" s="321"/>
      <c r="H753" s="321"/>
      <c r="I753" s="321"/>
      <c r="J753" s="321"/>
      <c r="K753" s="307">
        <f t="shared" si="783"/>
        <v>4637667162.2399998</v>
      </c>
      <c r="L753" s="321">
        <v>0</v>
      </c>
      <c r="M753" s="321">
        <v>393696452</v>
      </c>
      <c r="N753" s="321">
        <v>549542641</v>
      </c>
      <c r="O753" s="321"/>
      <c r="P753" s="321"/>
      <c r="Q753" s="321"/>
      <c r="R753" s="307">
        <f t="shared" si="785"/>
        <v>943239093</v>
      </c>
      <c r="S753" s="321"/>
      <c r="T753" s="321"/>
      <c r="U753" s="321"/>
      <c r="V753" s="321"/>
      <c r="W753" s="321"/>
      <c r="X753" s="321"/>
      <c r="Y753" s="321"/>
      <c r="Z753" s="321"/>
      <c r="AA753" s="323">
        <f t="shared" si="787"/>
        <v>0</v>
      </c>
      <c r="AB753" s="323">
        <f t="shared" si="788"/>
        <v>943239093</v>
      </c>
      <c r="AC753" s="118">
        <f t="shared" si="789"/>
        <v>0.20338654327759351</v>
      </c>
    </row>
    <row r="754" spans="1:29" s="82" customFormat="1" ht="31.5" x14ac:dyDescent="0.2">
      <c r="A754" s="399"/>
      <c r="B754" s="114" t="s">
        <v>251</v>
      </c>
      <c r="C754" s="110" t="s">
        <v>147</v>
      </c>
      <c r="D754" s="320">
        <f>SUM(D755:D757)</f>
        <v>2338566297.0699997</v>
      </c>
      <c r="E754" s="154">
        <f>SUM('ADICIONES  2018'!C754:E754)</f>
        <v>0</v>
      </c>
      <c r="F754" s="320">
        <f t="shared" ref="F754" si="889">SUM(F755:F757)</f>
        <v>0</v>
      </c>
      <c r="G754" s="320">
        <f t="shared" ref="G754:J754" si="890">SUM(G755:G757)</f>
        <v>0</v>
      </c>
      <c r="H754" s="320">
        <f t="shared" si="890"/>
        <v>0</v>
      </c>
      <c r="I754" s="320">
        <f t="shared" si="890"/>
        <v>0</v>
      </c>
      <c r="J754" s="320">
        <f t="shared" si="890"/>
        <v>0</v>
      </c>
      <c r="K754" s="303">
        <f t="shared" si="783"/>
        <v>2338566297.0699997</v>
      </c>
      <c r="L754" s="320">
        <f t="shared" ref="L754:Q754" si="891">SUM(L755:L757)</f>
        <v>22542289</v>
      </c>
      <c r="M754" s="320">
        <f t="shared" si="891"/>
        <v>90366471</v>
      </c>
      <c r="N754" s="320">
        <f t="shared" si="891"/>
        <v>53418131</v>
      </c>
      <c r="O754" s="320">
        <f t="shared" si="891"/>
        <v>0</v>
      </c>
      <c r="P754" s="320">
        <f t="shared" si="891"/>
        <v>0</v>
      </c>
      <c r="Q754" s="320">
        <f t="shared" si="891"/>
        <v>0</v>
      </c>
      <c r="R754" s="303">
        <f t="shared" si="785"/>
        <v>166326891</v>
      </c>
      <c r="S754" s="320">
        <f t="shared" ref="S754:Z754" si="892">SUM(S755:S757)</f>
        <v>0</v>
      </c>
      <c r="T754" s="320">
        <f t="shared" si="892"/>
        <v>0</v>
      </c>
      <c r="U754" s="320">
        <f t="shared" si="892"/>
        <v>0</v>
      </c>
      <c r="V754" s="320">
        <f t="shared" si="892"/>
        <v>0</v>
      </c>
      <c r="W754" s="320">
        <f t="shared" si="892"/>
        <v>0</v>
      </c>
      <c r="X754" s="320">
        <f t="shared" si="892"/>
        <v>0</v>
      </c>
      <c r="Y754" s="320">
        <f t="shared" si="892"/>
        <v>0</v>
      </c>
      <c r="Z754" s="320">
        <f t="shared" si="892"/>
        <v>0</v>
      </c>
      <c r="AA754" s="319">
        <f t="shared" si="787"/>
        <v>0</v>
      </c>
      <c r="AB754" s="319">
        <f t="shared" si="788"/>
        <v>166326891</v>
      </c>
      <c r="AC754" s="108">
        <f t="shared" si="789"/>
        <v>7.1123444825315282E-2</v>
      </c>
    </row>
    <row r="755" spans="1:29" ht="28.5" x14ac:dyDescent="0.2">
      <c r="B755" s="116" t="s">
        <v>252</v>
      </c>
      <c r="C755" s="101" t="s">
        <v>133</v>
      </c>
      <c r="D755" s="321">
        <v>584641574.26999998</v>
      </c>
      <c r="E755" s="387">
        <f>SUM('ADICIONES  2018'!C755:E755)</f>
        <v>0</v>
      </c>
      <c r="F755" s="321"/>
      <c r="G755" s="321"/>
      <c r="H755" s="321"/>
      <c r="I755" s="321"/>
      <c r="J755" s="321"/>
      <c r="K755" s="305">
        <f t="shared" si="783"/>
        <v>584641574.26999998</v>
      </c>
      <c r="L755" s="321">
        <v>0</v>
      </c>
      <c r="M755" s="321">
        <v>22591618</v>
      </c>
      <c r="N755" s="321">
        <v>53418131</v>
      </c>
      <c r="O755" s="321"/>
      <c r="P755" s="321"/>
      <c r="Q755" s="321"/>
      <c r="R755" s="305">
        <f t="shared" si="785"/>
        <v>76009749</v>
      </c>
      <c r="S755" s="321"/>
      <c r="T755" s="321"/>
      <c r="U755" s="321"/>
      <c r="V755" s="321"/>
      <c r="W755" s="321"/>
      <c r="X755" s="321"/>
      <c r="Y755" s="321"/>
      <c r="Z755" s="321"/>
      <c r="AA755" s="322">
        <f t="shared" si="787"/>
        <v>0</v>
      </c>
      <c r="AB755" s="322">
        <f t="shared" si="788"/>
        <v>76009749</v>
      </c>
      <c r="AC755" s="37">
        <f t="shared" si="789"/>
        <v>0.13001085168277321</v>
      </c>
    </row>
    <row r="756" spans="1:29" s="21" customFormat="1" ht="30" x14ac:dyDescent="0.2">
      <c r="A756" s="95"/>
      <c r="B756" s="116" t="s">
        <v>252</v>
      </c>
      <c r="C756" s="117" t="s">
        <v>133</v>
      </c>
      <c r="D756" s="321">
        <v>163699640.78999999</v>
      </c>
      <c r="E756" s="387">
        <f>SUM('ADICIONES  2018'!C756:E756)</f>
        <v>0</v>
      </c>
      <c r="F756" s="321"/>
      <c r="G756" s="321"/>
      <c r="H756" s="321"/>
      <c r="I756" s="321"/>
      <c r="J756" s="321"/>
      <c r="K756" s="307">
        <f t="shared" si="783"/>
        <v>163699640.78999999</v>
      </c>
      <c r="L756" s="321">
        <v>22542289</v>
      </c>
      <c r="M756" s="321">
        <v>6325653</v>
      </c>
      <c r="N756" s="321">
        <v>0</v>
      </c>
      <c r="O756" s="321"/>
      <c r="P756" s="321"/>
      <c r="Q756" s="321"/>
      <c r="R756" s="307">
        <f t="shared" si="785"/>
        <v>28867942</v>
      </c>
      <c r="S756" s="321"/>
      <c r="T756" s="321"/>
      <c r="U756" s="321"/>
      <c r="V756" s="321"/>
      <c r="W756" s="321"/>
      <c r="X756" s="321"/>
      <c r="Y756" s="321"/>
      <c r="Z756" s="321"/>
      <c r="AA756" s="323">
        <f t="shared" si="787"/>
        <v>0</v>
      </c>
      <c r="AB756" s="323">
        <f t="shared" si="788"/>
        <v>28867942</v>
      </c>
      <c r="AC756" s="118">
        <f t="shared" si="789"/>
        <v>0.17634700883084328</v>
      </c>
    </row>
    <row r="757" spans="1:29" s="5" customFormat="1" ht="30" x14ac:dyDescent="0.2">
      <c r="A757" s="166"/>
      <c r="B757" s="114" t="s">
        <v>253</v>
      </c>
      <c r="C757" s="103" t="s">
        <v>101</v>
      </c>
      <c r="D757" s="320">
        <f>+D758</f>
        <v>1590225082.01</v>
      </c>
      <c r="E757" s="154">
        <f>SUM('ADICIONES  2018'!C757:E757)</f>
        <v>0</v>
      </c>
      <c r="F757" s="320">
        <f t="shared" ref="F757:J757" si="893">+F758</f>
        <v>0</v>
      </c>
      <c r="G757" s="320">
        <f t="shared" si="893"/>
        <v>0</v>
      </c>
      <c r="H757" s="320">
        <f t="shared" si="893"/>
        <v>0</v>
      </c>
      <c r="I757" s="320">
        <f t="shared" si="893"/>
        <v>0</v>
      </c>
      <c r="J757" s="320">
        <f t="shared" si="893"/>
        <v>0</v>
      </c>
      <c r="K757" s="309">
        <f t="shared" si="783"/>
        <v>1590225082.01</v>
      </c>
      <c r="L757" s="320">
        <f t="shared" ref="L757:Q757" si="894">+L758</f>
        <v>0</v>
      </c>
      <c r="M757" s="320">
        <f t="shared" si="894"/>
        <v>61449200</v>
      </c>
      <c r="N757" s="320">
        <f t="shared" si="894"/>
        <v>0</v>
      </c>
      <c r="O757" s="320">
        <f t="shared" si="894"/>
        <v>0</v>
      </c>
      <c r="P757" s="320">
        <f t="shared" si="894"/>
        <v>0</v>
      </c>
      <c r="Q757" s="320">
        <f t="shared" si="894"/>
        <v>0</v>
      </c>
      <c r="R757" s="309">
        <f t="shared" si="785"/>
        <v>61449200</v>
      </c>
      <c r="S757" s="320">
        <f t="shared" ref="S757:Z757" si="895">+S758</f>
        <v>0</v>
      </c>
      <c r="T757" s="320">
        <f t="shared" si="895"/>
        <v>0</v>
      </c>
      <c r="U757" s="320">
        <f t="shared" si="895"/>
        <v>0</v>
      </c>
      <c r="V757" s="320">
        <f t="shared" si="895"/>
        <v>0</v>
      </c>
      <c r="W757" s="320">
        <f t="shared" si="895"/>
        <v>0</v>
      </c>
      <c r="X757" s="320">
        <f t="shared" si="895"/>
        <v>0</v>
      </c>
      <c r="Y757" s="320">
        <f t="shared" si="895"/>
        <v>0</v>
      </c>
      <c r="Z757" s="320">
        <f t="shared" si="895"/>
        <v>0</v>
      </c>
      <c r="AA757" s="324">
        <f t="shared" si="787"/>
        <v>0</v>
      </c>
      <c r="AB757" s="324">
        <f t="shared" si="788"/>
        <v>61449200</v>
      </c>
      <c r="AC757" s="36">
        <f t="shared" si="789"/>
        <v>3.8641825421549716E-2</v>
      </c>
    </row>
    <row r="758" spans="1:29" s="21" customFormat="1" x14ac:dyDescent="0.2">
      <c r="A758" s="95"/>
      <c r="B758" s="116" t="s">
        <v>254</v>
      </c>
      <c r="C758" s="117" t="s">
        <v>134</v>
      </c>
      <c r="D758" s="321">
        <v>1590225082.01</v>
      </c>
      <c r="E758" s="387">
        <f>SUM('ADICIONES  2018'!C758:E758)</f>
        <v>0</v>
      </c>
      <c r="F758" s="321"/>
      <c r="G758" s="321"/>
      <c r="H758" s="321"/>
      <c r="I758" s="321"/>
      <c r="J758" s="321"/>
      <c r="K758" s="307">
        <f t="shared" si="783"/>
        <v>1590225082.01</v>
      </c>
      <c r="L758" s="321">
        <v>0</v>
      </c>
      <c r="M758" s="321">
        <v>61449200</v>
      </c>
      <c r="N758" s="321"/>
      <c r="O758" s="321"/>
      <c r="P758" s="321"/>
      <c r="Q758" s="321"/>
      <c r="R758" s="307">
        <f t="shared" si="785"/>
        <v>61449200</v>
      </c>
      <c r="S758" s="321"/>
      <c r="T758" s="321"/>
      <c r="U758" s="321"/>
      <c r="V758" s="321"/>
      <c r="W758" s="321"/>
      <c r="X758" s="321"/>
      <c r="Y758" s="321"/>
      <c r="Z758" s="321"/>
      <c r="AA758" s="323">
        <f t="shared" si="787"/>
        <v>0</v>
      </c>
      <c r="AB758" s="323">
        <f t="shared" si="788"/>
        <v>61449200</v>
      </c>
      <c r="AC758" s="118">
        <f t="shared" si="789"/>
        <v>3.8641825421549716E-2</v>
      </c>
    </row>
    <row r="759" spans="1:29" s="82" customFormat="1" ht="15.75" hidden="1" x14ac:dyDescent="0.2">
      <c r="A759" s="399">
        <v>1</v>
      </c>
      <c r="B759" s="114" t="s">
        <v>333</v>
      </c>
      <c r="C759" s="110" t="s">
        <v>334</v>
      </c>
      <c r="D759" s="320">
        <f>+D760</f>
        <v>0</v>
      </c>
      <c r="E759" s="387">
        <f>SUM('ADICIONES  2018'!C759:E759)</f>
        <v>0</v>
      </c>
      <c r="F759" s="320">
        <f t="shared" ref="F759:J760" si="896">+F760</f>
        <v>0</v>
      </c>
      <c r="G759" s="320">
        <f t="shared" si="896"/>
        <v>0</v>
      </c>
      <c r="H759" s="320">
        <f t="shared" si="896"/>
        <v>0</v>
      </c>
      <c r="I759" s="320">
        <f t="shared" si="896"/>
        <v>0</v>
      </c>
      <c r="J759" s="320">
        <f t="shared" si="896"/>
        <v>0</v>
      </c>
      <c r="K759" s="303">
        <f t="shared" si="783"/>
        <v>0</v>
      </c>
      <c r="L759" s="320">
        <f t="shared" ref="L759:Q760" si="897">+L760</f>
        <v>0</v>
      </c>
      <c r="M759" s="320">
        <f t="shared" si="897"/>
        <v>0</v>
      </c>
      <c r="N759" s="320">
        <f t="shared" si="897"/>
        <v>0</v>
      </c>
      <c r="O759" s="320">
        <f t="shared" si="897"/>
        <v>0</v>
      </c>
      <c r="P759" s="320">
        <f t="shared" si="897"/>
        <v>0</v>
      </c>
      <c r="Q759" s="320">
        <f t="shared" si="897"/>
        <v>0</v>
      </c>
      <c r="R759" s="303">
        <f t="shared" si="785"/>
        <v>0</v>
      </c>
      <c r="S759" s="320">
        <f t="shared" ref="S759:Z760" si="898">+S760</f>
        <v>0</v>
      </c>
      <c r="T759" s="320">
        <f t="shared" si="898"/>
        <v>0</v>
      </c>
      <c r="U759" s="320">
        <f t="shared" si="898"/>
        <v>0</v>
      </c>
      <c r="V759" s="320">
        <f t="shared" si="898"/>
        <v>0</v>
      </c>
      <c r="W759" s="320">
        <f t="shared" si="898"/>
        <v>0</v>
      </c>
      <c r="X759" s="320">
        <f t="shared" si="898"/>
        <v>0</v>
      </c>
      <c r="Y759" s="320">
        <f t="shared" si="898"/>
        <v>0</v>
      </c>
      <c r="Z759" s="320">
        <f t="shared" si="898"/>
        <v>0</v>
      </c>
      <c r="AA759" s="319">
        <f t="shared" si="787"/>
        <v>0</v>
      </c>
      <c r="AB759" s="319">
        <f t="shared" si="788"/>
        <v>0</v>
      </c>
      <c r="AC759" s="108" t="e">
        <f t="shared" si="789"/>
        <v>#DIV/0!</v>
      </c>
    </row>
    <row r="760" spans="1:29" s="82" customFormat="1" ht="63" hidden="1" x14ac:dyDescent="0.2">
      <c r="A760" s="399"/>
      <c r="B760" s="114" t="s">
        <v>1725</v>
      </c>
      <c r="C760" s="110" t="s">
        <v>1726</v>
      </c>
      <c r="D760" s="320">
        <f>+D761</f>
        <v>0</v>
      </c>
      <c r="E760" s="387">
        <f>SUM('ADICIONES  2018'!C760:E760)</f>
        <v>0</v>
      </c>
      <c r="F760" s="320">
        <f t="shared" si="896"/>
        <v>0</v>
      </c>
      <c r="G760" s="320">
        <f t="shared" si="896"/>
        <v>0</v>
      </c>
      <c r="H760" s="320">
        <f t="shared" si="896"/>
        <v>0</v>
      </c>
      <c r="I760" s="320">
        <f t="shared" si="896"/>
        <v>0</v>
      </c>
      <c r="J760" s="320">
        <f t="shared" si="896"/>
        <v>0</v>
      </c>
      <c r="K760" s="303">
        <f t="shared" si="783"/>
        <v>0</v>
      </c>
      <c r="L760" s="320">
        <f t="shared" si="897"/>
        <v>0</v>
      </c>
      <c r="M760" s="320">
        <f t="shared" si="897"/>
        <v>0</v>
      </c>
      <c r="N760" s="320">
        <f t="shared" si="897"/>
        <v>0</v>
      </c>
      <c r="O760" s="320">
        <f t="shared" si="897"/>
        <v>0</v>
      </c>
      <c r="P760" s="320">
        <f t="shared" si="897"/>
        <v>0</v>
      </c>
      <c r="Q760" s="320">
        <f t="shared" si="897"/>
        <v>0</v>
      </c>
      <c r="R760" s="303">
        <f t="shared" si="785"/>
        <v>0</v>
      </c>
      <c r="S760" s="320">
        <f t="shared" si="898"/>
        <v>0</v>
      </c>
      <c r="T760" s="320">
        <f t="shared" si="898"/>
        <v>0</v>
      </c>
      <c r="U760" s="320">
        <f t="shared" si="898"/>
        <v>0</v>
      </c>
      <c r="V760" s="320">
        <f t="shared" si="898"/>
        <v>0</v>
      </c>
      <c r="W760" s="320">
        <f t="shared" si="898"/>
        <v>0</v>
      </c>
      <c r="X760" s="320">
        <f t="shared" si="898"/>
        <v>0</v>
      </c>
      <c r="Y760" s="320">
        <f t="shared" si="898"/>
        <v>0</v>
      </c>
      <c r="Z760" s="320">
        <f t="shared" si="898"/>
        <v>0</v>
      </c>
      <c r="AA760" s="319">
        <f t="shared" si="787"/>
        <v>0</v>
      </c>
      <c r="AB760" s="319">
        <f t="shared" si="788"/>
        <v>0</v>
      </c>
      <c r="AC760" s="108" t="e">
        <f t="shared" si="789"/>
        <v>#DIV/0!</v>
      </c>
    </row>
    <row r="761" spans="1:29" s="21" customFormat="1" hidden="1" x14ac:dyDescent="0.2">
      <c r="A761" s="95"/>
      <c r="B761" s="116" t="s">
        <v>1727</v>
      </c>
      <c r="C761" s="117" t="s">
        <v>1728</v>
      </c>
      <c r="D761" s="321">
        <v>0</v>
      </c>
      <c r="E761" s="387">
        <f>SUM('ADICIONES  2018'!C761:E761)</f>
        <v>0</v>
      </c>
      <c r="F761" s="321">
        <v>0</v>
      </c>
      <c r="G761" s="321">
        <v>0</v>
      </c>
      <c r="H761" s="321">
        <v>0</v>
      </c>
      <c r="I761" s="321">
        <v>0</v>
      </c>
      <c r="J761" s="321">
        <v>0</v>
      </c>
      <c r="K761" s="307">
        <f t="shared" ref="K761:K943" si="899">+D761+E761-F761+G761-H761</f>
        <v>0</v>
      </c>
      <c r="L761" s="321">
        <v>0</v>
      </c>
      <c r="M761" s="321">
        <v>0</v>
      </c>
      <c r="N761" s="321">
        <v>0</v>
      </c>
      <c r="O761" s="321">
        <v>0</v>
      </c>
      <c r="P761" s="321">
        <v>0</v>
      </c>
      <c r="Q761" s="321">
        <v>0</v>
      </c>
      <c r="R761" s="307">
        <f t="shared" ref="R761:R943" si="900">SUM(L761:Q761)</f>
        <v>0</v>
      </c>
      <c r="S761" s="321">
        <v>0</v>
      </c>
      <c r="T761" s="321">
        <v>0</v>
      </c>
      <c r="U761" s="321">
        <v>0</v>
      </c>
      <c r="V761" s="321">
        <v>0</v>
      </c>
      <c r="W761" s="321">
        <v>0</v>
      </c>
      <c r="X761" s="321">
        <v>0</v>
      </c>
      <c r="Y761" s="321">
        <v>0</v>
      </c>
      <c r="Z761" s="321">
        <v>0</v>
      </c>
      <c r="AA761" s="323">
        <f t="shared" ref="AA761:AA792" si="901">SUM(S761:Z761)</f>
        <v>0</v>
      </c>
      <c r="AB761" s="323">
        <f t="shared" ref="AB761:AB943" si="902">+AA761+R761</f>
        <v>0</v>
      </c>
      <c r="AC761" s="118" t="e">
        <f t="shared" ref="AC761:AC940" si="903">+AB761/K761</f>
        <v>#DIV/0!</v>
      </c>
    </row>
    <row r="762" spans="1:29" s="82" customFormat="1" ht="15.75" x14ac:dyDescent="0.2">
      <c r="A762" s="399">
        <v>1</v>
      </c>
      <c r="B762" s="114" t="s">
        <v>255</v>
      </c>
      <c r="C762" s="110" t="s">
        <v>148</v>
      </c>
      <c r="D762" s="320">
        <f>+D763+D772</f>
        <v>860881466</v>
      </c>
      <c r="E762" s="154">
        <f>SUM('ADICIONES  2018'!C762:E762)</f>
        <v>0</v>
      </c>
      <c r="F762" s="320">
        <f t="shared" ref="F762:J762" si="904">+F763+F772</f>
        <v>0</v>
      </c>
      <c r="G762" s="320">
        <f t="shared" si="904"/>
        <v>0</v>
      </c>
      <c r="H762" s="320">
        <f t="shared" si="904"/>
        <v>0</v>
      </c>
      <c r="I762" s="320">
        <f t="shared" si="904"/>
        <v>0</v>
      </c>
      <c r="J762" s="320">
        <f t="shared" si="904"/>
        <v>0</v>
      </c>
      <c r="K762" s="303">
        <f t="shared" si="899"/>
        <v>860881466</v>
      </c>
      <c r="L762" s="320">
        <f t="shared" ref="L762:Q762" si="905">+L763+L772</f>
        <v>103679876</v>
      </c>
      <c r="M762" s="320">
        <f t="shared" si="905"/>
        <v>134179289</v>
      </c>
      <c r="N762" s="320">
        <f t="shared" si="905"/>
        <v>71261269</v>
      </c>
      <c r="O762" s="320">
        <f t="shared" si="905"/>
        <v>0</v>
      </c>
      <c r="P762" s="320">
        <f t="shared" si="905"/>
        <v>0</v>
      </c>
      <c r="Q762" s="320">
        <f t="shared" si="905"/>
        <v>0</v>
      </c>
      <c r="R762" s="303">
        <f t="shared" si="900"/>
        <v>309120434</v>
      </c>
      <c r="S762" s="320">
        <f t="shared" ref="S762:Z762" si="906">+S763+S772</f>
        <v>0</v>
      </c>
      <c r="T762" s="320">
        <f t="shared" si="906"/>
        <v>0</v>
      </c>
      <c r="U762" s="320">
        <f t="shared" si="906"/>
        <v>0</v>
      </c>
      <c r="V762" s="320">
        <f t="shared" si="906"/>
        <v>0</v>
      </c>
      <c r="W762" s="320">
        <f t="shared" si="906"/>
        <v>0</v>
      </c>
      <c r="X762" s="320">
        <f t="shared" si="906"/>
        <v>0</v>
      </c>
      <c r="Y762" s="320">
        <f t="shared" si="906"/>
        <v>0</v>
      </c>
      <c r="Z762" s="320">
        <f t="shared" si="906"/>
        <v>0</v>
      </c>
      <c r="AA762" s="319">
        <f t="shared" si="901"/>
        <v>0</v>
      </c>
      <c r="AB762" s="319">
        <f t="shared" si="902"/>
        <v>309120434</v>
      </c>
      <c r="AC762" s="108">
        <f t="shared" si="903"/>
        <v>0.35907432812591183</v>
      </c>
    </row>
    <row r="763" spans="1:29" s="82" customFormat="1" ht="47.25" x14ac:dyDescent="0.2">
      <c r="A763" s="399"/>
      <c r="B763" s="114" t="s">
        <v>256</v>
      </c>
      <c r="C763" s="110" t="s">
        <v>257</v>
      </c>
      <c r="D763" s="320">
        <f>+D764+D770</f>
        <v>231583122.90000004</v>
      </c>
      <c r="E763" s="154">
        <f>SUM('ADICIONES  2018'!C763:E763)</f>
        <v>0</v>
      </c>
      <c r="F763" s="320">
        <f t="shared" ref="F763:J763" si="907">+F764+F770</f>
        <v>0</v>
      </c>
      <c r="G763" s="320">
        <f t="shared" si="907"/>
        <v>0</v>
      </c>
      <c r="H763" s="320">
        <f t="shared" si="907"/>
        <v>0</v>
      </c>
      <c r="I763" s="320">
        <f t="shared" si="907"/>
        <v>0</v>
      </c>
      <c r="J763" s="320">
        <f t="shared" si="907"/>
        <v>0</v>
      </c>
      <c r="K763" s="303">
        <f t="shared" si="899"/>
        <v>231583122.90000004</v>
      </c>
      <c r="L763" s="320">
        <f t="shared" ref="L763:Q763" si="908">+L764+L770</f>
        <v>11471326</v>
      </c>
      <c r="M763" s="320">
        <f t="shared" si="908"/>
        <v>46333569</v>
      </c>
      <c r="N763" s="320">
        <f t="shared" si="908"/>
        <v>5491799</v>
      </c>
      <c r="O763" s="320">
        <f t="shared" si="908"/>
        <v>0</v>
      </c>
      <c r="P763" s="320">
        <f t="shared" si="908"/>
        <v>0</v>
      </c>
      <c r="Q763" s="320">
        <f t="shared" si="908"/>
        <v>0</v>
      </c>
      <c r="R763" s="303">
        <f t="shared" si="900"/>
        <v>63296694</v>
      </c>
      <c r="S763" s="320">
        <f t="shared" ref="S763:Z763" si="909">+S764+S770</f>
        <v>0</v>
      </c>
      <c r="T763" s="320">
        <f t="shared" si="909"/>
        <v>0</v>
      </c>
      <c r="U763" s="320">
        <f t="shared" si="909"/>
        <v>0</v>
      </c>
      <c r="V763" s="320">
        <f t="shared" si="909"/>
        <v>0</v>
      </c>
      <c r="W763" s="320">
        <f t="shared" si="909"/>
        <v>0</v>
      </c>
      <c r="X763" s="320">
        <f t="shared" si="909"/>
        <v>0</v>
      </c>
      <c r="Y763" s="320">
        <f t="shared" si="909"/>
        <v>0</v>
      </c>
      <c r="Z763" s="320">
        <f t="shared" si="909"/>
        <v>0</v>
      </c>
      <c r="AA763" s="319">
        <f t="shared" si="901"/>
        <v>0</v>
      </c>
      <c r="AB763" s="319">
        <f t="shared" si="902"/>
        <v>63296694</v>
      </c>
      <c r="AC763" s="108">
        <f t="shared" si="903"/>
        <v>0.27332170499890945</v>
      </c>
    </row>
    <row r="764" spans="1:29" s="82" customFormat="1" ht="31.5" x14ac:dyDescent="0.2">
      <c r="A764" s="399"/>
      <c r="B764" s="114" t="s">
        <v>258</v>
      </c>
      <c r="C764" s="110" t="s">
        <v>150</v>
      </c>
      <c r="D764" s="320">
        <f>SUM(D765:D769)</f>
        <v>166603760.10000002</v>
      </c>
      <c r="E764" s="154">
        <f>SUM('ADICIONES  2018'!C764:E764)</f>
        <v>0</v>
      </c>
      <c r="F764" s="320">
        <f t="shared" ref="F764" si="910">SUM(F765:F769)</f>
        <v>0</v>
      </c>
      <c r="G764" s="320">
        <f t="shared" ref="G764:J764" si="911">SUM(G765:G769)</f>
        <v>0</v>
      </c>
      <c r="H764" s="320">
        <f t="shared" si="911"/>
        <v>0</v>
      </c>
      <c r="I764" s="320">
        <f t="shared" si="911"/>
        <v>0</v>
      </c>
      <c r="J764" s="320">
        <f t="shared" si="911"/>
        <v>0</v>
      </c>
      <c r="K764" s="303">
        <f t="shared" si="899"/>
        <v>166603760.10000002</v>
      </c>
      <c r="L764" s="320">
        <f t="shared" ref="L764:Q764" si="912">SUM(L765:L769)</f>
        <v>10511326</v>
      </c>
      <c r="M764" s="320">
        <f t="shared" si="912"/>
        <v>18135299</v>
      </c>
      <c r="N764" s="320">
        <f t="shared" si="912"/>
        <v>4891799</v>
      </c>
      <c r="O764" s="320">
        <f t="shared" si="912"/>
        <v>0</v>
      </c>
      <c r="P764" s="320">
        <f t="shared" si="912"/>
        <v>0</v>
      </c>
      <c r="Q764" s="320">
        <f t="shared" si="912"/>
        <v>0</v>
      </c>
      <c r="R764" s="303">
        <f t="shared" si="900"/>
        <v>33538424</v>
      </c>
      <c r="S764" s="320">
        <f t="shared" ref="S764:Z764" si="913">SUM(S765:S769)</f>
        <v>0</v>
      </c>
      <c r="T764" s="320">
        <f t="shared" si="913"/>
        <v>0</v>
      </c>
      <c r="U764" s="320">
        <f t="shared" si="913"/>
        <v>0</v>
      </c>
      <c r="V764" s="320">
        <f t="shared" si="913"/>
        <v>0</v>
      </c>
      <c r="W764" s="320">
        <f t="shared" si="913"/>
        <v>0</v>
      </c>
      <c r="X764" s="320">
        <f t="shared" si="913"/>
        <v>0</v>
      </c>
      <c r="Y764" s="320">
        <f t="shared" si="913"/>
        <v>0</v>
      </c>
      <c r="Z764" s="320">
        <f t="shared" si="913"/>
        <v>0</v>
      </c>
      <c r="AA764" s="319">
        <f t="shared" si="901"/>
        <v>0</v>
      </c>
      <c r="AB764" s="319">
        <f t="shared" si="902"/>
        <v>33538424</v>
      </c>
      <c r="AC764" s="108">
        <f t="shared" si="903"/>
        <v>0.20130652501401736</v>
      </c>
    </row>
    <row r="765" spans="1:29" s="21" customFormat="1" ht="30" x14ac:dyDescent="0.2">
      <c r="A765" s="95"/>
      <c r="B765" s="100" t="s">
        <v>259</v>
      </c>
      <c r="C765" s="117" t="s">
        <v>151</v>
      </c>
      <c r="D765" s="321">
        <v>1539720.51</v>
      </c>
      <c r="E765" s="387">
        <f>SUM('ADICIONES  2018'!C765:E765)</f>
        <v>0</v>
      </c>
      <c r="F765" s="321"/>
      <c r="G765" s="321"/>
      <c r="H765" s="321"/>
      <c r="I765" s="321"/>
      <c r="J765" s="321"/>
      <c r="K765" s="307">
        <f t="shared" si="899"/>
        <v>1539720.51</v>
      </c>
      <c r="L765" s="321">
        <v>78124</v>
      </c>
      <c r="M765" s="321">
        <v>1251748</v>
      </c>
      <c r="N765" s="321">
        <v>156248</v>
      </c>
      <c r="O765" s="321"/>
      <c r="P765" s="321"/>
      <c r="Q765" s="321"/>
      <c r="R765" s="307">
        <f t="shared" si="900"/>
        <v>1486120</v>
      </c>
      <c r="S765" s="321"/>
      <c r="T765" s="321"/>
      <c r="U765" s="321"/>
      <c r="V765" s="321"/>
      <c r="W765" s="321"/>
      <c r="X765" s="321"/>
      <c r="Y765" s="321"/>
      <c r="Z765" s="321"/>
      <c r="AA765" s="323">
        <f t="shared" si="901"/>
        <v>0</v>
      </c>
      <c r="AB765" s="323">
        <f t="shared" si="902"/>
        <v>1486120</v>
      </c>
      <c r="AC765" s="118">
        <f t="shared" si="903"/>
        <v>0.96518815612841324</v>
      </c>
    </row>
    <row r="766" spans="1:29" x14ac:dyDescent="0.2">
      <c r="B766" s="100" t="s">
        <v>260</v>
      </c>
      <c r="C766" s="101" t="s">
        <v>152</v>
      </c>
      <c r="D766" s="321">
        <v>74257626.340000004</v>
      </c>
      <c r="E766" s="387">
        <f>SUM('ADICIONES  2018'!C766:E766)</f>
        <v>0</v>
      </c>
      <c r="F766" s="321"/>
      <c r="G766" s="321"/>
      <c r="H766" s="321"/>
      <c r="I766" s="321"/>
      <c r="J766" s="321"/>
      <c r="K766" s="305">
        <f t="shared" si="899"/>
        <v>74257626.340000004</v>
      </c>
      <c r="L766" s="321">
        <v>3942000</v>
      </c>
      <c r="M766" s="321">
        <v>8656000</v>
      </c>
      <c r="N766" s="321">
        <v>2183000</v>
      </c>
      <c r="O766" s="321"/>
      <c r="P766" s="321"/>
      <c r="Q766" s="321"/>
      <c r="R766" s="305">
        <f t="shared" si="900"/>
        <v>14781000</v>
      </c>
      <c r="S766" s="321"/>
      <c r="T766" s="321"/>
      <c r="U766" s="321"/>
      <c r="V766" s="321"/>
      <c r="W766" s="321"/>
      <c r="X766" s="321"/>
      <c r="Y766" s="321"/>
      <c r="Z766" s="321"/>
      <c r="AA766" s="322">
        <f t="shared" si="901"/>
        <v>0</v>
      </c>
      <c r="AB766" s="322">
        <f t="shared" si="902"/>
        <v>14781000</v>
      </c>
      <c r="AC766" s="37">
        <f t="shared" si="903"/>
        <v>0.19905026228986786</v>
      </c>
    </row>
    <row r="767" spans="1:29" ht="28.5" x14ac:dyDescent="0.2">
      <c r="B767" s="100" t="s">
        <v>261</v>
      </c>
      <c r="C767" s="101" t="s">
        <v>153</v>
      </c>
      <c r="D767" s="321">
        <v>19805279.07</v>
      </c>
      <c r="E767" s="387">
        <f>SUM('ADICIONES  2018'!C767:E767)</f>
        <v>0</v>
      </c>
      <c r="F767" s="321"/>
      <c r="G767" s="321"/>
      <c r="H767" s="321"/>
      <c r="I767" s="321"/>
      <c r="J767" s="321"/>
      <c r="K767" s="305">
        <f t="shared" si="899"/>
        <v>19805279.07</v>
      </c>
      <c r="L767" s="321">
        <v>911849</v>
      </c>
      <c r="M767" s="321">
        <v>2370967</v>
      </c>
      <c r="N767" s="321">
        <v>729560</v>
      </c>
      <c r="O767" s="321"/>
      <c r="P767" s="321"/>
      <c r="Q767" s="321"/>
      <c r="R767" s="305">
        <f t="shared" si="900"/>
        <v>4012376</v>
      </c>
      <c r="S767" s="321"/>
      <c r="T767" s="321"/>
      <c r="U767" s="321"/>
      <c r="V767" s="321"/>
      <c r="W767" s="321"/>
      <c r="X767" s="321"/>
      <c r="Y767" s="321"/>
      <c r="Z767" s="321"/>
      <c r="AA767" s="322">
        <f t="shared" si="901"/>
        <v>0</v>
      </c>
      <c r="AB767" s="322">
        <f t="shared" si="902"/>
        <v>4012376</v>
      </c>
      <c r="AC767" s="37">
        <f t="shared" si="903"/>
        <v>0.20259123771084533</v>
      </c>
    </row>
    <row r="768" spans="1:29" x14ac:dyDescent="0.2">
      <c r="B768" s="100" t="s">
        <v>262</v>
      </c>
      <c r="C768" s="101" t="s">
        <v>154</v>
      </c>
      <c r="D768" s="321">
        <v>71001134.180000007</v>
      </c>
      <c r="E768" s="387">
        <f>SUM('ADICIONES  2018'!C768:E768)</f>
        <v>0</v>
      </c>
      <c r="F768" s="321"/>
      <c r="G768" s="321"/>
      <c r="H768" s="321"/>
      <c r="I768" s="321"/>
      <c r="J768" s="321"/>
      <c r="K768" s="305">
        <f t="shared" si="899"/>
        <v>71001134.180000007</v>
      </c>
      <c r="L768" s="321">
        <v>5579353</v>
      </c>
      <c r="M768" s="321">
        <v>5856584</v>
      </c>
      <c r="N768" s="321">
        <v>1822991</v>
      </c>
      <c r="O768" s="321"/>
      <c r="P768" s="321"/>
      <c r="Q768" s="321"/>
      <c r="R768" s="305">
        <f t="shared" si="900"/>
        <v>13258928</v>
      </c>
      <c r="S768" s="321"/>
      <c r="T768" s="321"/>
      <c r="U768" s="321"/>
      <c r="V768" s="321"/>
      <c r="W768" s="321"/>
      <c r="X768" s="321"/>
      <c r="Y768" s="321"/>
      <c r="Z768" s="321"/>
      <c r="AA768" s="322">
        <f t="shared" si="901"/>
        <v>0</v>
      </c>
      <c r="AB768" s="322">
        <f t="shared" si="902"/>
        <v>13258928</v>
      </c>
      <c r="AC768" s="37">
        <f t="shared" si="903"/>
        <v>0.18674248169594521</v>
      </c>
    </row>
    <row r="769" spans="1:29" x14ac:dyDescent="0.2">
      <c r="B769" s="100" t="s">
        <v>1729</v>
      </c>
      <c r="C769" s="101" t="s">
        <v>154</v>
      </c>
      <c r="D769" s="321">
        <v>0</v>
      </c>
      <c r="E769" s="387">
        <f>SUM('ADICIONES  2018'!C769:E769)</f>
        <v>0</v>
      </c>
      <c r="F769" s="321"/>
      <c r="G769" s="321"/>
      <c r="H769" s="321"/>
      <c r="I769" s="321"/>
      <c r="J769" s="321"/>
      <c r="K769" s="305">
        <f t="shared" si="899"/>
        <v>0</v>
      </c>
      <c r="L769" s="321">
        <v>0</v>
      </c>
      <c r="M769" s="321">
        <v>0</v>
      </c>
      <c r="N769" s="321">
        <v>0</v>
      </c>
      <c r="O769" s="321"/>
      <c r="P769" s="321"/>
      <c r="Q769" s="321"/>
      <c r="R769" s="305">
        <f t="shared" si="900"/>
        <v>0</v>
      </c>
      <c r="S769" s="321"/>
      <c r="T769" s="321"/>
      <c r="U769" s="321"/>
      <c r="V769" s="321"/>
      <c r="W769" s="321"/>
      <c r="X769" s="321"/>
      <c r="Y769" s="321"/>
      <c r="Z769" s="321"/>
      <c r="AA769" s="322">
        <f t="shared" si="901"/>
        <v>0</v>
      </c>
      <c r="AB769" s="322">
        <f t="shared" si="902"/>
        <v>0</v>
      </c>
      <c r="AC769" s="37">
        <v>0</v>
      </c>
    </row>
    <row r="770" spans="1:29" s="82" customFormat="1" ht="31.5" x14ac:dyDescent="0.2">
      <c r="A770" s="399"/>
      <c r="B770" s="114" t="s">
        <v>263</v>
      </c>
      <c r="C770" s="110" t="s">
        <v>155</v>
      </c>
      <c r="D770" s="320">
        <f>+D771</f>
        <v>64979362.799999997</v>
      </c>
      <c r="E770" s="154">
        <f>SUM('ADICIONES  2018'!C770:E770)</f>
        <v>0</v>
      </c>
      <c r="F770" s="320">
        <f t="shared" ref="F770:J770" si="914">+F771</f>
        <v>0</v>
      </c>
      <c r="G770" s="320">
        <f t="shared" si="914"/>
        <v>0</v>
      </c>
      <c r="H770" s="320">
        <f t="shared" si="914"/>
        <v>0</v>
      </c>
      <c r="I770" s="320">
        <f t="shared" si="914"/>
        <v>0</v>
      </c>
      <c r="J770" s="320">
        <f t="shared" si="914"/>
        <v>0</v>
      </c>
      <c r="K770" s="303">
        <f t="shared" si="899"/>
        <v>64979362.799999997</v>
      </c>
      <c r="L770" s="320">
        <f t="shared" ref="L770:Q770" si="915">+L771</f>
        <v>960000</v>
      </c>
      <c r="M770" s="320">
        <f t="shared" si="915"/>
        <v>28198270</v>
      </c>
      <c r="N770" s="320">
        <f t="shared" si="915"/>
        <v>600000</v>
      </c>
      <c r="O770" s="320">
        <f t="shared" si="915"/>
        <v>0</v>
      </c>
      <c r="P770" s="320">
        <f t="shared" si="915"/>
        <v>0</v>
      </c>
      <c r="Q770" s="320">
        <f t="shared" si="915"/>
        <v>0</v>
      </c>
      <c r="R770" s="303">
        <f t="shared" si="900"/>
        <v>29758270</v>
      </c>
      <c r="S770" s="320">
        <f t="shared" ref="S770:Z770" si="916">+S771</f>
        <v>0</v>
      </c>
      <c r="T770" s="320">
        <f t="shared" si="916"/>
        <v>0</v>
      </c>
      <c r="U770" s="320">
        <f t="shared" si="916"/>
        <v>0</v>
      </c>
      <c r="V770" s="320">
        <f t="shared" si="916"/>
        <v>0</v>
      </c>
      <c r="W770" s="320">
        <f t="shared" si="916"/>
        <v>0</v>
      </c>
      <c r="X770" s="320">
        <f t="shared" si="916"/>
        <v>0</v>
      </c>
      <c r="Y770" s="320">
        <f t="shared" si="916"/>
        <v>0</v>
      </c>
      <c r="Z770" s="320">
        <f t="shared" si="916"/>
        <v>0</v>
      </c>
      <c r="AA770" s="319">
        <f t="shared" si="901"/>
        <v>0</v>
      </c>
      <c r="AB770" s="319">
        <f t="shared" si="902"/>
        <v>29758270</v>
      </c>
      <c r="AC770" s="108">
        <f t="shared" si="903"/>
        <v>0.45796494021637285</v>
      </c>
    </row>
    <row r="771" spans="1:29" ht="28.5" x14ac:dyDescent="0.2">
      <c r="B771" s="100" t="s">
        <v>264</v>
      </c>
      <c r="C771" s="101" t="s">
        <v>156</v>
      </c>
      <c r="D771" s="321">
        <v>64979362.799999997</v>
      </c>
      <c r="E771" s="387">
        <f>SUM('ADICIONES  2018'!C771:E771)</f>
        <v>0</v>
      </c>
      <c r="F771" s="321"/>
      <c r="G771" s="321"/>
      <c r="H771" s="321"/>
      <c r="I771" s="321"/>
      <c r="J771" s="321"/>
      <c r="K771" s="305">
        <f t="shared" si="899"/>
        <v>64979362.799999997</v>
      </c>
      <c r="L771" s="321">
        <v>960000</v>
      </c>
      <c r="M771" s="321">
        <v>28198270</v>
      </c>
      <c r="N771" s="321">
        <v>600000</v>
      </c>
      <c r="O771" s="321"/>
      <c r="P771" s="321"/>
      <c r="Q771" s="321"/>
      <c r="R771" s="305">
        <f t="shared" si="900"/>
        <v>29758270</v>
      </c>
      <c r="S771" s="321"/>
      <c r="T771" s="321"/>
      <c r="U771" s="321"/>
      <c r="V771" s="321"/>
      <c r="W771" s="321"/>
      <c r="X771" s="321"/>
      <c r="Y771" s="321"/>
      <c r="Z771" s="321"/>
      <c r="AA771" s="322">
        <f t="shared" si="901"/>
        <v>0</v>
      </c>
      <c r="AB771" s="322">
        <f t="shared" si="902"/>
        <v>29758270</v>
      </c>
      <c r="AC771" s="37">
        <f t="shared" si="903"/>
        <v>0.45796494021637285</v>
      </c>
    </row>
    <row r="772" spans="1:29" s="82" customFormat="1" ht="31.5" x14ac:dyDescent="0.2">
      <c r="A772" s="399"/>
      <c r="B772" s="114" t="s">
        <v>265</v>
      </c>
      <c r="C772" s="110" t="s">
        <v>266</v>
      </c>
      <c r="D772" s="320">
        <f>+D773</f>
        <v>629298343.10000002</v>
      </c>
      <c r="E772" s="154">
        <f>SUM('ADICIONES  2018'!C772:E772)</f>
        <v>0</v>
      </c>
      <c r="F772" s="320">
        <f t="shared" ref="F772:J772" si="917">+F773</f>
        <v>0</v>
      </c>
      <c r="G772" s="320">
        <f t="shared" si="917"/>
        <v>0</v>
      </c>
      <c r="H772" s="320">
        <f t="shared" si="917"/>
        <v>0</v>
      </c>
      <c r="I772" s="320">
        <f t="shared" si="917"/>
        <v>0</v>
      </c>
      <c r="J772" s="320">
        <f t="shared" si="917"/>
        <v>0</v>
      </c>
      <c r="K772" s="303">
        <f t="shared" si="899"/>
        <v>629298343.10000002</v>
      </c>
      <c r="L772" s="320">
        <f t="shared" ref="L772:Q772" si="918">+L773</f>
        <v>92208550</v>
      </c>
      <c r="M772" s="320">
        <f t="shared" si="918"/>
        <v>87845720</v>
      </c>
      <c r="N772" s="320">
        <f t="shared" si="918"/>
        <v>65769470</v>
      </c>
      <c r="O772" s="320">
        <f t="shared" si="918"/>
        <v>0</v>
      </c>
      <c r="P772" s="320">
        <f t="shared" si="918"/>
        <v>0</v>
      </c>
      <c r="Q772" s="320">
        <f t="shared" si="918"/>
        <v>0</v>
      </c>
      <c r="R772" s="303">
        <f t="shared" si="900"/>
        <v>245823740</v>
      </c>
      <c r="S772" s="320">
        <f t="shared" ref="S772:Z772" si="919">+S773</f>
        <v>0</v>
      </c>
      <c r="T772" s="320">
        <f t="shared" si="919"/>
        <v>0</v>
      </c>
      <c r="U772" s="320">
        <f t="shared" si="919"/>
        <v>0</v>
      </c>
      <c r="V772" s="320">
        <f t="shared" si="919"/>
        <v>0</v>
      </c>
      <c r="W772" s="320">
        <f t="shared" si="919"/>
        <v>0</v>
      </c>
      <c r="X772" s="320">
        <f t="shared" si="919"/>
        <v>0</v>
      </c>
      <c r="Y772" s="320">
        <f t="shared" si="919"/>
        <v>0</v>
      </c>
      <c r="Z772" s="320">
        <f t="shared" si="919"/>
        <v>0</v>
      </c>
      <c r="AA772" s="319">
        <f t="shared" si="901"/>
        <v>0</v>
      </c>
      <c r="AB772" s="319">
        <f t="shared" si="902"/>
        <v>245823740</v>
      </c>
      <c r="AC772" s="108">
        <f t="shared" si="903"/>
        <v>0.39063147503144918</v>
      </c>
    </row>
    <row r="773" spans="1:29" s="21" customFormat="1" x14ac:dyDescent="0.2">
      <c r="A773" s="95"/>
      <c r="B773" s="116" t="s">
        <v>267</v>
      </c>
      <c r="C773" s="117" t="s">
        <v>149</v>
      </c>
      <c r="D773" s="321">
        <v>629298343.10000002</v>
      </c>
      <c r="E773" s="387">
        <f>SUM('ADICIONES  2018'!C773:E773)</f>
        <v>0</v>
      </c>
      <c r="F773" s="321"/>
      <c r="G773" s="321"/>
      <c r="H773" s="321"/>
      <c r="I773" s="321"/>
      <c r="J773" s="321"/>
      <c r="K773" s="307">
        <f t="shared" si="899"/>
        <v>629298343.10000002</v>
      </c>
      <c r="L773" s="321">
        <v>92208550</v>
      </c>
      <c r="M773" s="321">
        <v>87845720</v>
      </c>
      <c r="N773" s="321">
        <v>65769470</v>
      </c>
      <c r="O773" s="321"/>
      <c r="P773" s="321"/>
      <c r="Q773" s="321"/>
      <c r="R773" s="307">
        <f t="shared" si="900"/>
        <v>245823740</v>
      </c>
      <c r="S773" s="321"/>
      <c r="T773" s="321"/>
      <c r="U773" s="321"/>
      <c r="V773" s="321"/>
      <c r="W773" s="321"/>
      <c r="X773" s="321"/>
      <c r="Y773" s="321"/>
      <c r="Z773" s="321"/>
      <c r="AA773" s="323">
        <f t="shared" si="901"/>
        <v>0</v>
      </c>
      <c r="AB773" s="323">
        <f t="shared" si="902"/>
        <v>245823740</v>
      </c>
      <c r="AC773" s="118">
        <f t="shared" si="903"/>
        <v>0.39063147503144918</v>
      </c>
    </row>
    <row r="774" spans="1:29" s="82" customFormat="1" ht="15.75" x14ac:dyDescent="0.2">
      <c r="A774" s="399">
        <v>1</v>
      </c>
      <c r="B774" s="114" t="s">
        <v>268</v>
      </c>
      <c r="C774" s="110" t="s">
        <v>269</v>
      </c>
      <c r="D774" s="320">
        <f>+D775+D778</f>
        <v>45358930569.279999</v>
      </c>
      <c r="E774" s="154">
        <f>SUM('ADICIONES  2018'!C774:E774)</f>
        <v>20259668655</v>
      </c>
      <c r="F774" s="320">
        <f t="shared" ref="F774:J774" si="920">+F775+F778</f>
        <v>0</v>
      </c>
      <c r="G774" s="320">
        <f t="shared" si="920"/>
        <v>0</v>
      </c>
      <c r="H774" s="320">
        <f t="shared" si="920"/>
        <v>0</v>
      </c>
      <c r="I774" s="320">
        <f t="shared" si="920"/>
        <v>0</v>
      </c>
      <c r="J774" s="320">
        <f t="shared" si="920"/>
        <v>0</v>
      </c>
      <c r="K774" s="303">
        <f t="shared" si="899"/>
        <v>65618599224.279999</v>
      </c>
      <c r="L774" s="320">
        <f t="shared" ref="L774:Q774" si="921">+L775+L778</f>
        <v>77782296</v>
      </c>
      <c r="M774" s="320">
        <f t="shared" si="921"/>
        <v>2008852196.1700001</v>
      </c>
      <c r="N774" s="320">
        <f t="shared" si="921"/>
        <v>1283574418</v>
      </c>
      <c r="O774" s="320">
        <f t="shared" si="921"/>
        <v>0</v>
      </c>
      <c r="P774" s="320">
        <f t="shared" si="921"/>
        <v>0</v>
      </c>
      <c r="Q774" s="320">
        <f t="shared" si="921"/>
        <v>0</v>
      </c>
      <c r="R774" s="303">
        <f t="shared" si="900"/>
        <v>3370208910.1700001</v>
      </c>
      <c r="S774" s="320">
        <f t="shared" ref="S774:Z774" si="922">+S775+S778</f>
        <v>0</v>
      </c>
      <c r="T774" s="320">
        <f t="shared" si="922"/>
        <v>0</v>
      </c>
      <c r="U774" s="320">
        <f t="shared" si="922"/>
        <v>0</v>
      </c>
      <c r="V774" s="320">
        <f t="shared" si="922"/>
        <v>0</v>
      </c>
      <c r="W774" s="320">
        <f t="shared" si="922"/>
        <v>0</v>
      </c>
      <c r="X774" s="320">
        <f t="shared" si="922"/>
        <v>0</v>
      </c>
      <c r="Y774" s="320">
        <f t="shared" si="922"/>
        <v>0</v>
      </c>
      <c r="Z774" s="320">
        <f t="shared" si="922"/>
        <v>0</v>
      </c>
      <c r="AA774" s="319">
        <f t="shared" si="901"/>
        <v>0</v>
      </c>
      <c r="AB774" s="319">
        <f t="shared" si="902"/>
        <v>3370208910.1700001</v>
      </c>
      <c r="AC774" s="108">
        <f t="shared" si="903"/>
        <v>5.1360573831374406E-2</v>
      </c>
    </row>
    <row r="775" spans="1:29" s="82" customFormat="1" ht="31.5" x14ac:dyDescent="0.2">
      <c r="A775" s="399"/>
      <c r="B775" s="114" t="s">
        <v>736</v>
      </c>
      <c r="C775" s="110" t="s">
        <v>1730</v>
      </c>
      <c r="D775" s="320">
        <f>+D776</f>
        <v>1470000000</v>
      </c>
      <c r="E775" s="154">
        <f>SUM('ADICIONES  2018'!C775:E775)</f>
        <v>0</v>
      </c>
      <c r="F775" s="320">
        <f t="shared" ref="F775:J776" si="923">+F776</f>
        <v>0</v>
      </c>
      <c r="G775" s="320">
        <f t="shared" si="923"/>
        <v>0</v>
      </c>
      <c r="H775" s="320">
        <f t="shared" si="923"/>
        <v>0</v>
      </c>
      <c r="I775" s="320">
        <f t="shared" si="923"/>
        <v>0</v>
      </c>
      <c r="J775" s="320">
        <f t="shared" si="923"/>
        <v>0</v>
      </c>
      <c r="K775" s="303">
        <f t="shared" si="899"/>
        <v>1470000000</v>
      </c>
      <c r="L775" s="320">
        <f t="shared" ref="L775:Q776" si="924">+L776</f>
        <v>0</v>
      </c>
      <c r="M775" s="320">
        <f t="shared" si="924"/>
        <v>0</v>
      </c>
      <c r="N775" s="320">
        <f t="shared" si="924"/>
        <v>0</v>
      </c>
      <c r="O775" s="320">
        <f t="shared" si="924"/>
        <v>0</v>
      </c>
      <c r="P775" s="320">
        <f t="shared" si="924"/>
        <v>0</v>
      </c>
      <c r="Q775" s="320">
        <f t="shared" si="924"/>
        <v>0</v>
      </c>
      <c r="R775" s="303">
        <f t="shared" si="900"/>
        <v>0</v>
      </c>
      <c r="S775" s="320">
        <f t="shared" ref="S775:Z776" si="925">+S776</f>
        <v>0</v>
      </c>
      <c r="T775" s="320">
        <f t="shared" si="925"/>
        <v>0</v>
      </c>
      <c r="U775" s="320">
        <f t="shared" si="925"/>
        <v>0</v>
      </c>
      <c r="V775" s="320">
        <f t="shared" si="925"/>
        <v>0</v>
      </c>
      <c r="W775" s="320">
        <f t="shared" si="925"/>
        <v>0</v>
      </c>
      <c r="X775" s="320">
        <f t="shared" si="925"/>
        <v>0</v>
      </c>
      <c r="Y775" s="320">
        <f t="shared" si="925"/>
        <v>0</v>
      </c>
      <c r="Z775" s="320">
        <f t="shared" si="925"/>
        <v>0</v>
      </c>
      <c r="AA775" s="319">
        <f t="shared" si="901"/>
        <v>0</v>
      </c>
      <c r="AB775" s="319">
        <f t="shared" si="902"/>
        <v>0</v>
      </c>
      <c r="AC775" s="108">
        <f t="shared" si="903"/>
        <v>0</v>
      </c>
    </row>
    <row r="776" spans="1:29" s="82" customFormat="1" ht="31.5" x14ac:dyDescent="0.2">
      <c r="A776" s="399"/>
      <c r="B776" s="114" t="s">
        <v>1731</v>
      </c>
      <c r="C776" s="110" t="s">
        <v>1732</v>
      </c>
      <c r="D776" s="320">
        <f>+D777</f>
        <v>1470000000</v>
      </c>
      <c r="E776" s="154">
        <f>SUM('ADICIONES  2018'!C776:E776)</f>
        <v>0</v>
      </c>
      <c r="F776" s="320">
        <f t="shared" si="923"/>
        <v>0</v>
      </c>
      <c r="G776" s="320">
        <f t="shared" si="923"/>
        <v>0</v>
      </c>
      <c r="H776" s="320">
        <f t="shared" si="923"/>
        <v>0</v>
      </c>
      <c r="I776" s="320">
        <f t="shared" si="923"/>
        <v>0</v>
      </c>
      <c r="J776" s="320">
        <f t="shared" si="923"/>
        <v>0</v>
      </c>
      <c r="K776" s="303">
        <f t="shared" si="899"/>
        <v>1470000000</v>
      </c>
      <c r="L776" s="320">
        <f t="shared" si="924"/>
        <v>0</v>
      </c>
      <c r="M776" s="320">
        <f t="shared" si="924"/>
        <v>0</v>
      </c>
      <c r="N776" s="320">
        <f t="shared" si="924"/>
        <v>0</v>
      </c>
      <c r="O776" s="320">
        <f t="shared" si="924"/>
        <v>0</v>
      </c>
      <c r="P776" s="320">
        <f t="shared" si="924"/>
        <v>0</v>
      </c>
      <c r="Q776" s="320">
        <f t="shared" si="924"/>
        <v>0</v>
      </c>
      <c r="R776" s="303">
        <f t="shared" si="900"/>
        <v>0</v>
      </c>
      <c r="S776" s="320">
        <f t="shared" si="925"/>
        <v>0</v>
      </c>
      <c r="T776" s="320">
        <f t="shared" si="925"/>
        <v>0</v>
      </c>
      <c r="U776" s="320">
        <f t="shared" si="925"/>
        <v>0</v>
      </c>
      <c r="V776" s="320">
        <f t="shared" si="925"/>
        <v>0</v>
      </c>
      <c r="W776" s="320">
        <f t="shared" si="925"/>
        <v>0</v>
      </c>
      <c r="X776" s="320">
        <f t="shared" si="925"/>
        <v>0</v>
      </c>
      <c r="Y776" s="320">
        <f t="shared" si="925"/>
        <v>0</v>
      </c>
      <c r="Z776" s="320">
        <f t="shared" si="925"/>
        <v>0</v>
      </c>
      <c r="AA776" s="319">
        <f t="shared" si="901"/>
        <v>0</v>
      </c>
      <c r="AB776" s="319">
        <f t="shared" si="902"/>
        <v>0</v>
      </c>
      <c r="AC776" s="108">
        <f t="shared" si="903"/>
        <v>0</v>
      </c>
    </row>
    <row r="777" spans="1:29" s="21" customFormat="1" ht="30" x14ac:dyDescent="0.2">
      <c r="A777" s="95"/>
      <c r="B777" s="116" t="s">
        <v>1733</v>
      </c>
      <c r="C777" s="117" t="s">
        <v>1734</v>
      </c>
      <c r="D777" s="321">
        <v>1470000000</v>
      </c>
      <c r="E777" s="387">
        <f>SUM('ADICIONES  2018'!C777:E777)</f>
        <v>0</v>
      </c>
      <c r="F777" s="321"/>
      <c r="G777" s="321"/>
      <c r="H777" s="321"/>
      <c r="I777" s="321"/>
      <c r="J777" s="321"/>
      <c r="K777" s="307">
        <f t="shared" si="899"/>
        <v>1470000000</v>
      </c>
      <c r="L777" s="321">
        <v>0</v>
      </c>
      <c r="M777" s="321">
        <v>0</v>
      </c>
      <c r="N777" s="321">
        <v>0</v>
      </c>
      <c r="O777" s="321"/>
      <c r="P777" s="321"/>
      <c r="Q777" s="321"/>
      <c r="R777" s="307">
        <f t="shared" si="900"/>
        <v>0</v>
      </c>
      <c r="S777" s="321"/>
      <c r="T777" s="321"/>
      <c r="U777" s="321"/>
      <c r="V777" s="321"/>
      <c r="W777" s="321"/>
      <c r="X777" s="321"/>
      <c r="Y777" s="321"/>
      <c r="Z777" s="321"/>
      <c r="AA777" s="323">
        <f t="shared" si="901"/>
        <v>0</v>
      </c>
      <c r="AB777" s="323">
        <f t="shared" si="902"/>
        <v>0</v>
      </c>
      <c r="AC777" s="118">
        <f t="shared" si="903"/>
        <v>0</v>
      </c>
    </row>
    <row r="778" spans="1:29" s="82" customFormat="1" ht="31.5" x14ac:dyDescent="0.2">
      <c r="A778" s="399"/>
      <c r="B778" s="114" t="s">
        <v>270</v>
      </c>
      <c r="C778" s="110" t="s">
        <v>96</v>
      </c>
      <c r="D778" s="320">
        <f>+D779+D817+D823</f>
        <v>43888930569.279999</v>
      </c>
      <c r="E778" s="154">
        <f>SUM('ADICIONES  2018'!C778:E778)</f>
        <v>20259668655</v>
      </c>
      <c r="F778" s="320">
        <f t="shared" ref="F778:J778" si="926">+F779+F817+F823</f>
        <v>0</v>
      </c>
      <c r="G778" s="320">
        <f t="shared" si="926"/>
        <v>0</v>
      </c>
      <c r="H778" s="320">
        <f t="shared" si="926"/>
        <v>0</v>
      </c>
      <c r="I778" s="320">
        <f t="shared" si="926"/>
        <v>0</v>
      </c>
      <c r="J778" s="320">
        <f t="shared" si="926"/>
        <v>0</v>
      </c>
      <c r="K778" s="303">
        <f t="shared" si="899"/>
        <v>64148599224.279999</v>
      </c>
      <c r="L778" s="320">
        <f t="shared" ref="L778:Q778" si="927">+L779+L817+L823</f>
        <v>77782296</v>
      </c>
      <c r="M778" s="320">
        <f t="shared" si="927"/>
        <v>2008852196.1700001</v>
      </c>
      <c r="N778" s="320">
        <f t="shared" si="927"/>
        <v>1283574418</v>
      </c>
      <c r="O778" s="320">
        <f t="shared" si="927"/>
        <v>0</v>
      </c>
      <c r="P778" s="320">
        <f t="shared" si="927"/>
        <v>0</v>
      </c>
      <c r="Q778" s="320">
        <f t="shared" si="927"/>
        <v>0</v>
      </c>
      <c r="R778" s="303">
        <f t="shared" si="900"/>
        <v>3370208910.1700001</v>
      </c>
      <c r="S778" s="320">
        <f t="shared" ref="S778:Z778" si="928">+S779+S817+S823</f>
        <v>0</v>
      </c>
      <c r="T778" s="320">
        <f t="shared" si="928"/>
        <v>0</v>
      </c>
      <c r="U778" s="320">
        <f t="shared" si="928"/>
        <v>0</v>
      </c>
      <c r="V778" s="320">
        <f t="shared" si="928"/>
        <v>0</v>
      </c>
      <c r="W778" s="320">
        <f t="shared" si="928"/>
        <v>0</v>
      </c>
      <c r="X778" s="320">
        <f t="shared" si="928"/>
        <v>0</v>
      </c>
      <c r="Y778" s="320">
        <f t="shared" si="928"/>
        <v>0</v>
      </c>
      <c r="Z778" s="320">
        <f t="shared" si="928"/>
        <v>0</v>
      </c>
      <c r="AA778" s="319">
        <f t="shared" si="901"/>
        <v>0</v>
      </c>
      <c r="AB778" s="319">
        <f t="shared" si="902"/>
        <v>3370208910.1700001</v>
      </c>
      <c r="AC778" s="108">
        <f t="shared" si="903"/>
        <v>5.2537529282391388E-2</v>
      </c>
    </row>
    <row r="779" spans="1:29" s="5" customFormat="1" ht="15.75" x14ac:dyDescent="0.2">
      <c r="A779" s="166"/>
      <c r="B779" s="114" t="s">
        <v>271</v>
      </c>
      <c r="C779" s="110" t="s">
        <v>97</v>
      </c>
      <c r="D779" s="320">
        <f>+D780+D787+D791</f>
        <v>39922430569.279999</v>
      </c>
      <c r="E779" s="154">
        <f>SUM('ADICIONES  2018'!C779:E779)</f>
        <v>20259668655</v>
      </c>
      <c r="F779" s="320">
        <f t="shared" ref="F779:J779" si="929">+F780+F787+F791</f>
        <v>0</v>
      </c>
      <c r="G779" s="320">
        <f t="shared" si="929"/>
        <v>0</v>
      </c>
      <c r="H779" s="320">
        <f t="shared" si="929"/>
        <v>0</v>
      </c>
      <c r="I779" s="320">
        <f t="shared" si="929"/>
        <v>0</v>
      </c>
      <c r="J779" s="320">
        <f t="shared" si="929"/>
        <v>0</v>
      </c>
      <c r="K779" s="309">
        <f t="shared" si="899"/>
        <v>60182099224.279999</v>
      </c>
      <c r="L779" s="320">
        <f t="shared" ref="L779:Q779" si="930">+L780+L787+L791</f>
        <v>77782296</v>
      </c>
      <c r="M779" s="320">
        <f t="shared" si="930"/>
        <v>1283574418</v>
      </c>
      <c r="N779" s="320">
        <f t="shared" si="930"/>
        <v>1283574418</v>
      </c>
      <c r="O779" s="320">
        <f t="shared" si="930"/>
        <v>0</v>
      </c>
      <c r="P779" s="320">
        <f t="shared" si="930"/>
        <v>0</v>
      </c>
      <c r="Q779" s="320">
        <f t="shared" si="930"/>
        <v>0</v>
      </c>
      <c r="R779" s="309">
        <f t="shared" si="900"/>
        <v>2644931132</v>
      </c>
      <c r="S779" s="320">
        <f t="shared" ref="S779:Z779" si="931">+S780+S787+S791</f>
        <v>0</v>
      </c>
      <c r="T779" s="320">
        <f t="shared" si="931"/>
        <v>0</v>
      </c>
      <c r="U779" s="320">
        <f t="shared" si="931"/>
        <v>0</v>
      </c>
      <c r="V779" s="320">
        <f t="shared" si="931"/>
        <v>0</v>
      </c>
      <c r="W779" s="320">
        <f t="shared" si="931"/>
        <v>0</v>
      </c>
      <c r="X779" s="320">
        <f t="shared" si="931"/>
        <v>0</v>
      </c>
      <c r="Y779" s="320">
        <f t="shared" si="931"/>
        <v>0</v>
      </c>
      <c r="Z779" s="320">
        <f t="shared" si="931"/>
        <v>0</v>
      </c>
      <c r="AA779" s="324">
        <f t="shared" si="901"/>
        <v>0</v>
      </c>
      <c r="AB779" s="324">
        <f t="shared" si="902"/>
        <v>2644931132</v>
      </c>
      <c r="AC779" s="36">
        <f t="shared" si="903"/>
        <v>4.3948801489013582E-2</v>
      </c>
    </row>
    <row r="780" spans="1:29" s="5" customFormat="1" ht="31.5" x14ac:dyDescent="0.2">
      <c r="A780" s="166"/>
      <c r="B780" s="114" t="s">
        <v>272</v>
      </c>
      <c r="C780" s="110" t="s">
        <v>98</v>
      </c>
      <c r="D780" s="320">
        <f>+D781</f>
        <v>35883219688.010002</v>
      </c>
      <c r="E780" s="154">
        <f>SUM('ADICIONES  2018'!C780:E780)</f>
        <v>2735668655</v>
      </c>
      <c r="F780" s="320">
        <f t="shared" ref="F780:J780" si="932">+F781</f>
        <v>0</v>
      </c>
      <c r="G780" s="320">
        <f t="shared" si="932"/>
        <v>0</v>
      </c>
      <c r="H780" s="320">
        <f t="shared" si="932"/>
        <v>0</v>
      </c>
      <c r="I780" s="320">
        <f t="shared" si="932"/>
        <v>0</v>
      </c>
      <c r="J780" s="320">
        <f t="shared" si="932"/>
        <v>0</v>
      </c>
      <c r="K780" s="309">
        <f t="shared" si="899"/>
        <v>38618888343.010002</v>
      </c>
      <c r="L780" s="320">
        <f t="shared" ref="L780:Q780" si="933">+L781</f>
        <v>0</v>
      </c>
      <c r="M780" s="320">
        <f t="shared" si="933"/>
        <v>1283574418</v>
      </c>
      <c r="N780" s="320">
        <f t="shared" si="933"/>
        <v>1283574418</v>
      </c>
      <c r="O780" s="320">
        <f t="shared" si="933"/>
        <v>0</v>
      </c>
      <c r="P780" s="320">
        <f t="shared" si="933"/>
        <v>0</v>
      </c>
      <c r="Q780" s="320">
        <f t="shared" si="933"/>
        <v>0</v>
      </c>
      <c r="R780" s="309">
        <f t="shared" si="900"/>
        <v>2567148836</v>
      </c>
      <c r="S780" s="320">
        <f t="shared" ref="S780:Z780" si="934">+S781</f>
        <v>0</v>
      </c>
      <c r="T780" s="320">
        <f t="shared" si="934"/>
        <v>0</v>
      </c>
      <c r="U780" s="320">
        <f t="shared" si="934"/>
        <v>0</v>
      </c>
      <c r="V780" s="320">
        <f t="shared" si="934"/>
        <v>0</v>
      </c>
      <c r="W780" s="320">
        <f t="shared" si="934"/>
        <v>0</v>
      </c>
      <c r="X780" s="320">
        <f t="shared" si="934"/>
        <v>0</v>
      </c>
      <c r="Y780" s="320">
        <f t="shared" si="934"/>
        <v>0</v>
      </c>
      <c r="Z780" s="320">
        <f t="shared" si="934"/>
        <v>0</v>
      </c>
      <c r="AA780" s="324">
        <f t="shared" si="901"/>
        <v>0</v>
      </c>
      <c r="AB780" s="324">
        <f t="shared" si="902"/>
        <v>2567148836</v>
      </c>
      <c r="AC780" s="36">
        <f t="shared" si="903"/>
        <v>6.6473918492908984E-2</v>
      </c>
    </row>
    <row r="781" spans="1:29" s="82" customFormat="1" ht="31.5" x14ac:dyDescent="0.2">
      <c r="A781" s="399"/>
      <c r="B781" s="114" t="s">
        <v>273</v>
      </c>
      <c r="C781" s="110" t="s">
        <v>157</v>
      </c>
      <c r="D781" s="320">
        <f>SUM(D782:D786)</f>
        <v>35883219688.010002</v>
      </c>
      <c r="E781" s="154">
        <f>SUM('ADICIONES  2018'!C781:E781)</f>
        <v>2735668655</v>
      </c>
      <c r="F781" s="320">
        <f t="shared" ref="F781" si="935">SUM(F782:F786)</f>
        <v>0</v>
      </c>
      <c r="G781" s="320">
        <f t="shared" ref="G781:J781" si="936">SUM(G782:G786)</f>
        <v>0</v>
      </c>
      <c r="H781" s="320">
        <f t="shared" si="936"/>
        <v>0</v>
      </c>
      <c r="I781" s="320">
        <f t="shared" si="936"/>
        <v>0</v>
      </c>
      <c r="J781" s="320">
        <f t="shared" si="936"/>
        <v>0</v>
      </c>
      <c r="K781" s="303">
        <f t="shared" si="899"/>
        <v>38618888343.010002</v>
      </c>
      <c r="L781" s="320">
        <f t="shared" ref="L781:Q781" si="937">SUM(L782:L786)</f>
        <v>0</v>
      </c>
      <c r="M781" s="320">
        <f t="shared" si="937"/>
        <v>1283574418</v>
      </c>
      <c r="N781" s="320">
        <f t="shared" si="937"/>
        <v>1283574418</v>
      </c>
      <c r="O781" s="320">
        <f t="shared" si="937"/>
        <v>0</v>
      </c>
      <c r="P781" s="320">
        <f t="shared" si="937"/>
        <v>0</v>
      </c>
      <c r="Q781" s="320">
        <f t="shared" si="937"/>
        <v>0</v>
      </c>
      <c r="R781" s="303">
        <f t="shared" si="900"/>
        <v>2567148836</v>
      </c>
      <c r="S781" s="320">
        <f t="shared" ref="S781:Z781" si="938">SUM(S782:S786)</f>
        <v>0</v>
      </c>
      <c r="T781" s="320">
        <f t="shared" si="938"/>
        <v>0</v>
      </c>
      <c r="U781" s="320">
        <f t="shared" si="938"/>
        <v>0</v>
      </c>
      <c r="V781" s="320">
        <f t="shared" si="938"/>
        <v>0</v>
      </c>
      <c r="W781" s="320">
        <f t="shared" si="938"/>
        <v>0</v>
      </c>
      <c r="X781" s="320">
        <f t="shared" si="938"/>
        <v>0</v>
      </c>
      <c r="Y781" s="320">
        <f t="shared" si="938"/>
        <v>0</v>
      </c>
      <c r="Z781" s="320">
        <f t="shared" si="938"/>
        <v>0</v>
      </c>
      <c r="AA781" s="319">
        <f t="shared" si="901"/>
        <v>0</v>
      </c>
      <c r="AB781" s="319">
        <f t="shared" si="902"/>
        <v>2567148836</v>
      </c>
      <c r="AC781" s="108">
        <f t="shared" si="903"/>
        <v>6.6473918492908984E-2</v>
      </c>
    </row>
    <row r="782" spans="1:29" x14ac:dyDescent="0.2">
      <c r="B782" s="100" t="s">
        <v>274</v>
      </c>
      <c r="C782" s="101" t="s">
        <v>158</v>
      </c>
      <c r="D782" s="321">
        <v>15554072385.530001</v>
      </c>
      <c r="E782" s="387">
        <f>SUM('ADICIONES  2018'!C782:E782)</f>
        <v>0</v>
      </c>
      <c r="F782" s="321"/>
      <c r="G782" s="321"/>
      <c r="H782" s="321"/>
      <c r="I782" s="321"/>
      <c r="J782" s="321"/>
      <c r="K782" s="305">
        <f t="shared" si="899"/>
        <v>15554072385.530001</v>
      </c>
      <c r="L782" s="321">
        <v>0</v>
      </c>
      <c r="M782" s="321">
        <v>1283574418</v>
      </c>
      <c r="N782" s="321">
        <v>1283574418</v>
      </c>
      <c r="O782" s="321"/>
      <c r="P782" s="321"/>
      <c r="Q782" s="321"/>
      <c r="R782" s="305">
        <f t="shared" si="900"/>
        <v>2567148836</v>
      </c>
      <c r="S782" s="321"/>
      <c r="T782" s="321"/>
      <c r="U782" s="321"/>
      <c r="V782" s="321"/>
      <c r="W782" s="321"/>
      <c r="X782" s="321"/>
      <c r="Y782" s="321"/>
      <c r="Z782" s="321"/>
      <c r="AA782" s="322">
        <f t="shared" si="901"/>
        <v>0</v>
      </c>
      <c r="AB782" s="322">
        <f t="shared" si="902"/>
        <v>2567148836</v>
      </c>
      <c r="AC782" s="37">
        <f t="shared" si="903"/>
        <v>0.16504673325220129</v>
      </c>
    </row>
    <row r="783" spans="1:29" ht="57" x14ac:dyDescent="0.2">
      <c r="B783" s="100" t="s">
        <v>275</v>
      </c>
      <c r="C783" s="101" t="s">
        <v>159</v>
      </c>
      <c r="D783" s="321">
        <v>15690847119.65</v>
      </c>
      <c r="E783" s="387">
        <f>SUM('ADICIONES  2018'!C783:E783)</f>
        <v>0</v>
      </c>
      <c r="F783" s="321"/>
      <c r="G783" s="321"/>
      <c r="H783" s="321"/>
      <c r="I783" s="321"/>
      <c r="J783" s="321"/>
      <c r="K783" s="305">
        <f t="shared" si="899"/>
        <v>15690847119.65</v>
      </c>
      <c r="L783" s="321">
        <v>0</v>
      </c>
      <c r="M783" s="321">
        <v>0</v>
      </c>
      <c r="N783" s="321">
        <v>0</v>
      </c>
      <c r="O783" s="321"/>
      <c r="P783" s="321"/>
      <c r="Q783" s="321"/>
      <c r="R783" s="305">
        <f t="shared" si="900"/>
        <v>0</v>
      </c>
      <c r="S783" s="321"/>
      <c r="T783" s="321"/>
      <c r="U783" s="321"/>
      <c r="V783" s="321"/>
      <c r="W783" s="321"/>
      <c r="X783" s="321"/>
      <c r="Y783" s="321"/>
      <c r="Z783" s="321"/>
      <c r="AA783" s="322">
        <f t="shared" si="901"/>
        <v>0</v>
      </c>
      <c r="AB783" s="322">
        <f t="shared" si="902"/>
        <v>0</v>
      </c>
      <c r="AC783" s="37">
        <f t="shared" si="903"/>
        <v>0</v>
      </c>
    </row>
    <row r="784" spans="1:29" ht="57" x14ac:dyDescent="0.2">
      <c r="B784" s="100" t="s">
        <v>275</v>
      </c>
      <c r="C784" s="101" t="s">
        <v>159</v>
      </c>
      <c r="D784" s="321">
        <v>0</v>
      </c>
      <c r="E784" s="387">
        <f>SUM('ADICIONES  2018'!C784:E784)</f>
        <v>2735668655</v>
      </c>
      <c r="F784" s="321"/>
      <c r="G784" s="321"/>
      <c r="H784" s="321"/>
      <c r="I784" s="321"/>
      <c r="J784" s="321"/>
      <c r="K784" s="305">
        <f t="shared" si="899"/>
        <v>2735668655</v>
      </c>
      <c r="L784" s="321">
        <v>0</v>
      </c>
      <c r="M784" s="321">
        <v>0</v>
      </c>
      <c r="N784" s="321">
        <v>0</v>
      </c>
      <c r="O784" s="321"/>
      <c r="P784" s="321"/>
      <c r="Q784" s="321"/>
      <c r="R784" s="305">
        <f t="shared" si="900"/>
        <v>0</v>
      </c>
      <c r="S784" s="321"/>
      <c r="T784" s="321"/>
      <c r="U784" s="321"/>
      <c r="V784" s="321"/>
      <c r="W784" s="321"/>
      <c r="X784" s="321"/>
      <c r="Y784" s="321"/>
      <c r="Z784" s="321"/>
      <c r="AA784" s="322">
        <f t="shared" si="901"/>
        <v>0</v>
      </c>
      <c r="AB784" s="322">
        <f t="shared" si="902"/>
        <v>0</v>
      </c>
      <c r="AC784" s="37">
        <f t="shared" si="903"/>
        <v>0</v>
      </c>
    </row>
    <row r="785" spans="1:29" s="21" customFormat="1" ht="60" x14ac:dyDescent="0.2">
      <c r="A785" s="95"/>
      <c r="B785" s="100" t="s">
        <v>275</v>
      </c>
      <c r="C785" s="117" t="s">
        <v>159</v>
      </c>
      <c r="D785" s="321">
        <v>0</v>
      </c>
      <c r="E785" s="387">
        <f>SUM('ADICIONES  2018'!C785:E785)</f>
        <v>0</v>
      </c>
      <c r="F785" s="321"/>
      <c r="G785" s="321"/>
      <c r="H785" s="321"/>
      <c r="I785" s="321"/>
      <c r="J785" s="321"/>
      <c r="K785" s="307">
        <f t="shared" si="899"/>
        <v>0</v>
      </c>
      <c r="L785" s="321">
        <v>0</v>
      </c>
      <c r="M785" s="321">
        <v>0</v>
      </c>
      <c r="N785" s="321">
        <v>0</v>
      </c>
      <c r="O785" s="321"/>
      <c r="P785" s="321"/>
      <c r="Q785" s="321"/>
      <c r="R785" s="307">
        <f t="shared" si="900"/>
        <v>0</v>
      </c>
      <c r="S785" s="321"/>
      <c r="T785" s="321"/>
      <c r="U785" s="321"/>
      <c r="V785" s="321"/>
      <c r="W785" s="321"/>
      <c r="X785" s="321"/>
      <c r="Y785" s="321"/>
      <c r="Z785" s="321"/>
      <c r="AA785" s="323">
        <f t="shared" si="901"/>
        <v>0</v>
      </c>
      <c r="AB785" s="323">
        <f t="shared" si="902"/>
        <v>0</v>
      </c>
      <c r="AC785" s="118" t="e">
        <f t="shared" si="903"/>
        <v>#DIV/0!</v>
      </c>
    </row>
    <row r="786" spans="1:29" ht="42.75" x14ac:dyDescent="0.2">
      <c r="B786" s="100" t="s">
        <v>276</v>
      </c>
      <c r="C786" s="101" t="s">
        <v>160</v>
      </c>
      <c r="D786" s="325">
        <v>4638300182.8299999</v>
      </c>
      <c r="E786" s="387">
        <f>SUM('ADICIONES  2018'!C786:E786)</f>
        <v>0</v>
      </c>
      <c r="F786" s="325"/>
      <c r="G786" s="325"/>
      <c r="H786" s="325"/>
      <c r="I786" s="325"/>
      <c r="J786" s="325"/>
      <c r="K786" s="305">
        <f t="shared" si="899"/>
        <v>4638300182.8299999</v>
      </c>
      <c r="L786" s="325">
        <v>0</v>
      </c>
      <c r="M786" s="325">
        <v>0</v>
      </c>
      <c r="N786" s="325">
        <v>0</v>
      </c>
      <c r="O786" s="325"/>
      <c r="P786" s="325"/>
      <c r="Q786" s="325"/>
      <c r="R786" s="305">
        <f t="shared" si="900"/>
        <v>0</v>
      </c>
      <c r="S786" s="325"/>
      <c r="T786" s="325"/>
      <c r="U786" s="325"/>
      <c r="V786" s="325"/>
      <c r="W786" s="325"/>
      <c r="X786" s="325"/>
      <c r="Y786" s="325"/>
      <c r="Z786" s="325"/>
      <c r="AA786" s="322">
        <f t="shared" si="901"/>
        <v>0</v>
      </c>
      <c r="AB786" s="322">
        <f t="shared" si="902"/>
        <v>0</v>
      </c>
      <c r="AC786" s="37">
        <f t="shared" si="903"/>
        <v>0</v>
      </c>
    </row>
    <row r="787" spans="1:29" s="82" customFormat="1" ht="47.25" x14ac:dyDescent="0.2">
      <c r="A787" s="399"/>
      <c r="B787" s="114" t="s">
        <v>277</v>
      </c>
      <c r="C787" s="110" t="s">
        <v>278</v>
      </c>
      <c r="D787" s="320">
        <f>+D788</f>
        <v>600177291.32000005</v>
      </c>
      <c r="E787" s="154">
        <f>SUM('ADICIONES  2018'!C787:E787)</f>
        <v>0</v>
      </c>
      <c r="F787" s="320">
        <f t="shared" ref="F787:J787" si="939">+F788</f>
        <v>0</v>
      </c>
      <c r="G787" s="320">
        <f t="shared" si="939"/>
        <v>0</v>
      </c>
      <c r="H787" s="320">
        <f t="shared" si="939"/>
        <v>0</v>
      </c>
      <c r="I787" s="320">
        <f t="shared" si="939"/>
        <v>0</v>
      </c>
      <c r="J787" s="320">
        <f t="shared" si="939"/>
        <v>0</v>
      </c>
      <c r="K787" s="303">
        <f t="shared" si="899"/>
        <v>600177291.32000005</v>
      </c>
      <c r="L787" s="320">
        <f t="shared" ref="L787:Q787" si="940">+L788</f>
        <v>77782296</v>
      </c>
      <c r="M787" s="320">
        <f t="shared" si="940"/>
        <v>0</v>
      </c>
      <c r="N787" s="320">
        <f t="shared" si="940"/>
        <v>0</v>
      </c>
      <c r="O787" s="320">
        <f t="shared" si="940"/>
        <v>0</v>
      </c>
      <c r="P787" s="320">
        <f t="shared" si="940"/>
        <v>0</v>
      </c>
      <c r="Q787" s="320">
        <f t="shared" si="940"/>
        <v>0</v>
      </c>
      <c r="R787" s="303">
        <f t="shared" si="900"/>
        <v>77782296</v>
      </c>
      <c r="S787" s="320">
        <f t="shared" ref="S787:Z787" si="941">+S788</f>
        <v>0</v>
      </c>
      <c r="T787" s="320">
        <f t="shared" si="941"/>
        <v>0</v>
      </c>
      <c r="U787" s="320">
        <f t="shared" si="941"/>
        <v>0</v>
      </c>
      <c r="V787" s="320">
        <f t="shared" si="941"/>
        <v>0</v>
      </c>
      <c r="W787" s="320">
        <f t="shared" si="941"/>
        <v>0</v>
      </c>
      <c r="X787" s="320">
        <f t="shared" si="941"/>
        <v>0</v>
      </c>
      <c r="Y787" s="320">
        <f t="shared" si="941"/>
        <v>0</v>
      </c>
      <c r="Z787" s="320">
        <f t="shared" si="941"/>
        <v>0</v>
      </c>
      <c r="AA787" s="319">
        <f t="shared" si="901"/>
        <v>0</v>
      </c>
      <c r="AB787" s="319">
        <f t="shared" si="902"/>
        <v>77782296</v>
      </c>
      <c r="AC787" s="108">
        <f t="shared" si="903"/>
        <v>0.12959886541013488</v>
      </c>
    </row>
    <row r="788" spans="1:29" s="82" customFormat="1" ht="31.5" x14ac:dyDescent="0.2">
      <c r="A788" s="399"/>
      <c r="B788" s="114" t="s">
        <v>279</v>
      </c>
      <c r="C788" s="110" t="s">
        <v>140</v>
      </c>
      <c r="D788" s="320">
        <f>SUM(D789:D790)</f>
        <v>600177291.32000005</v>
      </c>
      <c r="E788" s="154">
        <f>SUM('ADICIONES  2018'!C788:E788)</f>
        <v>0</v>
      </c>
      <c r="F788" s="320">
        <f t="shared" ref="F788" si="942">SUM(F789:F790)</f>
        <v>0</v>
      </c>
      <c r="G788" s="320">
        <f t="shared" ref="G788:J788" si="943">SUM(G789:G790)</f>
        <v>0</v>
      </c>
      <c r="H788" s="320">
        <f t="shared" si="943"/>
        <v>0</v>
      </c>
      <c r="I788" s="320">
        <f t="shared" si="943"/>
        <v>0</v>
      </c>
      <c r="J788" s="320">
        <f t="shared" si="943"/>
        <v>0</v>
      </c>
      <c r="K788" s="303">
        <f t="shared" si="899"/>
        <v>600177291.32000005</v>
      </c>
      <c r="L788" s="320">
        <f t="shared" ref="L788:Q788" si="944">SUM(L789:L790)</f>
        <v>77782296</v>
      </c>
      <c r="M788" s="320">
        <f t="shared" si="944"/>
        <v>0</v>
      </c>
      <c r="N788" s="320">
        <f t="shared" si="944"/>
        <v>0</v>
      </c>
      <c r="O788" s="320">
        <f t="shared" si="944"/>
        <v>0</v>
      </c>
      <c r="P788" s="320">
        <f t="shared" si="944"/>
        <v>0</v>
      </c>
      <c r="Q788" s="320">
        <f t="shared" si="944"/>
        <v>0</v>
      </c>
      <c r="R788" s="303">
        <f t="shared" si="900"/>
        <v>77782296</v>
      </c>
      <c r="S788" s="320">
        <f t="shared" ref="S788:Z788" si="945">SUM(S789:S790)</f>
        <v>0</v>
      </c>
      <c r="T788" s="320">
        <f t="shared" si="945"/>
        <v>0</v>
      </c>
      <c r="U788" s="320">
        <f t="shared" si="945"/>
        <v>0</v>
      </c>
      <c r="V788" s="320">
        <f t="shared" si="945"/>
        <v>0</v>
      </c>
      <c r="W788" s="320">
        <f t="shared" si="945"/>
        <v>0</v>
      </c>
      <c r="X788" s="320">
        <f t="shared" si="945"/>
        <v>0</v>
      </c>
      <c r="Y788" s="320">
        <f t="shared" si="945"/>
        <v>0</v>
      </c>
      <c r="Z788" s="320">
        <f t="shared" si="945"/>
        <v>0</v>
      </c>
      <c r="AA788" s="319">
        <f t="shared" si="901"/>
        <v>0</v>
      </c>
      <c r="AB788" s="319">
        <f t="shared" si="902"/>
        <v>77782296</v>
      </c>
      <c r="AC788" s="108">
        <f t="shared" si="903"/>
        <v>0.12959886541013488</v>
      </c>
    </row>
    <row r="789" spans="1:29" s="21" customFormat="1" x14ac:dyDescent="0.2">
      <c r="A789" s="95"/>
      <c r="B789" s="116" t="s">
        <v>280</v>
      </c>
      <c r="C789" s="117" t="s">
        <v>134</v>
      </c>
      <c r="D789" s="321">
        <v>361381122.55000001</v>
      </c>
      <c r="E789" s="387">
        <f>SUM('ADICIONES  2018'!C789:E789)</f>
        <v>0</v>
      </c>
      <c r="F789" s="321"/>
      <c r="G789" s="321"/>
      <c r="H789" s="321"/>
      <c r="I789" s="321"/>
      <c r="J789" s="321"/>
      <c r="K789" s="307">
        <f t="shared" si="899"/>
        <v>361381122.55000001</v>
      </c>
      <c r="L789" s="321">
        <v>0</v>
      </c>
      <c r="M789" s="321"/>
      <c r="N789" s="321">
        <v>0</v>
      </c>
      <c r="O789" s="321"/>
      <c r="P789" s="321"/>
      <c r="Q789" s="321"/>
      <c r="R789" s="307">
        <f t="shared" si="900"/>
        <v>0</v>
      </c>
      <c r="S789" s="321"/>
      <c r="T789" s="321"/>
      <c r="U789" s="321"/>
      <c r="V789" s="321"/>
      <c r="W789" s="321"/>
      <c r="X789" s="321"/>
      <c r="Y789" s="321"/>
      <c r="Z789" s="321"/>
      <c r="AA789" s="323">
        <f t="shared" si="901"/>
        <v>0</v>
      </c>
      <c r="AB789" s="323">
        <f t="shared" si="902"/>
        <v>0</v>
      </c>
      <c r="AC789" s="118">
        <f t="shared" si="903"/>
        <v>0</v>
      </c>
    </row>
    <row r="790" spans="1:29" s="21" customFormat="1" x14ac:dyDescent="0.2">
      <c r="A790" s="95"/>
      <c r="B790" s="116" t="s">
        <v>280</v>
      </c>
      <c r="C790" s="117" t="s">
        <v>134</v>
      </c>
      <c r="D790" s="321">
        <v>238796168.77000001</v>
      </c>
      <c r="E790" s="387">
        <f>SUM('ADICIONES  2018'!C790:E790)</f>
        <v>0</v>
      </c>
      <c r="F790" s="321"/>
      <c r="G790" s="321"/>
      <c r="H790" s="321"/>
      <c r="I790" s="321"/>
      <c r="J790" s="321"/>
      <c r="K790" s="307">
        <f t="shared" si="899"/>
        <v>238796168.77000001</v>
      </c>
      <c r="L790" s="321">
        <v>77782296</v>
      </c>
      <c r="M790" s="321"/>
      <c r="N790" s="321">
        <v>0</v>
      </c>
      <c r="O790" s="321"/>
      <c r="P790" s="321"/>
      <c r="Q790" s="321"/>
      <c r="R790" s="307">
        <f t="shared" si="900"/>
        <v>77782296</v>
      </c>
      <c r="S790" s="321"/>
      <c r="T790" s="321"/>
      <c r="U790" s="321"/>
      <c r="V790" s="321"/>
      <c r="W790" s="321"/>
      <c r="X790" s="321"/>
      <c r="Y790" s="321"/>
      <c r="Z790" s="321"/>
      <c r="AA790" s="323">
        <f t="shared" si="901"/>
        <v>0</v>
      </c>
      <c r="AB790" s="323">
        <f t="shared" si="902"/>
        <v>77782296</v>
      </c>
      <c r="AC790" s="118">
        <f t="shared" si="903"/>
        <v>0.32572673339209701</v>
      </c>
    </row>
    <row r="791" spans="1:29" s="82" customFormat="1" ht="30" x14ac:dyDescent="0.2">
      <c r="A791" s="399"/>
      <c r="B791" s="114" t="s">
        <v>281</v>
      </c>
      <c r="C791" s="103" t="s">
        <v>161</v>
      </c>
      <c r="D791" s="320">
        <f>+D792</f>
        <v>3439033589.9499998</v>
      </c>
      <c r="E791" s="154">
        <f>SUM('ADICIONES  2018'!C791:E791)</f>
        <v>17524000000</v>
      </c>
      <c r="F791" s="320">
        <f t="shared" ref="F791:J791" si="946">+F792</f>
        <v>0</v>
      </c>
      <c r="G791" s="320">
        <f t="shared" si="946"/>
        <v>0</v>
      </c>
      <c r="H791" s="320">
        <f t="shared" si="946"/>
        <v>0</v>
      </c>
      <c r="I791" s="320">
        <f t="shared" si="946"/>
        <v>0</v>
      </c>
      <c r="J791" s="320">
        <f t="shared" si="946"/>
        <v>0</v>
      </c>
      <c r="K791" s="303">
        <f t="shared" si="899"/>
        <v>20963033589.950001</v>
      </c>
      <c r="L791" s="320">
        <f t="shared" ref="L791:Q791" si="947">+L792</f>
        <v>0</v>
      </c>
      <c r="M791" s="320">
        <f t="shared" si="947"/>
        <v>0</v>
      </c>
      <c r="N791" s="320">
        <f t="shared" si="947"/>
        <v>0</v>
      </c>
      <c r="O791" s="320">
        <f t="shared" si="947"/>
        <v>0</v>
      </c>
      <c r="P791" s="320">
        <f t="shared" si="947"/>
        <v>0</v>
      </c>
      <c r="Q791" s="320">
        <f t="shared" si="947"/>
        <v>0</v>
      </c>
      <c r="R791" s="303">
        <f t="shared" si="900"/>
        <v>0</v>
      </c>
      <c r="S791" s="320">
        <f t="shared" ref="S791:Z791" si="948">+S792</f>
        <v>0</v>
      </c>
      <c r="T791" s="320">
        <f t="shared" si="948"/>
        <v>0</v>
      </c>
      <c r="U791" s="320">
        <f t="shared" si="948"/>
        <v>0</v>
      </c>
      <c r="V791" s="320">
        <f t="shared" si="948"/>
        <v>0</v>
      </c>
      <c r="W791" s="320">
        <f t="shared" si="948"/>
        <v>0</v>
      </c>
      <c r="X791" s="320">
        <f t="shared" si="948"/>
        <v>0</v>
      </c>
      <c r="Y791" s="320">
        <f t="shared" si="948"/>
        <v>0</v>
      </c>
      <c r="Z791" s="320">
        <f t="shared" si="948"/>
        <v>0</v>
      </c>
      <c r="AA791" s="319">
        <f t="shared" si="901"/>
        <v>0</v>
      </c>
      <c r="AB791" s="319">
        <f t="shared" si="902"/>
        <v>0</v>
      </c>
      <c r="AC791" s="108">
        <f t="shared" si="903"/>
        <v>0</v>
      </c>
    </row>
    <row r="792" spans="1:29" s="82" customFormat="1" ht="15.75" x14ac:dyDescent="0.2">
      <c r="A792" s="399"/>
      <c r="B792" s="114" t="s">
        <v>282</v>
      </c>
      <c r="C792" s="103" t="s">
        <v>162</v>
      </c>
      <c r="D792" s="320">
        <f>+D793+D813</f>
        <v>3439033589.9499998</v>
      </c>
      <c r="E792" s="154">
        <f>SUM('ADICIONES  2018'!C792:E792)</f>
        <v>17524000000</v>
      </c>
      <c r="F792" s="320">
        <f t="shared" ref="F792:J792" si="949">+F793+F813</f>
        <v>0</v>
      </c>
      <c r="G792" s="320">
        <f t="shared" si="949"/>
        <v>0</v>
      </c>
      <c r="H792" s="320">
        <f t="shared" si="949"/>
        <v>0</v>
      </c>
      <c r="I792" s="320">
        <f t="shared" si="949"/>
        <v>0</v>
      </c>
      <c r="J792" s="320">
        <f t="shared" si="949"/>
        <v>0</v>
      </c>
      <c r="K792" s="303">
        <f t="shared" si="899"/>
        <v>20963033589.950001</v>
      </c>
      <c r="L792" s="320">
        <f t="shared" ref="L792:Q792" si="950">+L793+L813</f>
        <v>0</v>
      </c>
      <c r="M792" s="320">
        <f t="shared" si="950"/>
        <v>0</v>
      </c>
      <c r="N792" s="320">
        <f t="shared" si="950"/>
        <v>0</v>
      </c>
      <c r="O792" s="320">
        <f t="shared" si="950"/>
        <v>0</v>
      </c>
      <c r="P792" s="320">
        <f t="shared" si="950"/>
        <v>0</v>
      </c>
      <c r="Q792" s="320">
        <f t="shared" si="950"/>
        <v>0</v>
      </c>
      <c r="R792" s="303">
        <f t="shared" si="900"/>
        <v>0</v>
      </c>
      <c r="S792" s="320">
        <f t="shared" ref="S792:Z792" si="951">+S793+S813</f>
        <v>0</v>
      </c>
      <c r="T792" s="320">
        <f t="shared" si="951"/>
        <v>0</v>
      </c>
      <c r="U792" s="320">
        <f t="shared" si="951"/>
        <v>0</v>
      </c>
      <c r="V792" s="320">
        <f t="shared" si="951"/>
        <v>0</v>
      </c>
      <c r="W792" s="320">
        <f t="shared" si="951"/>
        <v>0</v>
      </c>
      <c r="X792" s="320">
        <f t="shared" si="951"/>
        <v>0</v>
      </c>
      <c r="Y792" s="320">
        <f t="shared" si="951"/>
        <v>0</v>
      </c>
      <c r="Z792" s="320">
        <f t="shared" si="951"/>
        <v>0</v>
      </c>
      <c r="AA792" s="319">
        <f t="shared" si="901"/>
        <v>0</v>
      </c>
      <c r="AB792" s="319">
        <f t="shared" si="902"/>
        <v>0</v>
      </c>
      <c r="AC792" s="108">
        <f t="shared" si="903"/>
        <v>0</v>
      </c>
    </row>
    <row r="793" spans="1:29" s="82" customFormat="1" ht="47.25" x14ac:dyDescent="0.2">
      <c r="A793" s="399"/>
      <c r="B793" s="114" t="s">
        <v>283</v>
      </c>
      <c r="C793" s="110" t="s">
        <v>284</v>
      </c>
      <c r="D793" s="320">
        <f>+D794+D803+D806</f>
        <v>3439033589.9499998</v>
      </c>
      <c r="E793" s="154">
        <f>SUM('ADICIONES  2018'!C793:E793)</f>
        <v>17524000000</v>
      </c>
      <c r="F793" s="320">
        <f t="shared" ref="F793:J793" si="952">+F794+F803+F806</f>
        <v>0</v>
      </c>
      <c r="G793" s="320">
        <f t="shared" si="952"/>
        <v>0</v>
      </c>
      <c r="H793" s="320">
        <f t="shared" si="952"/>
        <v>0</v>
      </c>
      <c r="I793" s="320">
        <f t="shared" si="952"/>
        <v>0</v>
      </c>
      <c r="J793" s="320">
        <f t="shared" si="952"/>
        <v>0</v>
      </c>
      <c r="K793" s="303">
        <f t="shared" si="899"/>
        <v>20963033589.950001</v>
      </c>
      <c r="L793" s="320">
        <f t="shared" ref="L793:Q793" si="953">+L794+L803+L806</f>
        <v>0</v>
      </c>
      <c r="M793" s="320">
        <f t="shared" si="953"/>
        <v>0</v>
      </c>
      <c r="N793" s="320">
        <f t="shared" si="953"/>
        <v>0</v>
      </c>
      <c r="O793" s="320">
        <f t="shared" si="953"/>
        <v>0</v>
      </c>
      <c r="P793" s="320">
        <f t="shared" si="953"/>
        <v>0</v>
      </c>
      <c r="Q793" s="320">
        <f t="shared" si="953"/>
        <v>0</v>
      </c>
      <c r="R793" s="303">
        <f t="shared" si="900"/>
        <v>0</v>
      </c>
      <c r="S793" s="320">
        <f t="shared" ref="S793:Z793" si="954">+S794+S803+S806</f>
        <v>0</v>
      </c>
      <c r="T793" s="320">
        <f t="shared" si="954"/>
        <v>0</v>
      </c>
      <c r="U793" s="320">
        <f t="shared" si="954"/>
        <v>0</v>
      </c>
      <c r="V793" s="320">
        <f t="shared" si="954"/>
        <v>0</v>
      </c>
      <c r="W793" s="320">
        <f t="shared" si="954"/>
        <v>0</v>
      </c>
      <c r="X793" s="320">
        <f t="shared" si="954"/>
        <v>0</v>
      </c>
      <c r="Y793" s="320">
        <f t="shared" si="954"/>
        <v>0</v>
      </c>
      <c r="Z793" s="320">
        <f t="shared" si="954"/>
        <v>0</v>
      </c>
      <c r="AA793" s="319">
        <f t="shared" ref="AA793:AA822" si="955">SUM(S793:Z793)</f>
        <v>0</v>
      </c>
      <c r="AB793" s="319">
        <f t="shared" si="902"/>
        <v>0</v>
      </c>
      <c r="AC793" s="108">
        <f t="shared" si="903"/>
        <v>0</v>
      </c>
    </row>
    <row r="794" spans="1:29" s="82" customFormat="1" ht="31.5" x14ac:dyDescent="0.2">
      <c r="A794" s="399"/>
      <c r="B794" s="114" t="s">
        <v>285</v>
      </c>
      <c r="C794" s="110" t="s">
        <v>155</v>
      </c>
      <c r="D794" s="320">
        <f>+D795</f>
        <v>1860908789.95</v>
      </c>
      <c r="E794" s="154">
        <f>SUM('ADICIONES  2018'!C794:E794)</f>
        <v>0</v>
      </c>
      <c r="F794" s="320">
        <f t="shared" ref="F794:J794" si="956">+F795</f>
        <v>0</v>
      </c>
      <c r="G794" s="320">
        <f t="shared" si="956"/>
        <v>0</v>
      </c>
      <c r="H794" s="320">
        <f t="shared" si="956"/>
        <v>0</v>
      </c>
      <c r="I794" s="320">
        <f t="shared" si="956"/>
        <v>0</v>
      </c>
      <c r="J794" s="320">
        <f t="shared" si="956"/>
        <v>0</v>
      </c>
      <c r="K794" s="303">
        <f t="shared" si="899"/>
        <v>1860908789.95</v>
      </c>
      <c r="L794" s="320">
        <f t="shared" ref="L794:Q794" si="957">+L795</f>
        <v>0</v>
      </c>
      <c r="M794" s="320">
        <f t="shared" si="957"/>
        <v>0</v>
      </c>
      <c r="N794" s="320">
        <f t="shared" si="957"/>
        <v>0</v>
      </c>
      <c r="O794" s="320">
        <f t="shared" si="957"/>
        <v>0</v>
      </c>
      <c r="P794" s="320">
        <f t="shared" si="957"/>
        <v>0</v>
      </c>
      <c r="Q794" s="320">
        <f t="shared" si="957"/>
        <v>0</v>
      </c>
      <c r="R794" s="303">
        <f t="shared" si="900"/>
        <v>0</v>
      </c>
      <c r="S794" s="320">
        <f t="shared" ref="S794:Z794" si="958">+S795</f>
        <v>0</v>
      </c>
      <c r="T794" s="320">
        <f t="shared" si="958"/>
        <v>0</v>
      </c>
      <c r="U794" s="320">
        <f t="shared" si="958"/>
        <v>0</v>
      </c>
      <c r="V794" s="320">
        <f t="shared" si="958"/>
        <v>0</v>
      </c>
      <c r="W794" s="320">
        <f t="shared" si="958"/>
        <v>0</v>
      </c>
      <c r="X794" s="320">
        <f t="shared" si="958"/>
        <v>0</v>
      </c>
      <c r="Y794" s="320">
        <f t="shared" si="958"/>
        <v>0</v>
      </c>
      <c r="Z794" s="320">
        <f t="shared" si="958"/>
        <v>0</v>
      </c>
      <c r="AA794" s="319">
        <f t="shared" si="955"/>
        <v>0</v>
      </c>
      <c r="AB794" s="319">
        <f t="shared" si="902"/>
        <v>0</v>
      </c>
      <c r="AC794" s="108">
        <f t="shared" si="903"/>
        <v>0</v>
      </c>
    </row>
    <row r="795" spans="1:29" s="82" customFormat="1" ht="47.25" x14ac:dyDescent="0.2">
      <c r="A795" s="399"/>
      <c r="B795" s="114" t="s">
        <v>286</v>
      </c>
      <c r="C795" s="110" t="s">
        <v>163</v>
      </c>
      <c r="D795" s="320">
        <f>SUM(D796:D802)</f>
        <v>1860908789.95</v>
      </c>
      <c r="E795" s="154">
        <f>SUM('ADICIONES  2018'!C795:E795)</f>
        <v>0</v>
      </c>
      <c r="F795" s="320">
        <f t="shared" ref="F795" si="959">SUM(F796:F802)</f>
        <v>0</v>
      </c>
      <c r="G795" s="320">
        <f t="shared" ref="G795:J795" si="960">SUM(G796:G802)</f>
        <v>0</v>
      </c>
      <c r="H795" s="320">
        <f t="shared" si="960"/>
        <v>0</v>
      </c>
      <c r="I795" s="320">
        <f t="shared" si="960"/>
        <v>0</v>
      </c>
      <c r="J795" s="320">
        <f t="shared" si="960"/>
        <v>0</v>
      </c>
      <c r="K795" s="303">
        <f t="shared" si="899"/>
        <v>1860908789.95</v>
      </c>
      <c r="L795" s="320">
        <f t="shared" ref="L795:Q795" si="961">SUM(L796:L802)</f>
        <v>0</v>
      </c>
      <c r="M795" s="320">
        <f t="shared" si="961"/>
        <v>0</v>
      </c>
      <c r="N795" s="320">
        <f t="shared" si="961"/>
        <v>0</v>
      </c>
      <c r="O795" s="320">
        <f t="shared" si="961"/>
        <v>0</v>
      </c>
      <c r="P795" s="320">
        <f t="shared" si="961"/>
        <v>0</v>
      </c>
      <c r="Q795" s="320">
        <f t="shared" si="961"/>
        <v>0</v>
      </c>
      <c r="R795" s="303">
        <f t="shared" si="900"/>
        <v>0</v>
      </c>
      <c r="S795" s="320">
        <f t="shared" ref="S795:Z795" si="962">SUM(S796:S802)</f>
        <v>0</v>
      </c>
      <c r="T795" s="320">
        <f t="shared" si="962"/>
        <v>0</v>
      </c>
      <c r="U795" s="320">
        <f t="shared" si="962"/>
        <v>0</v>
      </c>
      <c r="V795" s="320">
        <f t="shared" si="962"/>
        <v>0</v>
      </c>
      <c r="W795" s="320">
        <f t="shared" si="962"/>
        <v>0</v>
      </c>
      <c r="X795" s="320">
        <f t="shared" si="962"/>
        <v>0</v>
      </c>
      <c r="Y795" s="320">
        <f t="shared" si="962"/>
        <v>0</v>
      </c>
      <c r="Z795" s="320">
        <f t="shared" si="962"/>
        <v>0</v>
      </c>
      <c r="AA795" s="319">
        <f t="shared" si="955"/>
        <v>0</v>
      </c>
      <c r="AB795" s="319">
        <f t="shared" si="902"/>
        <v>0</v>
      </c>
      <c r="AC795" s="108">
        <f t="shared" si="903"/>
        <v>0</v>
      </c>
    </row>
    <row r="796" spans="1:29" x14ac:dyDescent="0.2">
      <c r="B796" s="150" t="s">
        <v>287</v>
      </c>
      <c r="C796" s="101" t="s">
        <v>164</v>
      </c>
      <c r="D796" s="321">
        <v>742886781.05999994</v>
      </c>
      <c r="E796" s="387">
        <f>SUM('ADICIONES  2018'!C796:E796)</f>
        <v>0</v>
      </c>
      <c r="F796" s="321"/>
      <c r="G796" s="321"/>
      <c r="H796" s="321"/>
      <c r="I796" s="321"/>
      <c r="J796" s="321"/>
      <c r="K796" s="305">
        <f t="shared" si="899"/>
        <v>742886781.05999994</v>
      </c>
      <c r="L796" s="321">
        <v>0</v>
      </c>
      <c r="M796" s="321"/>
      <c r="N796" s="321"/>
      <c r="O796" s="321"/>
      <c r="P796" s="321"/>
      <c r="Q796" s="321"/>
      <c r="R796" s="305">
        <f t="shared" si="900"/>
        <v>0</v>
      </c>
      <c r="S796" s="321"/>
      <c r="T796" s="321"/>
      <c r="U796" s="321"/>
      <c r="V796" s="321"/>
      <c r="W796" s="321"/>
      <c r="X796" s="321"/>
      <c r="Y796" s="321"/>
      <c r="Z796" s="321"/>
      <c r="AA796" s="322">
        <f t="shared" si="955"/>
        <v>0</v>
      </c>
      <c r="AB796" s="322">
        <f t="shared" si="902"/>
        <v>0</v>
      </c>
      <c r="AC796" s="37">
        <f t="shared" si="903"/>
        <v>0</v>
      </c>
    </row>
    <row r="797" spans="1:29" s="5" customFormat="1" x14ac:dyDescent="0.2">
      <c r="A797" s="400"/>
      <c r="B797" s="150" t="s">
        <v>287</v>
      </c>
      <c r="C797" s="101" t="s">
        <v>164</v>
      </c>
      <c r="D797" s="321">
        <v>233691341.94</v>
      </c>
      <c r="E797" s="387">
        <f>SUM('ADICIONES  2018'!C797:E797)</f>
        <v>0</v>
      </c>
      <c r="F797" s="321"/>
      <c r="G797" s="321"/>
      <c r="H797" s="321"/>
      <c r="I797" s="321"/>
      <c r="J797" s="321"/>
      <c r="K797" s="305">
        <f t="shared" si="899"/>
        <v>233691341.94</v>
      </c>
      <c r="L797" s="321">
        <v>0</v>
      </c>
      <c r="M797" s="321"/>
      <c r="N797" s="321"/>
      <c r="O797" s="321"/>
      <c r="P797" s="321"/>
      <c r="Q797" s="321"/>
      <c r="R797" s="305">
        <f t="shared" si="900"/>
        <v>0</v>
      </c>
      <c r="S797" s="321"/>
      <c r="T797" s="321"/>
      <c r="U797" s="321"/>
      <c r="V797" s="321"/>
      <c r="W797" s="321"/>
      <c r="X797" s="321"/>
      <c r="Y797" s="321"/>
      <c r="Z797" s="321"/>
      <c r="AA797" s="322">
        <f t="shared" si="955"/>
        <v>0</v>
      </c>
      <c r="AB797" s="322">
        <f t="shared" si="902"/>
        <v>0</v>
      </c>
      <c r="AC797" s="37">
        <f t="shared" si="903"/>
        <v>0</v>
      </c>
    </row>
    <row r="798" spans="1:29" x14ac:dyDescent="0.2">
      <c r="B798" s="150" t="s">
        <v>287</v>
      </c>
      <c r="C798" s="101" t="s">
        <v>164</v>
      </c>
      <c r="D798" s="323">
        <v>206234746.56999999</v>
      </c>
      <c r="E798" s="387">
        <f>SUM('ADICIONES  2018'!C798:E798)</f>
        <v>0</v>
      </c>
      <c r="F798" s="323"/>
      <c r="G798" s="323"/>
      <c r="H798" s="323"/>
      <c r="I798" s="323"/>
      <c r="J798" s="323"/>
      <c r="K798" s="305">
        <f t="shared" si="899"/>
        <v>206234746.56999999</v>
      </c>
      <c r="L798" s="323">
        <v>0</v>
      </c>
      <c r="M798" s="323"/>
      <c r="N798" s="323"/>
      <c r="O798" s="323"/>
      <c r="P798" s="323"/>
      <c r="Q798" s="323"/>
      <c r="R798" s="305">
        <f t="shared" si="900"/>
        <v>0</v>
      </c>
      <c r="S798" s="323"/>
      <c r="T798" s="323"/>
      <c r="U798" s="323"/>
      <c r="V798" s="323"/>
      <c r="W798" s="323"/>
      <c r="X798" s="323"/>
      <c r="Y798" s="323"/>
      <c r="Z798" s="323"/>
      <c r="AA798" s="322">
        <f t="shared" si="955"/>
        <v>0</v>
      </c>
      <c r="AB798" s="322">
        <f t="shared" si="902"/>
        <v>0</v>
      </c>
      <c r="AC798" s="37">
        <f t="shared" si="903"/>
        <v>0</v>
      </c>
    </row>
    <row r="799" spans="1:29" x14ac:dyDescent="0.2">
      <c r="B799" s="150" t="s">
        <v>287</v>
      </c>
      <c r="C799" s="101" t="s">
        <v>874</v>
      </c>
      <c r="D799" s="323">
        <v>190707451.68000001</v>
      </c>
      <c r="E799" s="387">
        <f>SUM('ADICIONES  2018'!C799:E799)</f>
        <v>0</v>
      </c>
      <c r="F799" s="323"/>
      <c r="G799" s="323"/>
      <c r="H799" s="323"/>
      <c r="I799" s="323"/>
      <c r="J799" s="323"/>
      <c r="K799" s="305">
        <f t="shared" si="899"/>
        <v>190707451.68000001</v>
      </c>
      <c r="L799" s="323">
        <v>0</v>
      </c>
      <c r="M799" s="323"/>
      <c r="N799" s="323"/>
      <c r="O799" s="323"/>
      <c r="P799" s="323"/>
      <c r="Q799" s="323"/>
      <c r="R799" s="305">
        <f t="shared" si="900"/>
        <v>0</v>
      </c>
      <c r="S799" s="323"/>
      <c r="T799" s="323"/>
      <c r="U799" s="323"/>
      <c r="V799" s="323"/>
      <c r="W799" s="323"/>
      <c r="X799" s="323"/>
      <c r="Y799" s="323"/>
      <c r="Z799" s="323"/>
      <c r="AA799" s="322">
        <f t="shared" si="955"/>
        <v>0</v>
      </c>
      <c r="AB799" s="322">
        <f t="shared" si="902"/>
        <v>0</v>
      </c>
      <c r="AC799" s="37">
        <f t="shared" si="903"/>
        <v>0</v>
      </c>
    </row>
    <row r="800" spans="1:29" x14ac:dyDescent="0.2">
      <c r="B800" s="150" t="s">
        <v>288</v>
      </c>
      <c r="C800" s="101" t="s">
        <v>165</v>
      </c>
      <c r="D800" s="321">
        <v>141423468.19999999</v>
      </c>
      <c r="E800" s="387">
        <f>SUM('ADICIONES  2018'!C800:E800)</f>
        <v>0</v>
      </c>
      <c r="F800" s="321"/>
      <c r="G800" s="321"/>
      <c r="H800" s="321"/>
      <c r="I800" s="321"/>
      <c r="J800" s="321"/>
      <c r="K800" s="305">
        <f t="shared" si="899"/>
        <v>141423468.19999999</v>
      </c>
      <c r="L800" s="321">
        <v>0</v>
      </c>
      <c r="M800" s="321"/>
      <c r="N800" s="321"/>
      <c r="O800" s="321"/>
      <c r="P800" s="321"/>
      <c r="Q800" s="321"/>
      <c r="R800" s="305">
        <f t="shared" si="900"/>
        <v>0</v>
      </c>
      <c r="S800" s="321"/>
      <c r="T800" s="321"/>
      <c r="U800" s="321"/>
      <c r="V800" s="321"/>
      <c r="W800" s="321"/>
      <c r="X800" s="321"/>
      <c r="Y800" s="321"/>
      <c r="Z800" s="321"/>
      <c r="AA800" s="322">
        <f t="shared" si="955"/>
        <v>0</v>
      </c>
      <c r="AB800" s="322">
        <f t="shared" si="902"/>
        <v>0</v>
      </c>
      <c r="AC800" s="37">
        <f t="shared" si="903"/>
        <v>0</v>
      </c>
    </row>
    <row r="801" spans="1:29" x14ac:dyDescent="0.2">
      <c r="B801" s="150" t="s">
        <v>289</v>
      </c>
      <c r="C801" s="101" t="s">
        <v>166</v>
      </c>
      <c r="D801" s="321">
        <v>345965000.5</v>
      </c>
      <c r="E801" s="387">
        <f>SUM('ADICIONES  2018'!C801:E801)</f>
        <v>0</v>
      </c>
      <c r="F801" s="321"/>
      <c r="G801" s="321"/>
      <c r="H801" s="321"/>
      <c r="I801" s="321"/>
      <c r="J801" s="321"/>
      <c r="K801" s="305">
        <f t="shared" si="899"/>
        <v>345965000.5</v>
      </c>
      <c r="L801" s="321">
        <v>0</v>
      </c>
      <c r="M801" s="321"/>
      <c r="N801" s="321"/>
      <c r="O801" s="321"/>
      <c r="P801" s="321"/>
      <c r="Q801" s="321"/>
      <c r="R801" s="305">
        <f t="shared" si="900"/>
        <v>0</v>
      </c>
      <c r="S801" s="321"/>
      <c r="T801" s="321"/>
      <c r="U801" s="321"/>
      <c r="V801" s="321"/>
      <c r="W801" s="321"/>
      <c r="X801" s="321"/>
      <c r="Y801" s="321"/>
      <c r="Z801" s="321"/>
      <c r="AA801" s="322">
        <f t="shared" si="955"/>
        <v>0</v>
      </c>
      <c r="AB801" s="322">
        <f t="shared" si="902"/>
        <v>0</v>
      </c>
      <c r="AC801" s="37">
        <f t="shared" si="903"/>
        <v>0</v>
      </c>
    </row>
    <row r="802" spans="1:29" ht="28.5" x14ac:dyDescent="0.2">
      <c r="B802" s="150" t="s">
        <v>1735</v>
      </c>
      <c r="C802" s="101" t="s">
        <v>1736</v>
      </c>
      <c r="D802" s="321">
        <v>0</v>
      </c>
      <c r="E802" s="387">
        <f>SUM('ADICIONES  2018'!C802:E802)</f>
        <v>0</v>
      </c>
      <c r="F802" s="321"/>
      <c r="G802" s="321"/>
      <c r="H802" s="321"/>
      <c r="I802" s="321"/>
      <c r="J802" s="321"/>
      <c r="K802" s="305">
        <f t="shared" si="899"/>
        <v>0</v>
      </c>
      <c r="L802" s="321">
        <v>0</v>
      </c>
      <c r="M802" s="321"/>
      <c r="N802" s="321"/>
      <c r="O802" s="321"/>
      <c r="P802" s="321"/>
      <c r="Q802" s="321"/>
      <c r="R802" s="305">
        <f t="shared" si="900"/>
        <v>0</v>
      </c>
      <c r="S802" s="321"/>
      <c r="T802" s="321"/>
      <c r="U802" s="321"/>
      <c r="V802" s="321"/>
      <c r="W802" s="321"/>
      <c r="X802" s="321"/>
      <c r="Y802" s="321"/>
      <c r="Z802" s="321"/>
      <c r="AA802" s="322">
        <f t="shared" si="955"/>
        <v>0</v>
      </c>
      <c r="AB802" s="322">
        <f t="shared" si="902"/>
        <v>0</v>
      </c>
      <c r="AC802" s="37">
        <v>0</v>
      </c>
    </row>
    <row r="803" spans="1:29" s="82" customFormat="1" ht="63" x14ac:dyDescent="0.2">
      <c r="A803" s="399"/>
      <c r="B803" s="114" t="s">
        <v>290</v>
      </c>
      <c r="C803" s="110" t="s">
        <v>167</v>
      </c>
      <c r="D803" s="320">
        <f>SUM(D804:D805)</f>
        <v>1578124800</v>
      </c>
      <c r="E803" s="154">
        <f>SUM('ADICIONES  2018'!C803:E803)</f>
        <v>0</v>
      </c>
      <c r="F803" s="320">
        <f t="shared" ref="F803" si="963">SUM(F804:F805)</f>
        <v>0</v>
      </c>
      <c r="G803" s="320">
        <f t="shared" ref="G803:J803" si="964">SUM(G804:G805)</f>
        <v>0</v>
      </c>
      <c r="H803" s="320">
        <f t="shared" si="964"/>
        <v>0</v>
      </c>
      <c r="I803" s="320">
        <f t="shared" si="964"/>
        <v>0</v>
      </c>
      <c r="J803" s="320">
        <f t="shared" si="964"/>
        <v>0</v>
      </c>
      <c r="K803" s="303">
        <f t="shared" si="899"/>
        <v>1578124800</v>
      </c>
      <c r="L803" s="320">
        <f t="shared" ref="L803:Q803" si="965">SUM(L804:L805)</f>
        <v>0</v>
      </c>
      <c r="M803" s="320">
        <f t="shared" si="965"/>
        <v>0</v>
      </c>
      <c r="N803" s="320">
        <f t="shared" si="965"/>
        <v>0</v>
      </c>
      <c r="O803" s="320">
        <f t="shared" si="965"/>
        <v>0</v>
      </c>
      <c r="P803" s="320">
        <f t="shared" si="965"/>
        <v>0</v>
      </c>
      <c r="Q803" s="320">
        <f t="shared" si="965"/>
        <v>0</v>
      </c>
      <c r="R803" s="303">
        <f t="shared" si="900"/>
        <v>0</v>
      </c>
      <c r="S803" s="320">
        <f t="shared" ref="S803:Z803" si="966">SUM(S804:S805)</f>
        <v>0</v>
      </c>
      <c r="T803" s="320">
        <f t="shared" si="966"/>
        <v>0</v>
      </c>
      <c r="U803" s="320">
        <f t="shared" si="966"/>
        <v>0</v>
      </c>
      <c r="V803" s="320">
        <f t="shared" si="966"/>
        <v>0</v>
      </c>
      <c r="W803" s="320">
        <f t="shared" si="966"/>
        <v>0</v>
      </c>
      <c r="X803" s="320">
        <f t="shared" si="966"/>
        <v>0</v>
      </c>
      <c r="Y803" s="320">
        <f t="shared" si="966"/>
        <v>0</v>
      </c>
      <c r="Z803" s="320">
        <f t="shared" si="966"/>
        <v>0</v>
      </c>
      <c r="AA803" s="319">
        <f t="shared" si="955"/>
        <v>0</v>
      </c>
      <c r="AB803" s="319">
        <f t="shared" si="902"/>
        <v>0</v>
      </c>
      <c r="AC803" s="108">
        <f t="shared" si="903"/>
        <v>0</v>
      </c>
    </row>
    <row r="804" spans="1:29" ht="42.75" hidden="1" x14ac:dyDescent="0.2">
      <c r="B804" s="100" t="s">
        <v>291</v>
      </c>
      <c r="C804" s="101" t="s">
        <v>168</v>
      </c>
      <c r="D804" s="321">
        <v>0</v>
      </c>
      <c r="E804" s="387">
        <f>SUM('ADICIONES  2018'!C804:E804)</f>
        <v>0</v>
      </c>
      <c r="F804" s="321"/>
      <c r="G804" s="321"/>
      <c r="H804" s="321"/>
      <c r="I804" s="321"/>
      <c r="J804" s="321"/>
      <c r="K804" s="305">
        <f t="shared" si="899"/>
        <v>0</v>
      </c>
      <c r="L804" s="321">
        <v>0</v>
      </c>
      <c r="M804" s="321"/>
      <c r="N804" s="321"/>
      <c r="O804" s="321"/>
      <c r="P804" s="321"/>
      <c r="Q804" s="321"/>
      <c r="R804" s="305">
        <f t="shared" si="900"/>
        <v>0</v>
      </c>
      <c r="S804" s="321"/>
      <c r="T804" s="321"/>
      <c r="U804" s="321"/>
      <c r="V804" s="321"/>
      <c r="W804" s="321"/>
      <c r="X804" s="321"/>
      <c r="Y804" s="321"/>
      <c r="Z804" s="321"/>
      <c r="AA804" s="322">
        <f t="shared" si="955"/>
        <v>0</v>
      </c>
      <c r="AB804" s="322">
        <f t="shared" si="902"/>
        <v>0</v>
      </c>
      <c r="AC804" s="118" t="e">
        <f t="shared" si="903"/>
        <v>#DIV/0!</v>
      </c>
    </row>
    <row r="805" spans="1:29" s="21" customFormat="1" ht="45" x14ac:dyDescent="0.2">
      <c r="A805" s="95"/>
      <c r="B805" s="100" t="s">
        <v>291</v>
      </c>
      <c r="C805" s="117" t="s">
        <v>168</v>
      </c>
      <c r="D805" s="321">
        <v>1578124800</v>
      </c>
      <c r="E805" s="387">
        <f>SUM('ADICIONES  2018'!C805:E805)</f>
        <v>0</v>
      </c>
      <c r="F805" s="321"/>
      <c r="G805" s="321"/>
      <c r="H805" s="321"/>
      <c r="I805" s="321"/>
      <c r="J805" s="321"/>
      <c r="K805" s="307">
        <f t="shared" si="899"/>
        <v>1578124800</v>
      </c>
      <c r="L805" s="321">
        <v>0</v>
      </c>
      <c r="M805" s="321"/>
      <c r="N805" s="321"/>
      <c r="O805" s="321"/>
      <c r="P805" s="321"/>
      <c r="Q805" s="321"/>
      <c r="R805" s="307">
        <f t="shared" si="900"/>
        <v>0</v>
      </c>
      <c r="S805" s="321"/>
      <c r="T805" s="321"/>
      <c r="U805" s="321"/>
      <c r="V805" s="321"/>
      <c r="W805" s="321"/>
      <c r="X805" s="321"/>
      <c r="Y805" s="321"/>
      <c r="Z805" s="321"/>
      <c r="AA805" s="323">
        <f t="shared" si="955"/>
        <v>0</v>
      </c>
      <c r="AB805" s="323">
        <f t="shared" si="902"/>
        <v>0</v>
      </c>
      <c r="AC805" s="118">
        <f t="shared" si="903"/>
        <v>0</v>
      </c>
    </row>
    <row r="806" spans="1:29" s="82" customFormat="1" ht="31.5" x14ac:dyDescent="0.2">
      <c r="A806" s="399"/>
      <c r="B806" s="114" t="s">
        <v>292</v>
      </c>
      <c r="C806" s="110" t="s">
        <v>875</v>
      </c>
      <c r="D806" s="320">
        <f>SUM(D807:D812)</f>
        <v>0</v>
      </c>
      <c r="E806" s="387">
        <f>SUM('ADICIONES  2018'!C806:E806)</f>
        <v>17524000000</v>
      </c>
      <c r="F806" s="320">
        <f t="shared" ref="F806" si="967">SUM(F807:F812)</f>
        <v>0</v>
      </c>
      <c r="G806" s="320">
        <f t="shared" ref="G806:J806" si="968">SUM(G807:G812)</f>
        <v>0</v>
      </c>
      <c r="H806" s="320">
        <f t="shared" si="968"/>
        <v>0</v>
      </c>
      <c r="I806" s="320">
        <f t="shared" si="968"/>
        <v>0</v>
      </c>
      <c r="J806" s="320">
        <f t="shared" si="968"/>
        <v>0</v>
      </c>
      <c r="K806" s="303">
        <f t="shared" si="899"/>
        <v>17524000000</v>
      </c>
      <c r="L806" s="320">
        <f t="shared" ref="L806:Q806" si="969">SUM(L807:L812)</f>
        <v>0</v>
      </c>
      <c r="M806" s="320">
        <f t="shared" si="969"/>
        <v>0</v>
      </c>
      <c r="N806" s="320">
        <f t="shared" si="969"/>
        <v>0</v>
      </c>
      <c r="O806" s="320">
        <f t="shared" si="969"/>
        <v>0</v>
      </c>
      <c r="P806" s="320">
        <f t="shared" si="969"/>
        <v>0</v>
      </c>
      <c r="Q806" s="320">
        <f t="shared" si="969"/>
        <v>0</v>
      </c>
      <c r="R806" s="303">
        <f t="shared" si="900"/>
        <v>0</v>
      </c>
      <c r="S806" s="320">
        <f t="shared" ref="S806:Z806" si="970">SUM(S807:S812)</f>
        <v>0</v>
      </c>
      <c r="T806" s="320">
        <f t="shared" si="970"/>
        <v>0</v>
      </c>
      <c r="U806" s="320">
        <f t="shared" si="970"/>
        <v>0</v>
      </c>
      <c r="V806" s="320">
        <f t="shared" si="970"/>
        <v>0</v>
      </c>
      <c r="W806" s="320">
        <f t="shared" si="970"/>
        <v>0</v>
      </c>
      <c r="X806" s="320">
        <f t="shared" si="970"/>
        <v>0</v>
      </c>
      <c r="Y806" s="320">
        <f t="shared" si="970"/>
        <v>0</v>
      </c>
      <c r="Z806" s="320">
        <f t="shared" si="970"/>
        <v>0</v>
      </c>
      <c r="AA806" s="319">
        <f t="shared" si="955"/>
        <v>0</v>
      </c>
      <c r="AB806" s="319">
        <f t="shared" si="902"/>
        <v>0</v>
      </c>
      <c r="AC806" s="108">
        <f t="shared" si="903"/>
        <v>0</v>
      </c>
    </row>
    <row r="807" spans="1:29" ht="42.75" hidden="1" x14ac:dyDescent="0.2">
      <c r="B807" s="100" t="s">
        <v>293</v>
      </c>
      <c r="C807" s="101" t="s">
        <v>169</v>
      </c>
      <c r="D807" s="325">
        <v>0</v>
      </c>
      <c r="E807" s="387">
        <f>SUM('ADICIONES  2018'!C807:E807)</f>
        <v>0</v>
      </c>
      <c r="F807" s="325"/>
      <c r="G807" s="325"/>
      <c r="H807" s="325"/>
      <c r="I807" s="325"/>
      <c r="J807" s="325"/>
      <c r="K807" s="305">
        <f t="shared" si="899"/>
        <v>0</v>
      </c>
      <c r="L807" s="325">
        <v>0</v>
      </c>
      <c r="M807" s="325"/>
      <c r="N807" s="325"/>
      <c r="O807" s="325"/>
      <c r="P807" s="325"/>
      <c r="Q807" s="325"/>
      <c r="R807" s="305">
        <f t="shared" si="900"/>
        <v>0</v>
      </c>
      <c r="S807" s="325"/>
      <c r="T807" s="325"/>
      <c r="U807" s="325"/>
      <c r="V807" s="325"/>
      <c r="W807" s="325"/>
      <c r="X807" s="325"/>
      <c r="Y807" s="325"/>
      <c r="Z807" s="325"/>
      <c r="AA807" s="322">
        <f t="shared" si="955"/>
        <v>0</v>
      </c>
      <c r="AB807" s="322">
        <f t="shared" si="902"/>
        <v>0</v>
      </c>
      <c r="AC807" s="37" t="e">
        <f t="shared" si="903"/>
        <v>#DIV/0!</v>
      </c>
    </row>
    <row r="808" spans="1:29" ht="42.75" hidden="1" x14ac:dyDescent="0.2">
      <c r="B808" s="100" t="s">
        <v>293</v>
      </c>
      <c r="C808" s="101" t="s">
        <v>169</v>
      </c>
      <c r="D808" s="325">
        <v>0</v>
      </c>
      <c r="E808" s="387">
        <f>SUM('ADICIONES  2018'!C808:E808)</f>
        <v>0</v>
      </c>
      <c r="F808" s="325"/>
      <c r="G808" s="325"/>
      <c r="H808" s="325"/>
      <c r="I808" s="325"/>
      <c r="J808" s="325"/>
      <c r="K808" s="305">
        <f t="shared" si="899"/>
        <v>0</v>
      </c>
      <c r="L808" s="325">
        <v>0</v>
      </c>
      <c r="M808" s="325"/>
      <c r="N808" s="325"/>
      <c r="O808" s="325"/>
      <c r="P808" s="325"/>
      <c r="Q808" s="325"/>
      <c r="R808" s="305">
        <f t="shared" si="900"/>
        <v>0</v>
      </c>
      <c r="S808" s="325"/>
      <c r="T808" s="325"/>
      <c r="U808" s="325"/>
      <c r="V808" s="325"/>
      <c r="W808" s="325"/>
      <c r="X808" s="325"/>
      <c r="Y808" s="325"/>
      <c r="Z808" s="325"/>
      <c r="AA808" s="322">
        <f t="shared" si="955"/>
        <v>0</v>
      </c>
      <c r="AB808" s="322">
        <f t="shared" si="902"/>
        <v>0</v>
      </c>
      <c r="AC808" s="37" t="e">
        <f t="shared" si="903"/>
        <v>#DIV/0!</v>
      </c>
    </row>
    <row r="809" spans="1:29" ht="42.75" hidden="1" x14ac:dyDescent="0.2">
      <c r="B809" s="100" t="s">
        <v>293</v>
      </c>
      <c r="C809" s="101" t="s">
        <v>169</v>
      </c>
      <c r="D809" s="325">
        <v>0</v>
      </c>
      <c r="E809" s="387">
        <f>SUM('ADICIONES  2018'!C809:E809)</f>
        <v>0</v>
      </c>
      <c r="F809" s="325"/>
      <c r="G809" s="325"/>
      <c r="H809" s="325"/>
      <c r="I809" s="325"/>
      <c r="J809" s="325"/>
      <c r="K809" s="305">
        <f t="shared" si="899"/>
        <v>0</v>
      </c>
      <c r="L809" s="325">
        <v>0</v>
      </c>
      <c r="M809" s="325"/>
      <c r="N809" s="325"/>
      <c r="O809" s="325"/>
      <c r="P809" s="325"/>
      <c r="Q809" s="325"/>
      <c r="R809" s="305">
        <f t="shared" si="900"/>
        <v>0</v>
      </c>
      <c r="S809" s="325"/>
      <c r="T809" s="325"/>
      <c r="U809" s="325"/>
      <c r="V809" s="325"/>
      <c r="W809" s="325"/>
      <c r="X809" s="325"/>
      <c r="Y809" s="325"/>
      <c r="Z809" s="325"/>
      <c r="AA809" s="322">
        <f t="shared" si="955"/>
        <v>0</v>
      </c>
      <c r="AB809" s="322">
        <f t="shared" si="902"/>
        <v>0</v>
      </c>
      <c r="AC809" s="37" t="e">
        <f t="shared" si="903"/>
        <v>#DIV/0!</v>
      </c>
    </row>
    <row r="810" spans="1:29" ht="42.75" hidden="1" x14ac:dyDescent="0.2">
      <c r="B810" s="100" t="s">
        <v>293</v>
      </c>
      <c r="C810" s="101" t="s">
        <v>169</v>
      </c>
      <c r="D810" s="325">
        <v>0</v>
      </c>
      <c r="E810" s="387">
        <f>SUM('ADICIONES  2018'!C810:E810)</f>
        <v>0</v>
      </c>
      <c r="F810" s="325"/>
      <c r="G810" s="325"/>
      <c r="H810" s="325"/>
      <c r="I810" s="325"/>
      <c r="J810" s="325"/>
      <c r="K810" s="305">
        <f t="shared" si="899"/>
        <v>0</v>
      </c>
      <c r="L810" s="325">
        <v>0</v>
      </c>
      <c r="M810" s="325"/>
      <c r="N810" s="325"/>
      <c r="O810" s="325"/>
      <c r="P810" s="325"/>
      <c r="Q810" s="325"/>
      <c r="R810" s="305">
        <f t="shared" si="900"/>
        <v>0</v>
      </c>
      <c r="S810" s="325"/>
      <c r="T810" s="325"/>
      <c r="U810" s="325"/>
      <c r="V810" s="325"/>
      <c r="W810" s="325"/>
      <c r="X810" s="325"/>
      <c r="Y810" s="325"/>
      <c r="Z810" s="325"/>
      <c r="AA810" s="322">
        <f t="shared" si="955"/>
        <v>0</v>
      </c>
      <c r="AB810" s="322">
        <f t="shared" si="902"/>
        <v>0</v>
      </c>
      <c r="AC810" s="37" t="e">
        <f t="shared" si="903"/>
        <v>#DIV/0!</v>
      </c>
    </row>
    <row r="811" spans="1:29" ht="42.75" hidden="1" x14ac:dyDescent="0.2">
      <c r="B811" s="100" t="s">
        <v>293</v>
      </c>
      <c r="C811" s="101" t="s">
        <v>169</v>
      </c>
      <c r="D811" s="325">
        <v>0</v>
      </c>
      <c r="E811" s="387">
        <f>SUM('ADICIONES  2018'!C811:E811)</f>
        <v>0</v>
      </c>
      <c r="F811" s="325"/>
      <c r="G811" s="325"/>
      <c r="H811" s="325"/>
      <c r="I811" s="325"/>
      <c r="J811" s="325"/>
      <c r="K811" s="305">
        <f t="shared" si="899"/>
        <v>0</v>
      </c>
      <c r="L811" s="325">
        <v>0</v>
      </c>
      <c r="M811" s="325"/>
      <c r="N811" s="325"/>
      <c r="O811" s="325"/>
      <c r="P811" s="325"/>
      <c r="Q811" s="325"/>
      <c r="R811" s="305">
        <f t="shared" si="900"/>
        <v>0</v>
      </c>
      <c r="S811" s="325"/>
      <c r="T811" s="325"/>
      <c r="U811" s="325"/>
      <c r="V811" s="325"/>
      <c r="W811" s="325"/>
      <c r="X811" s="325"/>
      <c r="Y811" s="325"/>
      <c r="Z811" s="325"/>
      <c r="AA811" s="322">
        <f t="shared" si="955"/>
        <v>0</v>
      </c>
      <c r="AB811" s="322">
        <f t="shared" si="902"/>
        <v>0</v>
      </c>
      <c r="AC811" s="37" t="e">
        <f t="shared" si="903"/>
        <v>#DIV/0!</v>
      </c>
    </row>
    <row r="812" spans="1:29" ht="42.75" x14ac:dyDescent="0.2">
      <c r="B812" s="100" t="s">
        <v>293</v>
      </c>
      <c r="C812" s="101" t="s">
        <v>169</v>
      </c>
      <c r="D812" s="305">
        <v>0</v>
      </c>
      <c r="E812" s="387">
        <f>SUM('ADICIONES  2018'!C812:E812)</f>
        <v>17524000000</v>
      </c>
      <c r="F812" s="305"/>
      <c r="G812" s="305"/>
      <c r="H812" s="305"/>
      <c r="I812" s="305"/>
      <c r="J812" s="305"/>
      <c r="K812" s="305">
        <f t="shared" si="899"/>
        <v>17524000000</v>
      </c>
      <c r="L812" s="305">
        <v>0</v>
      </c>
      <c r="M812" s="305"/>
      <c r="N812" s="305"/>
      <c r="O812" s="305"/>
      <c r="P812" s="305"/>
      <c r="Q812" s="305"/>
      <c r="R812" s="305">
        <f t="shared" si="900"/>
        <v>0</v>
      </c>
      <c r="S812" s="305"/>
      <c r="T812" s="305"/>
      <c r="U812" s="305"/>
      <c r="V812" s="305"/>
      <c r="W812" s="305"/>
      <c r="X812" s="305"/>
      <c r="Y812" s="305"/>
      <c r="Z812" s="305"/>
      <c r="AA812" s="322">
        <f t="shared" si="955"/>
        <v>0</v>
      </c>
      <c r="AB812" s="322">
        <f t="shared" si="902"/>
        <v>0</v>
      </c>
      <c r="AC812" s="37">
        <f t="shared" si="903"/>
        <v>0</v>
      </c>
    </row>
    <row r="813" spans="1:29" s="82" customFormat="1" ht="63" hidden="1" x14ac:dyDescent="0.2">
      <c r="A813" s="399"/>
      <c r="B813" s="114" t="s">
        <v>1737</v>
      </c>
      <c r="C813" s="110" t="s">
        <v>1738</v>
      </c>
      <c r="D813" s="303">
        <f>SUM(D814:D816)</f>
        <v>0</v>
      </c>
      <c r="E813" s="387">
        <f>SUM('ADICIONES  2018'!C813:E813)</f>
        <v>0</v>
      </c>
      <c r="F813" s="303">
        <f t="shared" ref="F813" si="971">SUM(F814:F816)</f>
        <v>0</v>
      </c>
      <c r="G813" s="303">
        <f t="shared" ref="G813:J813" si="972">SUM(G814:G816)</f>
        <v>0</v>
      </c>
      <c r="H813" s="303">
        <f t="shared" si="972"/>
        <v>0</v>
      </c>
      <c r="I813" s="303">
        <f t="shared" si="972"/>
        <v>0</v>
      </c>
      <c r="J813" s="303">
        <f t="shared" si="972"/>
        <v>0</v>
      </c>
      <c r="K813" s="303">
        <f t="shared" si="899"/>
        <v>0</v>
      </c>
      <c r="L813" s="303">
        <f t="shared" ref="L813:Q813" si="973">SUM(L814:L816)</f>
        <v>0</v>
      </c>
      <c r="M813" s="303">
        <f t="shared" si="973"/>
        <v>0</v>
      </c>
      <c r="N813" s="303">
        <f t="shared" si="973"/>
        <v>0</v>
      </c>
      <c r="O813" s="303">
        <f t="shared" si="973"/>
        <v>0</v>
      </c>
      <c r="P813" s="303">
        <f t="shared" si="973"/>
        <v>0</v>
      </c>
      <c r="Q813" s="303">
        <f t="shared" si="973"/>
        <v>0</v>
      </c>
      <c r="R813" s="303">
        <f t="shared" si="900"/>
        <v>0</v>
      </c>
      <c r="S813" s="303">
        <f t="shared" ref="S813:Z813" si="974">SUM(S814:S816)</f>
        <v>0</v>
      </c>
      <c r="T813" s="303">
        <f t="shared" si="974"/>
        <v>0</v>
      </c>
      <c r="U813" s="303">
        <f t="shared" si="974"/>
        <v>0</v>
      </c>
      <c r="V813" s="303">
        <f t="shared" si="974"/>
        <v>0</v>
      </c>
      <c r="W813" s="303">
        <f t="shared" si="974"/>
        <v>0</v>
      </c>
      <c r="X813" s="303">
        <f t="shared" si="974"/>
        <v>0</v>
      </c>
      <c r="Y813" s="303">
        <f t="shared" si="974"/>
        <v>0</v>
      </c>
      <c r="Z813" s="303">
        <f t="shared" si="974"/>
        <v>0</v>
      </c>
      <c r="AA813" s="319">
        <f t="shared" si="955"/>
        <v>0</v>
      </c>
      <c r="AB813" s="319">
        <f t="shared" si="902"/>
        <v>0</v>
      </c>
      <c r="AC813" s="108" t="e">
        <f t="shared" si="903"/>
        <v>#DIV/0!</v>
      </c>
    </row>
    <row r="814" spans="1:29" ht="28.5" hidden="1" x14ac:dyDescent="0.2">
      <c r="B814" s="100" t="s">
        <v>1739</v>
      </c>
      <c r="C814" s="101" t="s">
        <v>1010</v>
      </c>
      <c r="D814" s="305">
        <v>0</v>
      </c>
      <c r="E814" s="387">
        <f>SUM('ADICIONES  2018'!C814:E814)</f>
        <v>0</v>
      </c>
      <c r="F814" s="305"/>
      <c r="G814" s="305"/>
      <c r="H814" s="305"/>
      <c r="I814" s="305"/>
      <c r="J814" s="305"/>
      <c r="K814" s="305">
        <f t="shared" si="899"/>
        <v>0</v>
      </c>
      <c r="L814" s="305">
        <v>0</v>
      </c>
      <c r="M814" s="305"/>
      <c r="N814" s="305"/>
      <c r="O814" s="305"/>
      <c r="P814" s="305"/>
      <c r="Q814" s="305"/>
      <c r="R814" s="305">
        <f t="shared" si="900"/>
        <v>0</v>
      </c>
      <c r="S814" s="305"/>
      <c r="T814" s="305"/>
      <c r="U814" s="305"/>
      <c r="V814" s="305"/>
      <c r="W814" s="305"/>
      <c r="X814" s="305"/>
      <c r="Y814" s="305"/>
      <c r="Z814" s="305"/>
      <c r="AA814" s="322">
        <f t="shared" si="955"/>
        <v>0</v>
      </c>
      <c r="AB814" s="322">
        <f t="shared" si="902"/>
        <v>0</v>
      </c>
      <c r="AC814" s="37" t="e">
        <f t="shared" si="903"/>
        <v>#DIV/0!</v>
      </c>
    </row>
    <row r="815" spans="1:29" ht="28.5" hidden="1" x14ac:dyDescent="0.2">
      <c r="B815" s="100" t="s">
        <v>1739</v>
      </c>
      <c r="C815" s="101" t="s">
        <v>1010</v>
      </c>
      <c r="D815" s="325">
        <v>0</v>
      </c>
      <c r="E815" s="387">
        <f>SUM('ADICIONES  2018'!C815:E815)</f>
        <v>0</v>
      </c>
      <c r="F815" s="325"/>
      <c r="G815" s="325"/>
      <c r="H815" s="325"/>
      <c r="I815" s="325"/>
      <c r="J815" s="325"/>
      <c r="K815" s="305">
        <f t="shared" si="899"/>
        <v>0</v>
      </c>
      <c r="L815" s="325">
        <v>0</v>
      </c>
      <c r="M815" s="325"/>
      <c r="N815" s="325"/>
      <c r="O815" s="325"/>
      <c r="P815" s="325"/>
      <c r="Q815" s="325"/>
      <c r="R815" s="305">
        <f t="shared" si="900"/>
        <v>0</v>
      </c>
      <c r="S815" s="325"/>
      <c r="T815" s="325"/>
      <c r="U815" s="325"/>
      <c r="V815" s="325"/>
      <c r="W815" s="325"/>
      <c r="X815" s="325"/>
      <c r="Y815" s="325"/>
      <c r="Z815" s="325"/>
      <c r="AA815" s="322">
        <f t="shared" si="955"/>
        <v>0</v>
      </c>
      <c r="AB815" s="322">
        <f t="shared" si="902"/>
        <v>0</v>
      </c>
      <c r="AC815" s="37" t="e">
        <f t="shared" si="903"/>
        <v>#DIV/0!</v>
      </c>
    </row>
    <row r="816" spans="1:29" ht="28.5" hidden="1" x14ac:dyDescent="0.2">
      <c r="B816" s="100" t="s">
        <v>1740</v>
      </c>
      <c r="C816" s="101" t="s">
        <v>999</v>
      </c>
      <c r="D816" s="325">
        <v>0</v>
      </c>
      <c r="E816" s="387">
        <f>SUM('ADICIONES  2018'!C816:E816)</f>
        <v>0</v>
      </c>
      <c r="F816" s="325"/>
      <c r="G816" s="325"/>
      <c r="H816" s="325"/>
      <c r="I816" s="325"/>
      <c r="J816" s="325"/>
      <c r="K816" s="305">
        <f t="shared" si="899"/>
        <v>0</v>
      </c>
      <c r="L816" s="325">
        <v>0</v>
      </c>
      <c r="M816" s="325"/>
      <c r="N816" s="325"/>
      <c r="O816" s="325"/>
      <c r="P816" s="325"/>
      <c r="Q816" s="325"/>
      <c r="R816" s="305">
        <f t="shared" si="900"/>
        <v>0</v>
      </c>
      <c r="S816" s="325"/>
      <c r="T816" s="325"/>
      <c r="U816" s="325"/>
      <c r="V816" s="325"/>
      <c r="W816" s="325"/>
      <c r="X816" s="325"/>
      <c r="Y816" s="325"/>
      <c r="Z816" s="325"/>
      <c r="AA816" s="322">
        <f t="shared" si="955"/>
        <v>0</v>
      </c>
      <c r="AB816" s="322">
        <f t="shared" si="902"/>
        <v>0</v>
      </c>
      <c r="AC816" s="37" t="e">
        <f t="shared" si="903"/>
        <v>#DIV/0!</v>
      </c>
    </row>
    <row r="817" spans="1:29" s="82" customFormat="1" ht="15.75" x14ac:dyDescent="0.2">
      <c r="A817" s="399"/>
      <c r="B817" s="114" t="s">
        <v>1741</v>
      </c>
      <c r="C817" s="110" t="s">
        <v>1742</v>
      </c>
      <c r="D817" s="320">
        <f>+D818</f>
        <v>3966500000</v>
      </c>
      <c r="E817" s="154">
        <f>SUM('ADICIONES  2018'!C817:E817)</f>
        <v>0</v>
      </c>
      <c r="F817" s="320">
        <f t="shared" ref="F817:J817" si="975">+F818</f>
        <v>0</v>
      </c>
      <c r="G817" s="320">
        <f t="shared" si="975"/>
        <v>0</v>
      </c>
      <c r="H817" s="320">
        <f t="shared" si="975"/>
        <v>0</v>
      </c>
      <c r="I817" s="320">
        <f t="shared" si="975"/>
        <v>0</v>
      </c>
      <c r="J817" s="320">
        <f t="shared" si="975"/>
        <v>0</v>
      </c>
      <c r="K817" s="303">
        <f t="shared" si="899"/>
        <v>3966500000</v>
      </c>
      <c r="L817" s="320">
        <f t="shared" ref="L817:Q817" si="976">+L818</f>
        <v>0</v>
      </c>
      <c r="M817" s="320">
        <f t="shared" si="976"/>
        <v>725277778.16999996</v>
      </c>
      <c r="N817" s="320">
        <f t="shared" si="976"/>
        <v>0</v>
      </c>
      <c r="O817" s="320">
        <f t="shared" si="976"/>
        <v>0</v>
      </c>
      <c r="P817" s="320">
        <f t="shared" si="976"/>
        <v>0</v>
      </c>
      <c r="Q817" s="320">
        <f t="shared" si="976"/>
        <v>0</v>
      </c>
      <c r="R817" s="303">
        <f t="shared" si="900"/>
        <v>725277778.16999996</v>
      </c>
      <c r="S817" s="320">
        <f t="shared" ref="S817:Z817" si="977">+S818</f>
        <v>0</v>
      </c>
      <c r="T817" s="320">
        <f t="shared" si="977"/>
        <v>0</v>
      </c>
      <c r="U817" s="320">
        <f t="shared" si="977"/>
        <v>0</v>
      </c>
      <c r="V817" s="320">
        <f t="shared" si="977"/>
        <v>0</v>
      </c>
      <c r="W817" s="320">
        <f t="shared" si="977"/>
        <v>0</v>
      </c>
      <c r="X817" s="320">
        <f t="shared" si="977"/>
        <v>0</v>
      </c>
      <c r="Y817" s="320">
        <f t="shared" si="977"/>
        <v>0</v>
      </c>
      <c r="Z817" s="320">
        <f t="shared" si="977"/>
        <v>0</v>
      </c>
      <c r="AA817" s="319">
        <f t="shared" si="955"/>
        <v>0</v>
      </c>
      <c r="AB817" s="319">
        <f t="shared" si="902"/>
        <v>725277778.16999996</v>
      </c>
      <c r="AC817" s="108">
        <f t="shared" si="903"/>
        <v>0.18285082016135132</v>
      </c>
    </row>
    <row r="818" spans="1:29" s="82" customFormat="1" ht="47.25" x14ac:dyDescent="0.2">
      <c r="A818" s="399"/>
      <c r="B818" s="114" t="s">
        <v>1743</v>
      </c>
      <c r="C818" s="110" t="s">
        <v>1744</v>
      </c>
      <c r="D818" s="320">
        <f>SUM(D819:D822)</f>
        <v>3966500000</v>
      </c>
      <c r="E818" s="154">
        <f>SUM('ADICIONES  2018'!C818:E818)</f>
        <v>0</v>
      </c>
      <c r="F818" s="320">
        <f t="shared" ref="F818" si="978">SUM(F819:F822)</f>
        <v>0</v>
      </c>
      <c r="G818" s="320">
        <f t="shared" ref="G818:J818" si="979">SUM(G819:G822)</f>
        <v>0</v>
      </c>
      <c r="H818" s="320">
        <f t="shared" si="979"/>
        <v>0</v>
      </c>
      <c r="I818" s="320">
        <f t="shared" si="979"/>
        <v>0</v>
      </c>
      <c r="J818" s="320">
        <f t="shared" si="979"/>
        <v>0</v>
      </c>
      <c r="K818" s="303">
        <f t="shared" si="899"/>
        <v>3966500000</v>
      </c>
      <c r="L818" s="320">
        <f t="shared" ref="L818:Q818" si="980">SUM(L819:L822)</f>
        <v>0</v>
      </c>
      <c r="M818" s="320">
        <f t="shared" si="980"/>
        <v>725277778.16999996</v>
      </c>
      <c r="N818" s="320">
        <f t="shared" si="980"/>
        <v>0</v>
      </c>
      <c r="O818" s="320">
        <f t="shared" si="980"/>
        <v>0</v>
      </c>
      <c r="P818" s="320">
        <f t="shared" si="980"/>
        <v>0</v>
      </c>
      <c r="Q818" s="320">
        <f t="shared" si="980"/>
        <v>0</v>
      </c>
      <c r="R818" s="303">
        <f t="shared" si="900"/>
        <v>725277778.16999996</v>
      </c>
      <c r="S818" s="320">
        <f t="shared" ref="S818:Z818" si="981">SUM(S819:S822)</f>
        <v>0</v>
      </c>
      <c r="T818" s="320">
        <f t="shared" si="981"/>
        <v>0</v>
      </c>
      <c r="U818" s="320">
        <f t="shared" si="981"/>
        <v>0</v>
      </c>
      <c r="V818" s="320">
        <f t="shared" si="981"/>
        <v>0</v>
      </c>
      <c r="W818" s="320">
        <f t="shared" si="981"/>
        <v>0</v>
      </c>
      <c r="X818" s="320">
        <f t="shared" si="981"/>
        <v>0</v>
      </c>
      <c r="Y818" s="320">
        <f t="shared" si="981"/>
        <v>0</v>
      </c>
      <c r="Z818" s="320">
        <f t="shared" si="981"/>
        <v>0</v>
      </c>
      <c r="AA818" s="319">
        <f t="shared" si="955"/>
        <v>0</v>
      </c>
      <c r="AB818" s="319">
        <f t="shared" si="902"/>
        <v>725277778.16999996</v>
      </c>
      <c r="AC818" s="108">
        <f t="shared" si="903"/>
        <v>0.18285082016135132</v>
      </c>
    </row>
    <row r="819" spans="1:29" s="21" customFormat="1" ht="42.75" x14ac:dyDescent="0.2">
      <c r="A819" s="95"/>
      <c r="B819" s="116" t="s">
        <v>1745</v>
      </c>
      <c r="C819" s="101" t="s">
        <v>1746</v>
      </c>
      <c r="D819" s="321">
        <v>0</v>
      </c>
      <c r="E819" s="387">
        <f>SUM('ADICIONES  2018'!C819:E819)</f>
        <v>0</v>
      </c>
      <c r="F819" s="321"/>
      <c r="G819" s="321"/>
      <c r="H819" s="321"/>
      <c r="I819" s="321"/>
      <c r="J819" s="321"/>
      <c r="K819" s="307">
        <f t="shared" si="899"/>
        <v>0</v>
      </c>
      <c r="L819" s="321">
        <v>0</v>
      </c>
      <c r="M819" s="321">
        <v>0</v>
      </c>
      <c r="N819" s="321"/>
      <c r="O819" s="321"/>
      <c r="P819" s="321"/>
      <c r="Q819" s="321"/>
      <c r="R819" s="307">
        <f t="shared" si="900"/>
        <v>0</v>
      </c>
      <c r="S819" s="321"/>
      <c r="T819" s="321"/>
      <c r="U819" s="321"/>
      <c r="V819" s="321"/>
      <c r="W819" s="321"/>
      <c r="X819" s="321"/>
      <c r="Y819" s="321"/>
      <c r="Z819" s="321"/>
      <c r="AA819" s="323">
        <f t="shared" si="955"/>
        <v>0</v>
      </c>
      <c r="AB819" s="323">
        <f t="shared" si="902"/>
        <v>0</v>
      </c>
      <c r="AC819" s="118">
        <v>0</v>
      </c>
    </row>
    <row r="820" spans="1:29" s="21" customFormat="1" ht="30" x14ac:dyDescent="0.2">
      <c r="A820" s="95"/>
      <c r="B820" s="116" t="s">
        <v>1747</v>
      </c>
      <c r="C820" s="117" t="s">
        <v>1748</v>
      </c>
      <c r="D820" s="321">
        <v>2800000000</v>
      </c>
      <c r="E820" s="387">
        <f>SUM('ADICIONES  2018'!C820:E820)</f>
        <v>0</v>
      </c>
      <c r="F820" s="321"/>
      <c r="G820" s="321"/>
      <c r="H820" s="321"/>
      <c r="I820" s="321"/>
      <c r="J820" s="321"/>
      <c r="K820" s="307">
        <f t="shared" si="899"/>
        <v>2800000000</v>
      </c>
      <c r="L820" s="321">
        <v>0</v>
      </c>
      <c r="M820" s="321">
        <v>0</v>
      </c>
      <c r="N820" s="321"/>
      <c r="O820" s="321"/>
      <c r="P820" s="321"/>
      <c r="Q820" s="321"/>
      <c r="R820" s="307">
        <f t="shared" si="900"/>
        <v>0</v>
      </c>
      <c r="S820" s="321"/>
      <c r="T820" s="321"/>
      <c r="U820" s="321"/>
      <c r="V820" s="321"/>
      <c r="W820" s="321"/>
      <c r="X820" s="321"/>
      <c r="Y820" s="321"/>
      <c r="Z820" s="321"/>
      <c r="AA820" s="323">
        <f t="shared" si="955"/>
        <v>0</v>
      </c>
      <c r="AB820" s="323">
        <f t="shared" si="902"/>
        <v>0</v>
      </c>
      <c r="AC820" s="118">
        <f t="shared" si="903"/>
        <v>0</v>
      </c>
    </row>
    <row r="821" spans="1:29" ht="28.5" x14ac:dyDescent="0.2">
      <c r="B821" s="100" t="s">
        <v>1747</v>
      </c>
      <c r="C821" s="101" t="s">
        <v>1748</v>
      </c>
      <c r="D821" s="321">
        <v>1166500000</v>
      </c>
      <c r="E821" s="387">
        <f>SUM('ADICIONES  2018'!C821:E821)</f>
        <v>0</v>
      </c>
      <c r="F821" s="321"/>
      <c r="G821" s="321"/>
      <c r="H821" s="321"/>
      <c r="I821" s="321"/>
      <c r="J821" s="321"/>
      <c r="K821" s="305">
        <f t="shared" si="899"/>
        <v>1166500000</v>
      </c>
      <c r="L821" s="321">
        <v>0</v>
      </c>
      <c r="M821" s="321">
        <v>725277778.16999996</v>
      </c>
      <c r="N821" s="321"/>
      <c r="O821" s="321"/>
      <c r="P821" s="321"/>
      <c r="Q821" s="321"/>
      <c r="R821" s="305">
        <f t="shared" si="900"/>
        <v>725277778.16999996</v>
      </c>
      <c r="S821" s="321"/>
      <c r="T821" s="321"/>
      <c r="U821" s="321"/>
      <c r="V821" s="321"/>
      <c r="W821" s="321"/>
      <c r="X821" s="321"/>
      <c r="Y821" s="321"/>
      <c r="Z821" s="321"/>
      <c r="AA821" s="322">
        <f t="shared" si="955"/>
        <v>0</v>
      </c>
      <c r="AB821" s="322">
        <f t="shared" si="902"/>
        <v>725277778.16999996</v>
      </c>
      <c r="AC821" s="118">
        <f t="shared" si="903"/>
        <v>0.6217554892156022</v>
      </c>
    </row>
    <row r="822" spans="1:29" s="21" customFormat="1" x14ac:dyDescent="0.2">
      <c r="A822" s="95"/>
      <c r="B822" s="116" t="s">
        <v>1749</v>
      </c>
      <c r="C822" s="117" t="s">
        <v>1750</v>
      </c>
      <c r="D822" s="321">
        <v>0</v>
      </c>
      <c r="E822" s="387">
        <f>SUM('ADICIONES  2018'!C822:E822)</f>
        <v>0</v>
      </c>
      <c r="F822" s="321"/>
      <c r="G822" s="321"/>
      <c r="H822" s="321"/>
      <c r="I822" s="321"/>
      <c r="J822" s="321"/>
      <c r="K822" s="307">
        <f t="shared" si="899"/>
        <v>0</v>
      </c>
      <c r="L822" s="321">
        <v>0</v>
      </c>
      <c r="M822" s="321">
        <v>0</v>
      </c>
      <c r="N822" s="321"/>
      <c r="O822" s="321"/>
      <c r="P822" s="321"/>
      <c r="Q822" s="321"/>
      <c r="R822" s="307">
        <f t="shared" si="900"/>
        <v>0</v>
      </c>
      <c r="S822" s="321"/>
      <c r="T822" s="321"/>
      <c r="U822" s="321"/>
      <c r="V822" s="321"/>
      <c r="W822" s="321"/>
      <c r="X822" s="321"/>
      <c r="Y822" s="321"/>
      <c r="Z822" s="321"/>
      <c r="AA822" s="323">
        <f t="shared" si="955"/>
        <v>0</v>
      </c>
      <c r="AB822" s="323">
        <f t="shared" si="902"/>
        <v>0</v>
      </c>
      <c r="AC822" s="118">
        <v>0</v>
      </c>
    </row>
    <row r="823" spans="1:29" s="82" customFormat="1" ht="15.75" x14ac:dyDescent="0.2">
      <c r="A823" s="399"/>
      <c r="B823" s="114" t="s">
        <v>1751</v>
      </c>
      <c r="C823" s="110" t="s">
        <v>1752</v>
      </c>
      <c r="D823" s="320">
        <f>+D824</f>
        <v>0</v>
      </c>
      <c r="E823" s="154">
        <f>SUM('ADICIONES  2018'!C823:E823)</f>
        <v>0</v>
      </c>
      <c r="F823" s="320">
        <f t="shared" ref="F823:J823" si="982">+F824</f>
        <v>0</v>
      </c>
      <c r="G823" s="320">
        <f t="shared" si="982"/>
        <v>0</v>
      </c>
      <c r="H823" s="320">
        <f t="shared" si="982"/>
        <v>0</v>
      </c>
      <c r="I823" s="320">
        <f t="shared" si="982"/>
        <v>0</v>
      </c>
      <c r="J823" s="320">
        <f t="shared" si="982"/>
        <v>0</v>
      </c>
      <c r="K823" s="303">
        <f t="shared" si="899"/>
        <v>0</v>
      </c>
      <c r="L823" s="320">
        <f t="shared" ref="L823:Q823" si="983">+L824</f>
        <v>0</v>
      </c>
      <c r="M823" s="320">
        <f t="shared" si="983"/>
        <v>0</v>
      </c>
      <c r="N823" s="320">
        <f t="shared" si="983"/>
        <v>0</v>
      </c>
      <c r="O823" s="320">
        <f t="shared" si="983"/>
        <v>0</v>
      </c>
      <c r="P823" s="320">
        <f t="shared" si="983"/>
        <v>0</v>
      </c>
      <c r="Q823" s="320">
        <f t="shared" si="983"/>
        <v>0</v>
      </c>
      <c r="R823" s="303">
        <f t="shared" si="900"/>
        <v>0</v>
      </c>
      <c r="S823" s="320">
        <f t="shared" ref="S823:Z823" si="984">+S824</f>
        <v>0</v>
      </c>
      <c r="T823" s="320">
        <f t="shared" si="984"/>
        <v>0</v>
      </c>
      <c r="U823" s="320">
        <f t="shared" si="984"/>
        <v>0</v>
      </c>
      <c r="V823" s="320">
        <f t="shared" si="984"/>
        <v>0</v>
      </c>
      <c r="W823" s="320">
        <f t="shared" si="984"/>
        <v>0</v>
      </c>
      <c r="X823" s="320">
        <f t="shared" si="984"/>
        <v>0</v>
      </c>
      <c r="Y823" s="320">
        <f t="shared" si="984"/>
        <v>0</v>
      </c>
      <c r="Z823" s="320">
        <f t="shared" si="984"/>
        <v>0</v>
      </c>
      <c r="AA823" s="319">
        <f t="shared" ref="AA823:AA886" si="985">SUM(S823:Z823)</f>
        <v>0</v>
      </c>
      <c r="AB823" s="319">
        <f t="shared" si="902"/>
        <v>0</v>
      </c>
      <c r="AC823" s="108">
        <v>0</v>
      </c>
    </row>
    <row r="824" spans="1:29" s="21" customFormat="1" x14ac:dyDescent="0.2">
      <c r="A824" s="95"/>
      <c r="B824" s="116" t="s">
        <v>1753</v>
      </c>
      <c r="C824" s="117" t="s">
        <v>1754</v>
      </c>
      <c r="D824" s="321">
        <v>0</v>
      </c>
      <c r="E824" s="387">
        <f>SUM('ADICIONES  2018'!C824:E824)</f>
        <v>0</v>
      </c>
      <c r="F824" s="321"/>
      <c r="G824" s="321"/>
      <c r="H824" s="321"/>
      <c r="I824" s="321"/>
      <c r="J824" s="321"/>
      <c r="K824" s="307">
        <f t="shared" si="899"/>
        <v>0</v>
      </c>
      <c r="L824" s="321"/>
      <c r="M824" s="321"/>
      <c r="N824" s="321"/>
      <c r="O824" s="321"/>
      <c r="P824" s="321"/>
      <c r="Q824" s="321"/>
      <c r="R824" s="307">
        <f t="shared" si="900"/>
        <v>0</v>
      </c>
      <c r="S824" s="321"/>
      <c r="T824" s="321"/>
      <c r="U824" s="321"/>
      <c r="V824" s="321"/>
      <c r="W824" s="321"/>
      <c r="X824" s="321"/>
      <c r="Y824" s="321"/>
      <c r="Z824" s="321"/>
      <c r="AA824" s="323">
        <f t="shared" si="985"/>
        <v>0</v>
      </c>
      <c r="AB824" s="323">
        <f t="shared" si="902"/>
        <v>0</v>
      </c>
      <c r="AC824" s="118">
        <v>0</v>
      </c>
    </row>
    <row r="825" spans="1:29" s="245" customFormat="1" ht="36" x14ac:dyDescent="0.2">
      <c r="A825" s="240">
        <v>1</v>
      </c>
      <c r="B825" s="241" t="s">
        <v>294</v>
      </c>
      <c r="C825" s="242" t="s">
        <v>99</v>
      </c>
      <c r="D825" s="326">
        <f>+D826+D833</f>
        <v>1043122087.34</v>
      </c>
      <c r="E825" s="154">
        <f>SUM('ADICIONES  2018'!C825:E825)</f>
        <v>0</v>
      </c>
      <c r="F825" s="326">
        <f t="shared" ref="F825:J825" si="986">+F826+F833</f>
        <v>0</v>
      </c>
      <c r="G825" s="326">
        <f t="shared" si="986"/>
        <v>0</v>
      </c>
      <c r="H825" s="326">
        <f t="shared" si="986"/>
        <v>0</v>
      </c>
      <c r="I825" s="326">
        <f t="shared" si="986"/>
        <v>0</v>
      </c>
      <c r="J825" s="326">
        <f t="shared" si="986"/>
        <v>0</v>
      </c>
      <c r="K825" s="327">
        <f t="shared" si="899"/>
        <v>1043122087.34</v>
      </c>
      <c r="L825" s="326">
        <f t="shared" ref="L825:Q825" si="987">+L826+L833</f>
        <v>112664928.54000001</v>
      </c>
      <c r="M825" s="326">
        <f t="shared" si="987"/>
        <v>0</v>
      </c>
      <c r="N825" s="326">
        <f t="shared" si="987"/>
        <v>0</v>
      </c>
      <c r="O825" s="326">
        <f t="shared" si="987"/>
        <v>0</v>
      </c>
      <c r="P825" s="326">
        <f t="shared" si="987"/>
        <v>0</v>
      </c>
      <c r="Q825" s="326">
        <f t="shared" si="987"/>
        <v>0</v>
      </c>
      <c r="R825" s="327">
        <f t="shared" si="900"/>
        <v>112664928.54000001</v>
      </c>
      <c r="S825" s="326">
        <f t="shared" ref="S825:Z825" si="988">+S826+S833</f>
        <v>0</v>
      </c>
      <c r="T825" s="326">
        <f t="shared" si="988"/>
        <v>0</v>
      </c>
      <c r="U825" s="326">
        <f t="shared" si="988"/>
        <v>0</v>
      </c>
      <c r="V825" s="326">
        <f t="shared" si="988"/>
        <v>0</v>
      </c>
      <c r="W825" s="326">
        <f t="shared" si="988"/>
        <v>0</v>
      </c>
      <c r="X825" s="326">
        <f t="shared" si="988"/>
        <v>0</v>
      </c>
      <c r="Y825" s="326">
        <f t="shared" si="988"/>
        <v>0</v>
      </c>
      <c r="Z825" s="326">
        <f t="shared" si="988"/>
        <v>0</v>
      </c>
      <c r="AA825" s="328">
        <f t="shared" si="985"/>
        <v>0</v>
      </c>
      <c r="AB825" s="328">
        <f t="shared" si="902"/>
        <v>112664928.54000001</v>
      </c>
      <c r="AC825" s="244">
        <f t="shared" si="903"/>
        <v>0.10800742301152855</v>
      </c>
    </row>
    <row r="826" spans="1:29" s="82" customFormat="1" ht="42.75" hidden="1" x14ac:dyDescent="0.2">
      <c r="A826" s="399"/>
      <c r="B826" s="284" t="s">
        <v>295</v>
      </c>
      <c r="C826" s="285" t="s">
        <v>296</v>
      </c>
      <c r="D826" s="320">
        <f t="shared" ref="D826:D831" si="989">+D827</f>
        <v>0</v>
      </c>
      <c r="E826" s="387">
        <f>SUM('ADICIONES  2018'!C826:E826)</f>
        <v>0</v>
      </c>
      <c r="F826" s="320">
        <f t="shared" ref="F826:J831" si="990">+F827</f>
        <v>0</v>
      </c>
      <c r="G826" s="320">
        <f t="shared" si="990"/>
        <v>0</v>
      </c>
      <c r="H826" s="320">
        <f t="shared" si="990"/>
        <v>0</v>
      </c>
      <c r="I826" s="320">
        <f t="shared" si="990"/>
        <v>0</v>
      </c>
      <c r="J826" s="320">
        <f t="shared" si="990"/>
        <v>0</v>
      </c>
      <c r="K826" s="303">
        <f t="shared" si="899"/>
        <v>0</v>
      </c>
      <c r="L826" s="320">
        <f t="shared" ref="L826:Q831" si="991">+L827</f>
        <v>0</v>
      </c>
      <c r="M826" s="320">
        <f t="shared" si="991"/>
        <v>0</v>
      </c>
      <c r="N826" s="320">
        <f t="shared" si="991"/>
        <v>0</v>
      </c>
      <c r="O826" s="320">
        <f t="shared" si="991"/>
        <v>0</v>
      </c>
      <c r="P826" s="320">
        <f t="shared" si="991"/>
        <v>0</v>
      </c>
      <c r="Q826" s="320">
        <f t="shared" si="991"/>
        <v>0</v>
      </c>
      <c r="R826" s="303">
        <f t="shared" si="900"/>
        <v>0</v>
      </c>
      <c r="S826" s="320">
        <f t="shared" ref="S826:Z831" si="992">+S827</f>
        <v>0</v>
      </c>
      <c r="T826" s="320">
        <f t="shared" si="992"/>
        <v>0</v>
      </c>
      <c r="U826" s="320">
        <f t="shared" si="992"/>
        <v>0</v>
      </c>
      <c r="V826" s="320">
        <f t="shared" si="992"/>
        <v>0</v>
      </c>
      <c r="W826" s="320">
        <f t="shared" si="992"/>
        <v>0</v>
      </c>
      <c r="X826" s="320">
        <f t="shared" si="992"/>
        <v>0</v>
      </c>
      <c r="Y826" s="320">
        <f t="shared" si="992"/>
        <v>0</v>
      </c>
      <c r="Z826" s="320">
        <f t="shared" si="992"/>
        <v>0</v>
      </c>
      <c r="AA826" s="319">
        <f t="shared" si="985"/>
        <v>0</v>
      </c>
      <c r="AB826" s="319">
        <f t="shared" si="902"/>
        <v>0</v>
      </c>
      <c r="AC826" s="108" t="e">
        <f t="shared" si="903"/>
        <v>#DIV/0!</v>
      </c>
    </row>
    <row r="827" spans="1:29" s="82" customFormat="1" ht="15.75" hidden="1" x14ac:dyDescent="0.2">
      <c r="A827" s="399"/>
      <c r="B827" s="284" t="s">
        <v>297</v>
      </c>
      <c r="C827" s="285" t="s">
        <v>298</v>
      </c>
      <c r="D827" s="320">
        <f t="shared" si="989"/>
        <v>0</v>
      </c>
      <c r="E827" s="387">
        <f>SUM('ADICIONES  2018'!C827:E827)</f>
        <v>0</v>
      </c>
      <c r="F827" s="320">
        <f t="shared" si="990"/>
        <v>0</v>
      </c>
      <c r="G827" s="320">
        <f t="shared" si="990"/>
        <v>0</v>
      </c>
      <c r="H827" s="320">
        <f t="shared" si="990"/>
        <v>0</v>
      </c>
      <c r="I827" s="320">
        <f t="shared" si="990"/>
        <v>0</v>
      </c>
      <c r="J827" s="320">
        <f t="shared" si="990"/>
        <v>0</v>
      </c>
      <c r="K827" s="303">
        <f t="shared" si="899"/>
        <v>0</v>
      </c>
      <c r="L827" s="320">
        <f t="shared" si="991"/>
        <v>0</v>
      </c>
      <c r="M827" s="320">
        <f t="shared" si="991"/>
        <v>0</v>
      </c>
      <c r="N827" s="320">
        <f t="shared" si="991"/>
        <v>0</v>
      </c>
      <c r="O827" s="320">
        <f t="shared" si="991"/>
        <v>0</v>
      </c>
      <c r="P827" s="320">
        <f t="shared" si="991"/>
        <v>0</v>
      </c>
      <c r="Q827" s="320">
        <f t="shared" si="991"/>
        <v>0</v>
      </c>
      <c r="R827" s="303">
        <f t="shared" si="900"/>
        <v>0</v>
      </c>
      <c r="S827" s="320">
        <f t="shared" si="992"/>
        <v>0</v>
      </c>
      <c r="T827" s="320">
        <f t="shared" si="992"/>
        <v>0</v>
      </c>
      <c r="U827" s="320">
        <f t="shared" si="992"/>
        <v>0</v>
      </c>
      <c r="V827" s="320">
        <f t="shared" si="992"/>
        <v>0</v>
      </c>
      <c r="W827" s="320">
        <f t="shared" si="992"/>
        <v>0</v>
      </c>
      <c r="X827" s="320">
        <f t="shared" si="992"/>
        <v>0</v>
      </c>
      <c r="Y827" s="320">
        <f t="shared" si="992"/>
        <v>0</v>
      </c>
      <c r="Z827" s="320">
        <f t="shared" si="992"/>
        <v>0</v>
      </c>
      <c r="AA827" s="319">
        <f t="shared" si="985"/>
        <v>0</v>
      </c>
      <c r="AB827" s="319">
        <f t="shared" si="902"/>
        <v>0</v>
      </c>
      <c r="AC827" s="108" t="e">
        <f t="shared" si="903"/>
        <v>#DIV/0!</v>
      </c>
    </row>
    <row r="828" spans="1:29" s="82" customFormat="1" ht="28.5" hidden="1" x14ac:dyDescent="0.2">
      <c r="A828" s="399"/>
      <c r="B828" s="284" t="s">
        <v>299</v>
      </c>
      <c r="C828" s="285" t="s">
        <v>170</v>
      </c>
      <c r="D828" s="320">
        <f t="shared" si="989"/>
        <v>0</v>
      </c>
      <c r="E828" s="387">
        <f>SUM('ADICIONES  2018'!C828:E828)</f>
        <v>0</v>
      </c>
      <c r="F828" s="320">
        <f t="shared" si="990"/>
        <v>0</v>
      </c>
      <c r="G828" s="320">
        <f t="shared" si="990"/>
        <v>0</v>
      </c>
      <c r="H828" s="320">
        <f t="shared" si="990"/>
        <v>0</v>
      </c>
      <c r="I828" s="320">
        <f t="shared" si="990"/>
        <v>0</v>
      </c>
      <c r="J828" s="320">
        <f t="shared" si="990"/>
        <v>0</v>
      </c>
      <c r="K828" s="303">
        <f t="shared" si="899"/>
        <v>0</v>
      </c>
      <c r="L828" s="320">
        <f t="shared" si="991"/>
        <v>0</v>
      </c>
      <c r="M828" s="320">
        <f t="shared" si="991"/>
        <v>0</v>
      </c>
      <c r="N828" s="320">
        <f t="shared" si="991"/>
        <v>0</v>
      </c>
      <c r="O828" s="320">
        <f t="shared" si="991"/>
        <v>0</v>
      </c>
      <c r="P828" s="320">
        <f t="shared" si="991"/>
        <v>0</v>
      </c>
      <c r="Q828" s="320">
        <f t="shared" si="991"/>
        <v>0</v>
      </c>
      <c r="R828" s="303">
        <f t="shared" si="900"/>
        <v>0</v>
      </c>
      <c r="S828" s="320">
        <f t="shared" si="992"/>
        <v>0</v>
      </c>
      <c r="T828" s="320">
        <f t="shared" si="992"/>
        <v>0</v>
      </c>
      <c r="U828" s="320">
        <f t="shared" si="992"/>
        <v>0</v>
      </c>
      <c r="V828" s="320">
        <f t="shared" si="992"/>
        <v>0</v>
      </c>
      <c r="W828" s="320">
        <f t="shared" si="992"/>
        <v>0</v>
      </c>
      <c r="X828" s="320">
        <f t="shared" si="992"/>
        <v>0</v>
      </c>
      <c r="Y828" s="320">
        <f t="shared" si="992"/>
        <v>0</v>
      </c>
      <c r="Z828" s="320">
        <f t="shared" si="992"/>
        <v>0</v>
      </c>
      <c r="AA828" s="319">
        <f t="shared" si="985"/>
        <v>0</v>
      </c>
      <c r="AB828" s="319">
        <f t="shared" si="902"/>
        <v>0</v>
      </c>
      <c r="AC828" s="108" t="e">
        <f t="shared" si="903"/>
        <v>#DIV/0!</v>
      </c>
    </row>
    <row r="829" spans="1:29" s="82" customFormat="1" ht="28.5" hidden="1" x14ac:dyDescent="0.2">
      <c r="A829" s="399"/>
      <c r="B829" s="284" t="s">
        <v>299</v>
      </c>
      <c r="C829" s="285" t="s">
        <v>170</v>
      </c>
      <c r="D829" s="320">
        <f t="shared" si="989"/>
        <v>0</v>
      </c>
      <c r="E829" s="387">
        <f>SUM('ADICIONES  2018'!C829:E829)</f>
        <v>0</v>
      </c>
      <c r="F829" s="320">
        <f t="shared" si="990"/>
        <v>0</v>
      </c>
      <c r="G829" s="320">
        <f t="shared" si="990"/>
        <v>0</v>
      </c>
      <c r="H829" s="320">
        <f t="shared" si="990"/>
        <v>0</v>
      </c>
      <c r="I829" s="320">
        <f t="shared" si="990"/>
        <v>0</v>
      </c>
      <c r="J829" s="320">
        <f t="shared" si="990"/>
        <v>0</v>
      </c>
      <c r="K829" s="303">
        <f t="shared" si="899"/>
        <v>0</v>
      </c>
      <c r="L829" s="320">
        <f t="shared" si="991"/>
        <v>0</v>
      </c>
      <c r="M829" s="320">
        <f t="shared" si="991"/>
        <v>0</v>
      </c>
      <c r="N829" s="320">
        <f t="shared" si="991"/>
        <v>0</v>
      </c>
      <c r="O829" s="320">
        <f t="shared" si="991"/>
        <v>0</v>
      </c>
      <c r="P829" s="320">
        <f t="shared" si="991"/>
        <v>0</v>
      </c>
      <c r="Q829" s="320">
        <f t="shared" si="991"/>
        <v>0</v>
      </c>
      <c r="R829" s="303">
        <f t="shared" si="900"/>
        <v>0</v>
      </c>
      <c r="S829" s="320">
        <f t="shared" si="992"/>
        <v>0</v>
      </c>
      <c r="T829" s="320">
        <f t="shared" si="992"/>
        <v>0</v>
      </c>
      <c r="U829" s="320">
        <f t="shared" si="992"/>
        <v>0</v>
      </c>
      <c r="V829" s="320">
        <f t="shared" si="992"/>
        <v>0</v>
      </c>
      <c r="W829" s="320">
        <f t="shared" si="992"/>
        <v>0</v>
      </c>
      <c r="X829" s="320">
        <f t="shared" si="992"/>
        <v>0</v>
      </c>
      <c r="Y829" s="320">
        <f t="shared" si="992"/>
        <v>0</v>
      </c>
      <c r="Z829" s="320">
        <f t="shared" si="992"/>
        <v>0</v>
      </c>
      <c r="AA829" s="319">
        <f t="shared" si="985"/>
        <v>0</v>
      </c>
      <c r="AB829" s="319">
        <f t="shared" si="902"/>
        <v>0</v>
      </c>
      <c r="AC829" s="108" t="e">
        <f t="shared" si="903"/>
        <v>#DIV/0!</v>
      </c>
    </row>
    <row r="830" spans="1:29" s="82" customFormat="1" ht="28.5" hidden="1" x14ac:dyDescent="0.2">
      <c r="A830" s="399"/>
      <c r="B830" s="284" t="s">
        <v>300</v>
      </c>
      <c r="C830" s="285" t="s">
        <v>100</v>
      </c>
      <c r="D830" s="320">
        <f t="shared" si="989"/>
        <v>0</v>
      </c>
      <c r="E830" s="387">
        <f>SUM('ADICIONES  2018'!C830:E830)</f>
        <v>0</v>
      </c>
      <c r="F830" s="320">
        <f t="shared" si="990"/>
        <v>0</v>
      </c>
      <c r="G830" s="320">
        <f t="shared" si="990"/>
        <v>0</v>
      </c>
      <c r="H830" s="320">
        <f t="shared" si="990"/>
        <v>0</v>
      </c>
      <c r="I830" s="320">
        <f t="shared" si="990"/>
        <v>0</v>
      </c>
      <c r="J830" s="320">
        <f t="shared" si="990"/>
        <v>0</v>
      </c>
      <c r="K830" s="303">
        <f t="shared" si="899"/>
        <v>0</v>
      </c>
      <c r="L830" s="320">
        <f t="shared" si="991"/>
        <v>0</v>
      </c>
      <c r="M830" s="320">
        <f t="shared" si="991"/>
        <v>0</v>
      </c>
      <c r="N830" s="320">
        <f t="shared" si="991"/>
        <v>0</v>
      </c>
      <c r="O830" s="320">
        <f t="shared" si="991"/>
        <v>0</v>
      </c>
      <c r="P830" s="320">
        <f t="shared" si="991"/>
        <v>0</v>
      </c>
      <c r="Q830" s="320">
        <f t="shared" si="991"/>
        <v>0</v>
      </c>
      <c r="R830" s="303">
        <f t="shared" si="900"/>
        <v>0</v>
      </c>
      <c r="S830" s="320">
        <f t="shared" si="992"/>
        <v>0</v>
      </c>
      <c r="T830" s="320">
        <f t="shared" si="992"/>
        <v>0</v>
      </c>
      <c r="U830" s="320">
        <f t="shared" si="992"/>
        <v>0</v>
      </c>
      <c r="V830" s="320">
        <f t="shared" si="992"/>
        <v>0</v>
      </c>
      <c r="W830" s="320">
        <f t="shared" si="992"/>
        <v>0</v>
      </c>
      <c r="X830" s="320">
        <f t="shared" si="992"/>
        <v>0</v>
      </c>
      <c r="Y830" s="320">
        <f t="shared" si="992"/>
        <v>0</v>
      </c>
      <c r="Z830" s="320">
        <f t="shared" si="992"/>
        <v>0</v>
      </c>
      <c r="AA830" s="319">
        <f t="shared" si="985"/>
        <v>0</v>
      </c>
      <c r="AB830" s="319">
        <f t="shared" si="902"/>
        <v>0</v>
      </c>
      <c r="AC830" s="108" t="e">
        <f t="shared" si="903"/>
        <v>#DIV/0!</v>
      </c>
    </row>
    <row r="831" spans="1:29" s="82" customFormat="1" ht="28.5" hidden="1" x14ac:dyDescent="0.2">
      <c r="A831" s="399"/>
      <c r="B831" s="284" t="s">
        <v>301</v>
      </c>
      <c r="C831" s="285" t="s">
        <v>101</v>
      </c>
      <c r="D831" s="320">
        <f t="shared" si="989"/>
        <v>0</v>
      </c>
      <c r="E831" s="387">
        <f>SUM('ADICIONES  2018'!C831:E831)</f>
        <v>0</v>
      </c>
      <c r="F831" s="320">
        <f t="shared" si="990"/>
        <v>0</v>
      </c>
      <c r="G831" s="320">
        <f t="shared" si="990"/>
        <v>0</v>
      </c>
      <c r="H831" s="320">
        <f t="shared" si="990"/>
        <v>0</v>
      </c>
      <c r="I831" s="320">
        <f t="shared" si="990"/>
        <v>0</v>
      </c>
      <c r="J831" s="320">
        <f t="shared" si="990"/>
        <v>0</v>
      </c>
      <c r="K831" s="303">
        <f t="shared" si="899"/>
        <v>0</v>
      </c>
      <c r="L831" s="320">
        <f t="shared" si="991"/>
        <v>0</v>
      </c>
      <c r="M831" s="320">
        <f t="shared" si="991"/>
        <v>0</v>
      </c>
      <c r="N831" s="320">
        <f t="shared" si="991"/>
        <v>0</v>
      </c>
      <c r="O831" s="320">
        <f t="shared" si="991"/>
        <v>0</v>
      </c>
      <c r="P831" s="320">
        <f t="shared" si="991"/>
        <v>0</v>
      </c>
      <c r="Q831" s="320">
        <f t="shared" si="991"/>
        <v>0</v>
      </c>
      <c r="R831" s="303">
        <f t="shared" si="900"/>
        <v>0</v>
      </c>
      <c r="S831" s="320">
        <f t="shared" si="992"/>
        <v>0</v>
      </c>
      <c r="T831" s="320">
        <f t="shared" si="992"/>
        <v>0</v>
      </c>
      <c r="U831" s="320">
        <f t="shared" si="992"/>
        <v>0</v>
      </c>
      <c r="V831" s="320">
        <f t="shared" si="992"/>
        <v>0</v>
      </c>
      <c r="W831" s="320">
        <f t="shared" si="992"/>
        <v>0</v>
      </c>
      <c r="X831" s="320">
        <f t="shared" si="992"/>
        <v>0</v>
      </c>
      <c r="Y831" s="320">
        <f t="shared" si="992"/>
        <v>0</v>
      </c>
      <c r="Z831" s="320">
        <f t="shared" si="992"/>
        <v>0</v>
      </c>
      <c r="AA831" s="319">
        <f t="shared" si="985"/>
        <v>0</v>
      </c>
      <c r="AB831" s="319">
        <f t="shared" si="902"/>
        <v>0</v>
      </c>
      <c r="AC831" s="108" t="e">
        <f t="shared" si="903"/>
        <v>#DIV/0!</v>
      </c>
    </row>
    <row r="832" spans="1:29" s="21" customFormat="1" hidden="1" x14ac:dyDescent="0.2">
      <c r="A832" s="95"/>
      <c r="B832" s="286" t="s">
        <v>302</v>
      </c>
      <c r="C832" s="287" t="s">
        <v>134</v>
      </c>
      <c r="D832" s="321">
        <v>0</v>
      </c>
      <c r="E832" s="387">
        <f>SUM('ADICIONES  2018'!C832:E832)</f>
        <v>0</v>
      </c>
      <c r="F832" s="321"/>
      <c r="G832" s="321"/>
      <c r="H832" s="321"/>
      <c r="I832" s="321"/>
      <c r="J832" s="321"/>
      <c r="K832" s="307">
        <f t="shared" si="899"/>
        <v>0</v>
      </c>
      <c r="L832" s="321">
        <v>0</v>
      </c>
      <c r="M832" s="321"/>
      <c r="N832" s="321"/>
      <c r="O832" s="321"/>
      <c r="P832" s="321"/>
      <c r="Q832" s="321"/>
      <c r="R832" s="307">
        <f t="shared" si="900"/>
        <v>0</v>
      </c>
      <c r="S832" s="321"/>
      <c r="T832" s="321"/>
      <c r="U832" s="321"/>
      <c r="V832" s="321"/>
      <c r="W832" s="321"/>
      <c r="X832" s="321"/>
      <c r="Y832" s="321"/>
      <c r="Z832" s="321"/>
      <c r="AA832" s="323">
        <f t="shared" si="985"/>
        <v>0</v>
      </c>
      <c r="AB832" s="323">
        <f t="shared" si="902"/>
        <v>0</v>
      </c>
      <c r="AC832" s="118" t="e">
        <f t="shared" si="903"/>
        <v>#DIV/0!</v>
      </c>
    </row>
    <row r="833" spans="1:29" s="82" customFormat="1" ht="28.5" x14ac:dyDescent="0.2">
      <c r="A833" s="399"/>
      <c r="B833" s="284" t="s">
        <v>303</v>
      </c>
      <c r="C833" s="285" t="s">
        <v>171</v>
      </c>
      <c r="D833" s="320">
        <f>+D834+D837</f>
        <v>1043122087.34</v>
      </c>
      <c r="E833" s="387">
        <f>SUM('ADICIONES  2018'!C833:E833)</f>
        <v>0</v>
      </c>
      <c r="F833" s="320">
        <f t="shared" ref="F833:J833" si="993">+F834+F837</f>
        <v>0</v>
      </c>
      <c r="G833" s="320">
        <f t="shared" si="993"/>
        <v>0</v>
      </c>
      <c r="H833" s="320">
        <f t="shared" si="993"/>
        <v>0</v>
      </c>
      <c r="I833" s="320">
        <f t="shared" si="993"/>
        <v>0</v>
      </c>
      <c r="J833" s="320">
        <f t="shared" si="993"/>
        <v>0</v>
      </c>
      <c r="K833" s="303">
        <f t="shared" si="899"/>
        <v>1043122087.34</v>
      </c>
      <c r="L833" s="320">
        <f t="shared" ref="L833:Q833" si="994">+L834+L837</f>
        <v>112664928.54000001</v>
      </c>
      <c r="M833" s="320">
        <f t="shared" si="994"/>
        <v>0</v>
      </c>
      <c r="N833" s="320">
        <f t="shared" si="994"/>
        <v>0</v>
      </c>
      <c r="O833" s="320">
        <f t="shared" si="994"/>
        <v>0</v>
      </c>
      <c r="P833" s="320">
        <f t="shared" si="994"/>
        <v>0</v>
      </c>
      <c r="Q833" s="320">
        <f t="shared" si="994"/>
        <v>0</v>
      </c>
      <c r="R833" s="303">
        <f t="shared" si="900"/>
        <v>112664928.54000001</v>
      </c>
      <c r="S833" s="320">
        <f t="shared" ref="S833:Z833" si="995">+S834+S837</f>
        <v>0</v>
      </c>
      <c r="T833" s="320">
        <f t="shared" si="995"/>
        <v>0</v>
      </c>
      <c r="U833" s="320">
        <f t="shared" si="995"/>
        <v>0</v>
      </c>
      <c r="V833" s="320">
        <f t="shared" si="995"/>
        <v>0</v>
      </c>
      <c r="W833" s="320">
        <f t="shared" si="995"/>
        <v>0</v>
      </c>
      <c r="X833" s="320">
        <f t="shared" si="995"/>
        <v>0</v>
      </c>
      <c r="Y833" s="320">
        <f t="shared" si="995"/>
        <v>0</v>
      </c>
      <c r="Z833" s="320">
        <f t="shared" si="995"/>
        <v>0</v>
      </c>
      <c r="AA833" s="319">
        <f t="shared" si="985"/>
        <v>0</v>
      </c>
      <c r="AB833" s="319">
        <f t="shared" si="902"/>
        <v>112664928.54000001</v>
      </c>
      <c r="AC833" s="108">
        <f t="shared" si="903"/>
        <v>0.10800742301152855</v>
      </c>
    </row>
    <row r="834" spans="1:29" s="82" customFormat="1" ht="42.75" x14ac:dyDescent="0.2">
      <c r="A834" s="399"/>
      <c r="B834" s="284" t="s">
        <v>304</v>
      </c>
      <c r="C834" s="285" t="s">
        <v>305</v>
      </c>
      <c r="D834" s="320">
        <f>+D835</f>
        <v>925037668.48000002</v>
      </c>
      <c r="E834" s="154">
        <f>SUM('ADICIONES  2018'!C834:E834)</f>
        <v>0</v>
      </c>
      <c r="F834" s="320">
        <f t="shared" ref="F834:J835" si="996">+F835</f>
        <v>0</v>
      </c>
      <c r="G834" s="320">
        <f t="shared" si="996"/>
        <v>0</v>
      </c>
      <c r="H834" s="320">
        <f t="shared" si="996"/>
        <v>0</v>
      </c>
      <c r="I834" s="320">
        <f t="shared" si="996"/>
        <v>0</v>
      </c>
      <c r="J834" s="320">
        <f t="shared" si="996"/>
        <v>0</v>
      </c>
      <c r="K834" s="303">
        <f t="shared" si="899"/>
        <v>925037668.48000002</v>
      </c>
      <c r="L834" s="320">
        <f t="shared" ref="L834:Q835" si="997">+L835</f>
        <v>112664928.54000001</v>
      </c>
      <c r="M834" s="320">
        <f t="shared" si="997"/>
        <v>0</v>
      </c>
      <c r="N834" s="320">
        <f t="shared" si="997"/>
        <v>0</v>
      </c>
      <c r="O834" s="320">
        <f t="shared" si="997"/>
        <v>0</v>
      </c>
      <c r="P834" s="320">
        <f t="shared" si="997"/>
        <v>0</v>
      </c>
      <c r="Q834" s="320">
        <f t="shared" si="997"/>
        <v>0</v>
      </c>
      <c r="R834" s="303">
        <f t="shared" si="900"/>
        <v>112664928.54000001</v>
      </c>
      <c r="S834" s="320">
        <f t="shared" ref="S834:Z835" si="998">+S835</f>
        <v>0</v>
      </c>
      <c r="T834" s="320">
        <f t="shared" si="998"/>
        <v>0</v>
      </c>
      <c r="U834" s="320">
        <f t="shared" si="998"/>
        <v>0</v>
      </c>
      <c r="V834" s="320">
        <f t="shared" si="998"/>
        <v>0</v>
      </c>
      <c r="W834" s="320">
        <f t="shared" si="998"/>
        <v>0</v>
      </c>
      <c r="X834" s="320">
        <f t="shared" si="998"/>
        <v>0</v>
      </c>
      <c r="Y834" s="320">
        <f t="shared" si="998"/>
        <v>0</v>
      </c>
      <c r="Z834" s="320">
        <f t="shared" si="998"/>
        <v>0</v>
      </c>
      <c r="AA834" s="319">
        <f t="shared" si="985"/>
        <v>0</v>
      </c>
      <c r="AB834" s="319">
        <f t="shared" si="902"/>
        <v>112664928.54000001</v>
      </c>
      <c r="AC834" s="108">
        <f t="shared" si="903"/>
        <v>0.12179496292851333</v>
      </c>
    </row>
    <row r="835" spans="1:29" s="82" customFormat="1" ht="28.5" x14ac:dyDescent="0.2">
      <c r="A835" s="399"/>
      <c r="B835" s="284" t="s">
        <v>306</v>
      </c>
      <c r="C835" s="285" t="s">
        <v>101</v>
      </c>
      <c r="D835" s="320">
        <f>+D836</f>
        <v>925037668.48000002</v>
      </c>
      <c r="E835" s="154">
        <f>SUM('ADICIONES  2018'!C835:E835)</f>
        <v>0</v>
      </c>
      <c r="F835" s="320">
        <f t="shared" si="996"/>
        <v>0</v>
      </c>
      <c r="G835" s="320">
        <f t="shared" si="996"/>
        <v>0</v>
      </c>
      <c r="H835" s="320">
        <f t="shared" si="996"/>
        <v>0</v>
      </c>
      <c r="I835" s="320">
        <f t="shared" si="996"/>
        <v>0</v>
      </c>
      <c r="J835" s="320">
        <f t="shared" si="996"/>
        <v>0</v>
      </c>
      <c r="K835" s="303">
        <f t="shared" si="899"/>
        <v>925037668.48000002</v>
      </c>
      <c r="L835" s="320">
        <f t="shared" si="997"/>
        <v>112664928.54000001</v>
      </c>
      <c r="M835" s="320">
        <f t="shared" si="997"/>
        <v>0</v>
      </c>
      <c r="N835" s="320">
        <f t="shared" si="997"/>
        <v>0</v>
      </c>
      <c r="O835" s="320">
        <f t="shared" si="997"/>
        <v>0</v>
      </c>
      <c r="P835" s="320">
        <f t="shared" si="997"/>
        <v>0</v>
      </c>
      <c r="Q835" s="320">
        <f t="shared" si="997"/>
        <v>0</v>
      </c>
      <c r="R835" s="303">
        <f t="shared" si="900"/>
        <v>112664928.54000001</v>
      </c>
      <c r="S835" s="320">
        <f t="shared" si="998"/>
        <v>0</v>
      </c>
      <c r="T835" s="320">
        <f t="shared" si="998"/>
        <v>0</v>
      </c>
      <c r="U835" s="320">
        <f t="shared" si="998"/>
        <v>0</v>
      </c>
      <c r="V835" s="320">
        <f t="shared" si="998"/>
        <v>0</v>
      </c>
      <c r="W835" s="320">
        <f t="shared" si="998"/>
        <v>0</v>
      </c>
      <c r="X835" s="320">
        <f t="shared" si="998"/>
        <v>0</v>
      </c>
      <c r="Y835" s="320">
        <f t="shared" si="998"/>
        <v>0</v>
      </c>
      <c r="Z835" s="320">
        <f t="shared" si="998"/>
        <v>0</v>
      </c>
      <c r="AA835" s="319">
        <f t="shared" si="985"/>
        <v>0</v>
      </c>
      <c r="AB835" s="319">
        <f t="shared" si="902"/>
        <v>112664928.54000001</v>
      </c>
      <c r="AC835" s="108">
        <f t="shared" si="903"/>
        <v>0.12179496292851333</v>
      </c>
    </row>
    <row r="836" spans="1:29" s="21" customFormat="1" x14ac:dyDescent="0.2">
      <c r="A836" s="95"/>
      <c r="B836" s="286" t="s">
        <v>307</v>
      </c>
      <c r="C836" s="287" t="s">
        <v>134</v>
      </c>
      <c r="D836" s="321">
        <v>925037668.48000002</v>
      </c>
      <c r="E836" s="387">
        <f>SUM('ADICIONES  2018'!C836:E836)</f>
        <v>0</v>
      </c>
      <c r="F836" s="321"/>
      <c r="G836" s="321"/>
      <c r="H836" s="321"/>
      <c r="I836" s="321"/>
      <c r="J836" s="321"/>
      <c r="K836" s="307">
        <f t="shared" si="899"/>
        <v>925037668.48000002</v>
      </c>
      <c r="L836" s="321">
        <v>112664928.54000001</v>
      </c>
      <c r="M836" s="321"/>
      <c r="N836" s="321"/>
      <c r="O836" s="321"/>
      <c r="P836" s="321"/>
      <c r="Q836" s="321"/>
      <c r="R836" s="305">
        <f t="shared" si="900"/>
        <v>112664928.54000001</v>
      </c>
      <c r="S836" s="321"/>
      <c r="T836" s="321"/>
      <c r="U836" s="321"/>
      <c r="V836" s="321"/>
      <c r="W836" s="321"/>
      <c r="X836" s="321"/>
      <c r="Y836" s="321"/>
      <c r="Z836" s="321"/>
      <c r="AA836" s="323">
        <f t="shared" si="985"/>
        <v>0</v>
      </c>
      <c r="AB836" s="323">
        <f t="shared" si="902"/>
        <v>112664928.54000001</v>
      </c>
      <c r="AC836" s="118">
        <f t="shared" si="903"/>
        <v>0.12179496292851333</v>
      </c>
    </row>
    <row r="837" spans="1:29" s="5" customFormat="1" ht="57" x14ac:dyDescent="0.2">
      <c r="A837" s="166"/>
      <c r="B837" s="284" t="s">
        <v>329</v>
      </c>
      <c r="C837" s="285" t="s">
        <v>330</v>
      </c>
      <c r="D837" s="320">
        <f>+D838</f>
        <v>118084418.86</v>
      </c>
      <c r="E837" s="154">
        <f>SUM('ADICIONES  2018'!C837:E837)</f>
        <v>0</v>
      </c>
      <c r="F837" s="320">
        <f t="shared" ref="F837:J838" si="999">+F838</f>
        <v>0</v>
      </c>
      <c r="G837" s="320">
        <f t="shared" si="999"/>
        <v>0</v>
      </c>
      <c r="H837" s="320">
        <f t="shared" si="999"/>
        <v>0</v>
      </c>
      <c r="I837" s="320">
        <f t="shared" si="999"/>
        <v>0</v>
      </c>
      <c r="J837" s="320">
        <f t="shared" si="999"/>
        <v>0</v>
      </c>
      <c r="K837" s="309">
        <f t="shared" si="899"/>
        <v>118084418.86</v>
      </c>
      <c r="L837" s="320">
        <f t="shared" ref="L837:Q838" si="1000">+L838</f>
        <v>0</v>
      </c>
      <c r="M837" s="320">
        <f t="shared" si="1000"/>
        <v>0</v>
      </c>
      <c r="N837" s="320">
        <f t="shared" si="1000"/>
        <v>0</v>
      </c>
      <c r="O837" s="320">
        <f t="shared" si="1000"/>
        <v>0</v>
      </c>
      <c r="P837" s="320">
        <f t="shared" si="1000"/>
        <v>0</v>
      </c>
      <c r="Q837" s="320">
        <f t="shared" si="1000"/>
        <v>0</v>
      </c>
      <c r="R837" s="309">
        <f t="shared" si="900"/>
        <v>0</v>
      </c>
      <c r="S837" s="320">
        <f t="shared" ref="S837:Z838" si="1001">+S838</f>
        <v>0</v>
      </c>
      <c r="T837" s="320">
        <f t="shared" si="1001"/>
        <v>0</v>
      </c>
      <c r="U837" s="320">
        <f t="shared" si="1001"/>
        <v>0</v>
      </c>
      <c r="V837" s="320">
        <f t="shared" si="1001"/>
        <v>0</v>
      </c>
      <c r="W837" s="320">
        <f t="shared" si="1001"/>
        <v>0</v>
      </c>
      <c r="X837" s="320">
        <f t="shared" si="1001"/>
        <v>0</v>
      </c>
      <c r="Y837" s="320">
        <f t="shared" si="1001"/>
        <v>0</v>
      </c>
      <c r="Z837" s="320">
        <f t="shared" si="1001"/>
        <v>0</v>
      </c>
      <c r="AA837" s="324">
        <f t="shared" si="985"/>
        <v>0</v>
      </c>
      <c r="AB837" s="324">
        <f t="shared" si="902"/>
        <v>0</v>
      </c>
      <c r="AC837" s="36">
        <f t="shared" si="903"/>
        <v>0</v>
      </c>
    </row>
    <row r="838" spans="1:29" s="82" customFormat="1" ht="28.5" x14ac:dyDescent="0.2">
      <c r="A838" s="399"/>
      <c r="B838" s="284" t="s">
        <v>331</v>
      </c>
      <c r="C838" s="285" t="s">
        <v>199</v>
      </c>
      <c r="D838" s="320">
        <f>+D839</f>
        <v>118084418.86</v>
      </c>
      <c r="E838" s="154">
        <f>SUM('ADICIONES  2018'!C838:E838)</f>
        <v>0</v>
      </c>
      <c r="F838" s="320">
        <f t="shared" si="999"/>
        <v>0</v>
      </c>
      <c r="G838" s="320">
        <f t="shared" si="999"/>
        <v>0</v>
      </c>
      <c r="H838" s="320">
        <f t="shared" si="999"/>
        <v>0</v>
      </c>
      <c r="I838" s="320">
        <f t="shared" si="999"/>
        <v>0</v>
      </c>
      <c r="J838" s="320">
        <f t="shared" si="999"/>
        <v>0</v>
      </c>
      <c r="K838" s="303">
        <f t="shared" si="899"/>
        <v>118084418.86</v>
      </c>
      <c r="L838" s="320">
        <f t="shared" si="1000"/>
        <v>0</v>
      </c>
      <c r="M838" s="320">
        <f t="shared" si="1000"/>
        <v>0</v>
      </c>
      <c r="N838" s="320">
        <f t="shared" si="1000"/>
        <v>0</v>
      </c>
      <c r="O838" s="320">
        <f t="shared" si="1000"/>
        <v>0</v>
      </c>
      <c r="P838" s="320">
        <f t="shared" si="1000"/>
        <v>0</v>
      </c>
      <c r="Q838" s="320">
        <f t="shared" si="1000"/>
        <v>0</v>
      </c>
      <c r="R838" s="309">
        <f t="shared" si="900"/>
        <v>0</v>
      </c>
      <c r="S838" s="320">
        <f t="shared" si="1001"/>
        <v>0</v>
      </c>
      <c r="T838" s="320">
        <f t="shared" si="1001"/>
        <v>0</v>
      </c>
      <c r="U838" s="320">
        <f t="shared" si="1001"/>
        <v>0</v>
      </c>
      <c r="V838" s="320">
        <f t="shared" si="1001"/>
        <v>0</v>
      </c>
      <c r="W838" s="320">
        <f t="shared" si="1001"/>
        <v>0</v>
      </c>
      <c r="X838" s="320">
        <f t="shared" si="1001"/>
        <v>0</v>
      </c>
      <c r="Y838" s="320">
        <f t="shared" si="1001"/>
        <v>0</v>
      </c>
      <c r="Z838" s="320">
        <f t="shared" si="1001"/>
        <v>0</v>
      </c>
      <c r="AA838" s="319">
        <f t="shared" si="985"/>
        <v>0</v>
      </c>
      <c r="AB838" s="319">
        <f t="shared" si="902"/>
        <v>0</v>
      </c>
      <c r="AC838" s="108">
        <f t="shared" si="903"/>
        <v>0</v>
      </c>
    </row>
    <row r="839" spans="1:29" s="21" customFormat="1" x14ac:dyDescent="0.2">
      <c r="A839" s="95"/>
      <c r="B839" s="286" t="s">
        <v>332</v>
      </c>
      <c r="C839" s="287" t="s">
        <v>309</v>
      </c>
      <c r="D839" s="321">
        <v>118084418.86</v>
      </c>
      <c r="E839" s="387">
        <f>SUM('ADICIONES  2018'!C839:E839)</f>
        <v>0</v>
      </c>
      <c r="F839" s="321"/>
      <c r="G839" s="321"/>
      <c r="H839" s="321"/>
      <c r="I839" s="321"/>
      <c r="J839" s="321"/>
      <c r="K839" s="307">
        <f t="shared" si="899"/>
        <v>118084418.86</v>
      </c>
      <c r="L839" s="321"/>
      <c r="M839" s="321"/>
      <c r="N839" s="321"/>
      <c r="O839" s="321"/>
      <c r="P839" s="321"/>
      <c r="Q839" s="321"/>
      <c r="R839" s="305">
        <f t="shared" si="900"/>
        <v>0</v>
      </c>
      <c r="S839" s="321"/>
      <c r="T839" s="321"/>
      <c r="U839" s="321"/>
      <c r="V839" s="321"/>
      <c r="W839" s="321"/>
      <c r="X839" s="321"/>
      <c r="Y839" s="321"/>
      <c r="Z839" s="321"/>
      <c r="AA839" s="323">
        <f t="shared" si="985"/>
        <v>0</v>
      </c>
      <c r="AB839" s="323">
        <f t="shared" si="902"/>
        <v>0</v>
      </c>
      <c r="AC839" s="118">
        <f t="shared" si="903"/>
        <v>0</v>
      </c>
    </row>
    <row r="840" spans="1:29" s="82" customFormat="1" ht="15.75" x14ac:dyDescent="0.2">
      <c r="A840" s="399">
        <v>1</v>
      </c>
      <c r="B840" s="288" t="s">
        <v>308</v>
      </c>
      <c r="C840" s="289" t="s">
        <v>102</v>
      </c>
      <c r="D840" s="320">
        <f>+D841+D848+D852+D860+D1169+D1173</f>
        <v>1284477910.51</v>
      </c>
      <c r="E840" s="154">
        <f>SUM('ADICIONES  2018'!C840:E840)</f>
        <v>36985163484.009995</v>
      </c>
      <c r="F840" s="320">
        <f t="shared" ref="F840:J840" si="1002">+F841+F848+F852+F860+F1169+F1173</f>
        <v>0</v>
      </c>
      <c r="G840" s="320">
        <f t="shared" si="1002"/>
        <v>0</v>
      </c>
      <c r="H840" s="320">
        <f t="shared" si="1002"/>
        <v>0</v>
      </c>
      <c r="I840" s="320">
        <f t="shared" si="1002"/>
        <v>0</v>
      </c>
      <c r="J840" s="320">
        <f t="shared" si="1002"/>
        <v>0</v>
      </c>
      <c r="K840" s="303">
        <f t="shared" si="899"/>
        <v>38269641394.519997</v>
      </c>
      <c r="L840" s="320">
        <f t="shared" ref="L840:Q840" si="1003">+L841+L848+L852+L860+L1169+L1173</f>
        <v>183344974.31999999</v>
      </c>
      <c r="M840" s="320">
        <f t="shared" si="1003"/>
        <v>17707309974.220001</v>
      </c>
      <c r="N840" s="320">
        <f t="shared" si="1003"/>
        <v>0.01</v>
      </c>
      <c r="O840" s="320">
        <f t="shared" si="1003"/>
        <v>0</v>
      </c>
      <c r="P840" s="320">
        <f t="shared" si="1003"/>
        <v>0</v>
      </c>
      <c r="Q840" s="320">
        <f t="shared" si="1003"/>
        <v>0</v>
      </c>
      <c r="R840" s="303">
        <f t="shared" si="900"/>
        <v>17890654948.549999</v>
      </c>
      <c r="S840" s="320">
        <f t="shared" ref="S840:Z840" si="1004">+S841+S848+S852+S860+S1169+S1173</f>
        <v>0</v>
      </c>
      <c r="T840" s="320">
        <f t="shared" si="1004"/>
        <v>0</v>
      </c>
      <c r="U840" s="320">
        <f t="shared" si="1004"/>
        <v>0</v>
      </c>
      <c r="V840" s="320">
        <f t="shared" si="1004"/>
        <v>0</v>
      </c>
      <c r="W840" s="320">
        <f t="shared" si="1004"/>
        <v>0</v>
      </c>
      <c r="X840" s="320">
        <f t="shared" si="1004"/>
        <v>0</v>
      </c>
      <c r="Y840" s="320">
        <f t="shared" si="1004"/>
        <v>0</v>
      </c>
      <c r="Z840" s="320">
        <f t="shared" si="1004"/>
        <v>0</v>
      </c>
      <c r="AA840" s="319">
        <f t="shared" si="985"/>
        <v>0</v>
      </c>
      <c r="AB840" s="319">
        <f t="shared" si="902"/>
        <v>17890654948.549999</v>
      </c>
      <c r="AC840" s="108">
        <f t="shared" si="903"/>
        <v>0.46748948504941684</v>
      </c>
    </row>
    <row r="841" spans="1:29" s="82" customFormat="1" ht="15.75" hidden="1" x14ac:dyDescent="0.2">
      <c r="A841" s="399">
        <v>1</v>
      </c>
      <c r="B841" s="288" t="s">
        <v>778</v>
      </c>
      <c r="C841" s="289" t="s">
        <v>1755</v>
      </c>
      <c r="D841" s="320">
        <f>+D842+D845</f>
        <v>0</v>
      </c>
      <c r="E841" s="387">
        <f>SUM('ADICIONES  2018'!C841:E841)</f>
        <v>0</v>
      </c>
      <c r="F841" s="320">
        <f t="shared" ref="F841:J841" si="1005">+F842+F845</f>
        <v>0</v>
      </c>
      <c r="G841" s="320">
        <f t="shared" si="1005"/>
        <v>0</v>
      </c>
      <c r="H841" s="320">
        <f t="shared" si="1005"/>
        <v>0</v>
      </c>
      <c r="I841" s="320">
        <f t="shared" si="1005"/>
        <v>0</v>
      </c>
      <c r="J841" s="320">
        <f t="shared" si="1005"/>
        <v>0</v>
      </c>
      <c r="K841" s="303">
        <f t="shared" si="899"/>
        <v>0</v>
      </c>
      <c r="L841" s="320">
        <f t="shared" ref="L841:Q841" si="1006">+L842+L845</f>
        <v>0</v>
      </c>
      <c r="M841" s="320">
        <f t="shared" si="1006"/>
        <v>0</v>
      </c>
      <c r="N841" s="320">
        <f t="shared" si="1006"/>
        <v>0</v>
      </c>
      <c r="O841" s="320">
        <f t="shared" si="1006"/>
        <v>0</v>
      </c>
      <c r="P841" s="320">
        <f t="shared" si="1006"/>
        <v>0</v>
      </c>
      <c r="Q841" s="320">
        <f t="shared" si="1006"/>
        <v>0</v>
      </c>
      <c r="R841" s="303">
        <f t="shared" si="900"/>
        <v>0</v>
      </c>
      <c r="S841" s="320">
        <f t="shared" ref="S841:Z841" si="1007">+S842+S845</f>
        <v>0</v>
      </c>
      <c r="T841" s="320">
        <f t="shared" si="1007"/>
        <v>0</v>
      </c>
      <c r="U841" s="320">
        <f t="shared" si="1007"/>
        <v>0</v>
      </c>
      <c r="V841" s="320">
        <f t="shared" si="1007"/>
        <v>0</v>
      </c>
      <c r="W841" s="320">
        <f t="shared" si="1007"/>
        <v>0</v>
      </c>
      <c r="X841" s="320">
        <f t="shared" si="1007"/>
        <v>0</v>
      </c>
      <c r="Y841" s="320">
        <f t="shared" si="1007"/>
        <v>0</v>
      </c>
      <c r="Z841" s="320">
        <f t="shared" si="1007"/>
        <v>0</v>
      </c>
      <c r="AA841" s="319">
        <f t="shared" si="985"/>
        <v>0</v>
      </c>
      <c r="AB841" s="319">
        <f t="shared" si="902"/>
        <v>0</v>
      </c>
      <c r="AC841" s="108" t="e">
        <f t="shared" si="903"/>
        <v>#DIV/0!</v>
      </c>
    </row>
    <row r="842" spans="1:29" s="82" customFormat="1" ht="30" hidden="1" x14ac:dyDescent="0.2">
      <c r="A842" s="399"/>
      <c r="B842" s="288" t="s">
        <v>1756</v>
      </c>
      <c r="C842" s="289" t="s">
        <v>1757</v>
      </c>
      <c r="D842" s="320">
        <f>+D843</f>
        <v>0</v>
      </c>
      <c r="E842" s="387">
        <f>SUM('ADICIONES  2018'!C842:E842)</f>
        <v>0</v>
      </c>
      <c r="F842" s="320">
        <f t="shared" ref="F842:J843" si="1008">+F843</f>
        <v>0</v>
      </c>
      <c r="G842" s="320">
        <f t="shared" si="1008"/>
        <v>0</v>
      </c>
      <c r="H842" s="320">
        <f t="shared" si="1008"/>
        <v>0</v>
      </c>
      <c r="I842" s="320">
        <f t="shared" si="1008"/>
        <v>0</v>
      </c>
      <c r="J842" s="320">
        <f t="shared" si="1008"/>
        <v>0</v>
      </c>
      <c r="K842" s="303">
        <f t="shared" si="899"/>
        <v>0</v>
      </c>
      <c r="L842" s="320">
        <f t="shared" ref="L842:Q843" si="1009">+L843</f>
        <v>0</v>
      </c>
      <c r="M842" s="320">
        <f t="shared" si="1009"/>
        <v>0</v>
      </c>
      <c r="N842" s="320">
        <f t="shared" si="1009"/>
        <v>0</v>
      </c>
      <c r="O842" s="320">
        <f t="shared" si="1009"/>
        <v>0</v>
      </c>
      <c r="P842" s="320">
        <f t="shared" si="1009"/>
        <v>0</v>
      </c>
      <c r="Q842" s="320">
        <f t="shared" si="1009"/>
        <v>0</v>
      </c>
      <c r="R842" s="303">
        <f t="shared" si="900"/>
        <v>0</v>
      </c>
      <c r="S842" s="320">
        <f t="shared" ref="S842:Z843" si="1010">+S843</f>
        <v>0</v>
      </c>
      <c r="T842" s="320">
        <f t="shared" si="1010"/>
        <v>0</v>
      </c>
      <c r="U842" s="320">
        <f t="shared" si="1010"/>
        <v>0</v>
      </c>
      <c r="V842" s="320">
        <f t="shared" si="1010"/>
        <v>0</v>
      </c>
      <c r="W842" s="320">
        <f t="shared" si="1010"/>
        <v>0</v>
      </c>
      <c r="X842" s="320">
        <f t="shared" si="1010"/>
        <v>0</v>
      </c>
      <c r="Y842" s="320">
        <f t="shared" si="1010"/>
        <v>0</v>
      </c>
      <c r="Z842" s="320">
        <f t="shared" si="1010"/>
        <v>0</v>
      </c>
      <c r="AA842" s="319">
        <f t="shared" si="985"/>
        <v>0</v>
      </c>
      <c r="AB842" s="319">
        <f t="shared" si="902"/>
        <v>0</v>
      </c>
      <c r="AC842" s="108" t="e">
        <f t="shared" si="903"/>
        <v>#DIV/0!</v>
      </c>
    </row>
    <row r="843" spans="1:29" s="82" customFormat="1" ht="30" hidden="1" x14ac:dyDescent="0.2">
      <c r="A843" s="399"/>
      <c r="B843" s="288" t="s">
        <v>1758</v>
      </c>
      <c r="C843" s="289" t="s">
        <v>1759</v>
      </c>
      <c r="D843" s="320">
        <f>+D844</f>
        <v>0</v>
      </c>
      <c r="E843" s="387">
        <f>SUM('ADICIONES  2018'!C843:E843)</f>
        <v>0</v>
      </c>
      <c r="F843" s="320">
        <f t="shared" si="1008"/>
        <v>0</v>
      </c>
      <c r="G843" s="320">
        <f t="shared" si="1008"/>
        <v>0</v>
      </c>
      <c r="H843" s="320">
        <f t="shared" si="1008"/>
        <v>0</v>
      </c>
      <c r="I843" s="320">
        <f t="shared" si="1008"/>
        <v>0</v>
      </c>
      <c r="J843" s="320">
        <f t="shared" si="1008"/>
        <v>0</v>
      </c>
      <c r="K843" s="303">
        <f t="shared" si="899"/>
        <v>0</v>
      </c>
      <c r="L843" s="320">
        <f t="shared" si="1009"/>
        <v>0</v>
      </c>
      <c r="M843" s="320">
        <f t="shared" si="1009"/>
        <v>0</v>
      </c>
      <c r="N843" s="320">
        <f t="shared" si="1009"/>
        <v>0</v>
      </c>
      <c r="O843" s="320">
        <f t="shared" si="1009"/>
        <v>0</v>
      </c>
      <c r="P843" s="320">
        <f t="shared" si="1009"/>
        <v>0</v>
      </c>
      <c r="Q843" s="320">
        <f t="shared" si="1009"/>
        <v>0</v>
      </c>
      <c r="R843" s="303">
        <f t="shared" si="900"/>
        <v>0</v>
      </c>
      <c r="S843" s="320">
        <f t="shared" si="1010"/>
        <v>0</v>
      </c>
      <c r="T843" s="320">
        <f t="shared" si="1010"/>
        <v>0</v>
      </c>
      <c r="U843" s="320">
        <f t="shared" si="1010"/>
        <v>0</v>
      </c>
      <c r="V843" s="320">
        <f t="shared" si="1010"/>
        <v>0</v>
      </c>
      <c r="W843" s="320">
        <f t="shared" si="1010"/>
        <v>0</v>
      </c>
      <c r="X843" s="320">
        <f t="shared" si="1010"/>
        <v>0</v>
      </c>
      <c r="Y843" s="320">
        <f t="shared" si="1010"/>
        <v>0</v>
      </c>
      <c r="Z843" s="320">
        <f t="shared" si="1010"/>
        <v>0</v>
      </c>
      <c r="AA843" s="319">
        <f t="shared" si="985"/>
        <v>0</v>
      </c>
      <c r="AB843" s="319">
        <f t="shared" si="902"/>
        <v>0</v>
      </c>
      <c r="AC843" s="108" t="e">
        <f t="shared" si="903"/>
        <v>#DIV/0!</v>
      </c>
    </row>
    <row r="844" spans="1:29" s="21" customFormat="1" ht="28.5" hidden="1" x14ac:dyDescent="0.2">
      <c r="A844" s="95"/>
      <c r="B844" s="286" t="s">
        <v>1760</v>
      </c>
      <c r="C844" s="287" t="s">
        <v>1761</v>
      </c>
      <c r="D844" s="321">
        <v>0</v>
      </c>
      <c r="E844" s="387">
        <f>SUM('ADICIONES  2018'!C844:E844)</f>
        <v>0</v>
      </c>
      <c r="F844" s="321"/>
      <c r="G844" s="321"/>
      <c r="H844" s="321"/>
      <c r="I844" s="321"/>
      <c r="J844" s="321"/>
      <c r="K844" s="307">
        <f t="shared" si="899"/>
        <v>0</v>
      </c>
      <c r="L844" s="321"/>
      <c r="M844" s="321"/>
      <c r="N844" s="321"/>
      <c r="O844" s="321"/>
      <c r="P844" s="321"/>
      <c r="Q844" s="321"/>
      <c r="R844" s="305">
        <f t="shared" si="900"/>
        <v>0</v>
      </c>
      <c r="S844" s="321"/>
      <c r="T844" s="321"/>
      <c r="U844" s="321"/>
      <c r="V844" s="321"/>
      <c r="W844" s="321"/>
      <c r="X844" s="321"/>
      <c r="Y844" s="321"/>
      <c r="Z844" s="321"/>
      <c r="AA844" s="323">
        <f t="shared" si="985"/>
        <v>0</v>
      </c>
      <c r="AB844" s="323">
        <f t="shared" si="902"/>
        <v>0</v>
      </c>
      <c r="AC844" s="118" t="e">
        <f t="shared" si="903"/>
        <v>#DIV/0!</v>
      </c>
    </row>
    <row r="845" spans="1:29" s="82" customFormat="1" ht="30" hidden="1" x14ac:dyDescent="0.2">
      <c r="A845" s="399"/>
      <c r="B845" s="288" t="s">
        <v>1762</v>
      </c>
      <c r="C845" s="289" t="s">
        <v>1763</v>
      </c>
      <c r="D845" s="320">
        <f>SUM(D846:D847)</f>
        <v>0</v>
      </c>
      <c r="E845" s="387">
        <f>SUM('ADICIONES  2018'!C845:E845)</f>
        <v>0</v>
      </c>
      <c r="F845" s="320">
        <f t="shared" ref="F845" si="1011">SUM(F846:F847)</f>
        <v>0</v>
      </c>
      <c r="G845" s="320">
        <f t="shared" ref="G845:J845" si="1012">SUM(G846:G847)</f>
        <v>0</v>
      </c>
      <c r="H845" s="320">
        <f t="shared" si="1012"/>
        <v>0</v>
      </c>
      <c r="I845" s="320">
        <f t="shared" si="1012"/>
        <v>0</v>
      </c>
      <c r="J845" s="320">
        <f t="shared" si="1012"/>
        <v>0</v>
      </c>
      <c r="K845" s="303">
        <f t="shared" si="899"/>
        <v>0</v>
      </c>
      <c r="L845" s="320">
        <f t="shared" ref="L845:Q845" si="1013">SUM(L846:L847)</f>
        <v>0</v>
      </c>
      <c r="M845" s="320">
        <f t="shared" si="1013"/>
        <v>0</v>
      </c>
      <c r="N845" s="320">
        <f t="shared" si="1013"/>
        <v>0</v>
      </c>
      <c r="O845" s="320">
        <f t="shared" si="1013"/>
        <v>0</v>
      </c>
      <c r="P845" s="320">
        <f t="shared" si="1013"/>
        <v>0</v>
      </c>
      <c r="Q845" s="320">
        <f t="shared" si="1013"/>
        <v>0</v>
      </c>
      <c r="R845" s="303">
        <f t="shared" si="900"/>
        <v>0</v>
      </c>
      <c r="S845" s="320">
        <f t="shared" ref="S845:Z845" si="1014">SUM(S846:S847)</f>
        <v>0</v>
      </c>
      <c r="T845" s="320">
        <f t="shared" si="1014"/>
        <v>0</v>
      </c>
      <c r="U845" s="320">
        <f t="shared" si="1014"/>
        <v>0</v>
      </c>
      <c r="V845" s="320">
        <f t="shared" si="1014"/>
        <v>0</v>
      </c>
      <c r="W845" s="320">
        <f t="shared" si="1014"/>
        <v>0</v>
      </c>
      <c r="X845" s="320">
        <f t="shared" si="1014"/>
        <v>0</v>
      </c>
      <c r="Y845" s="320">
        <f t="shared" si="1014"/>
        <v>0</v>
      </c>
      <c r="Z845" s="320">
        <f t="shared" si="1014"/>
        <v>0</v>
      </c>
      <c r="AA845" s="319">
        <f t="shared" si="985"/>
        <v>0</v>
      </c>
      <c r="AB845" s="319">
        <f t="shared" si="902"/>
        <v>0</v>
      </c>
      <c r="AC845" s="108" t="e">
        <f t="shared" si="903"/>
        <v>#DIV/0!</v>
      </c>
    </row>
    <row r="846" spans="1:29" ht="28.5" hidden="1" x14ac:dyDescent="0.2">
      <c r="B846" s="286" t="s">
        <v>1764</v>
      </c>
      <c r="C846" s="287" t="s">
        <v>1765</v>
      </c>
      <c r="D846" s="325">
        <v>0</v>
      </c>
      <c r="E846" s="387">
        <f>SUM('ADICIONES  2018'!C846:E846)</f>
        <v>0</v>
      </c>
      <c r="F846" s="325"/>
      <c r="G846" s="325"/>
      <c r="H846" s="325"/>
      <c r="I846" s="325"/>
      <c r="J846" s="325"/>
      <c r="K846" s="305">
        <f t="shared" si="899"/>
        <v>0</v>
      </c>
      <c r="L846" s="325"/>
      <c r="M846" s="325"/>
      <c r="N846" s="325"/>
      <c r="O846" s="325"/>
      <c r="P846" s="325"/>
      <c r="Q846" s="325"/>
      <c r="R846" s="305">
        <f t="shared" si="900"/>
        <v>0</v>
      </c>
      <c r="S846" s="325"/>
      <c r="T846" s="325"/>
      <c r="U846" s="325"/>
      <c r="V846" s="325"/>
      <c r="W846" s="325"/>
      <c r="X846" s="325"/>
      <c r="Y846" s="325"/>
      <c r="Z846" s="325"/>
      <c r="AA846" s="322">
        <f t="shared" si="985"/>
        <v>0</v>
      </c>
      <c r="AB846" s="322">
        <f t="shared" si="902"/>
        <v>0</v>
      </c>
      <c r="AC846" s="37" t="e">
        <f t="shared" si="903"/>
        <v>#DIV/0!</v>
      </c>
    </row>
    <row r="847" spans="1:29" ht="42.75" hidden="1" x14ac:dyDescent="0.2">
      <c r="B847" s="286" t="s">
        <v>1766</v>
      </c>
      <c r="C847" s="287" t="s">
        <v>1767</v>
      </c>
      <c r="D847" s="325">
        <v>0</v>
      </c>
      <c r="E847" s="387">
        <f>SUM('ADICIONES  2018'!C847:E847)</f>
        <v>0</v>
      </c>
      <c r="F847" s="325"/>
      <c r="G847" s="325"/>
      <c r="H847" s="325"/>
      <c r="I847" s="325"/>
      <c r="J847" s="325"/>
      <c r="K847" s="305">
        <f t="shared" si="899"/>
        <v>0</v>
      </c>
      <c r="L847" s="325"/>
      <c r="M847" s="325"/>
      <c r="N847" s="325"/>
      <c r="O847" s="325"/>
      <c r="P847" s="325"/>
      <c r="Q847" s="325"/>
      <c r="R847" s="305">
        <f t="shared" si="900"/>
        <v>0</v>
      </c>
      <c r="S847" s="325"/>
      <c r="T847" s="325"/>
      <c r="U847" s="325"/>
      <c r="V847" s="325"/>
      <c r="W847" s="325"/>
      <c r="X847" s="325"/>
      <c r="Y847" s="325"/>
      <c r="Z847" s="325"/>
      <c r="AA847" s="322">
        <f t="shared" si="985"/>
        <v>0</v>
      </c>
      <c r="AB847" s="322">
        <f t="shared" si="902"/>
        <v>0</v>
      </c>
      <c r="AC847" s="37" t="e">
        <f t="shared" si="903"/>
        <v>#DIV/0!</v>
      </c>
    </row>
    <row r="848" spans="1:29" s="82" customFormat="1" ht="60" hidden="1" x14ac:dyDescent="0.2">
      <c r="A848" s="399">
        <v>1</v>
      </c>
      <c r="B848" s="288" t="s">
        <v>338</v>
      </c>
      <c r="C848" s="289" t="s">
        <v>1768</v>
      </c>
      <c r="D848" s="320">
        <f>+D849</f>
        <v>0</v>
      </c>
      <c r="E848" s="387">
        <f>SUM('ADICIONES  2018'!C848:E848)</f>
        <v>0</v>
      </c>
      <c r="F848" s="320">
        <f t="shared" ref="F848:J850" si="1015">+F849</f>
        <v>0</v>
      </c>
      <c r="G848" s="320">
        <f t="shared" si="1015"/>
        <v>0</v>
      </c>
      <c r="H848" s="320">
        <f t="shared" si="1015"/>
        <v>0</v>
      </c>
      <c r="I848" s="320">
        <f t="shared" si="1015"/>
        <v>0</v>
      </c>
      <c r="J848" s="320">
        <f t="shared" si="1015"/>
        <v>0</v>
      </c>
      <c r="K848" s="303">
        <f t="shared" si="899"/>
        <v>0</v>
      </c>
      <c r="L848" s="320">
        <f t="shared" ref="L848:Q850" si="1016">+L849</f>
        <v>0</v>
      </c>
      <c r="M848" s="320">
        <f t="shared" si="1016"/>
        <v>0</v>
      </c>
      <c r="N848" s="320">
        <f t="shared" si="1016"/>
        <v>0</v>
      </c>
      <c r="O848" s="320">
        <f t="shared" si="1016"/>
        <v>0</v>
      </c>
      <c r="P848" s="320">
        <f t="shared" si="1016"/>
        <v>0</v>
      </c>
      <c r="Q848" s="320">
        <f t="shared" si="1016"/>
        <v>0</v>
      </c>
      <c r="R848" s="303">
        <f t="shared" si="900"/>
        <v>0</v>
      </c>
      <c r="S848" s="320">
        <f t="shared" ref="S848:Z850" si="1017">+S849</f>
        <v>0</v>
      </c>
      <c r="T848" s="320">
        <f t="shared" si="1017"/>
        <v>0</v>
      </c>
      <c r="U848" s="320">
        <f t="shared" si="1017"/>
        <v>0</v>
      </c>
      <c r="V848" s="320">
        <f t="shared" si="1017"/>
        <v>0</v>
      </c>
      <c r="W848" s="320">
        <f t="shared" si="1017"/>
        <v>0</v>
      </c>
      <c r="X848" s="320">
        <f t="shared" si="1017"/>
        <v>0</v>
      </c>
      <c r="Y848" s="320">
        <f t="shared" si="1017"/>
        <v>0</v>
      </c>
      <c r="Z848" s="320">
        <f t="shared" si="1017"/>
        <v>0</v>
      </c>
      <c r="AA848" s="319">
        <f t="shared" si="985"/>
        <v>0</v>
      </c>
      <c r="AB848" s="319">
        <f t="shared" si="902"/>
        <v>0</v>
      </c>
      <c r="AC848" s="108" t="e">
        <f t="shared" si="903"/>
        <v>#DIV/0!</v>
      </c>
    </row>
    <row r="849" spans="1:29" s="82" customFormat="1" ht="30" hidden="1" x14ac:dyDescent="0.2">
      <c r="A849" s="399"/>
      <c r="B849" s="288" t="s">
        <v>1769</v>
      </c>
      <c r="C849" s="289" t="s">
        <v>1770</v>
      </c>
      <c r="D849" s="320">
        <f>+D850</f>
        <v>0</v>
      </c>
      <c r="E849" s="387">
        <f>SUM('ADICIONES  2018'!C849:E849)</f>
        <v>0</v>
      </c>
      <c r="F849" s="320">
        <f t="shared" si="1015"/>
        <v>0</v>
      </c>
      <c r="G849" s="320">
        <f t="shared" si="1015"/>
        <v>0</v>
      </c>
      <c r="H849" s="320">
        <f t="shared" si="1015"/>
        <v>0</v>
      </c>
      <c r="I849" s="320">
        <f t="shared" si="1015"/>
        <v>0</v>
      </c>
      <c r="J849" s="320">
        <f t="shared" si="1015"/>
        <v>0</v>
      </c>
      <c r="K849" s="303">
        <f t="shared" si="899"/>
        <v>0</v>
      </c>
      <c r="L849" s="320">
        <f t="shared" si="1016"/>
        <v>0</v>
      </c>
      <c r="M849" s="320">
        <f t="shared" si="1016"/>
        <v>0</v>
      </c>
      <c r="N849" s="320">
        <f t="shared" si="1016"/>
        <v>0</v>
      </c>
      <c r="O849" s="320">
        <f t="shared" si="1016"/>
        <v>0</v>
      </c>
      <c r="P849" s="320">
        <f t="shared" si="1016"/>
        <v>0</v>
      </c>
      <c r="Q849" s="320">
        <f t="shared" si="1016"/>
        <v>0</v>
      </c>
      <c r="R849" s="303">
        <f t="shared" si="900"/>
        <v>0</v>
      </c>
      <c r="S849" s="320">
        <f t="shared" si="1017"/>
        <v>0</v>
      </c>
      <c r="T849" s="320">
        <f t="shared" si="1017"/>
        <v>0</v>
      </c>
      <c r="U849" s="320">
        <f t="shared" si="1017"/>
        <v>0</v>
      </c>
      <c r="V849" s="320">
        <f t="shared" si="1017"/>
        <v>0</v>
      </c>
      <c r="W849" s="320">
        <f t="shared" si="1017"/>
        <v>0</v>
      </c>
      <c r="X849" s="320">
        <f t="shared" si="1017"/>
        <v>0</v>
      </c>
      <c r="Y849" s="320">
        <f t="shared" si="1017"/>
        <v>0</v>
      </c>
      <c r="Z849" s="320">
        <f t="shared" si="1017"/>
        <v>0</v>
      </c>
      <c r="AA849" s="319">
        <f t="shared" si="985"/>
        <v>0</v>
      </c>
      <c r="AB849" s="319">
        <f t="shared" si="902"/>
        <v>0</v>
      </c>
      <c r="AC849" s="108" t="e">
        <f t="shared" si="903"/>
        <v>#DIV/0!</v>
      </c>
    </row>
    <row r="850" spans="1:29" s="82" customFormat="1" ht="30" hidden="1" x14ac:dyDescent="0.2">
      <c r="A850" s="399"/>
      <c r="B850" s="288" t="s">
        <v>1771</v>
      </c>
      <c r="C850" s="289" t="s">
        <v>199</v>
      </c>
      <c r="D850" s="320">
        <f>+D851</f>
        <v>0</v>
      </c>
      <c r="E850" s="387">
        <f>SUM('ADICIONES  2018'!C850:E850)</f>
        <v>0</v>
      </c>
      <c r="F850" s="320">
        <f t="shared" si="1015"/>
        <v>0</v>
      </c>
      <c r="G850" s="320">
        <f t="shared" si="1015"/>
        <v>0</v>
      </c>
      <c r="H850" s="320">
        <f t="shared" si="1015"/>
        <v>0</v>
      </c>
      <c r="I850" s="320">
        <f t="shared" si="1015"/>
        <v>0</v>
      </c>
      <c r="J850" s="320">
        <f t="shared" si="1015"/>
        <v>0</v>
      </c>
      <c r="K850" s="303">
        <f t="shared" si="899"/>
        <v>0</v>
      </c>
      <c r="L850" s="320">
        <f t="shared" si="1016"/>
        <v>0</v>
      </c>
      <c r="M850" s="320">
        <f t="shared" si="1016"/>
        <v>0</v>
      </c>
      <c r="N850" s="320">
        <f t="shared" si="1016"/>
        <v>0</v>
      </c>
      <c r="O850" s="320">
        <f t="shared" si="1016"/>
        <v>0</v>
      </c>
      <c r="P850" s="320">
        <f t="shared" si="1016"/>
        <v>0</v>
      </c>
      <c r="Q850" s="320">
        <f t="shared" si="1016"/>
        <v>0</v>
      </c>
      <c r="R850" s="303">
        <f t="shared" si="900"/>
        <v>0</v>
      </c>
      <c r="S850" s="320">
        <f t="shared" si="1017"/>
        <v>0</v>
      </c>
      <c r="T850" s="320">
        <f t="shared" si="1017"/>
        <v>0</v>
      </c>
      <c r="U850" s="320">
        <f t="shared" si="1017"/>
        <v>0</v>
      </c>
      <c r="V850" s="320">
        <f t="shared" si="1017"/>
        <v>0</v>
      </c>
      <c r="W850" s="320">
        <f t="shared" si="1017"/>
        <v>0</v>
      </c>
      <c r="X850" s="320">
        <f t="shared" si="1017"/>
        <v>0</v>
      </c>
      <c r="Y850" s="320">
        <f t="shared" si="1017"/>
        <v>0</v>
      </c>
      <c r="Z850" s="320">
        <f t="shared" si="1017"/>
        <v>0</v>
      </c>
      <c r="AA850" s="319">
        <f t="shared" si="985"/>
        <v>0</v>
      </c>
      <c r="AB850" s="319">
        <f t="shared" si="902"/>
        <v>0</v>
      </c>
      <c r="AC850" s="108" t="e">
        <f t="shared" si="903"/>
        <v>#DIV/0!</v>
      </c>
    </row>
    <row r="851" spans="1:29" s="21" customFormat="1" hidden="1" x14ac:dyDescent="0.2">
      <c r="A851" s="95"/>
      <c r="B851" s="286" t="s">
        <v>1772</v>
      </c>
      <c r="C851" s="287" t="s">
        <v>1773</v>
      </c>
      <c r="D851" s="321">
        <v>0</v>
      </c>
      <c r="E851" s="387">
        <f>SUM('ADICIONES  2018'!C851:E851)</f>
        <v>0</v>
      </c>
      <c r="F851" s="321"/>
      <c r="G851" s="321"/>
      <c r="H851" s="321"/>
      <c r="I851" s="321"/>
      <c r="J851" s="321"/>
      <c r="K851" s="307">
        <f t="shared" si="899"/>
        <v>0</v>
      </c>
      <c r="L851" s="321"/>
      <c r="M851" s="321"/>
      <c r="N851" s="321"/>
      <c r="O851" s="321"/>
      <c r="P851" s="321"/>
      <c r="Q851" s="321"/>
      <c r="R851" s="307">
        <f t="shared" si="900"/>
        <v>0</v>
      </c>
      <c r="S851" s="321"/>
      <c r="T851" s="321"/>
      <c r="U851" s="321"/>
      <c r="V851" s="321"/>
      <c r="W851" s="321"/>
      <c r="X851" s="321"/>
      <c r="Y851" s="321"/>
      <c r="Z851" s="321"/>
      <c r="AA851" s="323">
        <f t="shared" si="985"/>
        <v>0</v>
      </c>
      <c r="AB851" s="323">
        <f t="shared" si="902"/>
        <v>0</v>
      </c>
      <c r="AC851" s="118" t="e">
        <f t="shared" si="903"/>
        <v>#DIV/0!</v>
      </c>
    </row>
    <row r="852" spans="1:29" s="82" customFormat="1" ht="15.75" hidden="1" x14ac:dyDescent="0.2">
      <c r="A852" s="399">
        <v>1</v>
      </c>
      <c r="B852" s="288" t="s">
        <v>897</v>
      </c>
      <c r="C852" s="289" t="s">
        <v>1003</v>
      </c>
      <c r="D852" s="320">
        <f>+D853</f>
        <v>0</v>
      </c>
      <c r="E852" s="387">
        <f>SUM('ADICIONES  2018'!C852:E852)</f>
        <v>0</v>
      </c>
      <c r="F852" s="320">
        <f t="shared" ref="F852:J852" si="1018">+F853</f>
        <v>0</v>
      </c>
      <c r="G852" s="320">
        <f t="shared" si="1018"/>
        <v>0</v>
      </c>
      <c r="H852" s="320">
        <f t="shared" si="1018"/>
        <v>0</v>
      </c>
      <c r="I852" s="320">
        <f t="shared" si="1018"/>
        <v>0</v>
      </c>
      <c r="J852" s="320">
        <f t="shared" si="1018"/>
        <v>0</v>
      </c>
      <c r="K852" s="303">
        <f t="shared" si="899"/>
        <v>0</v>
      </c>
      <c r="L852" s="320">
        <f t="shared" ref="L852:Q852" si="1019">+L853</f>
        <v>0</v>
      </c>
      <c r="M852" s="320">
        <f t="shared" si="1019"/>
        <v>0</v>
      </c>
      <c r="N852" s="320">
        <f t="shared" si="1019"/>
        <v>0</v>
      </c>
      <c r="O852" s="320">
        <f t="shared" si="1019"/>
        <v>0</v>
      </c>
      <c r="P852" s="320">
        <f t="shared" si="1019"/>
        <v>0</v>
      </c>
      <c r="Q852" s="320">
        <f t="shared" si="1019"/>
        <v>0</v>
      </c>
      <c r="R852" s="303">
        <f t="shared" si="900"/>
        <v>0</v>
      </c>
      <c r="S852" s="320">
        <f t="shared" ref="S852:Z852" si="1020">+S853</f>
        <v>0</v>
      </c>
      <c r="T852" s="320">
        <f t="shared" si="1020"/>
        <v>0</v>
      </c>
      <c r="U852" s="320">
        <f t="shared" si="1020"/>
        <v>0</v>
      </c>
      <c r="V852" s="320">
        <f t="shared" si="1020"/>
        <v>0</v>
      </c>
      <c r="W852" s="320">
        <f t="shared" si="1020"/>
        <v>0</v>
      </c>
      <c r="X852" s="320">
        <f t="shared" si="1020"/>
        <v>0</v>
      </c>
      <c r="Y852" s="320">
        <f t="shared" si="1020"/>
        <v>0</v>
      </c>
      <c r="Z852" s="320">
        <f t="shared" si="1020"/>
        <v>0</v>
      </c>
      <c r="AA852" s="319">
        <f t="shared" si="985"/>
        <v>0</v>
      </c>
      <c r="AB852" s="319">
        <f t="shared" si="902"/>
        <v>0</v>
      </c>
      <c r="AC852" s="108" t="e">
        <f t="shared" si="903"/>
        <v>#DIV/0!</v>
      </c>
    </row>
    <row r="853" spans="1:29" s="82" customFormat="1" ht="30" hidden="1" x14ac:dyDescent="0.2">
      <c r="A853" s="399"/>
      <c r="B853" s="288" t="s">
        <v>1004</v>
      </c>
      <c r="C853" s="289" t="s">
        <v>1005</v>
      </c>
      <c r="D853" s="320">
        <f>SUM(D854:D859)</f>
        <v>0</v>
      </c>
      <c r="E853" s="387">
        <f>SUM('ADICIONES  2018'!C853:E853)</f>
        <v>0</v>
      </c>
      <c r="F853" s="320">
        <f t="shared" ref="F853" si="1021">SUM(F854:F859)</f>
        <v>0</v>
      </c>
      <c r="G853" s="320">
        <f t="shared" ref="G853:J853" si="1022">SUM(G854:G859)</f>
        <v>0</v>
      </c>
      <c r="H853" s="320">
        <f t="shared" si="1022"/>
        <v>0</v>
      </c>
      <c r="I853" s="320">
        <f t="shared" si="1022"/>
        <v>0</v>
      </c>
      <c r="J853" s="320">
        <f t="shared" si="1022"/>
        <v>0</v>
      </c>
      <c r="K853" s="303">
        <f t="shared" si="899"/>
        <v>0</v>
      </c>
      <c r="L853" s="320">
        <f t="shared" ref="L853:Q853" si="1023">SUM(L854:L859)</f>
        <v>0</v>
      </c>
      <c r="M853" s="320">
        <f t="shared" si="1023"/>
        <v>0</v>
      </c>
      <c r="N853" s="320">
        <f t="shared" si="1023"/>
        <v>0</v>
      </c>
      <c r="O853" s="320">
        <f t="shared" si="1023"/>
        <v>0</v>
      </c>
      <c r="P853" s="320">
        <f t="shared" si="1023"/>
        <v>0</v>
      </c>
      <c r="Q853" s="320">
        <f t="shared" si="1023"/>
        <v>0</v>
      </c>
      <c r="R853" s="303">
        <f t="shared" si="900"/>
        <v>0</v>
      </c>
      <c r="S853" s="320">
        <f t="shared" ref="S853:Z853" si="1024">SUM(S854:S859)</f>
        <v>0</v>
      </c>
      <c r="T853" s="320">
        <f t="shared" si="1024"/>
        <v>0</v>
      </c>
      <c r="U853" s="320">
        <f t="shared" si="1024"/>
        <v>0</v>
      </c>
      <c r="V853" s="320">
        <f t="shared" si="1024"/>
        <v>0</v>
      </c>
      <c r="W853" s="320">
        <f t="shared" si="1024"/>
        <v>0</v>
      </c>
      <c r="X853" s="320">
        <f t="shared" si="1024"/>
        <v>0</v>
      </c>
      <c r="Y853" s="320">
        <f t="shared" si="1024"/>
        <v>0</v>
      </c>
      <c r="Z853" s="320">
        <f t="shared" si="1024"/>
        <v>0</v>
      </c>
      <c r="AA853" s="319">
        <f t="shared" si="985"/>
        <v>0</v>
      </c>
      <c r="AB853" s="319">
        <f t="shared" si="902"/>
        <v>0</v>
      </c>
      <c r="AC853" s="108" t="e">
        <f t="shared" si="903"/>
        <v>#DIV/0!</v>
      </c>
    </row>
    <row r="854" spans="1:29" s="21" customFormat="1" ht="28.5" hidden="1" x14ac:dyDescent="0.2">
      <c r="A854" s="95"/>
      <c r="B854" s="286" t="s">
        <v>1774</v>
      </c>
      <c r="C854" s="287" t="s">
        <v>1775</v>
      </c>
      <c r="D854" s="321">
        <v>0</v>
      </c>
      <c r="E854" s="387">
        <f>SUM('ADICIONES  2018'!C854:E854)</f>
        <v>0</v>
      </c>
      <c r="F854" s="321"/>
      <c r="G854" s="321"/>
      <c r="H854" s="321"/>
      <c r="I854" s="321"/>
      <c r="J854" s="321"/>
      <c r="K854" s="307">
        <f t="shared" si="899"/>
        <v>0</v>
      </c>
      <c r="L854" s="321"/>
      <c r="M854" s="321"/>
      <c r="N854" s="321"/>
      <c r="O854" s="321"/>
      <c r="P854" s="321"/>
      <c r="Q854" s="321"/>
      <c r="R854" s="307">
        <f t="shared" si="900"/>
        <v>0</v>
      </c>
      <c r="S854" s="321"/>
      <c r="T854" s="321"/>
      <c r="U854" s="321"/>
      <c r="V854" s="321"/>
      <c r="W854" s="321"/>
      <c r="X854" s="321"/>
      <c r="Y854" s="321"/>
      <c r="Z854" s="321"/>
      <c r="AA854" s="323">
        <f t="shared" si="985"/>
        <v>0</v>
      </c>
      <c r="AB854" s="323">
        <f t="shared" si="902"/>
        <v>0</v>
      </c>
      <c r="AC854" s="118" t="e">
        <f t="shared" si="903"/>
        <v>#DIV/0!</v>
      </c>
    </row>
    <row r="855" spans="1:29" s="21" customFormat="1" hidden="1" x14ac:dyDescent="0.2">
      <c r="A855" s="95"/>
      <c r="B855" s="286" t="s">
        <v>1776</v>
      </c>
      <c r="C855" s="287" t="s">
        <v>1777</v>
      </c>
      <c r="D855" s="321">
        <v>0</v>
      </c>
      <c r="E855" s="387">
        <f>SUM('ADICIONES  2018'!C855:E855)</f>
        <v>0</v>
      </c>
      <c r="F855" s="321"/>
      <c r="G855" s="321"/>
      <c r="H855" s="321"/>
      <c r="I855" s="321"/>
      <c r="J855" s="321"/>
      <c r="K855" s="307">
        <f t="shared" si="899"/>
        <v>0</v>
      </c>
      <c r="L855" s="321"/>
      <c r="M855" s="321"/>
      <c r="N855" s="321"/>
      <c r="O855" s="321"/>
      <c r="P855" s="321"/>
      <c r="Q855" s="321"/>
      <c r="R855" s="307">
        <f t="shared" si="900"/>
        <v>0</v>
      </c>
      <c r="S855" s="321"/>
      <c r="T855" s="321"/>
      <c r="U855" s="321"/>
      <c r="V855" s="321"/>
      <c r="W855" s="321"/>
      <c r="X855" s="321"/>
      <c r="Y855" s="321"/>
      <c r="Z855" s="321"/>
      <c r="AA855" s="323">
        <f t="shared" si="985"/>
        <v>0</v>
      </c>
      <c r="AB855" s="323">
        <f t="shared" si="902"/>
        <v>0</v>
      </c>
      <c r="AC855" s="118" t="e">
        <f t="shared" si="903"/>
        <v>#DIV/0!</v>
      </c>
    </row>
    <row r="856" spans="1:29" s="21" customFormat="1" ht="28.5" hidden="1" x14ac:dyDescent="0.2">
      <c r="A856" s="95"/>
      <c r="B856" s="286" t="s">
        <v>1006</v>
      </c>
      <c r="C856" s="287" t="s">
        <v>1007</v>
      </c>
      <c r="D856" s="321">
        <v>0</v>
      </c>
      <c r="E856" s="387">
        <f>SUM('ADICIONES  2018'!C856:E856)</f>
        <v>0</v>
      </c>
      <c r="F856" s="321"/>
      <c r="G856" s="321"/>
      <c r="H856" s="321"/>
      <c r="I856" s="321"/>
      <c r="J856" s="321"/>
      <c r="K856" s="307">
        <f t="shared" si="899"/>
        <v>0</v>
      </c>
      <c r="L856" s="321"/>
      <c r="M856" s="321"/>
      <c r="N856" s="321"/>
      <c r="O856" s="321"/>
      <c r="P856" s="321"/>
      <c r="Q856" s="321"/>
      <c r="R856" s="307">
        <f t="shared" si="900"/>
        <v>0</v>
      </c>
      <c r="S856" s="321"/>
      <c r="T856" s="321"/>
      <c r="U856" s="321"/>
      <c r="V856" s="321"/>
      <c r="W856" s="321"/>
      <c r="X856" s="321"/>
      <c r="Y856" s="321"/>
      <c r="Z856" s="321"/>
      <c r="AA856" s="323">
        <f t="shared" si="985"/>
        <v>0</v>
      </c>
      <c r="AB856" s="323">
        <f t="shared" si="902"/>
        <v>0</v>
      </c>
      <c r="AC856" s="118" t="e">
        <f t="shared" si="903"/>
        <v>#DIV/0!</v>
      </c>
    </row>
    <row r="857" spans="1:29" s="21" customFormat="1" ht="28.5" hidden="1" x14ac:dyDescent="0.2">
      <c r="A857" s="95"/>
      <c r="B857" s="286" t="s">
        <v>1778</v>
      </c>
      <c r="C857" s="287" t="s">
        <v>1779</v>
      </c>
      <c r="D857" s="321">
        <v>0</v>
      </c>
      <c r="E857" s="387">
        <f>SUM('ADICIONES  2018'!C857:E857)</f>
        <v>0</v>
      </c>
      <c r="F857" s="321"/>
      <c r="G857" s="321"/>
      <c r="H857" s="321"/>
      <c r="I857" s="321"/>
      <c r="J857" s="321"/>
      <c r="K857" s="307">
        <f t="shared" si="899"/>
        <v>0</v>
      </c>
      <c r="L857" s="321"/>
      <c r="M857" s="321"/>
      <c r="N857" s="321"/>
      <c r="O857" s="321"/>
      <c r="P857" s="321"/>
      <c r="Q857" s="321"/>
      <c r="R857" s="307">
        <f t="shared" si="900"/>
        <v>0</v>
      </c>
      <c r="S857" s="321"/>
      <c r="T857" s="321"/>
      <c r="U857" s="321"/>
      <c r="V857" s="321"/>
      <c r="W857" s="321"/>
      <c r="X857" s="321"/>
      <c r="Y857" s="321"/>
      <c r="Z857" s="321"/>
      <c r="AA857" s="323">
        <f t="shared" si="985"/>
        <v>0</v>
      </c>
      <c r="AB857" s="323">
        <f t="shared" si="902"/>
        <v>0</v>
      </c>
      <c r="AC857" s="118" t="e">
        <f t="shared" si="903"/>
        <v>#DIV/0!</v>
      </c>
    </row>
    <row r="858" spans="1:29" s="21" customFormat="1" ht="28.5" hidden="1" x14ac:dyDescent="0.2">
      <c r="A858" s="95"/>
      <c r="B858" s="286" t="s">
        <v>1780</v>
      </c>
      <c r="C858" s="287" t="s">
        <v>1781</v>
      </c>
      <c r="D858" s="321">
        <v>0</v>
      </c>
      <c r="E858" s="387">
        <f>SUM('ADICIONES  2018'!C858:E858)</f>
        <v>0</v>
      </c>
      <c r="F858" s="321"/>
      <c r="G858" s="321"/>
      <c r="H858" s="321"/>
      <c r="I858" s="321"/>
      <c r="J858" s="321"/>
      <c r="K858" s="307">
        <f t="shared" si="899"/>
        <v>0</v>
      </c>
      <c r="L858" s="321"/>
      <c r="M858" s="321"/>
      <c r="N858" s="321"/>
      <c r="O858" s="321"/>
      <c r="P858" s="321"/>
      <c r="Q858" s="321"/>
      <c r="R858" s="307">
        <f t="shared" si="900"/>
        <v>0</v>
      </c>
      <c r="S858" s="321"/>
      <c r="T858" s="321"/>
      <c r="U858" s="321"/>
      <c r="V858" s="321"/>
      <c r="W858" s="321"/>
      <c r="X858" s="321"/>
      <c r="Y858" s="321"/>
      <c r="Z858" s="321"/>
      <c r="AA858" s="323">
        <f t="shared" si="985"/>
        <v>0</v>
      </c>
      <c r="AB858" s="323">
        <f t="shared" si="902"/>
        <v>0</v>
      </c>
      <c r="AC858" s="118" t="e">
        <f t="shared" si="903"/>
        <v>#DIV/0!</v>
      </c>
    </row>
    <row r="859" spans="1:29" s="21" customFormat="1" hidden="1" x14ac:dyDescent="0.2">
      <c r="A859" s="95"/>
      <c r="B859" s="286" t="s">
        <v>1782</v>
      </c>
      <c r="C859" s="287" t="s">
        <v>1783</v>
      </c>
      <c r="D859" s="321">
        <v>0</v>
      </c>
      <c r="E859" s="387">
        <f>SUM('ADICIONES  2018'!C859:E859)</f>
        <v>0</v>
      </c>
      <c r="F859" s="321"/>
      <c r="G859" s="321"/>
      <c r="H859" s="321"/>
      <c r="I859" s="321"/>
      <c r="J859" s="321"/>
      <c r="K859" s="307">
        <f t="shared" si="899"/>
        <v>0</v>
      </c>
      <c r="L859" s="321"/>
      <c r="M859" s="321"/>
      <c r="N859" s="321"/>
      <c r="O859" s="321"/>
      <c r="P859" s="321"/>
      <c r="Q859" s="321"/>
      <c r="R859" s="307">
        <f t="shared" si="900"/>
        <v>0</v>
      </c>
      <c r="S859" s="321"/>
      <c r="T859" s="321"/>
      <c r="U859" s="321"/>
      <c r="V859" s="321"/>
      <c r="W859" s="321"/>
      <c r="X859" s="321"/>
      <c r="Y859" s="321"/>
      <c r="Z859" s="321"/>
      <c r="AA859" s="323">
        <f t="shared" si="985"/>
        <v>0</v>
      </c>
      <c r="AB859" s="323">
        <f t="shared" si="902"/>
        <v>0</v>
      </c>
      <c r="AC859" s="118" t="e">
        <f t="shared" si="903"/>
        <v>#DIV/0!</v>
      </c>
    </row>
    <row r="860" spans="1:29" s="82" customFormat="1" ht="15.75" x14ac:dyDescent="0.2">
      <c r="A860" s="399">
        <v>1</v>
      </c>
      <c r="B860" s="288" t="s">
        <v>799</v>
      </c>
      <c r="C860" s="289" t="s">
        <v>174</v>
      </c>
      <c r="D860" s="320">
        <f>SUM(D861:D866)</f>
        <v>0</v>
      </c>
      <c r="E860" s="154">
        <f>SUM('ADICIONES  2018'!C860:E860)</f>
        <v>36985163484.009995</v>
      </c>
      <c r="F860" s="320">
        <f t="shared" ref="F860" si="1025">SUM(F861:F866)</f>
        <v>0</v>
      </c>
      <c r="G860" s="320">
        <f t="shared" ref="G860:J860" si="1026">SUM(G861:G866)</f>
        <v>0</v>
      </c>
      <c r="H860" s="320">
        <f t="shared" si="1026"/>
        <v>0</v>
      </c>
      <c r="I860" s="320">
        <f t="shared" si="1026"/>
        <v>0</v>
      </c>
      <c r="J860" s="320">
        <f t="shared" si="1026"/>
        <v>0</v>
      </c>
      <c r="K860" s="303">
        <f t="shared" si="899"/>
        <v>36985163484.009995</v>
      </c>
      <c r="L860" s="320">
        <f t="shared" ref="L860:Q860" si="1027">SUM(L861:L866)</f>
        <v>0</v>
      </c>
      <c r="M860" s="320">
        <f t="shared" si="1027"/>
        <v>17524000000</v>
      </c>
      <c r="N860" s="320">
        <f t="shared" si="1027"/>
        <v>0</v>
      </c>
      <c r="O860" s="320">
        <f t="shared" si="1027"/>
        <v>0</v>
      </c>
      <c r="P860" s="320">
        <f t="shared" si="1027"/>
        <v>0</v>
      </c>
      <c r="Q860" s="320">
        <f t="shared" si="1027"/>
        <v>0</v>
      </c>
      <c r="R860" s="303">
        <f t="shared" si="900"/>
        <v>17524000000</v>
      </c>
      <c r="S860" s="320">
        <f t="shared" ref="S860:Z860" si="1028">SUM(S861:S866)</f>
        <v>0</v>
      </c>
      <c r="T860" s="320">
        <f t="shared" si="1028"/>
        <v>0</v>
      </c>
      <c r="U860" s="320">
        <f t="shared" si="1028"/>
        <v>0</v>
      </c>
      <c r="V860" s="320">
        <f t="shared" si="1028"/>
        <v>0</v>
      </c>
      <c r="W860" s="320">
        <f t="shared" si="1028"/>
        <v>0</v>
      </c>
      <c r="X860" s="320">
        <f t="shared" si="1028"/>
        <v>0</v>
      </c>
      <c r="Y860" s="320">
        <f t="shared" si="1028"/>
        <v>0</v>
      </c>
      <c r="Z860" s="320">
        <f t="shared" si="1028"/>
        <v>0</v>
      </c>
      <c r="AA860" s="319">
        <f t="shared" si="985"/>
        <v>0</v>
      </c>
      <c r="AB860" s="319">
        <f t="shared" si="902"/>
        <v>17524000000</v>
      </c>
      <c r="AC860" s="108">
        <f t="shared" si="903"/>
        <v>0.47381161388069165</v>
      </c>
    </row>
    <row r="861" spans="1:29" s="21" customFormat="1" ht="42.75" hidden="1" x14ac:dyDescent="0.2">
      <c r="A861" s="95"/>
      <c r="B861" s="286" t="s">
        <v>1784</v>
      </c>
      <c r="C861" s="287" t="s">
        <v>1785</v>
      </c>
      <c r="D861" s="321">
        <v>0</v>
      </c>
      <c r="E861" s="387">
        <f>SUM('ADICIONES  2018'!C861:E861)</f>
        <v>0</v>
      </c>
      <c r="F861" s="321"/>
      <c r="G861" s="321"/>
      <c r="H861" s="321"/>
      <c r="I861" s="321"/>
      <c r="J861" s="321"/>
      <c r="K861" s="307">
        <f t="shared" si="899"/>
        <v>0</v>
      </c>
      <c r="L861" s="321"/>
      <c r="M861" s="321"/>
      <c r="N861" s="321"/>
      <c r="O861" s="321"/>
      <c r="P861" s="321"/>
      <c r="Q861" s="321"/>
      <c r="R861" s="307">
        <f t="shared" si="900"/>
        <v>0</v>
      </c>
      <c r="S861" s="321"/>
      <c r="T861" s="321"/>
      <c r="U861" s="321"/>
      <c r="V861" s="321"/>
      <c r="W861" s="321"/>
      <c r="X861" s="321"/>
      <c r="Y861" s="321"/>
      <c r="Z861" s="321"/>
      <c r="AA861" s="323">
        <f t="shared" si="985"/>
        <v>0</v>
      </c>
      <c r="AB861" s="323">
        <f t="shared" si="902"/>
        <v>0</v>
      </c>
      <c r="AC861" s="118" t="e">
        <f t="shared" si="903"/>
        <v>#DIV/0!</v>
      </c>
    </row>
    <row r="862" spans="1:29" s="21" customFormat="1" ht="42.75" hidden="1" x14ac:dyDescent="0.2">
      <c r="A862" s="95"/>
      <c r="B862" s="286" t="s">
        <v>1786</v>
      </c>
      <c r="C862" s="287" t="s">
        <v>1787</v>
      </c>
      <c r="D862" s="321">
        <v>0</v>
      </c>
      <c r="E862" s="387">
        <f>SUM('ADICIONES  2018'!C862:E862)</f>
        <v>0</v>
      </c>
      <c r="F862" s="321"/>
      <c r="G862" s="321"/>
      <c r="H862" s="321"/>
      <c r="I862" s="321"/>
      <c r="J862" s="321"/>
      <c r="K862" s="307">
        <f t="shared" si="899"/>
        <v>0</v>
      </c>
      <c r="L862" s="321"/>
      <c r="M862" s="321"/>
      <c r="N862" s="321"/>
      <c r="O862" s="321"/>
      <c r="P862" s="321"/>
      <c r="Q862" s="321"/>
      <c r="R862" s="307">
        <f t="shared" si="900"/>
        <v>0</v>
      </c>
      <c r="S862" s="321"/>
      <c r="T862" s="321"/>
      <c r="U862" s="321"/>
      <c r="V862" s="321"/>
      <c r="W862" s="321"/>
      <c r="X862" s="321"/>
      <c r="Y862" s="321"/>
      <c r="Z862" s="321"/>
      <c r="AA862" s="323">
        <f t="shared" si="985"/>
        <v>0</v>
      </c>
      <c r="AB862" s="323">
        <f t="shared" si="902"/>
        <v>0</v>
      </c>
      <c r="AC862" s="118" t="e">
        <f t="shared" si="903"/>
        <v>#DIV/0!</v>
      </c>
    </row>
    <row r="863" spans="1:29" s="21" customFormat="1" ht="42.75" hidden="1" x14ac:dyDescent="0.2">
      <c r="A863" s="95"/>
      <c r="B863" s="286" t="s">
        <v>1786</v>
      </c>
      <c r="C863" s="287" t="s">
        <v>1787</v>
      </c>
      <c r="D863" s="321">
        <v>0</v>
      </c>
      <c r="E863" s="387">
        <f>SUM('ADICIONES  2018'!C863:E863)</f>
        <v>0</v>
      </c>
      <c r="F863" s="321"/>
      <c r="G863" s="321"/>
      <c r="H863" s="321"/>
      <c r="I863" s="321"/>
      <c r="J863" s="321"/>
      <c r="K863" s="307">
        <f t="shared" si="899"/>
        <v>0</v>
      </c>
      <c r="L863" s="321"/>
      <c r="M863" s="321"/>
      <c r="N863" s="321"/>
      <c r="O863" s="321"/>
      <c r="P863" s="321"/>
      <c r="Q863" s="321"/>
      <c r="R863" s="307">
        <f t="shared" si="900"/>
        <v>0</v>
      </c>
      <c r="S863" s="321"/>
      <c r="T863" s="321"/>
      <c r="U863" s="321"/>
      <c r="V863" s="321"/>
      <c r="W863" s="321"/>
      <c r="X863" s="321"/>
      <c r="Y863" s="321"/>
      <c r="Z863" s="321"/>
      <c r="AA863" s="323">
        <f t="shared" si="985"/>
        <v>0</v>
      </c>
      <c r="AB863" s="323">
        <f t="shared" si="902"/>
        <v>0</v>
      </c>
      <c r="AC863" s="118" t="e">
        <f t="shared" si="903"/>
        <v>#DIV/0!</v>
      </c>
    </row>
    <row r="864" spans="1:29" s="21" customFormat="1" ht="42.75" hidden="1" x14ac:dyDescent="0.2">
      <c r="A864" s="95"/>
      <c r="B864" s="286" t="s">
        <v>1786</v>
      </c>
      <c r="C864" s="287" t="s">
        <v>1787</v>
      </c>
      <c r="D864" s="321">
        <v>0</v>
      </c>
      <c r="E864" s="387">
        <f>SUM('ADICIONES  2018'!C864:E864)</f>
        <v>0</v>
      </c>
      <c r="F864" s="321"/>
      <c r="G864" s="321"/>
      <c r="H864" s="321"/>
      <c r="I864" s="321"/>
      <c r="J864" s="321"/>
      <c r="K864" s="307">
        <f t="shared" si="899"/>
        <v>0</v>
      </c>
      <c r="L864" s="321"/>
      <c r="M864" s="321"/>
      <c r="N864" s="321"/>
      <c r="O864" s="321"/>
      <c r="P864" s="321"/>
      <c r="Q864" s="321"/>
      <c r="R864" s="307">
        <f t="shared" si="900"/>
        <v>0</v>
      </c>
      <c r="S864" s="321"/>
      <c r="T864" s="321"/>
      <c r="U864" s="321"/>
      <c r="V864" s="321"/>
      <c r="W864" s="321"/>
      <c r="X864" s="321"/>
      <c r="Y864" s="321"/>
      <c r="Z864" s="321"/>
      <c r="AA864" s="323">
        <f t="shared" si="985"/>
        <v>0</v>
      </c>
      <c r="AB864" s="323">
        <f t="shared" si="902"/>
        <v>0</v>
      </c>
      <c r="AC864" s="118" t="e">
        <f t="shared" si="903"/>
        <v>#DIV/0!</v>
      </c>
    </row>
    <row r="865" spans="1:29" s="21" customFormat="1" ht="42.75" hidden="1" x14ac:dyDescent="0.2">
      <c r="A865" s="95"/>
      <c r="B865" s="286" t="s">
        <v>1786</v>
      </c>
      <c r="C865" s="287" t="s">
        <v>1788</v>
      </c>
      <c r="D865" s="321">
        <v>0</v>
      </c>
      <c r="E865" s="387">
        <f>SUM('ADICIONES  2018'!C865:E865)</f>
        <v>0</v>
      </c>
      <c r="F865" s="321"/>
      <c r="G865" s="321"/>
      <c r="H865" s="321"/>
      <c r="I865" s="321"/>
      <c r="J865" s="321"/>
      <c r="K865" s="307">
        <f t="shared" si="899"/>
        <v>0</v>
      </c>
      <c r="L865" s="321"/>
      <c r="M865" s="321"/>
      <c r="N865" s="321"/>
      <c r="O865" s="321"/>
      <c r="P865" s="321"/>
      <c r="Q865" s="321"/>
      <c r="R865" s="307">
        <f t="shared" si="900"/>
        <v>0</v>
      </c>
      <c r="S865" s="321"/>
      <c r="T865" s="321"/>
      <c r="U865" s="321"/>
      <c r="V865" s="321"/>
      <c r="W865" s="321"/>
      <c r="X865" s="321"/>
      <c r="Y865" s="321"/>
      <c r="Z865" s="321"/>
      <c r="AA865" s="323">
        <f t="shared" si="985"/>
        <v>0</v>
      </c>
      <c r="AB865" s="323">
        <f t="shared" si="902"/>
        <v>0</v>
      </c>
      <c r="AC865" s="118" t="e">
        <f t="shared" si="903"/>
        <v>#DIV/0!</v>
      </c>
    </row>
    <row r="866" spans="1:29" s="82" customFormat="1" ht="15.75" x14ac:dyDescent="0.2">
      <c r="A866" s="399"/>
      <c r="B866" s="288" t="s">
        <v>352</v>
      </c>
      <c r="C866" s="289" t="s">
        <v>175</v>
      </c>
      <c r="D866" s="320">
        <f>+D867+D1003</f>
        <v>0</v>
      </c>
      <c r="E866" s="154">
        <f>SUM('ADICIONES  2018'!C866:E866)</f>
        <v>36985163484.009995</v>
      </c>
      <c r="F866" s="320">
        <f t="shared" ref="F866:J866" si="1029">+F867+F1003</f>
        <v>0</v>
      </c>
      <c r="G866" s="320">
        <f t="shared" si="1029"/>
        <v>0</v>
      </c>
      <c r="H866" s="320">
        <f t="shared" si="1029"/>
        <v>0</v>
      </c>
      <c r="I866" s="320">
        <f t="shared" si="1029"/>
        <v>0</v>
      </c>
      <c r="J866" s="320">
        <f t="shared" si="1029"/>
        <v>0</v>
      </c>
      <c r="K866" s="303">
        <f t="shared" si="899"/>
        <v>36985163484.009995</v>
      </c>
      <c r="L866" s="320">
        <f t="shared" ref="L866:Q866" si="1030">+L867+L1003</f>
        <v>0</v>
      </c>
      <c r="M866" s="320">
        <f t="shared" si="1030"/>
        <v>17524000000</v>
      </c>
      <c r="N866" s="320">
        <f t="shared" si="1030"/>
        <v>0</v>
      </c>
      <c r="O866" s="320">
        <f t="shared" si="1030"/>
        <v>0</v>
      </c>
      <c r="P866" s="320">
        <f t="shared" si="1030"/>
        <v>0</v>
      </c>
      <c r="Q866" s="320">
        <f t="shared" si="1030"/>
        <v>0</v>
      </c>
      <c r="R866" s="303">
        <f t="shared" si="900"/>
        <v>17524000000</v>
      </c>
      <c r="S866" s="320">
        <f t="shared" ref="S866:Z866" si="1031">+S867+S1003</f>
        <v>0</v>
      </c>
      <c r="T866" s="320">
        <f t="shared" si="1031"/>
        <v>0</v>
      </c>
      <c r="U866" s="320">
        <f t="shared" si="1031"/>
        <v>0</v>
      </c>
      <c r="V866" s="320">
        <f t="shared" si="1031"/>
        <v>0</v>
      </c>
      <c r="W866" s="320">
        <f t="shared" si="1031"/>
        <v>0</v>
      </c>
      <c r="X866" s="320">
        <f t="shared" si="1031"/>
        <v>0</v>
      </c>
      <c r="Y866" s="320">
        <f t="shared" si="1031"/>
        <v>0</v>
      </c>
      <c r="Z866" s="320">
        <f t="shared" si="1031"/>
        <v>0</v>
      </c>
      <c r="AA866" s="319">
        <f t="shared" si="985"/>
        <v>0</v>
      </c>
      <c r="AB866" s="319">
        <f t="shared" si="902"/>
        <v>17524000000</v>
      </c>
      <c r="AC866" s="108">
        <f t="shared" si="903"/>
        <v>0.47381161388069165</v>
      </c>
    </row>
    <row r="867" spans="1:29" s="82" customFormat="1" ht="30" x14ac:dyDescent="0.2">
      <c r="A867" s="399"/>
      <c r="B867" s="288" t="s">
        <v>353</v>
      </c>
      <c r="C867" s="289" t="s">
        <v>354</v>
      </c>
      <c r="D867" s="320">
        <f>+D868</f>
        <v>0</v>
      </c>
      <c r="E867" s="154">
        <f>SUM('ADICIONES  2018'!C867:E867)</f>
        <v>36985163484.009995</v>
      </c>
      <c r="F867" s="320">
        <f t="shared" ref="F867:J867" si="1032">+F868</f>
        <v>0</v>
      </c>
      <c r="G867" s="320">
        <f t="shared" si="1032"/>
        <v>0</v>
      </c>
      <c r="H867" s="320">
        <f t="shared" si="1032"/>
        <v>0</v>
      </c>
      <c r="I867" s="320">
        <f t="shared" si="1032"/>
        <v>0</v>
      </c>
      <c r="J867" s="320">
        <f t="shared" si="1032"/>
        <v>0</v>
      </c>
      <c r="K867" s="303">
        <f t="shared" si="899"/>
        <v>36985163484.009995</v>
      </c>
      <c r="L867" s="320">
        <f t="shared" ref="L867:Q867" si="1033">+L868</f>
        <v>0</v>
      </c>
      <c r="M867" s="320">
        <f t="shared" si="1033"/>
        <v>17524000000</v>
      </c>
      <c r="N867" s="320">
        <f t="shared" si="1033"/>
        <v>0</v>
      </c>
      <c r="O867" s="320">
        <f t="shared" si="1033"/>
        <v>0</v>
      </c>
      <c r="P867" s="320">
        <f t="shared" si="1033"/>
        <v>0</v>
      </c>
      <c r="Q867" s="320">
        <f t="shared" si="1033"/>
        <v>0</v>
      </c>
      <c r="R867" s="303">
        <f t="shared" si="900"/>
        <v>17524000000</v>
      </c>
      <c r="S867" s="320">
        <f t="shared" ref="S867:Z867" si="1034">+S868</f>
        <v>0</v>
      </c>
      <c r="T867" s="320">
        <f t="shared" si="1034"/>
        <v>0</v>
      </c>
      <c r="U867" s="320">
        <f t="shared" si="1034"/>
        <v>0</v>
      </c>
      <c r="V867" s="320">
        <f t="shared" si="1034"/>
        <v>0</v>
      </c>
      <c r="W867" s="320">
        <f t="shared" si="1034"/>
        <v>0</v>
      </c>
      <c r="X867" s="320">
        <f t="shared" si="1034"/>
        <v>0</v>
      </c>
      <c r="Y867" s="320">
        <f t="shared" si="1034"/>
        <v>0</v>
      </c>
      <c r="Z867" s="320">
        <f t="shared" si="1034"/>
        <v>0</v>
      </c>
      <c r="AA867" s="319">
        <f t="shared" si="985"/>
        <v>0</v>
      </c>
      <c r="AB867" s="319">
        <f t="shared" si="902"/>
        <v>17524000000</v>
      </c>
      <c r="AC867" s="108">
        <f t="shared" si="903"/>
        <v>0.47381161388069165</v>
      </c>
    </row>
    <row r="868" spans="1:29" s="82" customFormat="1" ht="45" x14ac:dyDescent="0.2">
      <c r="A868" s="399"/>
      <c r="B868" s="288" t="s">
        <v>931</v>
      </c>
      <c r="C868" s="289" t="s">
        <v>1000</v>
      </c>
      <c r="D868" s="320">
        <f>+D869+D879</f>
        <v>0</v>
      </c>
      <c r="E868" s="154">
        <f>SUM('ADICIONES  2018'!C868:E868)</f>
        <v>36985163484.009995</v>
      </c>
      <c r="F868" s="320">
        <f t="shared" ref="F868:J868" si="1035">+F869+F879</f>
        <v>0</v>
      </c>
      <c r="G868" s="320">
        <f t="shared" si="1035"/>
        <v>0</v>
      </c>
      <c r="H868" s="320">
        <f t="shared" si="1035"/>
        <v>0</v>
      </c>
      <c r="I868" s="320">
        <f t="shared" si="1035"/>
        <v>0</v>
      </c>
      <c r="J868" s="320">
        <f t="shared" si="1035"/>
        <v>0</v>
      </c>
      <c r="K868" s="303">
        <f t="shared" si="899"/>
        <v>36985163484.009995</v>
      </c>
      <c r="L868" s="320">
        <f t="shared" ref="L868:Q868" si="1036">+L869+L879</f>
        <v>0</v>
      </c>
      <c r="M868" s="320">
        <f t="shared" si="1036"/>
        <v>17524000000</v>
      </c>
      <c r="N868" s="320">
        <f t="shared" si="1036"/>
        <v>0</v>
      </c>
      <c r="O868" s="320">
        <f t="shared" si="1036"/>
        <v>0</v>
      </c>
      <c r="P868" s="320">
        <f t="shared" si="1036"/>
        <v>0</v>
      </c>
      <c r="Q868" s="320">
        <f t="shared" si="1036"/>
        <v>0</v>
      </c>
      <c r="R868" s="303">
        <f t="shared" si="900"/>
        <v>17524000000</v>
      </c>
      <c r="S868" s="320">
        <f t="shared" ref="S868:Z868" si="1037">+S869+S879</f>
        <v>0</v>
      </c>
      <c r="T868" s="320">
        <f t="shared" si="1037"/>
        <v>0</v>
      </c>
      <c r="U868" s="320">
        <f t="shared" si="1037"/>
        <v>0</v>
      </c>
      <c r="V868" s="320">
        <f t="shared" si="1037"/>
        <v>0</v>
      </c>
      <c r="W868" s="320">
        <f t="shared" si="1037"/>
        <v>0</v>
      </c>
      <c r="X868" s="320">
        <f t="shared" si="1037"/>
        <v>0</v>
      </c>
      <c r="Y868" s="320">
        <f t="shared" si="1037"/>
        <v>0</v>
      </c>
      <c r="Z868" s="320">
        <f t="shared" si="1037"/>
        <v>0</v>
      </c>
      <c r="AA868" s="319">
        <f t="shared" si="985"/>
        <v>0</v>
      </c>
      <c r="AB868" s="319">
        <f t="shared" si="902"/>
        <v>17524000000</v>
      </c>
      <c r="AC868" s="108">
        <f t="shared" si="903"/>
        <v>0.47381161388069165</v>
      </c>
    </row>
    <row r="869" spans="1:29" s="5" customFormat="1" ht="28.5" x14ac:dyDescent="0.2">
      <c r="A869" s="166"/>
      <c r="B869" s="284" t="s">
        <v>1789</v>
      </c>
      <c r="C869" s="285" t="s">
        <v>1790</v>
      </c>
      <c r="D869" s="358">
        <f>SUM(D870:D878)</f>
        <v>0</v>
      </c>
      <c r="E869" s="154">
        <f>SUM('ADICIONES  2018'!C869:E869)</f>
        <v>7179751758.9099998</v>
      </c>
      <c r="F869" s="358">
        <f t="shared" ref="F869:J869" si="1038">SUM(F870:F878)</f>
        <v>0</v>
      </c>
      <c r="G869" s="358">
        <f t="shared" si="1038"/>
        <v>0</v>
      </c>
      <c r="H869" s="358">
        <f t="shared" si="1038"/>
        <v>0</v>
      </c>
      <c r="I869" s="358">
        <f t="shared" si="1038"/>
        <v>0</v>
      </c>
      <c r="J869" s="358">
        <f t="shared" si="1038"/>
        <v>0</v>
      </c>
      <c r="K869" s="309">
        <f t="shared" si="899"/>
        <v>7179751758.9099998</v>
      </c>
      <c r="L869" s="358">
        <f t="shared" ref="L869:Q869" si="1039">SUM(L870:L878)</f>
        <v>0</v>
      </c>
      <c r="M869" s="358">
        <f t="shared" si="1039"/>
        <v>0</v>
      </c>
      <c r="N869" s="358">
        <f t="shared" si="1039"/>
        <v>0</v>
      </c>
      <c r="O869" s="358">
        <f t="shared" si="1039"/>
        <v>0</v>
      </c>
      <c r="P869" s="358">
        <f t="shared" si="1039"/>
        <v>0</v>
      </c>
      <c r="Q869" s="358">
        <f t="shared" si="1039"/>
        <v>0</v>
      </c>
      <c r="R869" s="309">
        <f t="shared" si="900"/>
        <v>0</v>
      </c>
      <c r="S869" s="358">
        <f t="shared" ref="S869:Y869" si="1040">SUM(S870:S878)</f>
        <v>0</v>
      </c>
      <c r="T869" s="358">
        <f t="shared" si="1040"/>
        <v>0</v>
      </c>
      <c r="U869" s="358">
        <f t="shared" si="1040"/>
        <v>0</v>
      </c>
      <c r="V869" s="358">
        <f t="shared" si="1040"/>
        <v>0</v>
      </c>
      <c r="W869" s="358">
        <f t="shared" si="1040"/>
        <v>0</v>
      </c>
      <c r="X869" s="358">
        <f t="shared" si="1040"/>
        <v>0</v>
      </c>
      <c r="Y869" s="358">
        <f t="shared" si="1040"/>
        <v>0</v>
      </c>
      <c r="Z869" s="358">
        <f>SUM(Z870:Z878)</f>
        <v>0</v>
      </c>
      <c r="AA869" s="324">
        <f t="shared" si="985"/>
        <v>0</v>
      </c>
      <c r="AB869" s="324">
        <f t="shared" si="902"/>
        <v>0</v>
      </c>
      <c r="AC869" s="36">
        <f t="shared" si="903"/>
        <v>0</v>
      </c>
    </row>
    <row r="870" spans="1:29" s="21" customFormat="1" ht="28.5" hidden="1" x14ac:dyDescent="0.2">
      <c r="A870" s="95"/>
      <c r="B870" s="286" t="s">
        <v>1791</v>
      </c>
      <c r="C870" s="287" t="s">
        <v>1792</v>
      </c>
      <c r="D870" s="321">
        <v>0</v>
      </c>
      <c r="E870" s="387">
        <f>SUM('ADICIONES  2018'!C870:E870)</f>
        <v>0</v>
      </c>
      <c r="F870" s="321"/>
      <c r="G870" s="321"/>
      <c r="H870" s="321"/>
      <c r="I870" s="321"/>
      <c r="J870" s="321"/>
      <c r="K870" s="307">
        <f t="shared" si="899"/>
        <v>0</v>
      </c>
      <c r="L870" s="321"/>
      <c r="M870" s="321"/>
      <c r="N870" s="321"/>
      <c r="O870" s="321"/>
      <c r="P870" s="321"/>
      <c r="Q870" s="321"/>
      <c r="R870" s="307">
        <f t="shared" si="900"/>
        <v>0</v>
      </c>
      <c r="S870" s="321"/>
      <c r="T870" s="321"/>
      <c r="U870" s="321"/>
      <c r="V870" s="321"/>
      <c r="W870" s="321"/>
      <c r="X870" s="321"/>
      <c r="Y870" s="321"/>
      <c r="Z870" s="321"/>
      <c r="AA870" s="323">
        <f t="shared" si="985"/>
        <v>0</v>
      </c>
      <c r="AB870" s="323">
        <f t="shared" si="902"/>
        <v>0</v>
      </c>
      <c r="AC870" s="118" t="e">
        <f t="shared" si="903"/>
        <v>#DIV/0!</v>
      </c>
    </row>
    <row r="871" spans="1:29" s="21" customFormat="1" ht="28.5" x14ac:dyDescent="0.2">
      <c r="A871" s="95"/>
      <c r="B871" s="286" t="s">
        <v>1791</v>
      </c>
      <c r="C871" s="287" t="s">
        <v>1792</v>
      </c>
      <c r="D871" s="321">
        <v>0</v>
      </c>
      <c r="E871" s="387">
        <f>SUM('ADICIONES  2018'!C871:E871)</f>
        <v>271385033</v>
      </c>
      <c r="F871" s="321"/>
      <c r="G871" s="321"/>
      <c r="H871" s="321"/>
      <c r="I871" s="321"/>
      <c r="J871" s="321"/>
      <c r="K871" s="307">
        <f t="shared" si="899"/>
        <v>271385033</v>
      </c>
      <c r="L871" s="321"/>
      <c r="M871" s="321"/>
      <c r="N871" s="321"/>
      <c r="O871" s="321"/>
      <c r="P871" s="321"/>
      <c r="Q871" s="321"/>
      <c r="R871" s="307">
        <f t="shared" si="900"/>
        <v>0</v>
      </c>
      <c r="S871" s="321"/>
      <c r="T871" s="321"/>
      <c r="U871" s="321"/>
      <c r="V871" s="321"/>
      <c r="W871" s="321"/>
      <c r="X871" s="321"/>
      <c r="Y871" s="321"/>
      <c r="Z871" s="321"/>
      <c r="AA871" s="323">
        <f t="shared" si="985"/>
        <v>0</v>
      </c>
      <c r="AB871" s="323">
        <f t="shared" si="902"/>
        <v>0</v>
      </c>
      <c r="AC871" s="118">
        <f t="shared" si="903"/>
        <v>0</v>
      </c>
    </row>
    <row r="872" spans="1:29" s="21" customFormat="1" ht="28.5" x14ac:dyDescent="0.2">
      <c r="A872" s="95"/>
      <c r="B872" s="286" t="s">
        <v>1791</v>
      </c>
      <c r="C872" s="287" t="s">
        <v>1792</v>
      </c>
      <c r="D872" s="321">
        <v>0</v>
      </c>
      <c r="E872" s="387">
        <f>SUM('ADICIONES  2018'!C872:E872)</f>
        <v>60000000</v>
      </c>
      <c r="F872" s="321"/>
      <c r="G872" s="321"/>
      <c r="H872" s="321"/>
      <c r="I872" s="321"/>
      <c r="J872" s="321"/>
      <c r="K872" s="307">
        <f t="shared" si="899"/>
        <v>60000000</v>
      </c>
      <c r="L872" s="321"/>
      <c r="M872" s="321"/>
      <c r="N872" s="321"/>
      <c r="O872" s="321"/>
      <c r="P872" s="321"/>
      <c r="Q872" s="321"/>
      <c r="R872" s="307">
        <f t="shared" si="900"/>
        <v>0</v>
      </c>
      <c r="S872" s="321"/>
      <c r="T872" s="321"/>
      <c r="U872" s="321"/>
      <c r="V872" s="321"/>
      <c r="W872" s="321"/>
      <c r="X872" s="321"/>
      <c r="Y872" s="321"/>
      <c r="Z872" s="321"/>
      <c r="AA872" s="323">
        <f t="shared" si="985"/>
        <v>0</v>
      </c>
      <c r="AB872" s="323">
        <f t="shared" si="902"/>
        <v>0</v>
      </c>
      <c r="AC872" s="118">
        <f t="shared" si="903"/>
        <v>0</v>
      </c>
    </row>
    <row r="873" spans="1:29" s="21" customFormat="1" ht="42.75" hidden="1" x14ac:dyDescent="0.2">
      <c r="A873" s="95"/>
      <c r="B873" s="286" t="s">
        <v>1793</v>
      </c>
      <c r="C873" s="287" t="s">
        <v>1794</v>
      </c>
      <c r="D873" s="321">
        <v>0</v>
      </c>
      <c r="E873" s="387">
        <f>SUM('ADICIONES  2018'!C873:E873)</f>
        <v>0</v>
      </c>
      <c r="F873" s="321"/>
      <c r="G873" s="321"/>
      <c r="H873" s="321"/>
      <c r="I873" s="321"/>
      <c r="J873" s="321"/>
      <c r="K873" s="307">
        <f t="shared" si="899"/>
        <v>0</v>
      </c>
      <c r="L873" s="321"/>
      <c r="M873" s="321"/>
      <c r="N873" s="321"/>
      <c r="O873" s="321"/>
      <c r="P873" s="321"/>
      <c r="Q873" s="321"/>
      <c r="R873" s="307">
        <f t="shared" si="900"/>
        <v>0</v>
      </c>
      <c r="S873" s="321"/>
      <c r="T873" s="321"/>
      <c r="U873" s="321"/>
      <c r="V873" s="321"/>
      <c r="W873" s="321"/>
      <c r="X873" s="321"/>
      <c r="Y873" s="321"/>
      <c r="Z873" s="321"/>
      <c r="AA873" s="323">
        <f t="shared" si="985"/>
        <v>0</v>
      </c>
      <c r="AB873" s="323">
        <f t="shared" si="902"/>
        <v>0</v>
      </c>
      <c r="AC873" s="118" t="e">
        <f t="shared" si="903"/>
        <v>#DIV/0!</v>
      </c>
    </row>
    <row r="874" spans="1:29" s="21" customFormat="1" ht="42.75" x14ac:dyDescent="0.2">
      <c r="A874" s="95"/>
      <c r="B874" s="286" t="s">
        <v>1793</v>
      </c>
      <c r="C874" s="287" t="s">
        <v>1794</v>
      </c>
      <c r="D874" s="321">
        <v>0</v>
      </c>
      <c r="E874" s="387">
        <f>SUM('ADICIONES  2018'!C874:E874)</f>
        <v>2459293404</v>
      </c>
      <c r="F874" s="321"/>
      <c r="G874" s="321"/>
      <c r="H874" s="321"/>
      <c r="I874" s="321"/>
      <c r="J874" s="321"/>
      <c r="K874" s="307">
        <f t="shared" si="899"/>
        <v>2459293404</v>
      </c>
      <c r="L874" s="321"/>
      <c r="M874" s="321"/>
      <c r="N874" s="321"/>
      <c r="O874" s="321"/>
      <c r="P874" s="321"/>
      <c r="Q874" s="321"/>
      <c r="R874" s="307">
        <f t="shared" si="900"/>
        <v>0</v>
      </c>
      <c r="S874" s="321"/>
      <c r="T874" s="321"/>
      <c r="U874" s="321"/>
      <c r="V874" s="321"/>
      <c r="W874" s="321"/>
      <c r="X874" s="321"/>
      <c r="Y874" s="321"/>
      <c r="Z874" s="321"/>
      <c r="AA874" s="323">
        <f t="shared" si="985"/>
        <v>0</v>
      </c>
      <c r="AB874" s="323">
        <f t="shared" si="902"/>
        <v>0</v>
      </c>
      <c r="AC874" s="118">
        <f t="shared" si="903"/>
        <v>0</v>
      </c>
    </row>
    <row r="875" spans="1:29" s="21" customFormat="1" ht="42.75" x14ac:dyDescent="0.2">
      <c r="A875" s="95"/>
      <c r="B875" s="286" t="s">
        <v>1793</v>
      </c>
      <c r="C875" s="287" t="s">
        <v>1794</v>
      </c>
      <c r="D875" s="321">
        <v>0</v>
      </c>
      <c r="E875" s="387">
        <f>SUM('ADICIONES  2018'!C875:E875)</f>
        <v>2770048596.9099998</v>
      </c>
      <c r="F875" s="321"/>
      <c r="G875" s="321"/>
      <c r="H875" s="321"/>
      <c r="I875" s="321"/>
      <c r="J875" s="321"/>
      <c r="K875" s="307">
        <f t="shared" si="899"/>
        <v>2770048596.9099998</v>
      </c>
      <c r="L875" s="321"/>
      <c r="M875" s="321"/>
      <c r="N875" s="321"/>
      <c r="O875" s="321"/>
      <c r="P875" s="321"/>
      <c r="Q875" s="321"/>
      <c r="R875" s="307">
        <f t="shared" si="900"/>
        <v>0</v>
      </c>
      <c r="S875" s="321"/>
      <c r="T875" s="321"/>
      <c r="U875" s="321"/>
      <c r="V875" s="321"/>
      <c r="W875" s="321"/>
      <c r="X875" s="321"/>
      <c r="Y875" s="321"/>
      <c r="Z875" s="321"/>
      <c r="AA875" s="323">
        <f t="shared" si="985"/>
        <v>0</v>
      </c>
      <c r="AB875" s="323">
        <f t="shared" si="902"/>
        <v>0</v>
      </c>
      <c r="AC875" s="118">
        <f t="shared" si="903"/>
        <v>0</v>
      </c>
    </row>
    <row r="876" spans="1:29" s="21" customFormat="1" ht="42.75" hidden="1" x14ac:dyDescent="0.2">
      <c r="A876" s="95"/>
      <c r="B876" s="286" t="s">
        <v>1793</v>
      </c>
      <c r="C876" s="287" t="s">
        <v>1794</v>
      </c>
      <c r="D876" s="321">
        <v>0</v>
      </c>
      <c r="E876" s="387">
        <f>SUM('ADICIONES  2018'!C876:E876)</f>
        <v>0</v>
      </c>
      <c r="F876" s="321"/>
      <c r="G876" s="321"/>
      <c r="H876" s="321"/>
      <c r="I876" s="321"/>
      <c r="J876" s="321"/>
      <c r="K876" s="307">
        <f t="shared" si="899"/>
        <v>0</v>
      </c>
      <c r="L876" s="321"/>
      <c r="M876" s="321"/>
      <c r="N876" s="321"/>
      <c r="O876" s="321"/>
      <c r="P876" s="321"/>
      <c r="Q876" s="321"/>
      <c r="R876" s="307">
        <f t="shared" si="900"/>
        <v>0</v>
      </c>
      <c r="S876" s="321"/>
      <c r="T876" s="321"/>
      <c r="U876" s="321"/>
      <c r="V876" s="321"/>
      <c r="W876" s="321"/>
      <c r="X876" s="321"/>
      <c r="Y876" s="321"/>
      <c r="Z876" s="321"/>
      <c r="AA876" s="323">
        <f t="shared" si="985"/>
        <v>0</v>
      </c>
      <c r="AB876" s="323">
        <f t="shared" si="902"/>
        <v>0</v>
      </c>
      <c r="AC876" s="118" t="e">
        <f t="shared" si="903"/>
        <v>#DIV/0!</v>
      </c>
    </row>
    <row r="877" spans="1:29" s="21" customFormat="1" ht="42.75" x14ac:dyDescent="0.2">
      <c r="A877" s="95"/>
      <c r="B877" s="286" t="s">
        <v>1793</v>
      </c>
      <c r="C877" s="287" t="s">
        <v>1794</v>
      </c>
      <c r="D877" s="321">
        <v>0</v>
      </c>
      <c r="E877" s="387">
        <f>SUM('ADICIONES  2018'!C877:E877)</f>
        <v>1619024725</v>
      </c>
      <c r="F877" s="321"/>
      <c r="G877" s="321"/>
      <c r="H877" s="321"/>
      <c r="I877" s="321"/>
      <c r="J877" s="321"/>
      <c r="K877" s="307">
        <f t="shared" si="899"/>
        <v>1619024725</v>
      </c>
      <c r="L877" s="321"/>
      <c r="M877" s="321"/>
      <c r="N877" s="321"/>
      <c r="O877" s="321"/>
      <c r="P877" s="321"/>
      <c r="Q877" s="321"/>
      <c r="R877" s="307">
        <f t="shared" si="900"/>
        <v>0</v>
      </c>
      <c r="S877" s="321"/>
      <c r="T877" s="321"/>
      <c r="U877" s="321"/>
      <c r="V877" s="321"/>
      <c r="W877" s="321"/>
      <c r="X877" s="321"/>
      <c r="Y877" s="321"/>
      <c r="Z877" s="321"/>
      <c r="AA877" s="323">
        <f t="shared" si="985"/>
        <v>0</v>
      </c>
      <c r="AB877" s="323">
        <f t="shared" si="902"/>
        <v>0</v>
      </c>
      <c r="AC877" s="118">
        <f t="shared" si="903"/>
        <v>0</v>
      </c>
    </row>
    <row r="878" spans="1:29" s="21" customFormat="1" ht="28.5" hidden="1" x14ac:dyDescent="0.2">
      <c r="A878" s="95"/>
      <c r="B878" s="286" t="s">
        <v>1795</v>
      </c>
      <c r="C878" s="287" t="s">
        <v>1792</v>
      </c>
      <c r="D878" s="321">
        <v>0</v>
      </c>
      <c r="E878" s="387">
        <f>SUM('ADICIONES  2018'!C878:E878)</f>
        <v>0</v>
      </c>
      <c r="F878" s="321"/>
      <c r="G878" s="321"/>
      <c r="H878" s="321"/>
      <c r="I878" s="321"/>
      <c r="J878" s="321"/>
      <c r="K878" s="307">
        <f t="shared" si="899"/>
        <v>0</v>
      </c>
      <c r="L878" s="321"/>
      <c r="M878" s="321"/>
      <c r="N878" s="321"/>
      <c r="O878" s="321"/>
      <c r="P878" s="321"/>
      <c r="Q878" s="321"/>
      <c r="R878" s="307">
        <f t="shared" si="900"/>
        <v>0</v>
      </c>
      <c r="S878" s="321"/>
      <c r="T878" s="321"/>
      <c r="U878" s="321"/>
      <c r="V878" s="321"/>
      <c r="W878" s="321"/>
      <c r="X878" s="321"/>
      <c r="Y878" s="321"/>
      <c r="Z878" s="321"/>
      <c r="AA878" s="323">
        <f t="shared" si="985"/>
        <v>0</v>
      </c>
      <c r="AB878" s="323">
        <f t="shared" si="902"/>
        <v>0</v>
      </c>
      <c r="AC878" s="118" t="e">
        <f t="shared" si="903"/>
        <v>#DIV/0!</v>
      </c>
    </row>
    <row r="879" spans="1:29" s="82" customFormat="1" ht="60" x14ac:dyDescent="0.2">
      <c r="A879" s="399"/>
      <c r="B879" s="288" t="s">
        <v>934</v>
      </c>
      <c r="C879" s="289" t="s">
        <v>1001</v>
      </c>
      <c r="D879" s="320">
        <f>SUM(D880:D1002)</f>
        <v>0</v>
      </c>
      <c r="E879" s="154">
        <f>SUM('ADICIONES  2018'!C879:E879)</f>
        <v>29805411725.099998</v>
      </c>
      <c r="F879" s="320">
        <f t="shared" ref="F879" si="1041">SUM(F880:F1002)</f>
        <v>0</v>
      </c>
      <c r="G879" s="320">
        <f t="shared" ref="G879:J879" si="1042">SUM(G880:G1002)</f>
        <v>0</v>
      </c>
      <c r="H879" s="320">
        <f t="shared" si="1042"/>
        <v>0</v>
      </c>
      <c r="I879" s="320">
        <f t="shared" si="1042"/>
        <v>0</v>
      </c>
      <c r="J879" s="320">
        <f t="shared" si="1042"/>
        <v>0</v>
      </c>
      <c r="K879" s="303">
        <f t="shared" si="899"/>
        <v>29805411725.099998</v>
      </c>
      <c r="L879" s="320">
        <f t="shared" ref="L879:Q879" si="1043">SUM(L880:L1002)</f>
        <v>0</v>
      </c>
      <c r="M879" s="320">
        <f t="shared" si="1043"/>
        <v>17524000000</v>
      </c>
      <c r="N879" s="320">
        <f t="shared" si="1043"/>
        <v>0</v>
      </c>
      <c r="O879" s="320">
        <f t="shared" si="1043"/>
        <v>0</v>
      </c>
      <c r="P879" s="320">
        <f t="shared" si="1043"/>
        <v>0</v>
      </c>
      <c r="Q879" s="320">
        <f t="shared" si="1043"/>
        <v>0</v>
      </c>
      <c r="R879" s="303">
        <f t="shared" si="900"/>
        <v>17524000000</v>
      </c>
      <c r="S879" s="320">
        <f t="shared" ref="S879:Z879" si="1044">SUM(S880:S1002)</f>
        <v>0</v>
      </c>
      <c r="T879" s="320">
        <f t="shared" si="1044"/>
        <v>0</v>
      </c>
      <c r="U879" s="320">
        <f t="shared" si="1044"/>
        <v>0</v>
      </c>
      <c r="V879" s="320">
        <f t="shared" si="1044"/>
        <v>0</v>
      </c>
      <c r="W879" s="320">
        <f t="shared" si="1044"/>
        <v>0</v>
      </c>
      <c r="X879" s="320">
        <f t="shared" si="1044"/>
        <v>0</v>
      </c>
      <c r="Y879" s="320">
        <f t="shared" si="1044"/>
        <v>0</v>
      </c>
      <c r="Z879" s="320">
        <f t="shared" si="1044"/>
        <v>0</v>
      </c>
      <c r="AA879" s="319">
        <f t="shared" si="985"/>
        <v>0</v>
      </c>
      <c r="AB879" s="319">
        <f t="shared" si="902"/>
        <v>17524000000</v>
      </c>
      <c r="AC879" s="108">
        <f t="shared" si="903"/>
        <v>0.58794691922482434</v>
      </c>
    </row>
    <row r="880" spans="1:29" s="21" customFormat="1" x14ac:dyDescent="0.2">
      <c r="A880" s="95"/>
      <c r="B880" s="286" t="s">
        <v>936</v>
      </c>
      <c r="C880" s="287" t="s">
        <v>997</v>
      </c>
      <c r="D880" s="321">
        <v>0</v>
      </c>
      <c r="E880" s="387">
        <f>SUM('ADICIONES  2018'!C880:E880)</f>
        <v>4404680</v>
      </c>
      <c r="F880" s="321"/>
      <c r="G880" s="321"/>
      <c r="H880" s="321"/>
      <c r="I880" s="321"/>
      <c r="J880" s="321"/>
      <c r="K880" s="307">
        <f t="shared" si="899"/>
        <v>4404680</v>
      </c>
      <c r="L880" s="321"/>
      <c r="M880" s="321"/>
      <c r="N880" s="321"/>
      <c r="O880" s="321"/>
      <c r="P880" s="321"/>
      <c r="Q880" s="321"/>
      <c r="R880" s="307">
        <f t="shared" si="900"/>
        <v>0</v>
      </c>
      <c r="S880" s="321"/>
      <c r="T880" s="321"/>
      <c r="U880" s="321"/>
      <c r="V880" s="321"/>
      <c r="W880" s="321"/>
      <c r="X880" s="321"/>
      <c r="Y880" s="321"/>
      <c r="Z880" s="321"/>
      <c r="AA880" s="323">
        <f t="shared" si="985"/>
        <v>0</v>
      </c>
      <c r="AB880" s="323">
        <f t="shared" si="902"/>
        <v>0</v>
      </c>
      <c r="AC880" s="118">
        <f t="shared" si="903"/>
        <v>0</v>
      </c>
    </row>
    <row r="881" spans="1:29" s="21" customFormat="1" x14ac:dyDescent="0.2">
      <c r="A881" s="95"/>
      <c r="B881" s="286" t="s">
        <v>936</v>
      </c>
      <c r="C881" s="287" t="s">
        <v>997</v>
      </c>
      <c r="D881" s="321">
        <v>0</v>
      </c>
      <c r="E881" s="387">
        <f>SUM('ADICIONES  2018'!C881:E881)</f>
        <v>3600000</v>
      </c>
      <c r="F881" s="321"/>
      <c r="G881" s="321"/>
      <c r="H881" s="321"/>
      <c r="I881" s="321"/>
      <c r="J881" s="321"/>
      <c r="K881" s="307">
        <f t="shared" si="899"/>
        <v>3600000</v>
      </c>
      <c r="L881" s="321"/>
      <c r="M881" s="321"/>
      <c r="N881" s="321"/>
      <c r="O881" s="321"/>
      <c r="P881" s="321"/>
      <c r="Q881" s="321"/>
      <c r="R881" s="307">
        <f t="shared" si="900"/>
        <v>0</v>
      </c>
      <c r="S881" s="321"/>
      <c r="T881" s="321"/>
      <c r="U881" s="321"/>
      <c r="V881" s="321"/>
      <c r="W881" s="321"/>
      <c r="X881" s="321"/>
      <c r="Y881" s="321"/>
      <c r="Z881" s="321"/>
      <c r="AA881" s="323">
        <f t="shared" si="985"/>
        <v>0</v>
      </c>
      <c r="AB881" s="323">
        <f t="shared" si="902"/>
        <v>0</v>
      </c>
      <c r="AC881" s="118">
        <f t="shared" si="903"/>
        <v>0</v>
      </c>
    </row>
    <row r="882" spans="1:29" s="82" customFormat="1" ht="15.75" x14ac:dyDescent="0.2">
      <c r="A882" s="399"/>
      <c r="B882" s="284" t="s">
        <v>956</v>
      </c>
      <c r="C882" s="285" t="s">
        <v>997</v>
      </c>
      <c r="D882" s="320">
        <v>0</v>
      </c>
      <c r="E882" s="154">
        <f>SUM('ADICIONES  2018'!C882:E882)</f>
        <v>0</v>
      </c>
      <c r="F882" s="320"/>
      <c r="G882" s="320"/>
      <c r="H882" s="320"/>
      <c r="I882" s="320"/>
      <c r="J882" s="320"/>
      <c r="K882" s="303">
        <f t="shared" si="899"/>
        <v>0</v>
      </c>
      <c r="L882" s="320"/>
      <c r="M882" s="320"/>
      <c r="N882" s="320"/>
      <c r="O882" s="320"/>
      <c r="P882" s="320"/>
      <c r="Q882" s="320"/>
      <c r="R882" s="303">
        <f t="shared" si="900"/>
        <v>0</v>
      </c>
      <c r="S882" s="320"/>
      <c r="T882" s="320"/>
      <c r="U882" s="320"/>
      <c r="V882" s="320"/>
      <c r="W882" s="320"/>
      <c r="X882" s="320"/>
      <c r="Y882" s="320"/>
      <c r="Z882" s="320"/>
      <c r="AA882" s="319">
        <f t="shared" si="985"/>
        <v>0</v>
      </c>
      <c r="AB882" s="319">
        <f t="shared" si="902"/>
        <v>0</v>
      </c>
      <c r="AC882" s="108">
        <v>0</v>
      </c>
    </row>
    <row r="883" spans="1:29" s="21" customFormat="1" ht="28.5" x14ac:dyDescent="0.2">
      <c r="A883" s="95"/>
      <c r="B883" s="286" t="s">
        <v>956</v>
      </c>
      <c r="C883" s="287" t="s">
        <v>1796</v>
      </c>
      <c r="D883" s="321">
        <v>0</v>
      </c>
      <c r="E883" s="387">
        <f>SUM('ADICIONES  2018'!C883:E883)</f>
        <v>101267901</v>
      </c>
      <c r="F883" s="321"/>
      <c r="G883" s="321"/>
      <c r="H883" s="321"/>
      <c r="I883" s="321"/>
      <c r="J883" s="321"/>
      <c r="K883" s="307">
        <f t="shared" si="899"/>
        <v>101267901</v>
      </c>
      <c r="L883" s="321"/>
      <c r="M883" s="321"/>
      <c r="N883" s="321"/>
      <c r="O883" s="321"/>
      <c r="P883" s="321"/>
      <c r="Q883" s="321"/>
      <c r="R883" s="307">
        <f t="shared" si="900"/>
        <v>0</v>
      </c>
      <c r="S883" s="321"/>
      <c r="T883" s="321"/>
      <c r="U883" s="321"/>
      <c r="V883" s="321"/>
      <c r="W883" s="321"/>
      <c r="X883" s="321"/>
      <c r="Y883" s="321"/>
      <c r="Z883" s="321"/>
      <c r="AA883" s="323">
        <f t="shared" si="985"/>
        <v>0</v>
      </c>
      <c r="AB883" s="323">
        <f t="shared" si="902"/>
        <v>0</v>
      </c>
      <c r="AC883" s="118">
        <f t="shared" si="903"/>
        <v>0</v>
      </c>
    </row>
    <row r="884" spans="1:29" s="21" customFormat="1" ht="28.5" x14ac:dyDescent="0.2">
      <c r="A884" s="95"/>
      <c r="B884" s="286" t="s">
        <v>956</v>
      </c>
      <c r="C884" s="287" t="s">
        <v>1796</v>
      </c>
      <c r="D884" s="321">
        <v>0</v>
      </c>
      <c r="E884" s="387">
        <f>SUM('ADICIONES  2018'!C884:E884)</f>
        <v>83200</v>
      </c>
      <c r="F884" s="321"/>
      <c r="G884" s="321"/>
      <c r="H884" s="321"/>
      <c r="I884" s="321"/>
      <c r="J884" s="321"/>
      <c r="K884" s="307">
        <f t="shared" si="899"/>
        <v>83200</v>
      </c>
      <c r="L884" s="321"/>
      <c r="M884" s="321"/>
      <c r="N884" s="321"/>
      <c r="O884" s="321"/>
      <c r="P884" s="321"/>
      <c r="Q884" s="321"/>
      <c r="R884" s="307">
        <f t="shared" si="900"/>
        <v>0</v>
      </c>
      <c r="S884" s="321"/>
      <c r="T884" s="321"/>
      <c r="U884" s="321"/>
      <c r="V884" s="321"/>
      <c r="W884" s="321"/>
      <c r="X884" s="321"/>
      <c r="Y884" s="321"/>
      <c r="Z884" s="321"/>
      <c r="AA884" s="323">
        <f t="shared" si="985"/>
        <v>0</v>
      </c>
      <c r="AB884" s="323">
        <f t="shared" si="902"/>
        <v>0</v>
      </c>
      <c r="AC884" s="118">
        <f t="shared" si="903"/>
        <v>0</v>
      </c>
    </row>
    <row r="885" spans="1:29" s="21" customFormat="1" ht="28.5" x14ac:dyDescent="0.2">
      <c r="A885" s="95"/>
      <c r="B885" s="286" t="s">
        <v>956</v>
      </c>
      <c r="C885" s="287" t="s">
        <v>1796</v>
      </c>
      <c r="D885" s="321">
        <v>0</v>
      </c>
      <c r="E885" s="387">
        <f>SUM('ADICIONES  2018'!C885:E885)</f>
        <v>20000000</v>
      </c>
      <c r="F885" s="321"/>
      <c r="G885" s="321"/>
      <c r="H885" s="321"/>
      <c r="I885" s="321"/>
      <c r="J885" s="321"/>
      <c r="K885" s="307">
        <f t="shared" si="899"/>
        <v>20000000</v>
      </c>
      <c r="L885" s="321"/>
      <c r="M885" s="321"/>
      <c r="N885" s="321"/>
      <c r="O885" s="321"/>
      <c r="P885" s="321"/>
      <c r="Q885" s="321"/>
      <c r="R885" s="307">
        <f t="shared" si="900"/>
        <v>0</v>
      </c>
      <c r="S885" s="321"/>
      <c r="T885" s="321"/>
      <c r="U885" s="321"/>
      <c r="V885" s="321"/>
      <c r="W885" s="321"/>
      <c r="X885" s="321"/>
      <c r="Y885" s="321"/>
      <c r="Z885" s="321"/>
      <c r="AA885" s="323">
        <f t="shared" si="985"/>
        <v>0</v>
      </c>
      <c r="AB885" s="323">
        <f t="shared" si="902"/>
        <v>0</v>
      </c>
      <c r="AC885" s="118">
        <f t="shared" si="903"/>
        <v>0</v>
      </c>
    </row>
    <row r="886" spans="1:29" s="21" customFormat="1" ht="28.5" x14ac:dyDescent="0.2">
      <c r="A886" s="95"/>
      <c r="B886" s="286" t="s">
        <v>956</v>
      </c>
      <c r="C886" s="287" t="s">
        <v>1796</v>
      </c>
      <c r="D886" s="321">
        <v>0</v>
      </c>
      <c r="E886" s="387">
        <f>SUM('ADICIONES  2018'!C886:E886)</f>
        <v>2229951403.0900002</v>
      </c>
      <c r="F886" s="321"/>
      <c r="G886" s="321"/>
      <c r="H886" s="321"/>
      <c r="I886" s="321"/>
      <c r="J886" s="321"/>
      <c r="K886" s="307">
        <f t="shared" si="899"/>
        <v>2229951403.0900002</v>
      </c>
      <c r="L886" s="321"/>
      <c r="M886" s="321"/>
      <c r="N886" s="321"/>
      <c r="O886" s="321"/>
      <c r="P886" s="321"/>
      <c r="Q886" s="321"/>
      <c r="R886" s="307">
        <f t="shared" si="900"/>
        <v>0</v>
      </c>
      <c r="S886" s="321"/>
      <c r="T886" s="321"/>
      <c r="U886" s="321"/>
      <c r="V886" s="321"/>
      <c r="W886" s="321"/>
      <c r="X886" s="321"/>
      <c r="Y886" s="321"/>
      <c r="Z886" s="321"/>
      <c r="AA886" s="323">
        <f t="shared" si="985"/>
        <v>0</v>
      </c>
      <c r="AB886" s="323">
        <f t="shared" si="902"/>
        <v>0</v>
      </c>
      <c r="AC886" s="118">
        <f t="shared" si="903"/>
        <v>0</v>
      </c>
    </row>
    <row r="887" spans="1:29" s="21" customFormat="1" ht="28.5" x14ac:dyDescent="0.2">
      <c r="A887" s="95"/>
      <c r="B887" s="286" t="s">
        <v>956</v>
      </c>
      <c r="C887" s="287" t="s">
        <v>1796</v>
      </c>
      <c r="D887" s="321">
        <v>0</v>
      </c>
      <c r="E887" s="387">
        <f>SUM('ADICIONES  2018'!C887:E887)</f>
        <v>2613926020</v>
      </c>
      <c r="F887" s="321"/>
      <c r="G887" s="321"/>
      <c r="H887" s="321"/>
      <c r="I887" s="321"/>
      <c r="J887" s="321"/>
      <c r="K887" s="307">
        <f t="shared" si="899"/>
        <v>2613926020</v>
      </c>
      <c r="L887" s="321"/>
      <c r="M887" s="321"/>
      <c r="N887" s="321"/>
      <c r="O887" s="321"/>
      <c r="P887" s="321"/>
      <c r="Q887" s="321"/>
      <c r="R887" s="307">
        <f t="shared" si="900"/>
        <v>0</v>
      </c>
      <c r="S887" s="321"/>
      <c r="T887" s="321"/>
      <c r="U887" s="321"/>
      <c r="V887" s="321"/>
      <c r="W887" s="321"/>
      <c r="X887" s="321"/>
      <c r="Y887" s="321"/>
      <c r="Z887" s="321"/>
      <c r="AA887" s="323">
        <f t="shared" ref="AA887:AA943" si="1045">SUM(S887:Z887)</f>
        <v>0</v>
      </c>
      <c r="AB887" s="323">
        <f t="shared" si="902"/>
        <v>0</v>
      </c>
      <c r="AC887" s="118">
        <f t="shared" si="903"/>
        <v>0</v>
      </c>
    </row>
    <row r="888" spans="1:29" s="21" customFormat="1" ht="28.5" x14ac:dyDescent="0.2">
      <c r="A888" s="95"/>
      <c r="B888" s="286" t="s">
        <v>956</v>
      </c>
      <c r="C888" s="287" t="s">
        <v>1796</v>
      </c>
      <c r="D888" s="321">
        <v>0</v>
      </c>
      <c r="E888" s="387">
        <f>SUM('ADICIONES  2018'!C888:E888)</f>
        <v>2100000</v>
      </c>
      <c r="F888" s="321"/>
      <c r="G888" s="321"/>
      <c r="H888" s="321"/>
      <c r="I888" s="321"/>
      <c r="J888" s="321"/>
      <c r="K888" s="307">
        <f t="shared" si="899"/>
        <v>2100000</v>
      </c>
      <c r="L888" s="321"/>
      <c r="M888" s="321"/>
      <c r="N888" s="321"/>
      <c r="O888" s="321"/>
      <c r="P888" s="321"/>
      <c r="Q888" s="321"/>
      <c r="R888" s="307">
        <f t="shared" si="900"/>
        <v>0</v>
      </c>
      <c r="S888" s="321"/>
      <c r="T888" s="321"/>
      <c r="U888" s="321"/>
      <c r="V888" s="321"/>
      <c r="W888" s="321"/>
      <c r="X888" s="321"/>
      <c r="Y888" s="321"/>
      <c r="Z888" s="321"/>
      <c r="AA888" s="323">
        <f t="shared" si="1045"/>
        <v>0</v>
      </c>
      <c r="AB888" s="323">
        <f t="shared" si="902"/>
        <v>0</v>
      </c>
      <c r="AC888" s="118">
        <f t="shared" si="903"/>
        <v>0</v>
      </c>
    </row>
    <row r="889" spans="1:29" s="21" customFormat="1" ht="28.5" x14ac:dyDescent="0.2">
      <c r="A889" s="95"/>
      <c r="B889" s="286" t="s">
        <v>956</v>
      </c>
      <c r="C889" s="287" t="s">
        <v>1796</v>
      </c>
      <c r="D889" s="321">
        <v>0</v>
      </c>
      <c r="E889" s="387">
        <f>SUM('ADICIONES  2018'!C889:E889)</f>
        <v>1800000</v>
      </c>
      <c r="F889" s="321"/>
      <c r="G889" s="321"/>
      <c r="H889" s="321"/>
      <c r="I889" s="321"/>
      <c r="J889" s="321"/>
      <c r="K889" s="307">
        <f t="shared" si="899"/>
        <v>1800000</v>
      </c>
      <c r="L889" s="321"/>
      <c r="M889" s="321"/>
      <c r="N889" s="321"/>
      <c r="O889" s="321"/>
      <c r="P889" s="321"/>
      <c r="Q889" s="321"/>
      <c r="R889" s="307">
        <f t="shared" si="900"/>
        <v>0</v>
      </c>
      <c r="S889" s="321"/>
      <c r="T889" s="321"/>
      <c r="U889" s="321"/>
      <c r="V889" s="321"/>
      <c r="W889" s="321"/>
      <c r="X889" s="321"/>
      <c r="Y889" s="321"/>
      <c r="Z889" s="321"/>
      <c r="AA889" s="323">
        <f t="shared" si="1045"/>
        <v>0</v>
      </c>
      <c r="AB889" s="323">
        <f t="shared" si="902"/>
        <v>0</v>
      </c>
      <c r="AC889" s="118">
        <f t="shared" si="903"/>
        <v>0</v>
      </c>
    </row>
    <row r="890" spans="1:29" s="21" customFormat="1" ht="28.5" x14ac:dyDescent="0.2">
      <c r="A890" s="95"/>
      <c r="B890" s="286" t="s">
        <v>956</v>
      </c>
      <c r="C890" s="287" t="s">
        <v>1796</v>
      </c>
      <c r="D890" s="321">
        <v>0</v>
      </c>
      <c r="E890" s="387">
        <f>SUM('ADICIONES  2018'!C890:E890)</f>
        <v>166388506</v>
      </c>
      <c r="F890" s="321"/>
      <c r="G890" s="321"/>
      <c r="H890" s="321"/>
      <c r="I890" s="321"/>
      <c r="J890" s="321"/>
      <c r="K890" s="307">
        <f t="shared" si="899"/>
        <v>166388506</v>
      </c>
      <c r="L890" s="321"/>
      <c r="M890" s="321"/>
      <c r="N890" s="321"/>
      <c r="O890" s="321"/>
      <c r="P890" s="321"/>
      <c r="Q890" s="321"/>
      <c r="R890" s="307">
        <f t="shared" si="900"/>
        <v>0</v>
      </c>
      <c r="S890" s="321"/>
      <c r="T890" s="321"/>
      <c r="U890" s="321"/>
      <c r="V890" s="321"/>
      <c r="W890" s="321"/>
      <c r="X890" s="321"/>
      <c r="Y890" s="321"/>
      <c r="Z890" s="321"/>
      <c r="AA890" s="323">
        <f t="shared" si="1045"/>
        <v>0</v>
      </c>
      <c r="AB890" s="323">
        <f t="shared" si="902"/>
        <v>0</v>
      </c>
      <c r="AC890" s="118">
        <f t="shared" si="903"/>
        <v>0</v>
      </c>
    </row>
    <row r="891" spans="1:29" s="21" customFormat="1" hidden="1" x14ac:dyDescent="0.2">
      <c r="A891" s="95"/>
      <c r="B891" s="286" t="s">
        <v>958</v>
      </c>
      <c r="C891" s="287" t="s">
        <v>1773</v>
      </c>
      <c r="D891" s="321">
        <v>0</v>
      </c>
      <c r="E891" s="387">
        <f>SUM('ADICIONES  2018'!C891:E891)</f>
        <v>0</v>
      </c>
      <c r="F891" s="321"/>
      <c r="G891" s="321"/>
      <c r="H891" s="321"/>
      <c r="I891" s="321"/>
      <c r="J891" s="321"/>
      <c r="K891" s="307">
        <f t="shared" si="899"/>
        <v>0</v>
      </c>
      <c r="L891" s="321"/>
      <c r="M891" s="321"/>
      <c r="N891" s="321"/>
      <c r="O891" s="321"/>
      <c r="P891" s="321"/>
      <c r="Q891" s="321"/>
      <c r="R891" s="307">
        <f t="shared" si="900"/>
        <v>0</v>
      </c>
      <c r="S891" s="321"/>
      <c r="T891" s="321"/>
      <c r="U891" s="321"/>
      <c r="V891" s="321"/>
      <c r="W891" s="321"/>
      <c r="X891" s="321"/>
      <c r="Y891" s="321"/>
      <c r="Z891" s="321"/>
      <c r="AA891" s="323">
        <f t="shared" si="1045"/>
        <v>0</v>
      </c>
      <c r="AB891" s="323">
        <f t="shared" si="902"/>
        <v>0</v>
      </c>
      <c r="AC891" s="118" t="e">
        <f t="shared" si="903"/>
        <v>#DIV/0!</v>
      </c>
    </row>
    <row r="892" spans="1:29" s="21" customFormat="1" hidden="1" x14ac:dyDescent="0.2">
      <c r="A892" s="95"/>
      <c r="B892" s="286" t="s">
        <v>958</v>
      </c>
      <c r="C892" s="287" t="s">
        <v>1773</v>
      </c>
      <c r="D892" s="321">
        <v>0</v>
      </c>
      <c r="E892" s="387">
        <f>SUM('ADICIONES  2018'!C892:E892)</f>
        <v>0</v>
      </c>
      <c r="F892" s="321"/>
      <c r="G892" s="321"/>
      <c r="H892" s="321"/>
      <c r="I892" s="321"/>
      <c r="J892" s="321"/>
      <c r="K892" s="307">
        <f t="shared" si="899"/>
        <v>0</v>
      </c>
      <c r="L892" s="321"/>
      <c r="M892" s="321"/>
      <c r="N892" s="321"/>
      <c r="O892" s="321"/>
      <c r="P892" s="321"/>
      <c r="Q892" s="321"/>
      <c r="R892" s="307">
        <f t="shared" si="900"/>
        <v>0</v>
      </c>
      <c r="S892" s="321"/>
      <c r="T892" s="321"/>
      <c r="U892" s="321"/>
      <c r="V892" s="321"/>
      <c r="W892" s="321"/>
      <c r="X892" s="321"/>
      <c r="Y892" s="321"/>
      <c r="Z892" s="321"/>
      <c r="AA892" s="323">
        <f t="shared" si="1045"/>
        <v>0</v>
      </c>
      <c r="AB892" s="323">
        <f t="shared" si="902"/>
        <v>0</v>
      </c>
      <c r="AC892" s="118" t="e">
        <f t="shared" si="903"/>
        <v>#DIV/0!</v>
      </c>
    </row>
    <row r="893" spans="1:29" s="21" customFormat="1" hidden="1" x14ac:dyDescent="0.2">
      <c r="A893" s="95"/>
      <c r="B893" s="286" t="s">
        <v>958</v>
      </c>
      <c r="C893" s="287" t="s">
        <v>1773</v>
      </c>
      <c r="D893" s="321">
        <v>0</v>
      </c>
      <c r="E893" s="387">
        <f>SUM('ADICIONES  2018'!C893:E893)</f>
        <v>0</v>
      </c>
      <c r="F893" s="321"/>
      <c r="G893" s="321"/>
      <c r="H893" s="321"/>
      <c r="I893" s="321"/>
      <c r="J893" s="321"/>
      <c r="K893" s="307">
        <f t="shared" si="899"/>
        <v>0</v>
      </c>
      <c r="L893" s="321"/>
      <c r="M893" s="321"/>
      <c r="N893" s="321"/>
      <c r="O893" s="321"/>
      <c r="P893" s="321"/>
      <c r="Q893" s="321"/>
      <c r="R893" s="307">
        <f t="shared" si="900"/>
        <v>0</v>
      </c>
      <c r="S893" s="321"/>
      <c r="T893" s="321"/>
      <c r="U893" s="321"/>
      <c r="V893" s="321"/>
      <c r="W893" s="321"/>
      <c r="X893" s="321"/>
      <c r="Y893" s="321"/>
      <c r="Z893" s="321"/>
      <c r="AA893" s="323">
        <f t="shared" si="1045"/>
        <v>0</v>
      </c>
      <c r="AB893" s="323">
        <f t="shared" si="902"/>
        <v>0</v>
      </c>
      <c r="AC893" s="118" t="e">
        <f t="shared" si="903"/>
        <v>#DIV/0!</v>
      </c>
    </row>
    <row r="894" spans="1:29" s="21" customFormat="1" hidden="1" x14ac:dyDescent="0.2">
      <c r="A894" s="95"/>
      <c r="B894" s="286" t="s">
        <v>958</v>
      </c>
      <c r="C894" s="287" t="s">
        <v>1773</v>
      </c>
      <c r="D894" s="321">
        <v>0</v>
      </c>
      <c r="E894" s="387">
        <f>SUM('ADICIONES  2018'!C894:E894)</f>
        <v>0</v>
      </c>
      <c r="F894" s="321"/>
      <c r="G894" s="321"/>
      <c r="H894" s="321"/>
      <c r="I894" s="321"/>
      <c r="J894" s="321"/>
      <c r="K894" s="307">
        <f t="shared" si="899"/>
        <v>0</v>
      </c>
      <c r="L894" s="321"/>
      <c r="M894" s="321"/>
      <c r="N894" s="321"/>
      <c r="O894" s="321"/>
      <c r="P894" s="321"/>
      <c r="Q894" s="321"/>
      <c r="R894" s="307">
        <f t="shared" si="900"/>
        <v>0</v>
      </c>
      <c r="S894" s="321"/>
      <c r="T894" s="321"/>
      <c r="U894" s="321"/>
      <c r="V894" s="321"/>
      <c r="W894" s="321"/>
      <c r="X894" s="321"/>
      <c r="Y894" s="321"/>
      <c r="Z894" s="321"/>
      <c r="AA894" s="323">
        <f t="shared" si="1045"/>
        <v>0</v>
      </c>
      <c r="AB894" s="323">
        <f t="shared" si="902"/>
        <v>0</v>
      </c>
      <c r="AC894" s="118" t="e">
        <f t="shared" si="903"/>
        <v>#DIV/0!</v>
      </c>
    </row>
    <row r="895" spans="1:29" s="21" customFormat="1" hidden="1" x14ac:dyDescent="0.2">
      <c r="A895" s="95"/>
      <c r="B895" s="286" t="s">
        <v>958</v>
      </c>
      <c r="C895" s="287" t="s">
        <v>1797</v>
      </c>
      <c r="D895" s="321">
        <v>0</v>
      </c>
      <c r="E895" s="387">
        <f>SUM('ADICIONES  2018'!C895:E895)</f>
        <v>0</v>
      </c>
      <c r="F895" s="321"/>
      <c r="G895" s="321"/>
      <c r="H895" s="321"/>
      <c r="I895" s="321"/>
      <c r="J895" s="321"/>
      <c r="K895" s="307">
        <f t="shared" si="899"/>
        <v>0</v>
      </c>
      <c r="L895" s="321"/>
      <c r="M895" s="321"/>
      <c r="N895" s="321"/>
      <c r="O895" s="321"/>
      <c r="P895" s="321"/>
      <c r="Q895" s="321"/>
      <c r="R895" s="307">
        <f t="shared" si="900"/>
        <v>0</v>
      </c>
      <c r="S895" s="321"/>
      <c r="T895" s="321"/>
      <c r="U895" s="321"/>
      <c r="V895" s="321"/>
      <c r="W895" s="321"/>
      <c r="X895" s="321"/>
      <c r="Y895" s="321"/>
      <c r="Z895" s="321"/>
      <c r="AA895" s="323">
        <f t="shared" si="1045"/>
        <v>0</v>
      </c>
      <c r="AB895" s="323">
        <f t="shared" si="902"/>
        <v>0</v>
      </c>
      <c r="AC895" s="118" t="e">
        <f t="shared" si="903"/>
        <v>#DIV/0!</v>
      </c>
    </row>
    <row r="896" spans="1:29" s="21" customFormat="1" hidden="1" x14ac:dyDescent="0.2">
      <c r="A896" s="95"/>
      <c r="B896" s="286" t="s">
        <v>958</v>
      </c>
      <c r="C896" s="287" t="s">
        <v>1797</v>
      </c>
      <c r="D896" s="321">
        <v>0</v>
      </c>
      <c r="E896" s="387">
        <f>SUM('ADICIONES  2018'!C896:E896)</f>
        <v>0</v>
      </c>
      <c r="F896" s="321"/>
      <c r="G896" s="321"/>
      <c r="H896" s="321"/>
      <c r="I896" s="321"/>
      <c r="J896" s="321"/>
      <c r="K896" s="307">
        <f t="shared" si="899"/>
        <v>0</v>
      </c>
      <c r="L896" s="321"/>
      <c r="M896" s="321"/>
      <c r="N896" s="321"/>
      <c r="O896" s="321"/>
      <c r="P896" s="321"/>
      <c r="Q896" s="321"/>
      <c r="R896" s="307">
        <f t="shared" si="900"/>
        <v>0</v>
      </c>
      <c r="S896" s="321"/>
      <c r="T896" s="321"/>
      <c r="U896" s="321"/>
      <c r="V896" s="321"/>
      <c r="W896" s="321"/>
      <c r="X896" s="321"/>
      <c r="Y896" s="321"/>
      <c r="Z896" s="321"/>
      <c r="AA896" s="323">
        <f t="shared" si="1045"/>
        <v>0</v>
      </c>
      <c r="AB896" s="323">
        <f t="shared" si="902"/>
        <v>0</v>
      </c>
      <c r="AC896" s="118" t="e">
        <f t="shared" si="903"/>
        <v>#DIV/0!</v>
      </c>
    </row>
    <row r="897" spans="1:29" s="21" customFormat="1" hidden="1" x14ac:dyDescent="0.2">
      <c r="A897" s="95"/>
      <c r="B897" s="286" t="s">
        <v>958</v>
      </c>
      <c r="C897" s="287" t="s">
        <v>1797</v>
      </c>
      <c r="D897" s="321">
        <v>0</v>
      </c>
      <c r="E897" s="387">
        <f>SUM('ADICIONES  2018'!C897:E897)</f>
        <v>0</v>
      </c>
      <c r="F897" s="321"/>
      <c r="G897" s="321"/>
      <c r="H897" s="321"/>
      <c r="I897" s="321"/>
      <c r="J897" s="321"/>
      <c r="K897" s="307">
        <f t="shared" si="899"/>
        <v>0</v>
      </c>
      <c r="L897" s="321"/>
      <c r="M897" s="321"/>
      <c r="N897" s="321"/>
      <c r="O897" s="321"/>
      <c r="P897" s="321"/>
      <c r="Q897" s="321"/>
      <c r="R897" s="307">
        <f t="shared" si="900"/>
        <v>0</v>
      </c>
      <c r="S897" s="321"/>
      <c r="T897" s="321"/>
      <c r="U897" s="321"/>
      <c r="V897" s="321"/>
      <c r="W897" s="321"/>
      <c r="X897" s="321"/>
      <c r="Y897" s="321"/>
      <c r="Z897" s="321"/>
      <c r="AA897" s="323">
        <f t="shared" si="1045"/>
        <v>0</v>
      </c>
      <c r="AB897" s="323">
        <f t="shared" si="902"/>
        <v>0</v>
      </c>
      <c r="AC897" s="118" t="e">
        <f t="shared" si="903"/>
        <v>#DIV/0!</v>
      </c>
    </row>
    <row r="898" spans="1:29" s="21" customFormat="1" hidden="1" x14ac:dyDescent="0.2">
      <c r="A898" s="95"/>
      <c r="B898" s="286" t="s">
        <v>958</v>
      </c>
      <c r="C898" s="287" t="s">
        <v>1797</v>
      </c>
      <c r="D898" s="321">
        <v>0</v>
      </c>
      <c r="E898" s="387">
        <f>SUM('ADICIONES  2018'!C898:E898)</f>
        <v>0</v>
      </c>
      <c r="F898" s="321"/>
      <c r="G898" s="321"/>
      <c r="H898" s="321"/>
      <c r="I898" s="321"/>
      <c r="J898" s="321"/>
      <c r="K898" s="307">
        <f t="shared" si="899"/>
        <v>0</v>
      </c>
      <c r="L898" s="321"/>
      <c r="M898" s="321"/>
      <c r="N898" s="321"/>
      <c r="O898" s="321"/>
      <c r="P898" s="321"/>
      <c r="Q898" s="321"/>
      <c r="R898" s="307">
        <f t="shared" si="900"/>
        <v>0</v>
      </c>
      <c r="S898" s="321"/>
      <c r="T898" s="321"/>
      <c r="U898" s="321"/>
      <c r="V898" s="321"/>
      <c r="W898" s="321"/>
      <c r="X898" s="321"/>
      <c r="Y898" s="321"/>
      <c r="Z898" s="321"/>
      <c r="AA898" s="323">
        <f t="shared" si="1045"/>
        <v>0</v>
      </c>
      <c r="AB898" s="323">
        <f t="shared" si="902"/>
        <v>0</v>
      </c>
      <c r="AC898" s="118" t="e">
        <f t="shared" si="903"/>
        <v>#DIV/0!</v>
      </c>
    </row>
    <row r="899" spans="1:29" s="21" customFormat="1" hidden="1" x14ac:dyDescent="0.2">
      <c r="A899" s="95"/>
      <c r="B899" s="286" t="s">
        <v>958</v>
      </c>
      <c r="C899" s="287" t="s">
        <v>1797</v>
      </c>
      <c r="D899" s="321">
        <v>0</v>
      </c>
      <c r="E899" s="387">
        <f>SUM('ADICIONES  2018'!C899:E899)</f>
        <v>0</v>
      </c>
      <c r="F899" s="321"/>
      <c r="G899" s="321"/>
      <c r="H899" s="321"/>
      <c r="I899" s="321"/>
      <c r="J899" s="321"/>
      <c r="K899" s="307">
        <f t="shared" si="899"/>
        <v>0</v>
      </c>
      <c r="L899" s="321"/>
      <c r="M899" s="321"/>
      <c r="N899" s="321"/>
      <c r="O899" s="321"/>
      <c r="P899" s="321"/>
      <c r="Q899" s="321"/>
      <c r="R899" s="307">
        <f t="shared" si="900"/>
        <v>0</v>
      </c>
      <c r="S899" s="321"/>
      <c r="T899" s="321"/>
      <c r="U899" s="321"/>
      <c r="V899" s="321"/>
      <c r="W899" s="321"/>
      <c r="X899" s="321"/>
      <c r="Y899" s="321"/>
      <c r="Z899" s="321"/>
      <c r="AA899" s="323">
        <f t="shared" si="1045"/>
        <v>0</v>
      </c>
      <c r="AB899" s="323">
        <f t="shared" si="902"/>
        <v>0</v>
      </c>
      <c r="AC899" s="118" t="e">
        <f t="shared" si="903"/>
        <v>#DIV/0!</v>
      </c>
    </row>
    <row r="900" spans="1:29" s="21" customFormat="1" hidden="1" x14ac:dyDescent="0.2">
      <c r="A900" s="95"/>
      <c r="B900" s="286" t="s">
        <v>958</v>
      </c>
      <c r="C900" s="287" t="s">
        <v>1797</v>
      </c>
      <c r="D900" s="321">
        <v>0</v>
      </c>
      <c r="E900" s="387">
        <f>SUM('ADICIONES  2018'!C900:E900)</f>
        <v>0</v>
      </c>
      <c r="F900" s="321"/>
      <c r="G900" s="321"/>
      <c r="H900" s="321"/>
      <c r="I900" s="321"/>
      <c r="J900" s="321"/>
      <c r="K900" s="307">
        <f t="shared" si="899"/>
        <v>0</v>
      </c>
      <c r="L900" s="321"/>
      <c r="M900" s="321"/>
      <c r="N900" s="321"/>
      <c r="O900" s="321"/>
      <c r="P900" s="321"/>
      <c r="Q900" s="321"/>
      <c r="R900" s="307">
        <f t="shared" si="900"/>
        <v>0</v>
      </c>
      <c r="S900" s="321"/>
      <c r="T900" s="321"/>
      <c r="U900" s="321"/>
      <c r="V900" s="321"/>
      <c r="W900" s="321"/>
      <c r="X900" s="321"/>
      <c r="Y900" s="321"/>
      <c r="Z900" s="321"/>
      <c r="AA900" s="323">
        <f t="shared" si="1045"/>
        <v>0</v>
      </c>
      <c r="AB900" s="323">
        <f t="shared" si="902"/>
        <v>0</v>
      </c>
      <c r="AC900" s="118" t="e">
        <f t="shared" si="903"/>
        <v>#DIV/0!</v>
      </c>
    </row>
    <row r="901" spans="1:29" s="21" customFormat="1" hidden="1" x14ac:dyDescent="0.2">
      <c r="A901" s="95"/>
      <c r="B901" s="286" t="s">
        <v>958</v>
      </c>
      <c r="C901" s="287" t="s">
        <v>1797</v>
      </c>
      <c r="D901" s="321">
        <v>0</v>
      </c>
      <c r="E901" s="387">
        <f>SUM('ADICIONES  2018'!C901:E901)</f>
        <v>0</v>
      </c>
      <c r="F901" s="321"/>
      <c r="G901" s="321"/>
      <c r="H901" s="321"/>
      <c r="I901" s="321"/>
      <c r="J901" s="321"/>
      <c r="K901" s="307">
        <f t="shared" si="899"/>
        <v>0</v>
      </c>
      <c r="L901" s="321"/>
      <c r="M901" s="321"/>
      <c r="N901" s="321"/>
      <c r="O901" s="321"/>
      <c r="P901" s="321"/>
      <c r="Q901" s="321"/>
      <c r="R901" s="307">
        <f t="shared" si="900"/>
        <v>0</v>
      </c>
      <c r="S901" s="321"/>
      <c r="T901" s="321"/>
      <c r="U901" s="321"/>
      <c r="V901" s="321"/>
      <c r="W901" s="321"/>
      <c r="X901" s="321"/>
      <c r="Y901" s="321"/>
      <c r="Z901" s="321"/>
      <c r="AA901" s="323">
        <f t="shared" si="1045"/>
        <v>0</v>
      </c>
      <c r="AB901" s="323">
        <f t="shared" si="902"/>
        <v>0</v>
      </c>
      <c r="AC901" s="118" t="e">
        <f t="shared" si="903"/>
        <v>#DIV/0!</v>
      </c>
    </row>
    <row r="902" spans="1:29" s="21" customFormat="1" hidden="1" x14ac:dyDescent="0.2">
      <c r="A902" s="95"/>
      <c r="B902" s="286" t="s">
        <v>958</v>
      </c>
      <c r="C902" s="287" t="s">
        <v>1797</v>
      </c>
      <c r="D902" s="321">
        <v>0</v>
      </c>
      <c r="E902" s="387">
        <f>SUM('ADICIONES  2018'!C902:E902)</f>
        <v>0</v>
      </c>
      <c r="F902" s="321"/>
      <c r="G902" s="321"/>
      <c r="H902" s="321"/>
      <c r="I902" s="321"/>
      <c r="J902" s="321"/>
      <c r="K902" s="307">
        <f t="shared" si="899"/>
        <v>0</v>
      </c>
      <c r="L902" s="321"/>
      <c r="M902" s="321"/>
      <c r="N902" s="321"/>
      <c r="O902" s="321"/>
      <c r="P902" s="321"/>
      <c r="Q902" s="321"/>
      <c r="R902" s="307">
        <f t="shared" si="900"/>
        <v>0</v>
      </c>
      <c r="S902" s="321"/>
      <c r="T902" s="321"/>
      <c r="U902" s="321"/>
      <c r="V902" s="321"/>
      <c r="W902" s="321"/>
      <c r="X902" s="321"/>
      <c r="Y902" s="321"/>
      <c r="Z902" s="321"/>
      <c r="AA902" s="323">
        <f t="shared" si="1045"/>
        <v>0</v>
      </c>
      <c r="AB902" s="323">
        <f t="shared" si="902"/>
        <v>0</v>
      </c>
      <c r="AC902" s="118" t="e">
        <f t="shared" si="903"/>
        <v>#DIV/0!</v>
      </c>
    </row>
    <row r="903" spans="1:29" s="21" customFormat="1" hidden="1" x14ac:dyDescent="0.2">
      <c r="A903" s="95"/>
      <c r="B903" s="286" t="s">
        <v>958</v>
      </c>
      <c r="C903" s="287" t="s">
        <v>1797</v>
      </c>
      <c r="D903" s="321">
        <v>0</v>
      </c>
      <c r="E903" s="387">
        <f>SUM('ADICIONES  2018'!C903:E903)</f>
        <v>0</v>
      </c>
      <c r="F903" s="321"/>
      <c r="G903" s="321"/>
      <c r="H903" s="321"/>
      <c r="I903" s="321"/>
      <c r="J903" s="321"/>
      <c r="K903" s="307">
        <f t="shared" si="899"/>
        <v>0</v>
      </c>
      <c r="L903" s="321"/>
      <c r="M903" s="321"/>
      <c r="N903" s="321"/>
      <c r="O903" s="321"/>
      <c r="P903" s="321"/>
      <c r="Q903" s="321"/>
      <c r="R903" s="307">
        <f t="shared" si="900"/>
        <v>0</v>
      </c>
      <c r="S903" s="321"/>
      <c r="T903" s="321"/>
      <c r="U903" s="321"/>
      <c r="V903" s="321"/>
      <c r="W903" s="321"/>
      <c r="X903" s="321"/>
      <c r="Y903" s="321"/>
      <c r="Z903" s="321"/>
      <c r="AA903" s="323">
        <f t="shared" si="1045"/>
        <v>0</v>
      </c>
      <c r="AB903" s="323">
        <f t="shared" si="902"/>
        <v>0</v>
      </c>
      <c r="AC903" s="118" t="e">
        <f t="shared" si="903"/>
        <v>#DIV/0!</v>
      </c>
    </row>
    <row r="904" spans="1:29" s="21" customFormat="1" hidden="1" x14ac:dyDescent="0.2">
      <c r="A904" s="95"/>
      <c r="B904" s="286" t="s">
        <v>958</v>
      </c>
      <c r="C904" s="287" t="s">
        <v>1797</v>
      </c>
      <c r="D904" s="321">
        <v>0</v>
      </c>
      <c r="E904" s="387">
        <f>SUM('ADICIONES  2018'!C904:E904)</f>
        <v>0</v>
      </c>
      <c r="F904" s="321"/>
      <c r="G904" s="321"/>
      <c r="H904" s="321"/>
      <c r="I904" s="321"/>
      <c r="J904" s="321"/>
      <c r="K904" s="307">
        <f t="shared" si="899"/>
        <v>0</v>
      </c>
      <c r="L904" s="321"/>
      <c r="M904" s="321"/>
      <c r="N904" s="321"/>
      <c r="O904" s="321"/>
      <c r="P904" s="321"/>
      <c r="Q904" s="321"/>
      <c r="R904" s="307">
        <f t="shared" si="900"/>
        <v>0</v>
      </c>
      <c r="S904" s="321"/>
      <c r="T904" s="321"/>
      <c r="U904" s="321"/>
      <c r="V904" s="321"/>
      <c r="W904" s="321"/>
      <c r="X904" s="321"/>
      <c r="Y904" s="321"/>
      <c r="Z904" s="321"/>
      <c r="AA904" s="323">
        <f t="shared" si="1045"/>
        <v>0</v>
      </c>
      <c r="AB904" s="323">
        <f t="shared" si="902"/>
        <v>0</v>
      </c>
      <c r="AC904" s="118" t="e">
        <f t="shared" si="903"/>
        <v>#DIV/0!</v>
      </c>
    </row>
    <row r="905" spans="1:29" s="21" customFormat="1" hidden="1" x14ac:dyDescent="0.2">
      <c r="A905" s="95"/>
      <c r="B905" s="286" t="s">
        <v>958</v>
      </c>
      <c r="C905" s="287" t="s">
        <v>1797</v>
      </c>
      <c r="D905" s="321">
        <v>0</v>
      </c>
      <c r="E905" s="387">
        <f>SUM('ADICIONES  2018'!C905:E905)</f>
        <v>0</v>
      </c>
      <c r="F905" s="321"/>
      <c r="G905" s="321"/>
      <c r="H905" s="321"/>
      <c r="I905" s="321"/>
      <c r="J905" s="321"/>
      <c r="K905" s="307">
        <f t="shared" si="899"/>
        <v>0</v>
      </c>
      <c r="L905" s="321"/>
      <c r="M905" s="321"/>
      <c r="N905" s="321"/>
      <c r="O905" s="321"/>
      <c r="P905" s="321"/>
      <c r="Q905" s="321"/>
      <c r="R905" s="307">
        <f t="shared" si="900"/>
        <v>0</v>
      </c>
      <c r="S905" s="321"/>
      <c r="T905" s="321"/>
      <c r="U905" s="321"/>
      <c r="V905" s="321"/>
      <c r="W905" s="321"/>
      <c r="X905" s="321"/>
      <c r="Y905" s="321"/>
      <c r="Z905" s="321"/>
      <c r="AA905" s="323">
        <f t="shared" si="1045"/>
        <v>0</v>
      </c>
      <c r="AB905" s="323">
        <f t="shared" si="902"/>
        <v>0</v>
      </c>
      <c r="AC905" s="118" t="e">
        <f t="shared" si="903"/>
        <v>#DIV/0!</v>
      </c>
    </row>
    <row r="906" spans="1:29" s="21" customFormat="1" hidden="1" x14ac:dyDescent="0.2">
      <c r="A906" s="95"/>
      <c r="B906" s="286" t="s">
        <v>958</v>
      </c>
      <c r="C906" s="287" t="s">
        <v>1797</v>
      </c>
      <c r="D906" s="321">
        <v>0</v>
      </c>
      <c r="E906" s="387">
        <f>SUM('ADICIONES  2018'!C906:E906)</f>
        <v>0</v>
      </c>
      <c r="F906" s="321"/>
      <c r="G906" s="321"/>
      <c r="H906" s="321"/>
      <c r="I906" s="321"/>
      <c r="J906" s="321"/>
      <c r="K906" s="307">
        <f t="shared" si="899"/>
        <v>0</v>
      </c>
      <c r="L906" s="321"/>
      <c r="M906" s="321"/>
      <c r="N906" s="321"/>
      <c r="O906" s="321"/>
      <c r="P906" s="321"/>
      <c r="Q906" s="321"/>
      <c r="R906" s="307">
        <f t="shared" si="900"/>
        <v>0</v>
      </c>
      <c r="S906" s="321"/>
      <c r="T906" s="321"/>
      <c r="U906" s="321"/>
      <c r="V906" s="321"/>
      <c r="W906" s="321"/>
      <c r="X906" s="321"/>
      <c r="Y906" s="321"/>
      <c r="Z906" s="321"/>
      <c r="AA906" s="323">
        <f t="shared" si="1045"/>
        <v>0</v>
      </c>
      <c r="AB906" s="323">
        <f t="shared" si="902"/>
        <v>0</v>
      </c>
      <c r="AC906" s="118" t="e">
        <f t="shared" si="903"/>
        <v>#DIV/0!</v>
      </c>
    </row>
    <row r="907" spans="1:29" s="21" customFormat="1" hidden="1" x14ac:dyDescent="0.2">
      <c r="A907" s="95"/>
      <c r="B907" s="286" t="s">
        <v>958</v>
      </c>
      <c r="C907" s="287" t="s">
        <v>1773</v>
      </c>
      <c r="D907" s="321">
        <v>0</v>
      </c>
      <c r="E907" s="387">
        <f>SUM('ADICIONES  2018'!C907:E907)</f>
        <v>0</v>
      </c>
      <c r="F907" s="321"/>
      <c r="G907" s="321"/>
      <c r="H907" s="321"/>
      <c r="I907" s="321"/>
      <c r="J907" s="321"/>
      <c r="K907" s="307">
        <f t="shared" si="899"/>
        <v>0</v>
      </c>
      <c r="L907" s="321"/>
      <c r="M907" s="321"/>
      <c r="N907" s="321"/>
      <c r="O907" s="321"/>
      <c r="P907" s="321"/>
      <c r="Q907" s="321"/>
      <c r="R907" s="307">
        <f t="shared" si="900"/>
        <v>0</v>
      </c>
      <c r="S907" s="321"/>
      <c r="T907" s="321"/>
      <c r="U907" s="321"/>
      <c r="V907" s="321"/>
      <c r="W907" s="321"/>
      <c r="X907" s="321"/>
      <c r="Y907" s="321"/>
      <c r="Z907" s="321"/>
      <c r="AA907" s="323">
        <f t="shared" si="1045"/>
        <v>0</v>
      </c>
      <c r="AB907" s="323">
        <f t="shared" si="902"/>
        <v>0</v>
      </c>
      <c r="AC907" s="118" t="e">
        <f t="shared" si="903"/>
        <v>#DIV/0!</v>
      </c>
    </row>
    <row r="908" spans="1:29" s="21" customFormat="1" hidden="1" x14ac:dyDescent="0.2">
      <c r="A908" s="95"/>
      <c r="B908" s="286" t="s">
        <v>958</v>
      </c>
      <c r="C908" s="287" t="s">
        <v>1797</v>
      </c>
      <c r="D908" s="321">
        <v>0</v>
      </c>
      <c r="E908" s="387">
        <f>SUM('ADICIONES  2018'!C908:E908)</f>
        <v>0</v>
      </c>
      <c r="F908" s="321"/>
      <c r="G908" s="321"/>
      <c r="H908" s="321"/>
      <c r="I908" s="321"/>
      <c r="J908" s="321"/>
      <c r="K908" s="307">
        <f t="shared" si="899"/>
        <v>0</v>
      </c>
      <c r="L908" s="321"/>
      <c r="M908" s="321"/>
      <c r="N908" s="321"/>
      <c r="O908" s="321"/>
      <c r="P908" s="321"/>
      <c r="Q908" s="321"/>
      <c r="R908" s="307">
        <f t="shared" si="900"/>
        <v>0</v>
      </c>
      <c r="S908" s="321"/>
      <c r="T908" s="321"/>
      <c r="U908" s="321"/>
      <c r="V908" s="321"/>
      <c r="W908" s="321"/>
      <c r="X908" s="321"/>
      <c r="Y908" s="321"/>
      <c r="Z908" s="321"/>
      <c r="AA908" s="323">
        <f t="shared" si="1045"/>
        <v>0</v>
      </c>
      <c r="AB908" s="323">
        <f t="shared" si="902"/>
        <v>0</v>
      </c>
      <c r="AC908" s="118" t="e">
        <f t="shared" si="903"/>
        <v>#DIV/0!</v>
      </c>
    </row>
    <row r="909" spans="1:29" s="21" customFormat="1" hidden="1" x14ac:dyDescent="0.2">
      <c r="A909" s="95"/>
      <c r="B909" s="286" t="s">
        <v>958</v>
      </c>
      <c r="C909" s="287" t="s">
        <v>1797</v>
      </c>
      <c r="D909" s="321">
        <v>0</v>
      </c>
      <c r="E909" s="387">
        <f>SUM('ADICIONES  2018'!C909:E909)</f>
        <v>0</v>
      </c>
      <c r="F909" s="321"/>
      <c r="G909" s="321"/>
      <c r="H909" s="321"/>
      <c r="I909" s="321"/>
      <c r="J909" s="321"/>
      <c r="K909" s="307">
        <f t="shared" si="899"/>
        <v>0</v>
      </c>
      <c r="L909" s="321"/>
      <c r="M909" s="321"/>
      <c r="N909" s="321"/>
      <c r="O909" s="321"/>
      <c r="P909" s="321"/>
      <c r="Q909" s="321"/>
      <c r="R909" s="307">
        <f t="shared" si="900"/>
        <v>0</v>
      </c>
      <c r="S909" s="321"/>
      <c r="T909" s="321"/>
      <c r="U909" s="321"/>
      <c r="V909" s="321"/>
      <c r="W909" s="321"/>
      <c r="X909" s="321"/>
      <c r="Y909" s="321"/>
      <c r="Z909" s="321"/>
      <c r="AA909" s="323">
        <f t="shared" si="1045"/>
        <v>0</v>
      </c>
      <c r="AB909" s="323">
        <f t="shared" si="902"/>
        <v>0</v>
      </c>
      <c r="AC909" s="118" t="e">
        <f t="shared" si="903"/>
        <v>#DIV/0!</v>
      </c>
    </row>
    <row r="910" spans="1:29" s="21" customFormat="1" hidden="1" x14ac:dyDescent="0.2">
      <c r="A910" s="95"/>
      <c r="B910" s="286" t="s">
        <v>958</v>
      </c>
      <c r="C910" s="287" t="s">
        <v>1773</v>
      </c>
      <c r="D910" s="321">
        <v>0</v>
      </c>
      <c r="E910" s="387">
        <f>SUM('ADICIONES  2018'!C910:E910)</f>
        <v>0</v>
      </c>
      <c r="F910" s="321"/>
      <c r="G910" s="321"/>
      <c r="H910" s="321"/>
      <c r="I910" s="321"/>
      <c r="J910" s="321"/>
      <c r="K910" s="307">
        <f t="shared" si="899"/>
        <v>0</v>
      </c>
      <c r="L910" s="321"/>
      <c r="M910" s="321"/>
      <c r="N910" s="321"/>
      <c r="O910" s="321"/>
      <c r="P910" s="321"/>
      <c r="Q910" s="321"/>
      <c r="R910" s="307">
        <f t="shared" si="900"/>
        <v>0</v>
      </c>
      <c r="S910" s="321"/>
      <c r="T910" s="321"/>
      <c r="U910" s="321"/>
      <c r="V910" s="321"/>
      <c r="W910" s="321"/>
      <c r="X910" s="321"/>
      <c r="Y910" s="321"/>
      <c r="Z910" s="321"/>
      <c r="AA910" s="323">
        <f t="shared" si="1045"/>
        <v>0</v>
      </c>
      <c r="AB910" s="323">
        <f t="shared" si="902"/>
        <v>0</v>
      </c>
      <c r="AC910" s="118" t="e">
        <f t="shared" si="903"/>
        <v>#DIV/0!</v>
      </c>
    </row>
    <row r="911" spans="1:29" s="21" customFormat="1" hidden="1" x14ac:dyDescent="0.2">
      <c r="A911" s="95"/>
      <c r="B911" s="286" t="s">
        <v>965</v>
      </c>
      <c r="C911" s="287" t="s">
        <v>1798</v>
      </c>
      <c r="D911" s="321">
        <v>0</v>
      </c>
      <c r="E911" s="387">
        <f>SUM('ADICIONES  2018'!C911:E911)</f>
        <v>0</v>
      </c>
      <c r="F911" s="321"/>
      <c r="G911" s="321"/>
      <c r="H911" s="321"/>
      <c r="I911" s="321"/>
      <c r="J911" s="321"/>
      <c r="K911" s="307">
        <f t="shared" si="899"/>
        <v>0</v>
      </c>
      <c r="L911" s="321"/>
      <c r="M911" s="321"/>
      <c r="N911" s="321"/>
      <c r="O911" s="321"/>
      <c r="P911" s="321"/>
      <c r="Q911" s="321"/>
      <c r="R911" s="307">
        <f t="shared" si="900"/>
        <v>0</v>
      </c>
      <c r="S911" s="321"/>
      <c r="T911" s="321"/>
      <c r="U911" s="321"/>
      <c r="V911" s="321"/>
      <c r="W911" s="321"/>
      <c r="X911" s="321"/>
      <c r="Y911" s="321"/>
      <c r="Z911" s="321"/>
      <c r="AA911" s="323">
        <f t="shared" si="1045"/>
        <v>0</v>
      </c>
      <c r="AB911" s="323">
        <f t="shared" si="902"/>
        <v>0</v>
      </c>
      <c r="AC911" s="118" t="e">
        <f t="shared" si="903"/>
        <v>#DIV/0!</v>
      </c>
    </row>
    <row r="912" spans="1:29" s="21" customFormat="1" hidden="1" x14ac:dyDescent="0.2">
      <c r="A912" s="95"/>
      <c r="B912" s="286" t="s">
        <v>965</v>
      </c>
      <c r="C912" s="287" t="s">
        <v>1798</v>
      </c>
      <c r="D912" s="321">
        <v>0</v>
      </c>
      <c r="E912" s="387">
        <f>SUM('ADICIONES  2018'!C912:E912)</f>
        <v>0</v>
      </c>
      <c r="F912" s="321"/>
      <c r="G912" s="321"/>
      <c r="H912" s="321"/>
      <c r="I912" s="321"/>
      <c r="J912" s="321"/>
      <c r="K912" s="307">
        <f t="shared" si="899"/>
        <v>0</v>
      </c>
      <c r="L912" s="321"/>
      <c r="M912" s="321"/>
      <c r="N912" s="321"/>
      <c r="O912" s="321"/>
      <c r="P912" s="321"/>
      <c r="Q912" s="321"/>
      <c r="R912" s="307">
        <f t="shared" si="900"/>
        <v>0</v>
      </c>
      <c r="S912" s="321"/>
      <c r="T912" s="321"/>
      <c r="U912" s="321"/>
      <c r="V912" s="321"/>
      <c r="W912" s="321"/>
      <c r="X912" s="321"/>
      <c r="Y912" s="321"/>
      <c r="Z912" s="321"/>
      <c r="AA912" s="323">
        <f t="shared" si="1045"/>
        <v>0</v>
      </c>
      <c r="AB912" s="323">
        <f t="shared" si="902"/>
        <v>0</v>
      </c>
      <c r="AC912" s="118" t="e">
        <f t="shared" si="903"/>
        <v>#DIV/0!</v>
      </c>
    </row>
    <row r="913" spans="1:29" s="21" customFormat="1" hidden="1" x14ac:dyDescent="0.2">
      <c r="A913" s="95"/>
      <c r="B913" s="286" t="s">
        <v>965</v>
      </c>
      <c r="C913" s="287" t="s">
        <v>1002</v>
      </c>
      <c r="D913" s="321">
        <v>0</v>
      </c>
      <c r="E913" s="387">
        <f>SUM('ADICIONES  2018'!C913:E913)</f>
        <v>0</v>
      </c>
      <c r="F913" s="321"/>
      <c r="G913" s="321"/>
      <c r="H913" s="321"/>
      <c r="I913" s="321"/>
      <c r="J913" s="321"/>
      <c r="K913" s="307">
        <f t="shared" si="899"/>
        <v>0</v>
      </c>
      <c r="L913" s="321"/>
      <c r="M913" s="321"/>
      <c r="N913" s="321"/>
      <c r="O913" s="321"/>
      <c r="P913" s="321"/>
      <c r="Q913" s="321"/>
      <c r="R913" s="307">
        <f t="shared" si="900"/>
        <v>0</v>
      </c>
      <c r="S913" s="321"/>
      <c r="T913" s="321"/>
      <c r="U913" s="321"/>
      <c r="V913" s="321"/>
      <c r="W913" s="321"/>
      <c r="X913" s="321"/>
      <c r="Y913" s="321"/>
      <c r="Z913" s="321"/>
      <c r="AA913" s="323">
        <f t="shared" si="1045"/>
        <v>0</v>
      </c>
      <c r="AB913" s="323">
        <f t="shared" si="902"/>
        <v>0</v>
      </c>
      <c r="AC913" s="118" t="e">
        <f t="shared" si="903"/>
        <v>#DIV/0!</v>
      </c>
    </row>
    <row r="914" spans="1:29" s="21" customFormat="1" hidden="1" x14ac:dyDescent="0.2">
      <c r="A914" s="95"/>
      <c r="B914" s="286" t="s">
        <v>965</v>
      </c>
      <c r="C914" s="287" t="s">
        <v>1002</v>
      </c>
      <c r="D914" s="321">
        <v>0</v>
      </c>
      <c r="E914" s="387">
        <f>SUM('ADICIONES  2018'!C914:E914)</f>
        <v>0</v>
      </c>
      <c r="F914" s="321"/>
      <c r="G914" s="321"/>
      <c r="H914" s="321"/>
      <c r="I914" s="321"/>
      <c r="J914" s="321"/>
      <c r="K914" s="307">
        <f t="shared" si="899"/>
        <v>0</v>
      </c>
      <c r="L914" s="321"/>
      <c r="M914" s="321"/>
      <c r="N914" s="321"/>
      <c r="O914" s="321"/>
      <c r="P914" s="321"/>
      <c r="Q914" s="321"/>
      <c r="R914" s="307">
        <f t="shared" si="900"/>
        <v>0</v>
      </c>
      <c r="S914" s="321"/>
      <c r="T914" s="321"/>
      <c r="U914" s="321"/>
      <c r="V914" s="321"/>
      <c r="W914" s="321"/>
      <c r="X914" s="321"/>
      <c r="Y914" s="321"/>
      <c r="Z914" s="321"/>
      <c r="AA914" s="323">
        <f t="shared" si="1045"/>
        <v>0</v>
      </c>
      <c r="AB914" s="323">
        <f t="shared" si="902"/>
        <v>0</v>
      </c>
      <c r="AC914" s="118" t="e">
        <f t="shared" si="903"/>
        <v>#DIV/0!</v>
      </c>
    </row>
    <row r="915" spans="1:29" s="21" customFormat="1" hidden="1" x14ac:dyDescent="0.2">
      <c r="A915" s="95"/>
      <c r="B915" s="286" t="s">
        <v>965</v>
      </c>
      <c r="C915" s="287" t="s">
        <v>1002</v>
      </c>
      <c r="D915" s="321">
        <v>0</v>
      </c>
      <c r="E915" s="387">
        <f>SUM('ADICIONES  2018'!C915:E915)</f>
        <v>0</v>
      </c>
      <c r="F915" s="321"/>
      <c r="G915" s="321"/>
      <c r="H915" s="321"/>
      <c r="I915" s="321"/>
      <c r="J915" s="321"/>
      <c r="K915" s="307">
        <f t="shared" si="899"/>
        <v>0</v>
      </c>
      <c r="L915" s="321"/>
      <c r="M915" s="321"/>
      <c r="N915" s="321"/>
      <c r="O915" s="321"/>
      <c r="P915" s="321"/>
      <c r="Q915" s="321"/>
      <c r="R915" s="307">
        <f t="shared" si="900"/>
        <v>0</v>
      </c>
      <c r="S915" s="321"/>
      <c r="T915" s="321"/>
      <c r="U915" s="321"/>
      <c r="V915" s="321"/>
      <c r="W915" s="321"/>
      <c r="X915" s="321"/>
      <c r="Y915" s="321"/>
      <c r="Z915" s="321"/>
      <c r="AA915" s="323">
        <f t="shared" si="1045"/>
        <v>0</v>
      </c>
      <c r="AB915" s="323">
        <f t="shared" si="902"/>
        <v>0</v>
      </c>
      <c r="AC915" s="118" t="e">
        <f t="shared" si="903"/>
        <v>#DIV/0!</v>
      </c>
    </row>
    <row r="916" spans="1:29" s="21" customFormat="1" hidden="1" x14ac:dyDescent="0.2">
      <c r="A916" s="95"/>
      <c r="B916" s="286" t="s">
        <v>965</v>
      </c>
      <c r="C916" s="287" t="s">
        <v>1002</v>
      </c>
      <c r="D916" s="321">
        <v>0</v>
      </c>
      <c r="E916" s="387">
        <f>SUM('ADICIONES  2018'!C916:E916)</f>
        <v>0</v>
      </c>
      <c r="F916" s="321"/>
      <c r="G916" s="321"/>
      <c r="H916" s="321"/>
      <c r="I916" s="321"/>
      <c r="J916" s="321"/>
      <c r="K916" s="307">
        <f t="shared" si="899"/>
        <v>0</v>
      </c>
      <c r="L916" s="321"/>
      <c r="M916" s="321"/>
      <c r="N916" s="321"/>
      <c r="O916" s="321"/>
      <c r="P916" s="321"/>
      <c r="Q916" s="321"/>
      <c r="R916" s="307">
        <f t="shared" si="900"/>
        <v>0</v>
      </c>
      <c r="S916" s="321"/>
      <c r="T916" s="321"/>
      <c r="U916" s="321"/>
      <c r="V916" s="321"/>
      <c r="W916" s="321"/>
      <c r="X916" s="321"/>
      <c r="Y916" s="321"/>
      <c r="Z916" s="321"/>
      <c r="AA916" s="323">
        <f t="shared" si="1045"/>
        <v>0</v>
      </c>
      <c r="AB916" s="323">
        <f t="shared" si="902"/>
        <v>0</v>
      </c>
      <c r="AC916" s="118" t="e">
        <f t="shared" si="903"/>
        <v>#DIV/0!</v>
      </c>
    </row>
    <row r="917" spans="1:29" s="21" customFormat="1" hidden="1" x14ac:dyDescent="0.2">
      <c r="A917" s="95"/>
      <c r="B917" s="286" t="s">
        <v>965</v>
      </c>
      <c r="C917" s="287" t="s">
        <v>1798</v>
      </c>
      <c r="D917" s="321">
        <v>0</v>
      </c>
      <c r="E917" s="387">
        <f>SUM('ADICIONES  2018'!C917:E917)</f>
        <v>0</v>
      </c>
      <c r="F917" s="321"/>
      <c r="G917" s="321"/>
      <c r="H917" s="321"/>
      <c r="I917" s="321"/>
      <c r="J917" s="321"/>
      <c r="K917" s="307">
        <f t="shared" si="899"/>
        <v>0</v>
      </c>
      <c r="L917" s="321"/>
      <c r="M917" s="321"/>
      <c r="N917" s="321"/>
      <c r="O917" s="321"/>
      <c r="P917" s="321"/>
      <c r="Q917" s="321"/>
      <c r="R917" s="307">
        <f t="shared" si="900"/>
        <v>0</v>
      </c>
      <c r="S917" s="321"/>
      <c r="T917" s="321"/>
      <c r="U917" s="321"/>
      <c r="V917" s="321"/>
      <c r="W917" s="321"/>
      <c r="X917" s="321"/>
      <c r="Y917" s="321"/>
      <c r="Z917" s="321"/>
      <c r="AA917" s="323">
        <f t="shared" si="1045"/>
        <v>0</v>
      </c>
      <c r="AB917" s="323">
        <f t="shared" si="902"/>
        <v>0</v>
      </c>
      <c r="AC917" s="118" t="e">
        <f t="shared" si="903"/>
        <v>#DIV/0!</v>
      </c>
    </row>
    <row r="918" spans="1:29" s="21" customFormat="1" hidden="1" x14ac:dyDescent="0.2">
      <c r="A918" s="95"/>
      <c r="B918" s="286" t="s">
        <v>965</v>
      </c>
      <c r="C918" s="287" t="s">
        <v>1798</v>
      </c>
      <c r="D918" s="321">
        <v>0</v>
      </c>
      <c r="E918" s="387">
        <f>SUM('ADICIONES  2018'!C918:E918)</f>
        <v>0</v>
      </c>
      <c r="F918" s="321"/>
      <c r="G918" s="321"/>
      <c r="H918" s="321"/>
      <c r="I918" s="321"/>
      <c r="J918" s="321"/>
      <c r="K918" s="307">
        <f t="shared" si="899"/>
        <v>0</v>
      </c>
      <c r="L918" s="321"/>
      <c r="M918" s="321"/>
      <c r="N918" s="321"/>
      <c r="O918" s="321"/>
      <c r="P918" s="321"/>
      <c r="Q918" s="321"/>
      <c r="R918" s="307">
        <f t="shared" si="900"/>
        <v>0</v>
      </c>
      <c r="S918" s="321"/>
      <c r="T918" s="321"/>
      <c r="U918" s="321"/>
      <c r="V918" s="321"/>
      <c r="W918" s="321"/>
      <c r="X918" s="321"/>
      <c r="Y918" s="321"/>
      <c r="Z918" s="321"/>
      <c r="AA918" s="323">
        <f t="shared" si="1045"/>
        <v>0</v>
      </c>
      <c r="AB918" s="323">
        <f t="shared" si="902"/>
        <v>0</v>
      </c>
      <c r="AC918" s="118" t="e">
        <f t="shared" si="903"/>
        <v>#DIV/0!</v>
      </c>
    </row>
    <row r="919" spans="1:29" s="21" customFormat="1" hidden="1" x14ac:dyDescent="0.2">
      <c r="A919" s="95"/>
      <c r="B919" s="286" t="s">
        <v>967</v>
      </c>
      <c r="C919" s="287" t="s">
        <v>1799</v>
      </c>
      <c r="D919" s="321">
        <v>0</v>
      </c>
      <c r="E919" s="387">
        <f>SUM('ADICIONES  2018'!C919:E919)</f>
        <v>0</v>
      </c>
      <c r="F919" s="321"/>
      <c r="G919" s="321"/>
      <c r="H919" s="321"/>
      <c r="I919" s="321"/>
      <c r="J919" s="321"/>
      <c r="K919" s="307">
        <f t="shared" si="899"/>
        <v>0</v>
      </c>
      <c r="L919" s="321"/>
      <c r="M919" s="321"/>
      <c r="N919" s="321"/>
      <c r="O919" s="321"/>
      <c r="P919" s="321"/>
      <c r="Q919" s="321"/>
      <c r="R919" s="307">
        <f t="shared" si="900"/>
        <v>0</v>
      </c>
      <c r="S919" s="321"/>
      <c r="T919" s="321"/>
      <c r="U919" s="321"/>
      <c r="V919" s="321"/>
      <c r="W919" s="321"/>
      <c r="X919" s="321"/>
      <c r="Y919" s="321"/>
      <c r="Z919" s="321"/>
      <c r="AA919" s="323">
        <f t="shared" si="1045"/>
        <v>0</v>
      </c>
      <c r="AB919" s="323">
        <f t="shared" si="902"/>
        <v>0</v>
      </c>
      <c r="AC919" s="118" t="e">
        <f t="shared" si="903"/>
        <v>#DIV/0!</v>
      </c>
    </row>
    <row r="920" spans="1:29" s="21" customFormat="1" hidden="1" x14ac:dyDescent="0.2">
      <c r="A920" s="95"/>
      <c r="B920" s="286" t="s">
        <v>967</v>
      </c>
      <c r="C920" s="287" t="s">
        <v>1797</v>
      </c>
      <c r="D920" s="321">
        <v>0</v>
      </c>
      <c r="E920" s="387">
        <f>SUM('ADICIONES  2018'!C920:E920)</f>
        <v>0</v>
      </c>
      <c r="F920" s="321"/>
      <c r="G920" s="321"/>
      <c r="H920" s="321"/>
      <c r="I920" s="321"/>
      <c r="J920" s="321"/>
      <c r="K920" s="307">
        <f t="shared" si="899"/>
        <v>0</v>
      </c>
      <c r="L920" s="321"/>
      <c r="M920" s="321"/>
      <c r="N920" s="321"/>
      <c r="O920" s="321"/>
      <c r="P920" s="321"/>
      <c r="Q920" s="321"/>
      <c r="R920" s="307">
        <f t="shared" si="900"/>
        <v>0</v>
      </c>
      <c r="S920" s="321"/>
      <c r="T920" s="321"/>
      <c r="U920" s="321"/>
      <c r="V920" s="321"/>
      <c r="W920" s="321"/>
      <c r="X920" s="321"/>
      <c r="Y920" s="321"/>
      <c r="Z920" s="321"/>
      <c r="AA920" s="323">
        <f t="shared" si="1045"/>
        <v>0</v>
      </c>
      <c r="AB920" s="323">
        <f t="shared" si="902"/>
        <v>0</v>
      </c>
      <c r="AC920" s="118" t="e">
        <f t="shared" si="903"/>
        <v>#DIV/0!</v>
      </c>
    </row>
    <row r="921" spans="1:29" s="21" customFormat="1" x14ac:dyDescent="0.2">
      <c r="A921" s="95"/>
      <c r="B921" s="286" t="s">
        <v>967</v>
      </c>
      <c r="C921" s="287" t="s">
        <v>1797</v>
      </c>
      <c r="D921" s="321">
        <v>0</v>
      </c>
      <c r="E921" s="387">
        <f>SUM('ADICIONES  2018'!C921:E921)</f>
        <v>0</v>
      </c>
      <c r="F921" s="321"/>
      <c r="G921" s="321"/>
      <c r="H921" s="321"/>
      <c r="I921" s="321"/>
      <c r="J921" s="321"/>
      <c r="K921" s="307">
        <f t="shared" si="899"/>
        <v>0</v>
      </c>
      <c r="L921" s="321"/>
      <c r="M921" s="321">
        <v>17524000000</v>
      </c>
      <c r="N921" s="321"/>
      <c r="O921" s="321"/>
      <c r="P921" s="321"/>
      <c r="Q921" s="321"/>
      <c r="R921" s="307">
        <f t="shared" si="900"/>
        <v>17524000000</v>
      </c>
      <c r="S921" s="321"/>
      <c r="T921" s="321"/>
      <c r="U921" s="321"/>
      <c r="V921" s="321"/>
      <c r="W921" s="321"/>
      <c r="X921" s="321"/>
      <c r="Y921" s="321"/>
      <c r="Z921" s="321"/>
      <c r="AA921" s="323">
        <f t="shared" si="1045"/>
        <v>0</v>
      </c>
      <c r="AB921" s="323">
        <f t="shared" si="902"/>
        <v>17524000000</v>
      </c>
      <c r="AC921" s="118">
        <v>0</v>
      </c>
    </row>
    <row r="922" spans="1:29" s="21" customFormat="1" hidden="1" x14ac:dyDescent="0.2">
      <c r="A922" s="95"/>
      <c r="B922" s="286" t="s">
        <v>967</v>
      </c>
      <c r="C922" s="287" t="s">
        <v>1797</v>
      </c>
      <c r="D922" s="321">
        <v>0</v>
      </c>
      <c r="E922" s="387">
        <f>SUM('ADICIONES  2018'!C922:E922)</f>
        <v>0</v>
      </c>
      <c r="F922" s="321"/>
      <c r="G922" s="321"/>
      <c r="H922" s="321"/>
      <c r="I922" s="321"/>
      <c r="J922" s="321"/>
      <c r="K922" s="307">
        <f t="shared" si="899"/>
        <v>0</v>
      </c>
      <c r="L922" s="321"/>
      <c r="M922" s="321"/>
      <c r="N922" s="321"/>
      <c r="O922" s="321"/>
      <c r="P922" s="321"/>
      <c r="Q922" s="321"/>
      <c r="R922" s="307">
        <f t="shared" si="900"/>
        <v>0</v>
      </c>
      <c r="S922" s="321"/>
      <c r="T922" s="321"/>
      <c r="U922" s="321"/>
      <c r="V922" s="321"/>
      <c r="W922" s="321"/>
      <c r="X922" s="321"/>
      <c r="Y922" s="321"/>
      <c r="Z922" s="321"/>
      <c r="AA922" s="323">
        <f t="shared" si="1045"/>
        <v>0</v>
      </c>
      <c r="AB922" s="323">
        <f t="shared" si="902"/>
        <v>0</v>
      </c>
      <c r="AC922" s="118" t="e">
        <f t="shared" si="903"/>
        <v>#DIV/0!</v>
      </c>
    </row>
    <row r="923" spans="1:29" s="21" customFormat="1" hidden="1" x14ac:dyDescent="0.2">
      <c r="A923" s="95"/>
      <c r="B923" s="286" t="s">
        <v>967</v>
      </c>
      <c r="C923" s="287" t="s">
        <v>1797</v>
      </c>
      <c r="D923" s="321">
        <v>0</v>
      </c>
      <c r="E923" s="387">
        <f>SUM('ADICIONES  2018'!C923:E923)</f>
        <v>0</v>
      </c>
      <c r="F923" s="321"/>
      <c r="G923" s="321"/>
      <c r="H923" s="321"/>
      <c r="I923" s="321"/>
      <c r="J923" s="321"/>
      <c r="K923" s="307">
        <f t="shared" si="899"/>
        <v>0</v>
      </c>
      <c r="L923" s="321"/>
      <c r="M923" s="321"/>
      <c r="N923" s="321"/>
      <c r="O923" s="321"/>
      <c r="P923" s="321"/>
      <c r="Q923" s="321"/>
      <c r="R923" s="307">
        <f t="shared" si="900"/>
        <v>0</v>
      </c>
      <c r="S923" s="321"/>
      <c r="T923" s="321"/>
      <c r="U923" s="321"/>
      <c r="V923" s="321"/>
      <c r="W923" s="321"/>
      <c r="X923" s="321"/>
      <c r="Y923" s="321"/>
      <c r="Z923" s="321"/>
      <c r="AA923" s="323">
        <f t="shared" si="1045"/>
        <v>0</v>
      </c>
      <c r="AB923" s="323">
        <f t="shared" si="902"/>
        <v>0</v>
      </c>
      <c r="AC923" s="118" t="e">
        <f t="shared" si="903"/>
        <v>#DIV/0!</v>
      </c>
    </row>
    <row r="924" spans="1:29" s="21" customFormat="1" hidden="1" x14ac:dyDescent="0.2">
      <c r="A924" s="95"/>
      <c r="B924" s="286" t="s">
        <v>967</v>
      </c>
      <c r="C924" s="287" t="s">
        <v>1773</v>
      </c>
      <c r="D924" s="321">
        <v>0</v>
      </c>
      <c r="E924" s="387">
        <f>SUM('ADICIONES  2018'!C924:E924)</f>
        <v>0</v>
      </c>
      <c r="F924" s="321"/>
      <c r="G924" s="321"/>
      <c r="H924" s="321"/>
      <c r="I924" s="321"/>
      <c r="J924" s="321"/>
      <c r="K924" s="307">
        <f t="shared" si="899"/>
        <v>0</v>
      </c>
      <c r="L924" s="321"/>
      <c r="M924" s="321"/>
      <c r="N924" s="321"/>
      <c r="O924" s="321"/>
      <c r="P924" s="321"/>
      <c r="Q924" s="321"/>
      <c r="R924" s="307">
        <f t="shared" si="900"/>
        <v>0</v>
      </c>
      <c r="S924" s="321"/>
      <c r="T924" s="321"/>
      <c r="U924" s="321"/>
      <c r="V924" s="321"/>
      <c r="W924" s="321"/>
      <c r="X924" s="321"/>
      <c r="Y924" s="321"/>
      <c r="Z924" s="321"/>
      <c r="AA924" s="323">
        <f t="shared" si="1045"/>
        <v>0</v>
      </c>
      <c r="AB924" s="323">
        <f t="shared" si="902"/>
        <v>0</v>
      </c>
      <c r="AC924" s="118" t="e">
        <f t="shared" si="903"/>
        <v>#DIV/0!</v>
      </c>
    </row>
    <row r="925" spans="1:29" s="21" customFormat="1" hidden="1" x14ac:dyDescent="0.2">
      <c r="A925" s="95"/>
      <c r="B925" s="286" t="s">
        <v>967</v>
      </c>
      <c r="C925" s="287" t="s">
        <v>1797</v>
      </c>
      <c r="D925" s="321">
        <v>0</v>
      </c>
      <c r="E925" s="387">
        <f>SUM('ADICIONES  2018'!C925:E925)</f>
        <v>0</v>
      </c>
      <c r="F925" s="321"/>
      <c r="G925" s="321"/>
      <c r="H925" s="321"/>
      <c r="I925" s="321"/>
      <c r="J925" s="321"/>
      <c r="K925" s="307">
        <f t="shared" si="899"/>
        <v>0</v>
      </c>
      <c r="L925" s="321"/>
      <c r="M925" s="321"/>
      <c r="N925" s="321"/>
      <c r="O925" s="321"/>
      <c r="P925" s="321"/>
      <c r="Q925" s="321"/>
      <c r="R925" s="307">
        <f t="shared" si="900"/>
        <v>0</v>
      </c>
      <c r="S925" s="321"/>
      <c r="T925" s="321"/>
      <c r="U925" s="321"/>
      <c r="V925" s="321"/>
      <c r="W925" s="321"/>
      <c r="X925" s="321"/>
      <c r="Y925" s="321"/>
      <c r="Z925" s="321"/>
      <c r="AA925" s="323">
        <f t="shared" si="1045"/>
        <v>0</v>
      </c>
      <c r="AB925" s="323">
        <f t="shared" si="902"/>
        <v>0</v>
      </c>
      <c r="AC925" s="118" t="e">
        <f t="shared" si="903"/>
        <v>#DIV/0!</v>
      </c>
    </row>
    <row r="926" spans="1:29" s="21" customFormat="1" hidden="1" x14ac:dyDescent="0.2">
      <c r="A926" s="95"/>
      <c r="B926" s="286" t="s">
        <v>967</v>
      </c>
      <c r="C926" s="287" t="s">
        <v>1797</v>
      </c>
      <c r="D926" s="321">
        <v>0</v>
      </c>
      <c r="E926" s="387">
        <f>SUM('ADICIONES  2018'!C926:E926)</f>
        <v>0</v>
      </c>
      <c r="F926" s="321"/>
      <c r="G926" s="321"/>
      <c r="H926" s="321"/>
      <c r="I926" s="321"/>
      <c r="J926" s="321"/>
      <c r="K926" s="307">
        <f t="shared" si="899"/>
        <v>0</v>
      </c>
      <c r="L926" s="321"/>
      <c r="M926" s="321"/>
      <c r="N926" s="321"/>
      <c r="O926" s="321"/>
      <c r="P926" s="321"/>
      <c r="Q926" s="321"/>
      <c r="R926" s="307">
        <f t="shared" si="900"/>
        <v>0</v>
      </c>
      <c r="S926" s="321"/>
      <c r="T926" s="321"/>
      <c r="U926" s="321"/>
      <c r="V926" s="321"/>
      <c r="W926" s="321"/>
      <c r="X926" s="321"/>
      <c r="Y926" s="321"/>
      <c r="Z926" s="321"/>
      <c r="AA926" s="323">
        <f t="shared" si="1045"/>
        <v>0</v>
      </c>
      <c r="AB926" s="323">
        <f t="shared" si="902"/>
        <v>0</v>
      </c>
      <c r="AC926" s="118" t="e">
        <f t="shared" si="903"/>
        <v>#DIV/0!</v>
      </c>
    </row>
    <row r="927" spans="1:29" s="21" customFormat="1" hidden="1" x14ac:dyDescent="0.2">
      <c r="A927" s="95"/>
      <c r="B927" s="286" t="s">
        <v>969</v>
      </c>
      <c r="C927" s="287" t="s">
        <v>1773</v>
      </c>
      <c r="D927" s="321">
        <v>0</v>
      </c>
      <c r="E927" s="387">
        <f>SUM('ADICIONES  2018'!C927:E927)</f>
        <v>0</v>
      </c>
      <c r="F927" s="321"/>
      <c r="G927" s="321"/>
      <c r="H927" s="321"/>
      <c r="I927" s="321"/>
      <c r="J927" s="321"/>
      <c r="K927" s="307">
        <f t="shared" si="899"/>
        <v>0</v>
      </c>
      <c r="L927" s="321"/>
      <c r="M927" s="321"/>
      <c r="N927" s="321"/>
      <c r="O927" s="321"/>
      <c r="P927" s="321"/>
      <c r="Q927" s="321"/>
      <c r="R927" s="307">
        <f t="shared" si="900"/>
        <v>0</v>
      </c>
      <c r="S927" s="321"/>
      <c r="T927" s="321"/>
      <c r="U927" s="321"/>
      <c r="V927" s="321"/>
      <c r="W927" s="321"/>
      <c r="X927" s="321"/>
      <c r="Y927" s="321"/>
      <c r="Z927" s="321"/>
      <c r="AA927" s="323">
        <f t="shared" si="1045"/>
        <v>0</v>
      </c>
      <c r="AB927" s="323">
        <f t="shared" si="902"/>
        <v>0</v>
      </c>
      <c r="AC927" s="118" t="e">
        <f t="shared" si="903"/>
        <v>#DIV/0!</v>
      </c>
    </row>
    <row r="928" spans="1:29" s="21" customFormat="1" hidden="1" x14ac:dyDescent="0.2">
      <c r="A928" s="95"/>
      <c r="B928" s="286" t="s">
        <v>969</v>
      </c>
      <c r="C928" s="287" t="s">
        <v>1773</v>
      </c>
      <c r="D928" s="321">
        <v>0</v>
      </c>
      <c r="E928" s="387">
        <f>SUM('ADICIONES  2018'!C928:E928)</f>
        <v>0</v>
      </c>
      <c r="F928" s="321"/>
      <c r="G928" s="321"/>
      <c r="H928" s="321"/>
      <c r="I928" s="321"/>
      <c r="J928" s="321"/>
      <c r="K928" s="307">
        <f t="shared" si="899"/>
        <v>0</v>
      </c>
      <c r="L928" s="321"/>
      <c r="M928" s="321"/>
      <c r="N928" s="321"/>
      <c r="O928" s="321"/>
      <c r="P928" s="321"/>
      <c r="Q928" s="321"/>
      <c r="R928" s="307">
        <f t="shared" si="900"/>
        <v>0</v>
      </c>
      <c r="S928" s="321"/>
      <c r="T928" s="321"/>
      <c r="U928" s="321"/>
      <c r="V928" s="321"/>
      <c r="W928" s="321"/>
      <c r="X928" s="321"/>
      <c r="Y928" s="321"/>
      <c r="Z928" s="321"/>
      <c r="AA928" s="323">
        <f t="shared" si="1045"/>
        <v>0</v>
      </c>
      <c r="AB928" s="323">
        <f t="shared" si="902"/>
        <v>0</v>
      </c>
      <c r="AC928" s="118" t="e">
        <f t="shared" si="903"/>
        <v>#DIV/0!</v>
      </c>
    </row>
    <row r="929" spans="1:29" s="21" customFormat="1" hidden="1" x14ac:dyDescent="0.2">
      <c r="A929" s="95"/>
      <c r="B929" s="286" t="s">
        <v>971</v>
      </c>
      <c r="C929" s="287" t="s">
        <v>1002</v>
      </c>
      <c r="D929" s="321">
        <v>0</v>
      </c>
      <c r="E929" s="387">
        <f>SUM('ADICIONES  2018'!C929:E929)</f>
        <v>0</v>
      </c>
      <c r="F929" s="321"/>
      <c r="G929" s="321"/>
      <c r="H929" s="321"/>
      <c r="I929" s="321"/>
      <c r="J929" s="321"/>
      <c r="K929" s="307">
        <f t="shared" si="899"/>
        <v>0</v>
      </c>
      <c r="L929" s="321"/>
      <c r="M929" s="321"/>
      <c r="N929" s="321"/>
      <c r="O929" s="321"/>
      <c r="P929" s="321"/>
      <c r="Q929" s="321"/>
      <c r="R929" s="307">
        <f t="shared" si="900"/>
        <v>0</v>
      </c>
      <c r="S929" s="321"/>
      <c r="T929" s="321"/>
      <c r="U929" s="321"/>
      <c r="V929" s="321"/>
      <c r="W929" s="321"/>
      <c r="X929" s="321"/>
      <c r="Y929" s="321"/>
      <c r="Z929" s="321"/>
      <c r="AA929" s="323">
        <f t="shared" si="1045"/>
        <v>0</v>
      </c>
      <c r="AB929" s="323">
        <f t="shared" si="902"/>
        <v>0</v>
      </c>
      <c r="AC929" s="118" t="e">
        <f t="shared" si="903"/>
        <v>#DIV/0!</v>
      </c>
    </row>
    <row r="930" spans="1:29" s="21" customFormat="1" hidden="1" x14ac:dyDescent="0.2">
      <c r="A930" s="95"/>
      <c r="B930" s="286" t="s">
        <v>971</v>
      </c>
      <c r="C930" s="287" t="s">
        <v>1002</v>
      </c>
      <c r="D930" s="321">
        <v>0</v>
      </c>
      <c r="E930" s="387">
        <f>SUM('ADICIONES  2018'!C930:E930)</f>
        <v>0</v>
      </c>
      <c r="F930" s="321"/>
      <c r="G930" s="321"/>
      <c r="H930" s="321"/>
      <c r="I930" s="321"/>
      <c r="J930" s="321"/>
      <c r="K930" s="307">
        <f t="shared" si="899"/>
        <v>0</v>
      </c>
      <c r="L930" s="321"/>
      <c r="M930" s="321"/>
      <c r="N930" s="321"/>
      <c r="O930" s="321"/>
      <c r="P930" s="321"/>
      <c r="Q930" s="321"/>
      <c r="R930" s="307">
        <f t="shared" si="900"/>
        <v>0</v>
      </c>
      <c r="S930" s="321"/>
      <c r="T930" s="321"/>
      <c r="U930" s="321"/>
      <c r="V930" s="321"/>
      <c r="W930" s="321"/>
      <c r="X930" s="321"/>
      <c r="Y930" s="321"/>
      <c r="Z930" s="321"/>
      <c r="AA930" s="323">
        <f t="shared" si="1045"/>
        <v>0</v>
      </c>
      <c r="AB930" s="323">
        <f t="shared" si="902"/>
        <v>0</v>
      </c>
      <c r="AC930" s="118" t="e">
        <f t="shared" si="903"/>
        <v>#DIV/0!</v>
      </c>
    </row>
    <row r="931" spans="1:29" s="21" customFormat="1" hidden="1" x14ac:dyDescent="0.2">
      <c r="A931" s="95"/>
      <c r="B931" s="286" t="s">
        <v>971</v>
      </c>
      <c r="C931" s="287" t="s">
        <v>1002</v>
      </c>
      <c r="D931" s="321">
        <v>0</v>
      </c>
      <c r="E931" s="387">
        <f>SUM('ADICIONES  2018'!C931:E931)</f>
        <v>0</v>
      </c>
      <c r="F931" s="321"/>
      <c r="G931" s="321"/>
      <c r="H931" s="321"/>
      <c r="I931" s="321"/>
      <c r="J931" s="321"/>
      <c r="K931" s="307">
        <f t="shared" si="899"/>
        <v>0</v>
      </c>
      <c r="L931" s="321"/>
      <c r="M931" s="321"/>
      <c r="N931" s="321"/>
      <c r="O931" s="321"/>
      <c r="P931" s="321"/>
      <c r="Q931" s="321"/>
      <c r="R931" s="307">
        <f t="shared" si="900"/>
        <v>0</v>
      </c>
      <c r="S931" s="321"/>
      <c r="T931" s="321"/>
      <c r="U931" s="321"/>
      <c r="V931" s="321"/>
      <c r="W931" s="321"/>
      <c r="X931" s="321"/>
      <c r="Y931" s="321"/>
      <c r="Z931" s="321"/>
      <c r="AA931" s="323">
        <f t="shared" si="1045"/>
        <v>0</v>
      </c>
      <c r="AB931" s="323">
        <f t="shared" si="902"/>
        <v>0</v>
      </c>
      <c r="AC931" s="118" t="e">
        <f t="shared" si="903"/>
        <v>#DIV/0!</v>
      </c>
    </row>
    <row r="932" spans="1:29" s="21" customFormat="1" hidden="1" x14ac:dyDescent="0.2">
      <c r="A932" s="95"/>
      <c r="B932" s="286" t="s">
        <v>971</v>
      </c>
      <c r="C932" s="287" t="s">
        <v>1002</v>
      </c>
      <c r="D932" s="321">
        <v>0</v>
      </c>
      <c r="E932" s="387">
        <f>SUM('ADICIONES  2018'!C932:E932)</f>
        <v>0</v>
      </c>
      <c r="F932" s="321"/>
      <c r="G932" s="321"/>
      <c r="H932" s="321"/>
      <c r="I932" s="321"/>
      <c r="J932" s="321"/>
      <c r="K932" s="307">
        <f t="shared" si="899"/>
        <v>0</v>
      </c>
      <c r="L932" s="321"/>
      <c r="M932" s="321"/>
      <c r="N932" s="321"/>
      <c r="O932" s="321"/>
      <c r="P932" s="321"/>
      <c r="Q932" s="321"/>
      <c r="R932" s="307">
        <f t="shared" si="900"/>
        <v>0</v>
      </c>
      <c r="S932" s="321"/>
      <c r="T932" s="321"/>
      <c r="U932" s="321"/>
      <c r="V932" s="321"/>
      <c r="W932" s="321"/>
      <c r="X932" s="321"/>
      <c r="Y932" s="321"/>
      <c r="Z932" s="321"/>
      <c r="AA932" s="323">
        <f t="shared" si="1045"/>
        <v>0</v>
      </c>
      <c r="AB932" s="323">
        <f t="shared" si="902"/>
        <v>0</v>
      </c>
      <c r="AC932" s="118" t="e">
        <f t="shared" si="903"/>
        <v>#DIV/0!</v>
      </c>
    </row>
    <row r="933" spans="1:29" s="21" customFormat="1" hidden="1" x14ac:dyDescent="0.2">
      <c r="A933" s="95"/>
      <c r="B933" s="116" t="s">
        <v>971</v>
      </c>
      <c r="C933" s="117" t="s">
        <v>1002</v>
      </c>
      <c r="D933" s="321">
        <v>0</v>
      </c>
      <c r="E933" s="387">
        <f>SUM('ADICIONES  2018'!C933:E933)</f>
        <v>0</v>
      </c>
      <c r="F933" s="321"/>
      <c r="G933" s="321"/>
      <c r="H933" s="321"/>
      <c r="I933" s="321"/>
      <c r="J933" s="321"/>
      <c r="K933" s="307">
        <f t="shared" si="899"/>
        <v>0</v>
      </c>
      <c r="L933" s="321"/>
      <c r="M933" s="321"/>
      <c r="N933" s="321"/>
      <c r="O933" s="321"/>
      <c r="P933" s="321"/>
      <c r="Q933" s="321"/>
      <c r="R933" s="307">
        <f t="shared" si="900"/>
        <v>0</v>
      </c>
      <c r="S933" s="321"/>
      <c r="T933" s="321"/>
      <c r="U933" s="321"/>
      <c r="V933" s="321"/>
      <c r="W933" s="321"/>
      <c r="X933" s="321"/>
      <c r="Y933" s="321"/>
      <c r="Z933" s="321"/>
      <c r="AA933" s="323">
        <f t="shared" si="1045"/>
        <v>0</v>
      </c>
      <c r="AB933" s="323">
        <f t="shared" si="902"/>
        <v>0</v>
      </c>
      <c r="AC933" s="118" t="e">
        <f t="shared" si="903"/>
        <v>#DIV/0!</v>
      </c>
    </row>
    <row r="934" spans="1:29" s="21" customFormat="1" hidden="1" x14ac:dyDescent="0.2">
      <c r="A934" s="95"/>
      <c r="B934" s="116" t="s">
        <v>971</v>
      </c>
      <c r="C934" s="117" t="s">
        <v>1002</v>
      </c>
      <c r="D934" s="321">
        <v>0</v>
      </c>
      <c r="E934" s="387">
        <f>SUM('ADICIONES  2018'!C934:E934)</f>
        <v>0</v>
      </c>
      <c r="F934" s="321"/>
      <c r="G934" s="321"/>
      <c r="H934" s="321"/>
      <c r="I934" s="321"/>
      <c r="J934" s="321"/>
      <c r="K934" s="307">
        <f t="shared" si="899"/>
        <v>0</v>
      </c>
      <c r="L934" s="321"/>
      <c r="M934" s="321"/>
      <c r="N934" s="321"/>
      <c r="O934" s="321"/>
      <c r="P934" s="321"/>
      <c r="Q934" s="321"/>
      <c r="R934" s="307">
        <f t="shared" si="900"/>
        <v>0</v>
      </c>
      <c r="S934" s="321"/>
      <c r="T934" s="321"/>
      <c r="U934" s="321"/>
      <c r="V934" s="321"/>
      <c r="W934" s="321"/>
      <c r="X934" s="321"/>
      <c r="Y934" s="321"/>
      <c r="Z934" s="321"/>
      <c r="AA934" s="323">
        <f t="shared" si="1045"/>
        <v>0</v>
      </c>
      <c r="AB934" s="323">
        <f t="shared" si="902"/>
        <v>0</v>
      </c>
      <c r="AC934" s="118" t="e">
        <f t="shared" si="903"/>
        <v>#DIV/0!</v>
      </c>
    </row>
    <row r="935" spans="1:29" s="21" customFormat="1" hidden="1" x14ac:dyDescent="0.2">
      <c r="A935" s="95"/>
      <c r="B935" s="116" t="s">
        <v>971</v>
      </c>
      <c r="C935" s="117" t="s">
        <v>1002</v>
      </c>
      <c r="D935" s="321">
        <v>0</v>
      </c>
      <c r="E935" s="387">
        <f>SUM('ADICIONES  2018'!C935:E935)</f>
        <v>0</v>
      </c>
      <c r="F935" s="321"/>
      <c r="G935" s="321"/>
      <c r="H935" s="321"/>
      <c r="I935" s="321"/>
      <c r="J935" s="321"/>
      <c r="K935" s="307">
        <f t="shared" si="899"/>
        <v>0</v>
      </c>
      <c r="L935" s="321"/>
      <c r="M935" s="321"/>
      <c r="N935" s="321"/>
      <c r="O935" s="321"/>
      <c r="P935" s="321"/>
      <c r="Q935" s="321"/>
      <c r="R935" s="307">
        <f t="shared" si="900"/>
        <v>0</v>
      </c>
      <c r="S935" s="321"/>
      <c r="T935" s="321"/>
      <c r="U935" s="321"/>
      <c r="V935" s="321"/>
      <c r="W935" s="321"/>
      <c r="X935" s="321"/>
      <c r="Y935" s="321"/>
      <c r="Z935" s="321"/>
      <c r="AA935" s="323">
        <f t="shared" si="1045"/>
        <v>0</v>
      </c>
      <c r="AB935" s="323">
        <f t="shared" si="902"/>
        <v>0</v>
      </c>
      <c r="AC935" s="118" t="e">
        <f t="shared" si="903"/>
        <v>#DIV/0!</v>
      </c>
    </row>
    <row r="936" spans="1:29" s="21" customFormat="1" hidden="1" x14ac:dyDescent="0.2">
      <c r="A936" s="95"/>
      <c r="B936" s="286" t="s">
        <v>971</v>
      </c>
      <c r="C936" s="287" t="s">
        <v>1002</v>
      </c>
      <c r="D936" s="321">
        <v>0</v>
      </c>
      <c r="E936" s="387">
        <f>SUM('ADICIONES  2018'!C936:E936)</f>
        <v>0</v>
      </c>
      <c r="F936" s="321"/>
      <c r="G936" s="321"/>
      <c r="H936" s="321"/>
      <c r="I936" s="321"/>
      <c r="J936" s="321"/>
      <c r="K936" s="307">
        <f t="shared" si="899"/>
        <v>0</v>
      </c>
      <c r="L936" s="321"/>
      <c r="M936" s="321"/>
      <c r="N936" s="321"/>
      <c r="O936" s="321"/>
      <c r="P936" s="321"/>
      <c r="Q936" s="321"/>
      <c r="R936" s="305">
        <f t="shared" si="900"/>
        <v>0</v>
      </c>
      <c r="S936" s="321"/>
      <c r="T936" s="321"/>
      <c r="U936" s="321"/>
      <c r="V936" s="321"/>
      <c r="W936" s="321"/>
      <c r="X936" s="321"/>
      <c r="Y936" s="321"/>
      <c r="Z936" s="321"/>
      <c r="AA936" s="323">
        <f t="shared" si="1045"/>
        <v>0</v>
      </c>
      <c r="AB936" s="323">
        <f t="shared" si="902"/>
        <v>0</v>
      </c>
      <c r="AC936" s="118" t="e">
        <f t="shared" si="903"/>
        <v>#DIV/0!</v>
      </c>
    </row>
    <row r="937" spans="1:29" s="21" customFormat="1" hidden="1" x14ac:dyDescent="0.2">
      <c r="A937" s="95"/>
      <c r="B937" s="116" t="s">
        <v>971</v>
      </c>
      <c r="C937" s="117" t="s">
        <v>1002</v>
      </c>
      <c r="D937" s="321">
        <v>0</v>
      </c>
      <c r="E937" s="387">
        <f>SUM('ADICIONES  2018'!C937:E937)</f>
        <v>0</v>
      </c>
      <c r="F937" s="321"/>
      <c r="G937" s="321"/>
      <c r="H937" s="321"/>
      <c r="I937" s="321"/>
      <c r="J937" s="321"/>
      <c r="K937" s="307">
        <f t="shared" si="899"/>
        <v>0</v>
      </c>
      <c r="L937" s="321"/>
      <c r="M937" s="321"/>
      <c r="N937" s="321"/>
      <c r="O937" s="321"/>
      <c r="P937" s="321"/>
      <c r="Q937" s="321"/>
      <c r="R937" s="307">
        <f t="shared" si="900"/>
        <v>0</v>
      </c>
      <c r="S937" s="321"/>
      <c r="T937" s="321"/>
      <c r="U937" s="321"/>
      <c r="V937" s="321"/>
      <c r="W937" s="321"/>
      <c r="X937" s="321"/>
      <c r="Y937" s="321"/>
      <c r="Z937" s="321"/>
      <c r="AA937" s="323">
        <f t="shared" si="1045"/>
        <v>0</v>
      </c>
      <c r="AB937" s="323">
        <f t="shared" si="902"/>
        <v>0</v>
      </c>
      <c r="AC937" s="118" t="e">
        <f t="shared" si="903"/>
        <v>#DIV/0!</v>
      </c>
    </row>
    <row r="938" spans="1:29" s="21" customFormat="1" hidden="1" x14ac:dyDescent="0.2">
      <c r="A938" s="95"/>
      <c r="B938" s="116" t="s">
        <v>972</v>
      </c>
      <c r="C938" s="117" t="s">
        <v>1799</v>
      </c>
      <c r="D938" s="321">
        <v>0</v>
      </c>
      <c r="E938" s="387">
        <f>SUM('ADICIONES  2018'!C938:E938)</f>
        <v>0</v>
      </c>
      <c r="F938" s="321"/>
      <c r="G938" s="321"/>
      <c r="H938" s="321"/>
      <c r="I938" s="321"/>
      <c r="J938" s="321"/>
      <c r="K938" s="307">
        <f t="shared" si="899"/>
        <v>0</v>
      </c>
      <c r="L938" s="321"/>
      <c r="M938" s="321"/>
      <c r="N938" s="321"/>
      <c r="O938" s="321"/>
      <c r="P938" s="321"/>
      <c r="Q938" s="321"/>
      <c r="R938" s="307">
        <f t="shared" si="900"/>
        <v>0</v>
      </c>
      <c r="S938" s="321"/>
      <c r="T938" s="321"/>
      <c r="U938" s="321"/>
      <c r="V938" s="321"/>
      <c r="W938" s="321"/>
      <c r="X938" s="321"/>
      <c r="Y938" s="321"/>
      <c r="Z938" s="321"/>
      <c r="AA938" s="323">
        <f t="shared" si="1045"/>
        <v>0</v>
      </c>
      <c r="AB938" s="323">
        <f t="shared" si="902"/>
        <v>0</v>
      </c>
      <c r="AC938" s="118" t="e">
        <f t="shared" si="903"/>
        <v>#DIV/0!</v>
      </c>
    </row>
    <row r="939" spans="1:29" s="21" customFormat="1" hidden="1" x14ac:dyDescent="0.2">
      <c r="A939" s="95"/>
      <c r="B939" s="116" t="s">
        <v>972</v>
      </c>
      <c r="C939" s="117" t="s">
        <v>1799</v>
      </c>
      <c r="D939" s="321">
        <v>0</v>
      </c>
      <c r="E939" s="387">
        <f>SUM('ADICIONES  2018'!C939:E939)</f>
        <v>0</v>
      </c>
      <c r="F939" s="321"/>
      <c r="G939" s="321"/>
      <c r="H939" s="321"/>
      <c r="I939" s="321"/>
      <c r="J939" s="321"/>
      <c r="K939" s="307">
        <f t="shared" si="899"/>
        <v>0</v>
      </c>
      <c r="L939" s="321"/>
      <c r="M939" s="321"/>
      <c r="N939" s="321"/>
      <c r="O939" s="321"/>
      <c r="P939" s="321"/>
      <c r="Q939" s="321"/>
      <c r="R939" s="307">
        <f t="shared" si="900"/>
        <v>0</v>
      </c>
      <c r="S939" s="321"/>
      <c r="T939" s="321"/>
      <c r="U939" s="321"/>
      <c r="V939" s="321"/>
      <c r="W939" s="321"/>
      <c r="X939" s="321"/>
      <c r="Y939" s="321"/>
      <c r="Z939" s="321"/>
      <c r="AA939" s="323">
        <f t="shared" si="1045"/>
        <v>0</v>
      </c>
      <c r="AB939" s="323">
        <f t="shared" si="902"/>
        <v>0</v>
      </c>
      <c r="AC939" s="118" t="e">
        <f t="shared" si="903"/>
        <v>#DIV/0!</v>
      </c>
    </row>
    <row r="940" spans="1:29" hidden="1" x14ac:dyDescent="0.2">
      <c r="B940" s="100" t="s">
        <v>972</v>
      </c>
      <c r="C940" s="101" t="s">
        <v>1799</v>
      </c>
      <c r="D940" s="321">
        <v>0</v>
      </c>
      <c r="E940" s="387">
        <f>SUM('ADICIONES  2018'!C940:E940)</f>
        <v>0</v>
      </c>
      <c r="F940" s="321"/>
      <c r="G940" s="321"/>
      <c r="H940" s="321"/>
      <c r="I940" s="321"/>
      <c r="J940" s="321"/>
      <c r="K940" s="305">
        <f t="shared" si="899"/>
        <v>0</v>
      </c>
      <c r="L940" s="321"/>
      <c r="M940" s="321"/>
      <c r="N940" s="321"/>
      <c r="O940" s="321"/>
      <c r="P940" s="321"/>
      <c r="Q940" s="321"/>
      <c r="R940" s="305">
        <f t="shared" si="900"/>
        <v>0</v>
      </c>
      <c r="S940" s="321"/>
      <c r="T940" s="321"/>
      <c r="U940" s="321"/>
      <c r="V940" s="321"/>
      <c r="W940" s="321"/>
      <c r="X940" s="321"/>
      <c r="Y940" s="321"/>
      <c r="Z940" s="321"/>
      <c r="AA940" s="322">
        <f t="shared" si="1045"/>
        <v>0</v>
      </c>
      <c r="AB940" s="322">
        <f t="shared" si="902"/>
        <v>0</v>
      </c>
      <c r="AC940" s="118" t="e">
        <f t="shared" si="903"/>
        <v>#DIV/0!</v>
      </c>
    </row>
    <row r="941" spans="1:29" s="21" customFormat="1" hidden="1" x14ac:dyDescent="0.2">
      <c r="A941" s="95"/>
      <c r="B941" s="116" t="s">
        <v>972</v>
      </c>
      <c r="C941" s="101" t="s">
        <v>1799</v>
      </c>
      <c r="D941" s="321">
        <v>0</v>
      </c>
      <c r="E941" s="387">
        <f>SUM('ADICIONES  2018'!C941:E941)</f>
        <v>0</v>
      </c>
      <c r="F941" s="321"/>
      <c r="G941" s="321"/>
      <c r="H941" s="321"/>
      <c r="I941" s="321"/>
      <c r="J941" s="321"/>
      <c r="K941" s="307">
        <f t="shared" si="899"/>
        <v>0</v>
      </c>
      <c r="L941" s="321"/>
      <c r="M941" s="321"/>
      <c r="N941" s="321"/>
      <c r="O941" s="321"/>
      <c r="P941" s="321"/>
      <c r="Q941" s="321"/>
      <c r="R941" s="307">
        <f t="shared" si="900"/>
        <v>0</v>
      </c>
      <c r="S941" s="321"/>
      <c r="T941" s="321"/>
      <c r="U941" s="321"/>
      <c r="V941" s="321"/>
      <c r="W941" s="321"/>
      <c r="X941" s="321"/>
      <c r="Y941" s="321"/>
      <c r="Z941" s="321"/>
      <c r="AA941" s="323">
        <f t="shared" si="1045"/>
        <v>0</v>
      </c>
      <c r="AB941" s="323">
        <f t="shared" si="902"/>
        <v>0</v>
      </c>
      <c r="AC941" s="118" t="e">
        <f t="shared" ref="AC941:AC1004" si="1046">+AB941/K941</f>
        <v>#DIV/0!</v>
      </c>
    </row>
    <row r="942" spans="1:29" hidden="1" x14ac:dyDescent="0.2">
      <c r="B942" s="100" t="s">
        <v>972</v>
      </c>
      <c r="C942" s="101" t="s">
        <v>1799</v>
      </c>
      <c r="D942" s="323">
        <v>0</v>
      </c>
      <c r="E942" s="387">
        <f>SUM('ADICIONES  2018'!C942:E942)</f>
        <v>0</v>
      </c>
      <c r="F942" s="323"/>
      <c r="G942" s="323"/>
      <c r="H942" s="323"/>
      <c r="I942" s="323"/>
      <c r="J942" s="323"/>
      <c r="K942" s="305">
        <f t="shared" si="899"/>
        <v>0</v>
      </c>
      <c r="L942" s="323"/>
      <c r="M942" s="323"/>
      <c r="N942" s="323"/>
      <c r="O942" s="323"/>
      <c r="P942" s="323"/>
      <c r="Q942" s="323"/>
      <c r="R942" s="305">
        <f t="shared" si="900"/>
        <v>0</v>
      </c>
      <c r="S942" s="323"/>
      <c r="T942" s="323"/>
      <c r="U942" s="323"/>
      <c r="V942" s="323"/>
      <c r="W942" s="323"/>
      <c r="X942" s="323"/>
      <c r="Y942" s="323"/>
      <c r="Z942" s="323"/>
      <c r="AA942" s="322">
        <f t="shared" si="1045"/>
        <v>0</v>
      </c>
      <c r="AB942" s="322">
        <f t="shared" si="902"/>
        <v>0</v>
      </c>
      <c r="AC942" s="118" t="e">
        <f t="shared" si="1046"/>
        <v>#DIV/0!</v>
      </c>
    </row>
    <row r="943" spans="1:29" ht="28.5" hidden="1" x14ac:dyDescent="0.2">
      <c r="B943" s="100" t="s">
        <v>973</v>
      </c>
      <c r="C943" s="101" t="s">
        <v>1800</v>
      </c>
      <c r="D943" s="323">
        <v>0</v>
      </c>
      <c r="E943" s="387">
        <f>SUM('ADICIONES  2018'!C943:E943)</f>
        <v>0</v>
      </c>
      <c r="F943" s="323"/>
      <c r="G943" s="323"/>
      <c r="H943" s="323"/>
      <c r="I943" s="323"/>
      <c r="J943" s="323"/>
      <c r="K943" s="305">
        <f t="shared" si="899"/>
        <v>0</v>
      </c>
      <c r="L943" s="323"/>
      <c r="M943" s="323"/>
      <c r="N943" s="323"/>
      <c r="O943" s="323"/>
      <c r="P943" s="323"/>
      <c r="Q943" s="323"/>
      <c r="R943" s="305">
        <f t="shared" si="900"/>
        <v>0</v>
      </c>
      <c r="S943" s="323"/>
      <c r="T943" s="323"/>
      <c r="U943" s="323"/>
      <c r="V943" s="323"/>
      <c r="W943" s="323"/>
      <c r="X943" s="323"/>
      <c r="Y943" s="323"/>
      <c r="Z943" s="323"/>
      <c r="AA943" s="322">
        <f t="shared" si="1045"/>
        <v>0</v>
      </c>
      <c r="AB943" s="322">
        <f t="shared" si="902"/>
        <v>0</v>
      </c>
      <c r="AC943" s="118" t="e">
        <f t="shared" si="1046"/>
        <v>#DIV/0!</v>
      </c>
    </row>
    <row r="944" spans="1:29" ht="28.5" hidden="1" x14ac:dyDescent="0.2">
      <c r="B944" s="100" t="s">
        <v>973</v>
      </c>
      <c r="C944" s="101" t="s">
        <v>1800</v>
      </c>
      <c r="D944" s="323">
        <v>0</v>
      </c>
      <c r="E944" s="387">
        <f>SUM('ADICIONES  2018'!C944:E944)</f>
        <v>0</v>
      </c>
      <c r="F944" s="323"/>
      <c r="G944" s="323"/>
      <c r="H944" s="323"/>
      <c r="I944" s="323"/>
      <c r="J944" s="323"/>
      <c r="K944" s="305">
        <f t="shared" ref="K944:K949" si="1047">+D944+E944-F944+G944-H944</f>
        <v>0</v>
      </c>
      <c r="L944" s="323"/>
      <c r="M944" s="323"/>
      <c r="N944" s="323"/>
      <c r="O944" s="323"/>
      <c r="P944" s="323"/>
      <c r="Q944" s="323"/>
      <c r="R944" s="305">
        <f t="shared" ref="R944:R949" si="1048">SUM(L944:Q944)</f>
        <v>0</v>
      </c>
      <c r="S944" s="323"/>
      <c r="T944" s="323"/>
      <c r="U944" s="323"/>
      <c r="V944" s="323"/>
      <c r="W944" s="323"/>
      <c r="X944" s="323"/>
      <c r="Y944" s="323"/>
      <c r="Z944" s="323"/>
      <c r="AA944" s="322">
        <f t="shared" ref="AA944:AA949" si="1049">SUM(S944:Z944)</f>
        <v>0</v>
      </c>
      <c r="AB944" s="322">
        <f t="shared" ref="AB944:AB949" si="1050">+AA944+R944</f>
        <v>0</v>
      </c>
      <c r="AC944" s="118" t="e">
        <f t="shared" si="1046"/>
        <v>#DIV/0!</v>
      </c>
    </row>
    <row r="945" spans="1:29" s="21" customFormat="1" ht="28.5" hidden="1" x14ac:dyDescent="0.2">
      <c r="A945" s="95"/>
      <c r="B945" s="116" t="s">
        <v>973</v>
      </c>
      <c r="C945" s="101" t="s">
        <v>1800</v>
      </c>
      <c r="D945" s="323">
        <v>0</v>
      </c>
      <c r="E945" s="387">
        <f>SUM('ADICIONES  2018'!C945:E945)</f>
        <v>0</v>
      </c>
      <c r="F945" s="323"/>
      <c r="G945" s="323"/>
      <c r="H945" s="323"/>
      <c r="I945" s="323"/>
      <c r="J945" s="323"/>
      <c r="K945" s="307">
        <f t="shared" si="1047"/>
        <v>0</v>
      </c>
      <c r="L945" s="323"/>
      <c r="M945" s="323"/>
      <c r="N945" s="323"/>
      <c r="O945" s="323"/>
      <c r="P945" s="323"/>
      <c r="Q945" s="323"/>
      <c r="R945" s="307">
        <f t="shared" si="1048"/>
        <v>0</v>
      </c>
      <c r="S945" s="323"/>
      <c r="T945" s="323"/>
      <c r="U945" s="323"/>
      <c r="V945" s="323"/>
      <c r="W945" s="323"/>
      <c r="X945" s="323"/>
      <c r="Y945" s="323"/>
      <c r="Z945" s="323"/>
      <c r="AA945" s="323">
        <f t="shared" si="1049"/>
        <v>0</v>
      </c>
      <c r="AB945" s="323">
        <f t="shared" si="1050"/>
        <v>0</v>
      </c>
      <c r="AC945" s="118" t="e">
        <f t="shared" si="1046"/>
        <v>#DIV/0!</v>
      </c>
    </row>
    <row r="946" spans="1:29" s="21" customFormat="1" ht="30" hidden="1" x14ac:dyDescent="0.2">
      <c r="A946" s="95"/>
      <c r="B946" s="116" t="s">
        <v>973</v>
      </c>
      <c r="C946" s="117" t="s">
        <v>1800</v>
      </c>
      <c r="D946" s="323">
        <v>0</v>
      </c>
      <c r="E946" s="387">
        <f>SUM('ADICIONES  2018'!C946:E946)</f>
        <v>0</v>
      </c>
      <c r="F946" s="323"/>
      <c r="G946" s="323"/>
      <c r="H946" s="323"/>
      <c r="I946" s="323"/>
      <c r="J946" s="323"/>
      <c r="K946" s="307">
        <f t="shared" si="1047"/>
        <v>0</v>
      </c>
      <c r="L946" s="323"/>
      <c r="M946" s="323"/>
      <c r="N946" s="323"/>
      <c r="O946" s="323"/>
      <c r="P946" s="323"/>
      <c r="Q946" s="323"/>
      <c r="R946" s="307">
        <f t="shared" si="1048"/>
        <v>0</v>
      </c>
      <c r="S946" s="323"/>
      <c r="T946" s="323"/>
      <c r="U946" s="323"/>
      <c r="V946" s="323"/>
      <c r="W946" s="323"/>
      <c r="X946" s="323"/>
      <c r="Y946" s="323"/>
      <c r="Z946" s="323"/>
      <c r="AA946" s="323">
        <f t="shared" si="1049"/>
        <v>0</v>
      </c>
      <c r="AB946" s="323">
        <f t="shared" si="1050"/>
        <v>0</v>
      </c>
      <c r="AC946" s="118" t="e">
        <f t="shared" si="1046"/>
        <v>#DIV/0!</v>
      </c>
    </row>
    <row r="947" spans="1:29" ht="28.5" hidden="1" x14ac:dyDescent="0.2">
      <c r="B947" s="100" t="s">
        <v>973</v>
      </c>
      <c r="C947" s="101" t="s">
        <v>1800</v>
      </c>
      <c r="D947" s="323">
        <v>0</v>
      </c>
      <c r="E947" s="387">
        <f>SUM('ADICIONES  2018'!C947:E947)</f>
        <v>0</v>
      </c>
      <c r="F947" s="323"/>
      <c r="G947" s="323"/>
      <c r="H947" s="323"/>
      <c r="I947" s="323"/>
      <c r="J947" s="323"/>
      <c r="K947" s="305">
        <f t="shared" si="1047"/>
        <v>0</v>
      </c>
      <c r="L947" s="323"/>
      <c r="M947" s="323"/>
      <c r="N947" s="323"/>
      <c r="O947" s="323"/>
      <c r="P947" s="323"/>
      <c r="Q947" s="323"/>
      <c r="R947" s="305">
        <f t="shared" si="1048"/>
        <v>0</v>
      </c>
      <c r="S947" s="323"/>
      <c r="T947" s="323"/>
      <c r="U947" s="323"/>
      <c r="V947" s="323"/>
      <c r="W947" s="323"/>
      <c r="X947" s="323"/>
      <c r="Y947" s="323"/>
      <c r="Z947" s="323"/>
      <c r="AA947" s="322">
        <f t="shared" si="1049"/>
        <v>0</v>
      </c>
      <c r="AB947" s="322">
        <f t="shared" si="1050"/>
        <v>0</v>
      </c>
      <c r="AC947" s="37" t="e">
        <f t="shared" si="1046"/>
        <v>#DIV/0!</v>
      </c>
    </row>
    <row r="948" spans="1:29" ht="28.5" hidden="1" x14ac:dyDescent="0.2">
      <c r="B948" s="100" t="s">
        <v>973</v>
      </c>
      <c r="C948" s="101" t="s">
        <v>1800</v>
      </c>
      <c r="D948" s="321">
        <v>0</v>
      </c>
      <c r="E948" s="387">
        <f>SUM('ADICIONES  2018'!C948:E948)</f>
        <v>0</v>
      </c>
      <c r="F948" s="321"/>
      <c r="G948" s="321"/>
      <c r="H948" s="321"/>
      <c r="I948" s="321"/>
      <c r="J948" s="321"/>
      <c r="K948" s="305">
        <f t="shared" si="1047"/>
        <v>0</v>
      </c>
      <c r="L948" s="321"/>
      <c r="M948" s="321"/>
      <c r="N948" s="321"/>
      <c r="O948" s="321"/>
      <c r="P948" s="321"/>
      <c r="Q948" s="321"/>
      <c r="R948" s="305">
        <f t="shared" si="1048"/>
        <v>0</v>
      </c>
      <c r="S948" s="321"/>
      <c r="T948" s="321"/>
      <c r="U948" s="321"/>
      <c r="V948" s="321"/>
      <c r="W948" s="321"/>
      <c r="X948" s="321"/>
      <c r="Y948" s="321"/>
      <c r="Z948" s="321"/>
      <c r="AA948" s="322">
        <f t="shared" si="1049"/>
        <v>0</v>
      </c>
      <c r="AB948" s="322">
        <f t="shared" si="1050"/>
        <v>0</v>
      </c>
      <c r="AC948" s="37" t="e">
        <f t="shared" si="1046"/>
        <v>#DIV/0!</v>
      </c>
    </row>
    <row r="949" spans="1:29" s="21" customFormat="1" ht="30" hidden="1" x14ac:dyDescent="0.2">
      <c r="A949" s="95"/>
      <c r="B949" s="116" t="s">
        <v>973</v>
      </c>
      <c r="C949" s="117" t="s">
        <v>1800</v>
      </c>
      <c r="D949" s="321">
        <v>0</v>
      </c>
      <c r="E949" s="387">
        <f>SUM('ADICIONES  2018'!C949:E949)</f>
        <v>0</v>
      </c>
      <c r="F949" s="321"/>
      <c r="G949" s="321"/>
      <c r="H949" s="321"/>
      <c r="I949" s="321"/>
      <c r="J949" s="321"/>
      <c r="K949" s="307">
        <f t="shared" si="1047"/>
        <v>0</v>
      </c>
      <c r="L949" s="321"/>
      <c r="M949" s="321"/>
      <c r="N949" s="321"/>
      <c r="O949" s="321"/>
      <c r="P949" s="321"/>
      <c r="Q949" s="321"/>
      <c r="R949" s="307">
        <f t="shared" si="1048"/>
        <v>0</v>
      </c>
      <c r="S949" s="321"/>
      <c r="T949" s="321"/>
      <c r="U949" s="321"/>
      <c r="V949" s="321"/>
      <c r="W949" s="321"/>
      <c r="X949" s="321"/>
      <c r="Y949" s="321"/>
      <c r="Z949" s="321"/>
      <c r="AA949" s="323">
        <f t="shared" si="1049"/>
        <v>0</v>
      </c>
      <c r="AB949" s="323">
        <f t="shared" si="1050"/>
        <v>0</v>
      </c>
      <c r="AC949" s="118" t="e">
        <f t="shared" si="1046"/>
        <v>#DIV/0!</v>
      </c>
    </row>
    <row r="950" spans="1:29" ht="28.5" hidden="1" x14ac:dyDescent="0.2">
      <c r="B950" s="100" t="s">
        <v>973</v>
      </c>
      <c r="C950" s="101" t="s">
        <v>1800</v>
      </c>
      <c r="D950" s="321">
        <v>0</v>
      </c>
      <c r="E950" s="387">
        <f>SUM('ADICIONES  2018'!C950:E950)</f>
        <v>0</v>
      </c>
      <c r="F950" s="321"/>
      <c r="G950" s="321"/>
      <c r="H950" s="321"/>
      <c r="I950" s="321"/>
      <c r="J950" s="321"/>
      <c r="K950" s="305">
        <f>+D950+E950-F950+G950-H950</f>
        <v>0</v>
      </c>
      <c r="L950" s="321"/>
      <c r="M950" s="321"/>
      <c r="N950" s="321"/>
      <c r="O950" s="321"/>
      <c r="P950" s="321"/>
      <c r="Q950" s="321"/>
      <c r="R950" s="305">
        <f>SUM(L950:Q950)</f>
        <v>0</v>
      </c>
      <c r="S950" s="321"/>
      <c r="T950" s="321"/>
      <c r="U950" s="321"/>
      <c r="V950" s="321"/>
      <c r="W950" s="321"/>
      <c r="X950" s="321"/>
      <c r="Y950" s="321"/>
      <c r="Z950" s="321"/>
      <c r="AA950" s="322">
        <f>SUM(S950:Z950)</f>
        <v>0</v>
      </c>
      <c r="AB950" s="322">
        <f>+AA950+R950</f>
        <v>0</v>
      </c>
      <c r="AC950" s="37" t="e">
        <f t="shared" si="1046"/>
        <v>#DIV/0!</v>
      </c>
    </row>
    <row r="951" spans="1:29" ht="28.5" hidden="1" x14ac:dyDescent="0.2">
      <c r="B951" s="100" t="s">
        <v>973</v>
      </c>
      <c r="C951" s="101" t="s">
        <v>1800</v>
      </c>
      <c r="D951" s="321">
        <v>0</v>
      </c>
      <c r="E951" s="387">
        <f>SUM('ADICIONES  2018'!C951:E951)</f>
        <v>0</v>
      </c>
      <c r="F951" s="321"/>
      <c r="G951" s="321"/>
      <c r="H951" s="321"/>
      <c r="I951" s="321"/>
      <c r="J951" s="321"/>
      <c r="K951" s="305">
        <f>+D951+E951-F951+G951-H951</f>
        <v>0</v>
      </c>
      <c r="L951" s="321"/>
      <c r="M951" s="321"/>
      <c r="N951" s="321"/>
      <c r="O951" s="321"/>
      <c r="P951" s="321"/>
      <c r="Q951" s="321"/>
      <c r="R951" s="305">
        <f>SUM(L951:Q951)</f>
        <v>0</v>
      </c>
      <c r="S951" s="321"/>
      <c r="T951" s="321"/>
      <c r="U951" s="321"/>
      <c r="V951" s="321"/>
      <c r="W951" s="321"/>
      <c r="X951" s="321"/>
      <c r="Y951" s="321"/>
      <c r="Z951" s="321"/>
      <c r="AA951" s="322">
        <f>SUM(S951:Z951)</f>
        <v>0</v>
      </c>
      <c r="AB951" s="322">
        <f>+AA951+R951</f>
        <v>0</v>
      </c>
      <c r="AC951" s="37" t="e">
        <f t="shared" si="1046"/>
        <v>#DIV/0!</v>
      </c>
    </row>
    <row r="952" spans="1:29" s="82" customFormat="1" ht="31.5" hidden="1" x14ac:dyDescent="0.2">
      <c r="A952" s="399"/>
      <c r="B952" s="114" t="s">
        <v>974</v>
      </c>
      <c r="C952" s="110" t="s">
        <v>1010</v>
      </c>
      <c r="D952" s="320">
        <v>0</v>
      </c>
      <c r="E952" s="387">
        <f>SUM('ADICIONES  2018'!C952:E952)</f>
        <v>0</v>
      </c>
      <c r="F952" s="320"/>
      <c r="G952" s="320"/>
      <c r="H952" s="320"/>
      <c r="I952" s="320"/>
      <c r="J952" s="320"/>
      <c r="K952" s="303">
        <f>+D952+E952-F952+G952-H952</f>
        <v>0</v>
      </c>
      <c r="L952" s="320"/>
      <c r="M952" s="320"/>
      <c r="N952" s="320"/>
      <c r="O952" s="320"/>
      <c r="P952" s="320"/>
      <c r="Q952" s="320"/>
      <c r="R952" s="303">
        <f>SUM(L952:Q952)</f>
        <v>0</v>
      </c>
      <c r="S952" s="320"/>
      <c r="T952" s="320"/>
      <c r="U952" s="320"/>
      <c r="V952" s="320"/>
      <c r="W952" s="320"/>
      <c r="X952" s="320"/>
      <c r="Y952" s="320"/>
      <c r="Z952" s="320"/>
      <c r="AA952" s="319">
        <f>SUM(S952:Z952)</f>
        <v>0</v>
      </c>
      <c r="AB952" s="319">
        <f>+AA952+R952</f>
        <v>0</v>
      </c>
      <c r="AC952" s="108" t="e">
        <f t="shared" si="1046"/>
        <v>#DIV/0!</v>
      </c>
    </row>
    <row r="953" spans="1:29" ht="28.5" x14ac:dyDescent="0.2">
      <c r="B953" s="100" t="s">
        <v>974</v>
      </c>
      <c r="C953" s="101" t="s">
        <v>999</v>
      </c>
      <c r="D953" s="321">
        <v>0</v>
      </c>
      <c r="E953" s="387">
        <f>SUM('ADICIONES  2018'!C953:E953)</f>
        <v>382935060.42000002</v>
      </c>
      <c r="F953" s="321"/>
      <c r="G953" s="321"/>
      <c r="H953" s="321"/>
      <c r="I953" s="321"/>
      <c r="J953" s="321"/>
      <c r="K953" s="305">
        <f t="shared" ref="K953:K1016" si="1051">+D953+E953-F953+G953-H953</f>
        <v>382935060.42000002</v>
      </c>
      <c r="L953" s="321"/>
      <c r="M953" s="321"/>
      <c r="N953" s="321"/>
      <c r="O953" s="321"/>
      <c r="P953" s="321"/>
      <c r="Q953" s="321"/>
      <c r="R953" s="305">
        <f>SUM(L953:Q953)</f>
        <v>0</v>
      </c>
      <c r="S953" s="321"/>
      <c r="T953" s="321"/>
      <c r="U953" s="321"/>
      <c r="V953" s="321"/>
      <c r="W953" s="321"/>
      <c r="X953" s="321"/>
      <c r="Y953" s="321"/>
      <c r="Z953" s="321"/>
      <c r="AA953" s="322">
        <f>SUM(S953:Z953)</f>
        <v>0</v>
      </c>
      <c r="AB953" s="322">
        <f>+AA953+R953</f>
        <v>0</v>
      </c>
      <c r="AC953" s="37">
        <f t="shared" si="1046"/>
        <v>0</v>
      </c>
    </row>
    <row r="954" spans="1:29" ht="28.5" x14ac:dyDescent="0.2">
      <c r="B954" s="100" t="s">
        <v>974</v>
      </c>
      <c r="C954" s="101" t="s">
        <v>999</v>
      </c>
      <c r="D954" s="321">
        <v>0</v>
      </c>
      <c r="E954" s="387">
        <f>SUM('ADICIONES  2018'!C954:E954)</f>
        <v>479999880</v>
      </c>
      <c r="F954" s="321"/>
      <c r="G954" s="321"/>
      <c r="H954" s="321"/>
      <c r="I954" s="321"/>
      <c r="J954" s="321"/>
      <c r="K954" s="305">
        <f t="shared" si="1051"/>
        <v>479999880</v>
      </c>
      <c r="L954" s="321"/>
      <c r="M954" s="321"/>
      <c r="N954" s="321"/>
      <c r="O954" s="321"/>
      <c r="P954" s="321"/>
      <c r="Q954" s="321"/>
      <c r="R954" s="305">
        <f>SUM(L954:Q954)</f>
        <v>0</v>
      </c>
      <c r="S954" s="321"/>
      <c r="T954" s="321"/>
      <c r="U954" s="321"/>
      <c r="V954" s="321"/>
      <c r="W954" s="321"/>
      <c r="X954" s="321"/>
      <c r="Y954" s="321"/>
      <c r="Z954" s="321"/>
      <c r="AA954" s="322">
        <f>SUM(S954:Z954)</f>
        <v>0</v>
      </c>
      <c r="AB954" s="322">
        <f>+AA954+R954</f>
        <v>0</v>
      </c>
      <c r="AC954" s="37">
        <f t="shared" si="1046"/>
        <v>0</v>
      </c>
    </row>
    <row r="955" spans="1:29" ht="28.5" x14ac:dyDescent="0.2">
      <c r="B955" s="100" t="s">
        <v>974</v>
      </c>
      <c r="C955" s="101" t="s">
        <v>999</v>
      </c>
      <c r="D955" s="321">
        <v>0</v>
      </c>
      <c r="E955" s="387">
        <f>SUM('ADICIONES  2018'!C955:E955)</f>
        <v>56694625.18</v>
      </c>
      <c r="F955" s="321"/>
      <c r="G955" s="321"/>
      <c r="H955" s="321"/>
      <c r="I955" s="321"/>
      <c r="J955" s="321"/>
      <c r="K955" s="305">
        <f t="shared" si="1051"/>
        <v>56694625.18</v>
      </c>
      <c r="L955" s="321"/>
      <c r="M955" s="321"/>
      <c r="N955" s="321"/>
      <c r="O955" s="321"/>
      <c r="P955" s="321"/>
      <c r="Q955" s="321"/>
      <c r="R955" s="305">
        <f t="shared" ref="R955:R1018" si="1052">SUM(L955:Q955)</f>
        <v>0</v>
      </c>
      <c r="S955" s="321"/>
      <c r="T955" s="321"/>
      <c r="U955" s="321"/>
      <c r="V955" s="321"/>
      <c r="W955" s="321"/>
      <c r="X955" s="321"/>
      <c r="Y955" s="321"/>
      <c r="Z955" s="321"/>
      <c r="AA955" s="322">
        <f t="shared" ref="AA955:AA967" si="1053">SUM(S955:Z955)</f>
        <v>0</v>
      </c>
      <c r="AB955" s="322">
        <f t="shared" ref="AB955:AB1018" si="1054">+AA955+R955</f>
        <v>0</v>
      </c>
      <c r="AC955" s="37">
        <f t="shared" si="1046"/>
        <v>0</v>
      </c>
    </row>
    <row r="956" spans="1:29" ht="28.5" x14ac:dyDescent="0.2">
      <c r="B956" s="100" t="s">
        <v>974</v>
      </c>
      <c r="C956" s="101" t="s">
        <v>999</v>
      </c>
      <c r="D956" s="321">
        <v>0</v>
      </c>
      <c r="E956" s="387">
        <f>SUM('ADICIONES  2018'!C956:E956)</f>
        <v>2064093347.21</v>
      </c>
      <c r="F956" s="321"/>
      <c r="G956" s="321"/>
      <c r="H956" s="321"/>
      <c r="I956" s="321"/>
      <c r="J956" s="321"/>
      <c r="K956" s="305">
        <f t="shared" si="1051"/>
        <v>2064093347.21</v>
      </c>
      <c r="L956" s="321"/>
      <c r="M956" s="321"/>
      <c r="N956" s="321"/>
      <c r="O956" s="321"/>
      <c r="P956" s="321"/>
      <c r="Q956" s="321"/>
      <c r="R956" s="305">
        <f t="shared" si="1052"/>
        <v>0</v>
      </c>
      <c r="S956" s="321"/>
      <c r="T956" s="321"/>
      <c r="U956" s="321"/>
      <c r="V956" s="321"/>
      <c r="W956" s="321"/>
      <c r="X956" s="321"/>
      <c r="Y956" s="321"/>
      <c r="Z956" s="321"/>
      <c r="AA956" s="322">
        <f t="shared" si="1053"/>
        <v>0</v>
      </c>
      <c r="AB956" s="322">
        <f t="shared" si="1054"/>
        <v>0</v>
      </c>
      <c r="AC956" s="37">
        <f t="shared" si="1046"/>
        <v>0</v>
      </c>
    </row>
    <row r="957" spans="1:29" ht="28.5" x14ac:dyDescent="0.2">
      <c r="B957" s="100" t="s">
        <v>974</v>
      </c>
      <c r="C957" s="101" t="s">
        <v>999</v>
      </c>
      <c r="D957" s="321">
        <v>0</v>
      </c>
      <c r="E957" s="387">
        <f>SUM('ADICIONES  2018'!C957:E957)</f>
        <v>294832430</v>
      </c>
      <c r="F957" s="321"/>
      <c r="G957" s="321"/>
      <c r="H957" s="321"/>
      <c r="I957" s="321"/>
      <c r="J957" s="321"/>
      <c r="K957" s="305">
        <f t="shared" si="1051"/>
        <v>294832430</v>
      </c>
      <c r="L957" s="321"/>
      <c r="M957" s="321"/>
      <c r="N957" s="321"/>
      <c r="O957" s="321"/>
      <c r="P957" s="321"/>
      <c r="Q957" s="321"/>
      <c r="R957" s="305">
        <f t="shared" si="1052"/>
        <v>0</v>
      </c>
      <c r="S957" s="321"/>
      <c r="T957" s="321"/>
      <c r="U957" s="321"/>
      <c r="V957" s="321"/>
      <c r="W957" s="321"/>
      <c r="X957" s="321"/>
      <c r="Y957" s="321"/>
      <c r="Z957" s="321"/>
      <c r="AA957" s="322">
        <f t="shared" si="1053"/>
        <v>0</v>
      </c>
      <c r="AB957" s="322">
        <f t="shared" si="1054"/>
        <v>0</v>
      </c>
      <c r="AC957" s="37">
        <f t="shared" si="1046"/>
        <v>0</v>
      </c>
    </row>
    <row r="958" spans="1:29" ht="28.5" x14ac:dyDescent="0.2">
      <c r="B958" s="100" t="s">
        <v>974</v>
      </c>
      <c r="C958" s="101" t="s">
        <v>999</v>
      </c>
      <c r="D958" s="321">
        <v>0</v>
      </c>
      <c r="E958" s="387">
        <f>SUM('ADICIONES  2018'!C958:E958)</f>
        <v>40000000</v>
      </c>
      <c r="F958" s="321"/>
      <c r="G958" s="321"/>
      <c r="H958" s="321"/>
      <c r="I958" s="321"/>
      <c r="J958" s="321"/>
      <c r="K958" s="305">
        <f t="shared" si="1051"/>
        <v>40000000</v>
      </c>
      <c r="L958" s="321"/>
      <c r="M958" s="321"/>
      <c r="N958" s="321"/>
      <c r="O958" s="321"/>
      <c r="P958" s="321"/>
      <c r="Q958" s="321"/>
      <c r="R958" s="305">
        <f t="shared" si="1052"/>
        <v>0</v>
      </c>
      <c r="S958" s="321"/>
      <c r="T958" s="321"/>
      <c r="U958" s="321"/>
      <c r="V958" s="321"/>
      <c r="W958" s="321"/>
      <c r="X958" s="321"/>
      <c r="Y958" s="321"/>
      <c r="Z958" s="321"/>
      <c r="AA958" s="322">
        <f t="shared" si="1053"/>
        <v>0</v>
      </c>
      <c r="AB958" s="322">
        <f t="shared" si="1054"/>
        <v>0</v>
      </c>
      <c r="AC958" s="37">
        <f t="shared" si="1046"/>
        <v>0</v>
      </c>
    </row>
    <row r="959" spans="1:29" ht="28.5" x14ac:dyDescent="0.2">
      <c r="B959" s="100" t="s">
        <v>974</v>
      </c>
      <c r="C959" s="101" t="s">
        <v>999</v>
      </c>
      <c r="D959" s="321">
        <v>0</v>
      </c>
      <c r="E959" s="387">
        <f>SUM('ADICIONES  2018'!C959:E959)</f>
        <v>21415958</v>
      </c>
      <c r="F959" s="321"/>
      <c r="G959" s="321"/>
      <c r="H959" s="321"/>
      <c r="I959" s="321"/>
      <c r="J959" s="321"/>
      <c r="K959" s="305">
        <f t="shared" si="1051"/>
        <v>21415958</v>
      </c>
      <c r="L959" s="321"/>
      <c r="M959" s="321"/>
      <c r="N959" s="321"/>
      <c r="O959" s="321"/>
      <c r="P959" s="321"/>
      <c r="Q959" s="321"/>
      <c r="R959" s="305">
        <f t="shared" si="1052"/>
        <v>0</v>
      </c>
      <c r="S959" s="321"/>
      <c r="T959" s="321"/>
      <c r="U959" s="321"/>
      <c r="V959" s="321"/>
      <c r="W959" s="321"/>
      <c r="X959" s="321"/>
      <c r="Y959" s="321"/>
      <c r="Z959" s="321"/>
      <c r="AA959" s="322">
        <f t="shared" si="1053"/>
        <v>0</v>
      </c>
      <c r="AB959" s="322">
        <f t="shared" si="1054"/>
        <v>0</v>
      </c>
      <c r="AC959" s="37">
        <f t="shared" si="1046"/>
        <v>0</v>
      </c>
    </row>
    <row r="960" spans="1:29" ht="28.5" x14ac:dyDescent="0.2">
      <c r="B960" s="100" t="s">
        <v>974</v>
      </c>
      <c r="C960" s="101" t="s">
        <v>999</v>
      </c>
      <c r="D960" s="321">
        <v>0</v>
      </c>
      <c r="E960" s="387">
        <f>SUM('ADICIONES  2018'!C960:E960)</f>
        <v>173548703.41999999</v>
      </c>
      <c r="F960" s="321"/>
      <c r="G960" s="321"/>
      <c r="H960" s="321"/>
      <c r="I960" s="321"/>
      <c r="J960" s="321"/>
      <c r="K960" s="305">
        <f t="shared" si="1051"/>
        <v>173548703.41999999</v>
      </c>
      <c r="L960" s="321"/>
      <c r="M960" s="321"/>
      <c r="N960" s="321"/>
      <c r="O960" s="321"/>
      <c r="P960" s="321"/>
      <c r="Q960" s="321"/>
      <c r="R960" s="305">
        <f t="shared" si="1052"/>
        <v>0</v>
      </c>
      <c r="S960" s="321"/>
      <c r="T960" s="321"/>
      <c r="U960" s="321"/>
      <c r="V960" s="321"/>
      <c r="W960" s="321"/>
      <c r="X960" s="321"/>
      <c r="Y960" s="321"/>
      <c r="Z960" s="321"/>
      <c r="AA960" s="322">
        <f t="shared" si="1053"/>
        <v>0</v>
      </c>
      <c r="AB960" s="322">
        <f t="shared" si="1054"/>
        <v>0</v>
      </c>
      <c r="AC960" s="37">
        <f t="shared" si="1046"/>
        <v>0</v>
      </c>
    </row>
    <row r="961" spans="2:29" ht="28.5" x14ac:dyDescent="0.2">
      <c r="B961" s="100" t="s">
        <v>974</v>
      </c>
      <c r="C961" s="101" t="s">
        <v>999</v>
      </c>
      <c r="D961" s="321">
        <v>0</v>
      </c>
      <c r="E961" s="387">
        <f>SUM('ADICIONES  2018'!C961:E961)</f>
        <v>27298851.920000002</v>
      </c>
      <c r="F961" s="321"/>
      <c r="G961" s="321"/>
      <c r="H961" s="321"/>
      <c r="I961" s="321"/>
      <c r="J961" s="321"/>
      <c r="K961" s="305">
        <f t="shared" si="1051"/>
        <v>27298851.920000002</v>
      </c>
      <c r="L961" s="321"/>
      <c r="M961" s="321"/>
      <c r="N961" s="321"/>
      <c r="O961" s="321"/>
      <c r="P961" s="321"/>
      <c r="Q961" s="321"/>
      <c r="R961" s="305">
        <f t="shared" si="1052"/>
        <v>0</v>
      </c>
      <c r="S961" s="321"/>
      <c r="T961" s="321"/>
      <c r="U961" s="321"/>
      <c r="V961" s="321"/>
      <c r="W961" s="321"/>
      <c r="X961" s="321"/>
      <c r="Y961" s="321"/>
      <c r="Z961" s="321"/>
      <c r="AA961" s="322">
        <f t="shared" si="1053"/>
        <v>0</v>
      </c>
      <c r="AB961" s="322">
        <f t="shared" si="1054"/>
        <v>0</v>
      </c>
      <c r="AC961" s="37">
        <f t="shared" si="1046"/>
        <v>0</v>
      </c>
    </row>
    <row r="962" spans="2:29" ht="28.5" x14ac:dyDescent="0.2">
      <c r="B962" s="100" t="s">
        <v>974</v>
      </c>
      <c r="C962" s="101" t="s">
        <v>999</v>
      </c>
      <c r="D962" s="321">
        <v>0</v>
      </c>
      <c r="E962" s="387">
        <f>SUM('ADICIONES  2018'!C962:E962)</f>
        <v>158427053.63</v>
      </c>
      <c r="F962" s="321"/>
      <c r="G962" s="321"/>
      <c r="H962" s="321"/>
      <c r="I962" s="321"/>
      <c r="J962" s="321"/>
      <c r="K962" s="305">
        <f t="shared" si="1051"/>
        <v>158427053.63</v>
      </c>
      <c r="L962" s="321"/>
      <c r="M962" s="321"/>
      <c r="N962" s="321"/>
      <c r="O962" s="321"/>
      <c r="P962" s="321"/>
      <c r="Q962" s="321"/>
      <c r="R962" s="305">
        <f t="shared" si="1052"/>
        <v>0</v>
      </c>
      <c r="S962" s="321"/>
      <c r="T962" s="321"/>
      <c r="U962" s="321"/>
      <c r="V962" s="321"/>
      <c r="W962" s="321"/>
      <c r="X962" s="321"/>
      <c r="Y962" s="321"/>
      <c r="Z962" s="321"/>
      <c r="AA962" s="322">
        <f t="shared" si="1053"/>
        <v>0</v>
      </c>
      <c r="AB962" s="322">
        <f t="shared" si="1054"/>
        <v>0</v>
      </c>
      <c r="AC962" s="37">
        <f t="shared" si="1046"/>
        <v>0</v>
      </c>
    </row>
    <row r="963" spans="2:29" ht="28.5" x14ac:dyDescent="0.2">
      <c r="B963" s="100" t="s">
        <v>974</v>
      </c>
      <c r="C963" s="101" t="s">
        <v>999</v>
      </c>
      <c r="D963" s="321">
        <v>0</v>
      </c>
      <c r="E963" s="387">
        <f>SUM('ADICIONES  2018'!C963:E963)</f>
        <v>2202961475.1599998</v>
      </c>
      <c r="F963" s="321"/>
      <c r="G963" s="321"/>
      <c r="H963" s="321"/>
      <c r="I963" s="321"/>
      <c r="J963" s="321"/>
      <c r="K963" s="305">
        <f t="shared" si="1051"/>
        <v>2202961475.1599998</v>
      </c>
      <c r="L963" s="321"/>
      <c r="M963" s="321"/>
      <c r="N963" s="321"/>
      <c r="O963" s="321"/>
      <c r="P963" s="321"/>
      <c r="Q963" s="321"/>
      <c r="R963" s="305">
        <f t="shared" si="1052"/>
        <v>0</v>
      </c>
      <c r="S963" s="321"/>
      <c r="T963" s="321"/>
      <c r="U963" s="321"/>
      <c r="V963" s="321"/>
      <c r="W963" s="321"/>
      <c r="X963" s="321"/>
      <c r="Y963" s="321"/>
      <c r="Z963" s="321"/>
      <c r="AA963" s="322">
        <f t="shared" si="1053"/>
        <v>0</v>
      </c>
      <c r="AB963" s="322">
        <f t="shared" si="1054"/>
        <v>0</v>
      </c>
      <c r="AC963" s="37">
        <f t="shared" si="1046"/>
        <v>0</v>
      </c>
    </row>
    <row r="964" spans="2:29" ht="28.5" x14ac:dyDescent="0.2">
      <c r="B964" s="100" t="s">
        <v>974</v>
      </c>
      <c r="C964" s="101" t="s">
        <v>999</v>
      </c>
      <c r="D964" s="321">
        <v>0</v>
      </c>
      <c r="E964" s="387">
        <f>SUM('ADICIONES  2018'!C964:E964)</f>
        <v>22719141.93</v>
      </c>
      <c r="F964" s="321"/>
      <c r="G964" s="321"/>
      <c r="H964" s="321"/>
      <c r="I964" s="321"/>
      <c r="J964" s="321"/>
      <c r="K964" s="305">
        <f t="shared" si="1051"/>
        <v>22719141.93</v>
      </c>
      <c r="L964" s="321"/>
      <c r="M964" s="321"/>
      <c r="N964" s="321"/>
      <c r="O964" s="321"/>
      <c r="P964" s="321"/>
      <c r="Q964" s="321"/>
      <c r="R964" s="305">
        <f t="shared" si="1052"/>
        <v>0</v>
      </c>
      <c r="S964" s="321"/>
      <c r="T964" s="321"/>
      <c r="U964" s="321"/>
      <c r="V964" s="321"/>
      <c r="W964" s="321"/>
      <c r="X964" s="321"/>
      <c r="Y964" s="321"/>
      <c r="Z964" s="321"/>
      <c r="AA964" s="322">
        <f t="shared" si="1053"/>
        <v>0</v>
      </c>
      <c r="AB964" s="322">
        <f t="shared" si="1054"/>
        <v>0</v>
      </c>
      <c r="AC964" s="37">
        <f t="shared" si="1046"/>
        <v>0</v>
      </c>
    </row>
    <row r="965" spans="2:29" ht="28.5" x14ac:dyDescent="0.2">
      <c r="B965" s="100" t="s">
        <v>974</v>
      </c>
      <c r="C965" s="101" t="s">
        <v>999</v>
      </c>
      <c r="D965" s="321">
        <v>0</v>
      </c>
      <c r="E965" s="387">
        <f>SUM('ADICIONES  2018'!C965:E965)</f>
        <v>255235651.08000001</v>
      </c>
      <c r="F965" s="321"/>
      <c r="G965" s="321"/>
      <c r="H965" s="321"/>
      <c r="I965" s="321"/>
      <c r="J965" s="321"/>
      <c r="K965" s="305">
        <f t="shared" si="1051"/>
        <v>255235651.08000001</v>
      </c>
      <c r="L965" s="321"/>
      <c r="M965" s="321"/>
      <c r="N965" s="321"/>
      <c r="O965" s="321"/>
      <c r="P965" s="321"/>
      <c r="Q965" s="321"/>
      <c r="R965" s="305">
        <f t="shared" si="1052"/>
        <v>0</v>
      </c>
      <c r="S965" s="321"/>
      <c r="T965" s="321"/>
      <c r="U965" s="321"/>
      <c r="V965" s="321"/>
      <c r="W965" s="321"/>
      <c r="X965" s="321"/>
      <c r="Y965" s="321"/>
      <c r="Z965" s="321"/>
      <c r="AA965" s="322">
        <f t="shared" si="1053"/>
        <v>0</v>
      </c>
      <c r="AB965" s="322">
        <f t="shared" si="1054"/>
        <v>0</v>
      </c>
      <c r="AC965" s="37">
        <f t="shared" si="1046"/>
        <v>0</v>
      </c>
    </row>
    <row r="966" spans="2:29" ht="28.5" x14ac:dyDescent="0.2">
      <c r="B966" s="100" t="s">
        <v>974</v>
      </c>
      <c r="C966" s="101" t="s">
        <v>999</v>
      </c>
      <c r="D966" s="321">
        <v>0</v>
      </c>
      <c r="E966" s="387">
        <f>SUM('ADICIONES  2018'!C966:E966)</f>
        <v>91519747.400000006</v>
      </c>
      <c r="F966" s="321"/>
      <c r="G966" s="321"/>
      <c r="H966" s="321"/>
      <c r="I966" s="321"/>
      <c r="J966" s="321"/>
      <c r="K966" s="305">
        <f t="shared" si="1051"/>
        <v>91519747.400000006</v>
      </c>
      <c r="L966" s="321"/>
      <c r="M966" s="321"/>
      <c r="N966" s="321"/>
      <c r="O966" s="321"/>
      <c r="P966" s="321"/>
      <c r="Q966" s="321"/>
      <c r="R966" s="305">
        <f t="shared" si="1052"/>
        <v>0</v>
      </c>
      <c r="S966" s="321"/>
      <c r="T966" s="321"/>
      <c r="U966" s="321"/>
      <c r="V966" s="321"/>
      <c r="W966" s="321"/>
      <c r="X966" s="321"/>
      <c r="Y966" s="321"/>
      <c r="Z966" s="321"/>
      <c r="AA966" s="322">
        <f t="shared" si="1053"/>
        <v>0</v>
      </c>
      <c r="AB966" s="322">
        <f t="shared" si="1054"/>
        <v>0</v>
      </c>
      <c r="AC966" s="37">
        <f t="shared" si="1046"/>
        <v>0</v>
      </c>
    </row>
    <row r="967" spans="2:29" ht="28.5" x14ac:dyDescent="0.2">
      <c r="B967" s="100" t="s">
        <v>974</v>
      </c>
      <c r="C967" s="101" t="s">
        <v>999</v>
      </c>
      <c r="D967" s="321">
        <v>0</v>
      </c>
      <c r="E967" s="387">
        <f>SUM('ADICIONES  2018'!C967:E967)</f>
        <v>209480228</v>
      </c>
      <c r="F967" s="321"/>
      <c r="G967" s="321"/>
      <c r="H967" s="321"/>
      <c r="I967" s="321"/>
      <c r="J967" s="321"/>
      <c r="K967" s="305">
        <f t="shared" si="1051"/>
        <v>209480228</v>
      </c>
      <c r="L967" s="321"/>
      <c r="M967" s="321"/>
      <c r="N967" s="321"/>
      <c r="O967" s="321"/>
      <c r="P967" s="321"/>
      <c r="Q967" s="321"/>
      <c r="R967" s="305">
        <f t="shared" si="1052"/>
        <v>0</v>
      </c>
      <c r="S967" s="321"/>
      <c r="T967" s="321"/>
      <c r="U967" s="321"/>
      <c r="V967" s="321"/>
      <c r="W967" s="321"/>
      <c r="X967" s="321"/>
      <c r="Y967" s="321"/>
      <c r="Z967" s="321"/>
      <c r="AA967" s="322">
        <f t="shared" si="1053"/>
        <v>0</v>
      </c>
      <c r="AB967" s="322">
        <f t="shared" si="1054"/>
        <v>0</v>
      </c>
      <c r="AC967" s="37">
        <f t="shared" si="1046"/>
        <v>0</v>
      </c>
    </row>
    <row r="968" spans="2:29" ht="28.5" x14ac:dyDescent="0.2">
      <c r="B968" s="100" t="s">
        <v>974</v>
      </c>
      <c r="C968" s="101" t="s">
        <v>999</v>
      </c>
      <c r="D968" s="321">
        <v>0</v>
      </c>
      <c r="E968" s="387">
        <f>SUM('ADICIONES  2018'!C968:E968)</f>
        <v>1045242926.15</v>
      </c>
      <c r="F968" s="321"/>
      <c r="G968" s="321"/>
      <c r="H968" s="321"/>
      <c r="I968" s="321"/>
      <c r="J968" s="321"/>
      <c r="K968" s="305">
        <f t="shared" si="1051"/>
        <v>1045242926.15</v>
      </c>
      <c r="L968" s="321"/>
      <c r="M968" s="321"/>
      <c r="N968" s="321"/>
      <c r="O968" s="321"/>
      <c r="P968" s="321"/>
      <c r="Q968" s="321"/>
      <c r="R968" s="305">
        <f t="shared" si="1052"/>
        <v>0</v>
      </c>
      <c r="S968" s="321"/>
      <c r="T968" s="321"/>
      <c r="U968" s="321"/>
      <c r="V968" s="321"/>
      <c r="W968" s="321"/>
      <c r="X968" s="321"/>
      <c r="Y968" s="321"/>
      <c r="Z968" s="321"/>
      <c r="AA968" s="322">
        <f t="shared" ref="AA968:AA1031" si="1055">SUM(S968:Z968)</f>
        <v>0</v>
      </c>
      <c r="AB968" s="322">
        <f t="shared" si="1054"/>
        <v>0</v>
      </c>
      <c r="AC968" s="37">
        <f t="shared" si="1046"/>
        <v>0</v>
      </c>
    </row>
    <row r="969" spans="2:29" ht="28.5" x14ac:dyDescent="0.2">
      <c r="B969" s="100" t="s">
        <v>974</v>
      </c>
      <c r="C969" s="101" t="s">
        <v>999</v>
      </c>
      <c r="D969" s="321">
        <v>0</v>
      </c>
      <c r="E969" s="387">
        <f>SUM('ADICIONES  2018'!C969:E969)</f>
        <v>14850687</v>
      </c>
      <c r="F969" s="321"/>
      <c r="G969" s="321"/>
      <c r="H969" s="321"/>
      <c r="I969" s="321"/>
      <c r="J969" s="321"/>
      <c r="K969" s="305">
        <f t="shared" si="1051"/>
        <v>14850687</v>
      </c>
      <c r="L969" s="321"/>
      <c r="M969" s="321"/>
      <c r="N969" s="321"/>
      <c r="O969" s="321"/>
      <c r="P969" s="321"/>
      <c r="Q969" s="321"/>
      <c r="R969" s="305">
        <f t="shared" si="1052"/>
        <v>0</v>
      </c>
      <c r="S969" s="321"/>
      <c r="T969" s="321"/>
      <c r="U969" s="321"/>
      <c r="V969" s="321"/>
      <c r="W969" s="321"/>
      <c r="X969" s="321"/>
      <c r="Y969" s="321"/>
      <c r="Z969" s="321"/>
      <c r="AA969" s="322">
        <f t="shared" si="1055"/>
        <v>0</v>
      </c>
      <c r="AB969" s="322">
        <f t="shared" si="1054"/>
        <v>0</v>
      </c>
      <c r="AC969" s="37">
        <f t="shared" si="1046"/>
        <v>0</v>
      </c>
    </row>
    <row r="970" spans="2:29" ht="28.5" x14ac:dyDescent="0.2">
      <c r="B970" s="100" t="s">
        <v>974</v>
      </c>
      <c r="C970" s="101" t="s">
        <v>999</v>
      </c>
      <c r="D970" s="321">
        <v>0</v>
      </c>
      <c r="E970" s="387">
        <f>SUM('ADICIONES  2018'!C970:E970)</f>
        <v>14564567.73</v>
      </c>
      <c r="F970" s="321"/>
      <c r="G970" s="321"/>
      <c r="H970" s="321"/>
      <c r="I970" s="321"/>
      <c r="J970" s="321"/>
      <c r="K970" s="305">
        <f t="shared" si="1051"/>
        <v>14564567.73</v>
      </c>
      <c r="L970" s="321"/>
      <c r="M970" s="321"/>
      <c r="N970" s="321"/>
      <c r="O970" s="321"/>
      <c r="P970" s="321"/>
      <c r="Q970" s="321"/>
      <c r="R970" s="305">
        <f t="shared" si="1052"/>
        <v>0</v>
      </c>
      <c r="S970" s="321"/>
      <c r="T970" s="321"/>
      <c r="U970" s="321"/>
      <c r="V970" s="321"/>
      <c r="W970" s="321"/>
      <c r="X970" s="321"/>
      <c r="Y970" s="321"/>
      <c r="Z970" s="321"/>
      <c r="AA970" s="322">
        <f t="shared" si="1055"/>
        <v>0</v>
      </c>
      <c r="AB970" s="322">
        <f t="shared" si="1054"/>
        <v>0</v>
      </c>
      <c r="AC970" s="37">
        <f t="shared" si="1046"/>
        <v>0</v>
      </c>
    </row>
    <row r="971" spans="2:29" ht="28.5" x14ac:dyDescent="0.2">
      <c r="B971" s="100" t="s">
        <v>974</v>
      </c>
      <c r="C971" s="101" t="s">
        <v>999</v>
      </c>
      <c r="D971" s="321">
        <v>0</v>
      </c>
      <c r="E971" s="387">
        <f>SUM('ADICIONES  2018'!C971:E971)</f>
        <v>675000</v>
      </c>
      <c r="F971" s="321"/>
      <c r="G971" s="321"/>
      <c r="H971" s="321"/>
      <c r="I971" s="321"/>
      <c r="J971" s="321"/>
      <c r="K971" s="305">
        <f t="shared" si="1051"/>
        <v>675000</v>
      </c>
      <c r="L971" s="321"/>
      <c r="M971" s="321"/>
      <c r="N971" s="321"/>
      <c r="O971" s="321"/>
      <c r="P971" s="321"/>
      <c r="Q971" s="321"/>
      <c r="R971" s="305">
        <f t="shared" si="1052"/>
        <v>0</v>
      </c>
      <c r="S971" s="321"/>
      <c r="T971" s="321"/>
      <c r="U971" s="321"/>
      <c r="V971" s="321"/>
      <c r="W971" s="321"/>
      <c r="X971" s="321"/>
      <c r="Y971" s="321"/>
      <c r="Z971" s="321"/>
      <c r="AA971" s="322">
        <f t="shared" si="1055"/>
        <v>0</v>
      </c>
      <c r="AB971" s="322">
        <f t="shared" si="1054"/>
        <v>0</v>
      </c>
      <c r="AC971" s="37">
        <f t="shared" si="1046"/>
        <v>0</v>
      </c>
    </row>
    <row r="972" spans="2:29" ht="28.5" x14ac:dyDescent="0.2">
      <c r="B972" s="100" t="s">
        <v>974</v>
      </c>
      <c r="C972" s="101" t="s">
        <v>999</v>
      </c>
      <c r="D972" s="321">
        <v>0</v>
      </c>
      <c r="E972" s="387">
        <f>SUM('ADICIONES  2018'!C972:E972)</f>
        <v>213244501.06999999</v>
      </c>
      <c r="F972" s="321"/>
      <c r="G972" s="321"/>
      <c r="H972" s="321"/>
      <c r="I972" s="321"/>
      <c r="J972" s="321"/>
      <c r="K972" s="305">
        <f t="shared" si="1051"/>
        <v>213244501.06999999</v>
      </c>
      <c r="L972" s="321"/>
      <c r="M972" s="321"/>
      <c r="N972" s="321"/>
      <c r="O972" s="321"/>
      <c r="P972" s="321"/>
      <c r="Q972" s="321"/>
      <c r="R972" s="305">
        <f t="shared" si="1052"/>
        <v>0</v>
      </c>
      <c r="S972" s="321"/>
      <c r="T972" s="321"/>
      <c r="U972" s="321"/>
      <c r="V972" s="321"/>
      <c r="W972" s="321"/>
      <c r="X972" s="321"/>
      <c r="Y972" s="321"/>
      <c r="Z972" s="321"/>
      <c r="AA972" s="322">
        <f t="shared" si="1055"/>
        <v>0</v>
      </c>
      <c r="AB972" s="322">
        <f t="shared" si="1054"/>
        <v>0</v>
      </c>
      <c r="AC972" s="37">
        <f t="shared" si="1046"/>
        <v>0</v>
      </c>
    </row>
    <row r="973" spans="2:29" ht="28.5" x14ac:dyDescent="0.2">
      <c r="B973" s="100" t="s">
        <v>974</v>
      </c>
      <c r="C973" s="101" t="s">
        <v>999</v>
      </c>
      <c r="D973" s="321">
        <v>0</v>
      </c>
      <c r="E973" s="387">
        <f>SUM('ADICIONES  2018'!C973:E973)</f>
        <v>16042395055.559999</v>
      </c>
      <c r="F973" s="321"/>
      <c r="G973" s="321"/>
      <c r="H973" s="321"/>
      <c r="I973" s="321"/>
      <c r="J973" s="321"/>
      <c r="K973" s="305">
        <f t="shared" si="1051"/>
        <v>16042395055.559999</v>
      </c>
      <c r="L973" s="321"/>
      <c r="M973" s="321"/>
      <c r="N973" s="321"/>
      <c r="O973" s="321"/>
      <c r="P973" s="321"/>
      <c r="Q973" s="321"/>
      <c r="R973" s="305">
        <f t="shared" si="1052"/>
        <v>0</v>
      </c>
      <c r="S973" s="321"/>
      <c r="T973" s="321"/>
      <c r="U973" s="321"/>
      <c r="V973" s="321"/>
      <c r="W973" s="321"/>
      <c r="X973" s="321"/>
      <c r="Y973" s="321"/>
      <c r="Z973" s="321"/>
      <c r="AA973" s="322">
        <f t="shared" si="1055"/>
        <v>0</v>
      </c>
      <c r="AB973" s="322">
        <f t="shared" si="1054"/>
        <v>0</v>
      </c>
      <c r="AC973" s="37">
        <f t="shared" si="1046"/>
        <v>0</v>
      </c>
    </row>
    <row r="974" spans="2:29" ht="28.5" x14ac:dyDescent="0.2">
      <c r="B974" s="100" t="s">
        <v>974</v>
      </c>
      <c r="C974" s="101" t="s">
        <v>999</v>
      </c>
      <c r="D974" s="321">
        <v>0</v>
      </c>
      <c r="E974" s="387">
        <f>SUM('ADICIONES  2018'!C974:E974)</f>
        <v>800000000</v>
      </c>
      <c r="F974" s="321"/>
      <c r="G974" s="321"/>
      <c r="H974" s="321"/>
      <c r="I974" s="321"/>
      <c r="J974" s="321"/>
      <c r="K974" s="305">
        <f t="shared" si="1051"/>
        <v>800000000</v>
      </c>
      <c r="L974" s="321"/>
      <c r="M974" s="321"/>
      <c r="N974" s="321"/>
      <c r="O974" s="321"/>
      <c r="P974" s="321"/>
      <c r="Q974" s="321"/>
      <c r="R974" s="305">
        <f t="shared" si="1052"/>
        <v>0</v>
      </c>
      <c r="S974" s="321"/>
      <c r="T974" s="321"/>
      <c r="U974" s="321"/>
      <c r="V974" s="321"/>
      <c r="W974" s="321"/>
      <c r="X974" s="321"/>
      <c r="Y974" s="321"/>
      <c r="Z974" s="321"/>
      <c r="AA974" s="322">
        <f t="shared" si="1055"/>
        <v>0</v>
      </c>
      <c r="AB974" s="322">
        <f t="shared" si="1054"/>
        <v>0</v>
      </c>
      <c r="AC974" s="37">
        <f t="shared" si="1046"/>
        <v>0</v>
      </c>
    </row>
    <row r="975" spans="2:29" hidden="1" x14ac:dyDescent="0.2">
      <c r="B975" s="100" t="s">
        <v>1801</v>
      </c>
      <c r="C975" s="101" t="s">
        <v>1002</v>
      </c>
      <c r="D975" s="321">
        <v>0</v>
      </c>
      <c r="E975" s="387">
        <f>SUM('ADICIONES  2018'!C975:E975)</f>
        <v>0</v>
      </c>
      <c r="F975" s="321"/>
      <c r="G975" s="321"/>
      <c r="H975" s="321"/>
      <c r="I975" s="321"/>
      <c r="J975" s="321"/>
      <c r="K975" s="305">
        <f t="shared" si="1051"/>
        <v>0</v>
      </c>
      <c r="L975" s="321"/>
      <c r="M975" s="321"/>
      <c r="N975" s="321"/>
      <c r="O975" s="321"/>
      <c r="P975" s="321"/>
      <c r="Q975" s="321"/>
      <c r="R975" s="305">
        <f t="shared" si="1052"/>
        <v>0</v>
      </c>
      <c r="S975" s="321"/>
      <c r="T975" s="321"/>
      <c r="U975" s="321"/>
      <c r="V975" s="321"/>
      <c r="W975" s="321"/>
      <c r="X975" s="321"/>
      <c r="Y975" s="321"/>
      <c r="Z975" s="321"/>
      <c r="AA975" s="322">
        <f t="shared" si="1055"/>
        <v>0</v>
      </c>
      <c r="AB975" s="322">
        <f t="shared" si="1054"/>
        <v>0</v>
      </c>
      <c r="AC975" s="37" t="e">
        <f t="shared" si="1046"/>
        <v>#DIV/0!</v>
      </c>
    </row>
    <row r="976" spans="2:29" hidden="1" x14ac:dyDescent="0.2">
      <c r="B976" s="100" t="s">
        <v>1802</v>
      </c>
      <c r="C976" s="101" t="s">
        <v>1773</v>
      </c>
      <c r="D976" s="321">
        <v>0</v>
      </c>
      <c r="E976" s="387">
        <f>SUM('ADICIONES  2018'!C976:E976)</f>
        <v>0</v>
      </c>
      <c r="F976" s="321"/>
      <c r="G976" s="321"/>
      <c r="H976" s="321"/>
      <c r="I976" s="321"/>
      <c r="J976" s="321"/>
      <c r="K976" s="305">
        <f t="shared" si="1051"/>
        <v>0</v>
      </c>
      <c r="L976" s="321"/>
      <c r="M976" s="321"/>
      <c r="N976" s="321"/>
      <c r="O976" s="321"/>
      <c r="P976" s="321"/>
      <c r="Q976" s="321"/>
      <c r="R976" s="305">
        <f t="shared" si="1052"/>
        <v>0</v>
      </c>
      <c r="S976" s="321"/>
      <c r="T976" s="321"/>
      <c r="U976" s="321"/>
      <c r="V976" s="321"/>
      <c r="W976" s="321"/>
      <c r="X976" s="321"/>
      <c r="Y976" s="321"/>
      <c r="Z976" s="321"/>
      <c r="AA976" s="322">
        <f t="shared" si="1055"/>
        <v>0</v>
      </c>
      <c r="AB976" s="322">
        <f t="shared" si="1054"/>
        <v>0</v>
      </c>
      <c r="AC976" s="37" t="e">
        <f t="shared" si="1046"/>
        <v>#DIV/0!</v>
      </c>
    </row>
    <row r="977" spans="1:29" ht="28.5" hidden="1" x14ac:dyDescent="0.2">
      <c r="B977" s="100" t="s">
        <v>1803</v>
      </c>
      <c r="C977" s="101" t="s">
        <v>1804</v>
      </c>
      <c r="D977" s="321">
        <v>0</v>
      </c>
      <c r="E977" s="387">
        <f>SUM('ADICIONES  2018'!C977:E977)</f>
        <v>0</v>
      </c>
      <c r="F977" s="321"/>
      <c r="G977" s="321"/>
      <c r="H977" s="321"/>
      <c r="I977" s="321"/>
      <c r="J977" s="321"/>
      <c r="K977" s="305">
        <f t="shared" si="1051"/>
        <v>0</v>
      </c>
      <c r="L977" s="321"/>
      <c r="M977" s="321"/>
      <c r="N977" s="321"/>
      <c r="O977" s="321"/>
      <c r="P977" s="321"/>
      <c r="Q977" s="321"/>
      <c r="R977" s="305">
        <f t="shared" si="1052"/>
        <v>0</v>
      </c>
      <c r="S977" s="321"/>
      <c r="T977" s="321"/>
      <c r="U977" s="321"/>
      <c r="V977" s="321"/>
      <c r="W977" s="321"/>
      <c r="X977" s="321"/>
      <c r="Y977" s="321"/>
      <c r="Z977" s="321"/>
      <c r="AA977" s="322">
        <f t="shared" si="1055"/>
        <v>0</v>
      </c>
      <c r="AB977" s="322">
        <f t="shared" si="1054"/>
        <v>0</v>
      </c>
      <c r="AC977" s="37" t="e">
        <f t="shared" si="1046"/>
        <v>#DIV/0!</v>
      </c>
    </row>
    <row r="978" spans="1:29" s="5" customFormat="1" ht="30" hidden="1" x14ac:dyDescent="0.2">
      <c r="A978" s="166"/>
      <c r="B978" s="102" t="s">
        <v>976</v>
      </c>
      <c r="C978" s="103" t="s">
        <v>1805</v>
      </c>
      <c r="D978" s="320">
        <v>0</v>
      </c>
      <c r="E978" s="387">
        <f>SUM('ADICIONES  2018'!C978:E978)</f>
        <v>0</v>
      </c>
      <c r="F978" s="320"/>
      <c r="G978" s="320"/>
      <c r="H978" s="320"/>
      <c r="I978" s="320"/>
      <c r="J978" s="320"/>
      <c r="K978" s="309">
        <f t="shared" si="1051"/>
        <v>0</v>
      </c>
      <c r="L978" s="320"/>
      <c r="M978" s="320"/>
      <c r="N978" s="320"/>
      <c r="O978" s="320"/>
      <c r="P978" s="320"/>
      <c r="Q978" s="320"/>
      <c r="R978" s="309">
        <f t="shared" si="1052"/>
        <v>0</v>
      </c>
      <c r="S978" s="320"/>
      <c r="T978" s="320"/>
      <c r="U978" s="320"/>
      <c r="V978" s="320"/>
      <c r="W978" s="320"/>
      <c r="X978" s="320"/>
      <c r="Y978" s="320"/>
      <c r="Z978" s="320"/>
      <c r="AA978" s="324">
        <f t="shared" si="1055"/>
        <v>0</v>
      </c>
      <c r="AB978" s="324">
        <f t="shared" si="1054"/>
        <v>0</v>
      </c>
      <c r="AC978" s="36" t="e">
        <f t="shared" si="1046"/>
        <v>#DIV/0!</v>
      </c>
    </row>
    <row r="979" spans="1:29" ht="28.5" x14ac:dyDescent="0.2">
      <c r="B979" s="100" t="s">
        <v>976</v>
      </c>
      <c r="C979" s="101" t="s">
        <v>1010</v>
      </c>
      <c r="D979" s="321">
        <v>0</v>
      </c>
      <c r="E979" s="387">
        <f>SUM('ADICIONES  2018'!C979:E979)</f>
        <v>43564057</v>
      </c>
      <c r="F979" s="321"/>
      <c r="G979" s="321"/>
      <c r="H979" s="321"/>
      <c r="I979" s="321"/>
      <c r="J979" s="321"/>
      <c r="K979" s="305">
        <f t="shared" si="1051"/>
        <v>43564057</v>
      </c>
      <c r="L979" s="321"/>
      <c r="M979" s="321"/>
      <c r="N979" s="321"/>
      <c r="O979" s="321"/>
      <c r="P979" s="321"/>
      <c r="Q979" s="321"/>
      <c r="R979" s="305">
        <f t="shared" si="1052"/>
        <v>0</v>
      </c>
      <c r="S979" s="321"/>
      <c r="T979" s="321"/>
      <c r="U979" s="321"/>
      <c r="V979" s="321"/>
      <c r="W979" s="321"/>
      <c r="X979" s="321"/>
      <c r="Y979" s="321"/>
      <c r="Z979" s="321"/>
      <c r="AA979" s="322">
        <f t="shared" si="1055"/>
        <v>0</v>
      </c>
      <c r="AB979" s="322">
        <f t="shared" si="1054"/>
        <v>0</v>
      </c>
      <c r="AC979" s="37">
        <f t="shared" si="1046"/>
        <v>0</v>
      </c>
    </row>
    <row r="980" spans="1:29" ht="28.5" x14ac:dyDescent="0.2">
      <c r="B980" s="100" t="s">
        <v>976</v>
      </c>
      <c r="C980" s="101" t="s">
        <v>1010</v>
      </c>
      <c r="D980" s="321">
        <v>0</v>
      </c>
      <c r="E980" s="387">
        <f>SUM('ADICIONES  2018'!C980:E980)</f>
        <v>5041067.1500000004</v>
      </c>
      <c r="F980" s="321"/>
      <c r="G980" s="321"/>
      <c r="H980" s="321"/>
      <c r="I980" s="321"/>
      <c r="J980" s="321"/>
      <c r="K980" s="305">
        <f t="shared" si="1051"/>
        <v>5041067.1500000004</v>
      </c>
      <c r="L980" s="321"/>
      <c r="M980" s="321"/>
      <c r="N980" s="321"/>
      <c r="O980" s="321"/>
      <c r="P980" s="321"/>
      <c r="Q980" s="321"/>
      <c r="R980" s="305">
        <f t="shared" si="1052"/>
        <v>0</v>
      </c>
      <c r="S980" s="321"/>
      <c r="T980" s="321"/>
      <c r="U980" s="321"/>
      <c r="V980" s="321"/>
      <c r="W980" s="321"/>
      <c r="X980" s="321"/>
      <c r="Y980" s="321"/>
      <c r="Z980" s="321"/>
      <c r="AA980" s="322">
        <f t="shared" si="1055"/>
        <v>0</v>
      </c>
      <c r="AB980" s="322">
        <f t="shared" si="1054"/>
        <v>0</v>
      </c>
      <c r="AC980" s="37">
        <f t="shared" si="1046"/>
        <v>0</v>
      </c>
    </row>
    <row r="981" spans="1:29" ht="28.5" x14ac:dyDescent="0.2">
      <c r="B981" s="100" t="s">
        <v>976</v>
      </c>
      <c r="C981" s="101" t="s">
        <v>1010</v>
      </c>
      <c r="D981" s="321">
        <v>0</v>
      </c>
      <c r="E981" s="387">
        <f>SUM('ADICIONES  2018'!C981:E981)</f>
        <v>1150000</v>
      </c>
      <c r="F981" s="321"/>
      <c r="G981" s="321"/>
      <c r="H981" s="321"/>
      <c r="I981" s="321"/>
      <c r="J981" s="321"/>
      <c r="K981" s="305">
        <f t="shared" si="1051"/>
        <v>1150000</v>
      </c>
      <c r="L981" s="321"/>
      <c r="M981" s="321"/>
      <c r="N981" s="321"/>
      <c r="O981" s="321"/>
      <c r="P981" s="321"/>
      <c r="Q981" s="321"/>
      <c r="R981" s="305">
        <f t="shared" si="1052"/>
        <v>0</v>
      </c>
      <c r="S981" s="321"/>
      <c r="T981" s="321"/>
      <c r="U981" s="321"/>
      <c r="V981" s="321"/>
      <c r="W981" s="321"/>
      <c r="X981" s="321"/>
      <c r="Y981" s="321"/>
      <c r="Z981" s="321"/>
      <c r="AA981" s="322">
        <f t="shared" si="1055"/>
        <v>0</v>
      </c>
      <c r="AB981" s="322">
        <f t="shared" si="1054"/>
        <v>0</v>
      </c>
      <c r="AC981" s="37">
        <f t="shared" si="1046"/>
        <v>0</v>
      </c>
    </row>
    <row r="982" spans="1:29" ht="28.5" hidden="1" x14ac:dyDescent="0.2">
      <c r="B982" s="100" t="s">
        <v>1605</v>
      </c>
      <c r="C982" s="101" t="s">
        <v>1800</v>
      </c>
      <c r="D982" s="321">
        <v>0</v>
      </c>
      <c r="E982" s="387">
        <f>SUM('ADICIONES  2018'!C982:E982)</f>
        <v>0</v>
      </c>
      <c r="F982" s="321"/>
      <c r="G982" s="321"/>
      <c r="H982" s="321"/>
      <c r="I982" s="321"/>
      <c r="J982" s="321"/>
      <c r="K982" s="305">
        <f t="shared" si="1051"/>
        <v>0</v>
      </c>
      <c r="L982" s="321"/>
      <c r="M982" s="321"/>
      <c r="N982" s="321"/>
      <c r="O982" s="321"/>
      <c r="P982" s="321"/>
      <c r="Q982" s="321"/>
      <c r="R982" s="305">
        <f t="shared" si="1052"/>
        <v>0</v>
      </c>
      <c r="S982" s="321"/>
      <c r="T982" s="321"/>
      <c r="U982" s="321"/>
      <c r="V982" s="321"/>
      <c r="W982" s="321"/>
      <c r="X982" s="321"/>
      <c r="Y982" s="321"/>
      <c r="Z982" s="321"/>
      <c r="AA982" s="322">
        <f t="shared" si="1055"/>
        <v>0</v>
      </c>
      <c r="AB982" s="322">
        <f t="shared" si="1054"/>
        <v>0</v>
      </c>
      <c r="AC982" s="37" t="e">
        <f t="shared" si="1046"/>
        <v>#DIV/0!</v>
      </c>
    </row>
    <row r="983" spans="1:29" ht="28.5" hidden="1" x14ac:dyDescent="0.2">
      <c r="B983" s="100" t="s">
        <v>1605</v>
      </c>
      <c r="C983" s="101" t="s">
        <v>1800</v>
      </c>
      <c r="D983" s="321">
        <v>0</v>
      </c>
      <c r="E983" s="387">
        <f>SUM('ADICIONES  2018'!C983:E983)</f>
        <v>0</v>
      </c>
      <c r="F983" s="321"/>
      <c r="G983" s="321"/>
      <c r="H983" s="321"/>
      <c r="I983" s="321"/>
      <c r="J983" s="321"/>
      <c r="K983" s="305">
        <f t="shared" si="1051"/>
        <v>0</v>
      </c>
      <c r="L983" s="321"/>
      <c r="M983" s="321"/>
      <c r="N983" s="321"/>
      <c r="O983" s="321"/>
      <c r="P983" s="321"/>
      <c r="Q983" s="321"/>
      <c r="R983" s="305">
        <f t="shared" si="1052"/>
        <v>0</v>
      </c>
      <c r="S983" s="321"/>
      <c r="T983" s="321"/>
      <c r="U983" s="321"/>
      <c r="V983" s="321"/>
      <c r="W983" s="321"/>
      <c r="X983" s="321"/>
      <c r="Y983" s="321"/>
      <c r="Z983" s="321"/>
      <c r="AA983" s="322">
        <f t="shared" si="1055"/>
        <v>0</v>
      </c>
      <c r="AB983" s="322">
        <f t="shared" si="1054"/>
        <v>0</v>
      </c>
      <c r="AC983" s="37" t="e">
        <f t="shared" si="1046"/>
        <v>#DIV/0!</v>
      </c>
    </row>
    <row r="984" spans="1:29" ht="28.5" hidden="1" x14ac:dyDescent="0.2">
      <c r="B984" s="100" t="s">
        <v>1605</v>
      </c>
      <c r="C984" s="101" t="s">
        <v>1800</v>
      </c>
      <c r="D984" s="321">
        <v>0</v>
      </c>
      <c r="E984" s="387">
        <f>SUM('ADICIONES  2018'!C984:E984)</f>
        <v>0</v>
      </c>
      <c r="F984" s="321"/>
      <c r="G984" s="321"/>
      <c r="H984" s="321"/>
      <c r="I984" s="321"/>
      <c r="J984" s="321"/>
      <c r="K984" s="305">
        <f t="shared" si="1051"/>
        <v>0</v>
      </c>
      <c r="L984" s="321"/>
      <c r="M984" s="321"/>
      <c r="N984" s="321"/>
      <c r="O984" s="321"/>
      <c r="P984" s="321"/>
      <c r="Q984" s="321"/>
      <c r="R984" s="305">
        <f t="shared" si="1052"/>
        <v>0</v>
      </c>
      <c r="S984" s="321"/>
      <c r="T984" s="321"/>
      <c r="U984" s="321"/>
      <c r="V984" s="321"/>
      <c r="W984" s="321"/>
      <c r="X984" s="321"/>
      <c r="Y984" s="321"/>
      <c r="Z984" s="321"/>
      <c r="AA984" s="322">
        <f t="shared" si="1055"/>
        <v>0</v>
      </c>
      <c r="AB984" s="322">
        <f t="shared" si="1054"/>
        <v>0</v>
      </c>
      <c r="AC984" s="37" t="e">
        <f t="shared" si="1046"/>
        <v>#DIV/0!</v>
      </c>
    </row>
    <row r="985" spans="1:29" hidden="1" x14ac:dyDescent="0.2">
      <c r="B985" s="100" t="s">
        <v>1613</v>
      </c>
      <c r="C985" s="101" t="s">
        <v>1797</v>
      </c>
      <c r="D985" s="321">
        <v>0</v>
      </c>
      <c r="E985" s="387">
        <f>SUM('ADICIONES  2018'!C985:E985)</f>
        <v>0</v>
      </c>
      <c r="F985" s="321"/>
      <c r="G985" s="321"/>
      <c r="H985" s="321"/>
      <c r="I985" s="321"/>
      <c r="J985" s="321"/>
      <c r="K985" s="305">
        <f t="shared" si="1051"/>
        <v>0</v>
      </c>
      <c r="L985" s="321"/>
      <c r="M985" s="321"/>
      <c r="N985" s="321"/>
      <c r="O985" s="321"/>
      <c r="P985" s="321"/>
      <c r="Q985" s="321"/>
      <c r="R985" s="305">
        <f t="shared" si="1052"/>
        <v>0</v>
      </c>
      <c r="S985" s="321"/>
      <c r="T985" s="321"/>
      <c r="U985" s="321"/>
      <c r="V985" s="321"/>
      <c r="W985" s="321"/>
      <c r="X985" s="321"/>
      <c r="Y985" s="321"/>
      <c r="Z985" s="321"/>
      <c r="AA985" s="322">
        <f t="shared" si="1055"/>
        <v>0</v>
      </c>
      <c r="AB985" s="322">
        <f t="shared" si="1054"/>
        <v>0</v>
      </c>
      <c r="AC985" s="37" t="e">
        <f t="shared" si="1046"/>
        <v>#DIV/0!</v>
      </c>
    </row>
    <row r="986" spans="1:29" hidden="1" x14ac:dyDescent="0.2">
      <c r="B986" s="100" t="s">
        <v>1613</v>
      </c>
      <c r="C986" s="101" t="s">
        <v>1797</v>
      </c>
      <c r="D986" s="321">
        <v>0</v>
      </c>
      <c r="E986" s="387">
        <f>SUM('ADICIONES  2018'!C986:E986)</f>
        <v>0</v>
      </c>
      <c r="F986" s="321"/>
      <c r="G986" s="321"/>
      <c r="H986" s="321"/>
      <c r="I986" s="321"/>
      <c r="J986" s="321"/>
      <c r="K986" s="305">
        <f t="shared" si="1051"/>
        <v>0</v>
      </c>
      <c r="L986" s="321"/>
      <c r="M986" s="321"/>
      <c r="N986" s="321"/>
      <c r="O986" s="321"/>
      <c r="P986" s="321"/>
      <c r="Q986" s="321"/>
      <c r="R986" s="305">
        <f t="shared" si="1052"/>
        <v>0</v>
      </c>
      <c r="S986" s="321"/>
      <c r="T986" s="321"/>
      <c r="U986" s="321"/>
      <c r="V986" s="321"/>
      <c r="W986" s="321"/>
      <c r="X986" s="321"/>
      <c r="Y986" s="321"/>
      <c r="Z986" s="321"/>
      <c r="AA986" s="322">
        <f t="shared" si="1055"/>
        <v>0</v>
      </c>
      <c r="AB986" s="322">
        <f t="shared" si="1054"/>
        <v>0</v>
      </c>
      <c r="AC986" s="37" t="e">
        <f t="shared" si="1046"/>
        <v>#DIV/0!</v>
      </c>
    </row>
    <row r="987" spans="1:29" hidden="1" x14ac:dyDescent="0.2">
      <c r="B987" s="100" t="s">
        <v>1613</v>
      </c>
      <c r="C987" s="101" t="s">
        <v>1797</v>
      </c>
      <c r="D987" s="321">
        <v>0</v>
      </c>
      <c r="E987" s="387">
        <f>SUM('ADICIONES  2018'!C987:E987)</f>
        <v>0</v>
      </c>
      <c r="F987" s="321"/>
      <c r="G987" s="321"/>
      <c r="H987" s="321"/>
      <c r="I987" s="321"/>
      <c r="J987" s="321"/>
      <c r="K987" s="305">
        <f t="shared" si="1051"/>
        <v>0</v>
      </c>
      <c r="L987" s="321"/>
      <c r="M987" s="321"/>
      <c r="N987" s="321"/>
      <c r="O987" s="321"/>
      <c r="P987" s="321"/>
      <c r="Q987" s="321"/>
      <c r="R987" s="305">
        <f t="shared" si="1052"/>
        <v>0</v>
      </c>
      <c r="S987" s="321"/>
      <c r="T987" s="321"/>
      <c r="U987" s="321"/>
      <c r="V987" s="321"/>
      <c r="W987" s="321"/>
      <c r="X987" s="321"/>
      <c r="Y987" s="321"/>
      <c r="Z987" s="321"/>
      <c r="AA987" s="322">
        <f t="shared" si="1055"/>
        <v>0</v>
      </c>
      <c r="AB987" s="322">
        <f t="shared" si="1054"/>
        <v>0</v>
      </c>
      <c r="AC987" s="37" t="e">
        <f t="shared" si="1046"/>
        <v>#DIV/0!</v>
      </c>
    </row>
    <row r="988" spans="1:29" hidden="1" x14ac:dyDescent="0.2">
      <c r="B988" s="100" t="s">
        <v>1613</v>
      </c>
      <c r="C988" s="101" t="s">
        <v>1797</v>
      </c>
      <c r="D988" s="321">
        <v>0</v>
      </c>
      <c r="E988" s="387">
        <f>SUM('ADICIONES  2018'!C988:E988)</f>
        <v>0</v>
      </c>
      <c r="F988" s="321"/>
      <c r="G988" s="321"/>
      <c r="H988" s="321"/>
      <c r="I988" s="321"/>
      <c r="J988" s="321"/>
      <c r="K988" s="305">
        <f t="shared" si="1051"/>
        <v>0</v>
      </c>
      <c r="L988" s="321"/>
      <c r="M988" s="321"/>
      <c r="N988" s="321"/>
      <c r="O988" s="321"/>
      <c r="P988" s="321"/>
      <c r="Q988" s="321"/>
      <c r="R988" s="305">
        <f t="shared" si="1052"/>
        <v>0</v>
      </c>
      <c r="S988" s="321"/>
      <c r="T988" s="321"/>
      <c r="U988" s="321"/>
      <c r="V988" s="321"/>
      <c r="W988" s="321"/>
      <c r="X988" s="321"/>
      <c r="Y988" s="321"/>
      <c r="Z988" s="321"/>
      <c r="AA988" s="322">
        <f t="shared" si="1055"/>
        <v>0</v>
      </c>
      <c r="AB988" s="322">
        <f t="shared" si="1054"/>
        <v>0</v>
      </c>
      <c r="AC988" s="37" t="e">
        <f t="shared" si="1046"/>
        <v>#DIV/0!</v>
      </c>
    </row>
    <row r="989" spans="1:29" hidden="1" x14ac:dyDescent="0.2">
      <c r="B989" s="100" t="s">
        <v>1613</v>
      </c>
      <c r="C989" s="101" t="s">
        <v>1797</v>
      </c>
      <c r="D989" s="321">
        <v>0</v>
      </c>
      <c r="E989" s="387">
        <f>SUM('ADICIONES  2018'!C989:E989)</f>
        <v>0</v>
      </c>
      <c r="F989" s="321"/>
      <c r="G989" s="321"/>
      <c r="H989" s="321"/>
      <c r="I989" s="321"/>
      <c r="J989" s="321"/>
      <c r="K989" s="305">
        <f t="shared" si="1051"/>
        <v>0</v>
      </c>
      <c r="L989" s="321"/>
      <c r="M989" s="321"/>
      <c r="N989" s="321"/>
      <c r="O989" s="321"/>
      <c r="P989" s="321"/>
      <c r="Q989" s="321"/>
      <c r="R989" s="305">
        <f t="shared" si="1052"/>
        <v>0</v>
      </c>
      <c r="S989" s="321"/>
      <c r="T989" s="321"/>
      <c r="U989" s="321"/>
      <c r="V989" s="321"/>
      <c r="W989" s="321"/>
      <c r="X989" s="321"/>
      <c r="Y989" s="321"/>
      <c r="Z989" s="321"/>
      <c r="AA989" s="322">
        <f t="shared" si="1055"/>
        <v>0</v>
      </c>
      <c r="AB989" s="322">
        <f t="shared" si="1054"/>
        <v>0</v>
      </c>
      <c r="AC989" s="37" t="e">
        <f t="shared" si="1046"/>
        <v>#DIV/0!</v>
      </c>
    </row>
    <row r="990" spans="1:29" hidden="1" x14ac:dyDescent="0.2">
      <c r="B990" s="100" t="s">
        <v>1613</v>
      </c>
      <c r="C990" s="101" t="s">
        <v>1797</v>
      </c>
      <c r="D990" s="321">
        <v>0</v>
      </c>
      <c r="E990" s="387">
        <f>SUM('ADICIONES  2018'!C990:E990)</f>
        <v>0</v>
      </c>
      <c r="F990" s="321"/>
      <c r="G990" s="321"/>
      <c r="H990" s="321"/>
      <c r="I990" s="321"/>
      <c r="J990" s="321"/>
      <c r="K990" s="305">
        <f t="shared" si="1051"/>
        <v>0</v>
      </c>
      <c r="L990" s="321"/>
      <c r="M990" s="321"/>
      <c r="N990" s="321"/>
      <c r="O990" s="321"/>
      <c r="P990" s="321"/>
      <c r="Q990" s="321"/>
      <c r="R990" s="305">
        <f t="shared" si="1052"/>
        <v>0</v>
      </c>
      <c r="S990" s="321"/>
      <c r="T990" s="321"/>
      <c r="U990" s="321"/>
      <c r="V990" s="321"/>
      <c r="W990" s="321"/>
      <c r="X990" s="321"/>
      <c r="Y990" s="321"/>
      <c r="Z990" s="321"/>
      <c r="AA990" s="322">
        <f t="shared" si="1055"/>
        <v>0</v>
      </c>
      <c r="AB990" s="322">
        <f t="shared" si="1054"/>
        <v>0</v>
      </c>
      <c r="AC990" s="37" t="e">
        <f t="shared" si="1046"/>
        <v>#DIV/0!</v>
      </c>
    </row>
    <row r="991" spans="1:29" hidden="1" x14ac:dyDescent="0.2">
      <c r="B991" s="100" t="s">
        <v>1613</v>
      </c>
      <c r="C991" s="101" t="s">
        <v>1797</v>
      </c>
      <c r="D991" s="321">
        <v>0</v>
      </c>
      <c r="E991" s="387">
        <f>SUM('ADICIONES  2018'!C991:E991)</f>
        <v>0</v>
      </c>
      <c r="F991" s="321"/>
      <c r="G991" s="321"/>
      <c r="H991" s="321"/>
      <c r="I991" s="321"/>
      <c r="J991" s="321"/>
      <c r="K991" s="305">
        <f t="shared" si="1051"/>
        <v>0</v>
      </c>
      <c r="L991" s="321"/>
      <c r="M991" s="321"/>
      <c r="N991" s="321"/>
      <c r="O991" s="321"/>
      <c r="P991" s="321"/>
      <c r="Q991" s="321"/>
      <c r="R991" s="305">
        <f t="shared" si="1052"/>
        <v>0</v>
      </c>
      <c r="S991" s="321"/>
      <c r="T991" s="321"/>
      <c r="U991" s="321"/>
      <c r="V991" s="321"/>
      <c r="W991" s="321"/>
      <c r="X991" s="321"/>
      <c r="Y991" s="321"/>
      <c r="Z991" s="321"/>
      <c r="AA991" s="322">
        <f t="shared" si="1055"/>
        <v>0</v>
      </c>
      <c r="AB991" s="322">
        <f t="shared" si="1054"/>
        <v>0</v>
      </c>
      <c r="AC991" s="37" t="e">
        <f t="shared" si="1046"/>
        <v>#DIV/0!</v>
      </c>
    </row>
    <row r="992" spans="1:29" hidden="1" x14ac:dyDescent="0.2">
      <c r="B992" s="100" t="s">
        <v>1806</v>
      </c>
      <c r="C992" s="101" t="s">
        <v>1002</v>
      </c>
      <c r="D992" s="321">
        <v>0</v>
      </c>
      <c r="E992" s="387">
        <f>SUM('ADICIONES  2018'!C992:E992)</f>
        <v>0</v>
      </c>
      <c r="F992" s="321"/>
      <c r="G992" s="321"/>
      <c r="H992" s="321"/>
      <c r="I992" s="321"/>
      <c r="J992" s="321"/>
      <c r="K992" s="305">
        <f t="shared" si="1051"/>
        <v>0</v>
      </c>
      <c r="L992" s="321"/>
      <c r="M992" s="321"/>
      <c r="N992" s="321"/>
      <c r="O992" s="321"/>
      <c r="P992" s="321"/>
      <c r="Q992" s="321"/>
      <c r="R992" s="305">
        <f t="shared" si="1052"/>
        <v>0</v>
      </c>
      <c r="S992" s="321"/>
      <c r="T992" s="321"/>
      <c r="U992" s="321"/>
      <c r="V992" s="321"/>
      <c r="W992" s="321"/>
      <c r="X992" s="321"/>
      <c r="Y992" s="321"/>
      <c r="Z992" s="321"/>
      <c r="AA992" s="322">
        <f t="shared" si="1055"/>
        <v>0</v>
      </c>
      <c r="AB992" s="322">
        <f t="shared" si="1054"/>
        <v>0</v>
      </c>
      <c r="AC992" s="37" t="e">
        <f t="shared" si="1046"/>
        <v>#DIV/0!</v>
      </c>
    </row>
    <row r="993" spans="1:29" hidden="1" x14ac:dyDescent="0.2">
      <c r="B993" s="100" t="s">
        <v>1806</v>
      </c>
      <c r="C993" s="101" t="s">
        <v>1002</v>
      </c>
      <c r="D993" s="321">
        <v>0</v>
      </c>
      <c r="E993" s="387">
        <f>SUM('ADICIONES  2018'!C993:E993)</f>
        <v>0</v>
      </c>
      <c r="F993" s="321"/>
      <c r="G993" s="321"/>
      <c r="H993" s="321"/>
      <c r="I993" s="321"/>
      <c r="J993" s="321"/>
      <c r="K993" s="305">
        <f t="shared" si="1051"/>
        <v>0</v>
      </c>
      <c r="L993" s="321"/>
      <c r="M993" s="321"/>
      <c r="N993" s="321"/>
      <c r="O993" s="321"/>
      <c r="P993" s="321"/>
      <c r="Q993" s="321"/>
      <c r="R993" s="305">
        <f t="shared" si="1052"/>
        <v>0</v>
      </c>
      <c r="S993" s="321"/>
      <c r="T993" s="321"/>
      <c r="U993" s="321"/>
      <c r="V993" s="321"/>
      <c r="W993" s="321"/>
      <c r="X993" s="321"/>
      <c r="Y993" s="321"/>
      <c r="Z993" s="321"/>
      <c r="AA993" s="322">
        <f t="shared" si="1055"/>
        <v>0</v>
      </c>
      <c r="AB993" s="322">
        <f t="shared" si="1054"/>
        <v>0</v>
      </c>
      <c r="AC993" s="37" t="e">
        <f t="shared" si="1046"/>
        <v>#DIV/0!</v>
      </c>
    </row>
    <row r="994" spans="1:29" hidden="1" x14ac:dyDescent="0.2">
      <c r="B994" s="100" t="s">
        <v>1806</v>
      </c>
      <c r="C994" s="101" t="s">
        <v>1002</v>
      </c>
      <c r="D994" s="321">
        <v>0</v>
      </c>
      <c r="E994" s="387">
        <f>SUM('ADICIONES  2018'!C994:E994)</f>
        <v>0</v>
      </c>
      <c r="F994" s="321"/>
      <c r="G994" s="321"/>
      <c r="H994" s="321"/>
      <c r="I994" s="321"/>
      <c r="J994" s="321"/>
      <c r="K994" s="305">
        <f t="shared" si="1051"/>
        <v>0</v>
      </c>
      <c r="L994" s="321"/>
      <c r="M994" s="321"/>
      <c r="N994" s="321"/>
      <c r="O994" s="321"/>
      <c r="P994" s="321"/>
      <c r="Q994" s="321"/>
      <c r="R994" s="305">
        <f t="shared" si="1052"/>
        <v>0</v>
      </c>
      <c r="S994" s="321"/>
      <c r="T994" s="321"/>
      <c r="U994" s="321"/>
      <c r="V994" s="321"/>
      <c r="W994" s="321"/>
      <c r="X994" s="321"/>
      <c r="Y994" s="321"/>
      <c r="Z994" s="321"/>
      <c r="AA994" s="322">
        <f t="shared" si="1055"/>
        <v>0</v>
      </c>
      <c r="AB994" s="322">
        <f t="shared" si="1054"/>
        <v>0</v>
      </c>
      <c r="AC994" s="37" t="e">
        <f t="shared" si="1046"/>
        <v>#DIV/0!</v>
      </c>
    </row>
    <row r="995" spans="1:29" hidden="1" x14ac:dyDescent="0.2">
      <c r="B995" s="100" t="s">
        <v>1806</v>
      </c>
      <c r="C995" s="101" t="s">
        <v>1002</v>
      </c>
      <c r="D995" s="321">
        <v>0</v>
      </c>
      <c r="E995" s="387">
        <f>SUM('ADICIONES  2018'!C995:E995)</f>
        <v>0</v>
      </c>
      <c r="F995" s="321"/>
      <c r="G995" s="321"/>
      <c r="H995" s="321"/>
      <c r="I995" s="321"/>
      <c r="J995" s="321"/>
      <c r="K995" s="305">
        <f t="shared" si="1051"/>
        <v>0</v>
      </c>
      <c r="L995" s="321"/>
      <c r="M995" s="321"/>
      <c r="N995" s="321"/>
      <c r="O995" s="321"/>
      <c r="P995" s="321"/>
      <c r="Q995" s="321"/>
      <c r="R995" s="305">
        <f t="shared" si="1052"/>
        <v>0</v>
      </c>
      <c r="S995" s="321"/>
      <c r="T995" s="321"/>
      <c r="U995" s="321"/>
      <c r="V995" s="321"/>
      <c r="W995" s="321"/>
      <c r="X995" s="321"/>
      <c r="Y995" s="321"/>
      <c r="Z995" s="321"/>
      <c r="AA995" s="322">
        <f t="shared" si="1055"/>
        <v>0</v>
      </c>
      <c r="AB995" s="322">
        <f t="shared" si="1054"/>
        <v>0</v>
      </c>
      <c r="AC995" s="37" t="e">
        <f t="shared" si="1046"/>
        <v>#DIV/0!</v>
      </c>
    </row>
    <row r="996" spans="1:29" hidden="1" x14ac:dyDescent="0.2">
      <c r="B996" s="100" t="s">
        <v>1807</v>
      </c>
      <c r="C996" s="101" t="s">
        <v>1799</v>
      </c>
      <c r="D996" s="321">
        <v>0</v>
      </c>
      <c r="E996" s="387">
        <f>SUM('ADICIONES  2018'!C996:E996)</f>
        <v>0</v>
      </c>
      <c r="F996" s="321"/>
      <c r="G996" s="321"/>
      <c r="H996" s="321"/>
      <c r="I996" s="321"/>
      <c r="J996" s="321"/>
      <c r="K996" s="305">
        <f t="shared" si="1051"/>
        <v>0</v>
      </c>
      <c r="L996" s="321"/>
      <c r="M996" s="321"/>
      <c r="N996" s="321"/>
      <c r="O996" s="321"/>
      <c r="P996" s="321"/>
      <c r="Q996" s="321"/>
      <c r="R996" s="305">
        <f t="shared" si="1052"/>
        <v>0</v>
      </c>
      <c r="S996" s="321"/>
      <c r="T996" s="321"/>
      <c r="U996" s="321"/>
      <c r="V996" s="321"/>
      <c r="W996" s="321"/>
      <c r="X996" s="321"/>
      <c r="Y996" s="321"/>
      <c r="Z996" s="321"/>
      <c r="AA996" s="322">
        <f t="shared" si="1055"/>
        <v>0</v>
      </c>
      <c r="AB996" s="322">
        <f t="shared" si="1054"/>
        <v>0</v>
      </c>
      <c r="AC996" s="37" t="e">
        <f t="shared" si="1046"/>
        <v>#DIV/0!</v>
      </c>
    </row>
    <row r="997" spans="1:29" s="82" customFormat="1" ht="15.75" hidden="1" x14ac:dyDescent="0.2">
      <c r="A997" s="399"/>
      <c r="B997" s="114" t="s">
        <v>977</v>
      </c>
      <c r="C997" s="110" t="s">
        <v>1808</v>
      </c>
      <c r="D997" s="320">
        <v>0</v>
      </c>
      <c r="E997" s="387">
        <f>SUM('ADICIONES  2018'!C997:E997)</f>
        <v>0</v>
      </c>
      <c r="F997" s="320"/>
      <c r="G997" s="320"/>
      <c r="H997" s="320"/>
      <c r="I997" s="320"/>
      <c r="J997" s="320"/>
      <c r="K997" s="303">
        <f t="shared" si="1051"/>
        <v>0</v>
      </c>
      <c r="L997" s="320"/>
      <c r="M997" s="320"/>
      <c r="N997" s="320"/>
      <c r="O997" s="320"/>
      <c r="P997" s="320"/>
      <c r="Q997" s="320"/>
      <c r="R997" s="303">
        <f t="shared" si="1052"/>
        <v>0</v>
      </c>
      <c r="S997" s="320"/>
      <c r="T997" s="320"/>
      <c r="U997" s="320"/>
      <c r="V997" s="320"/>
      <c r="W997" s="320"/>
      <c r="X997" s="320"/>
      <c r="Y997" s="320"/>
      <c r="Z997" s="320"/>
      <c r="AA997" s="319">
        <f t="shared" si="1055"/>
        <v>0</v>
      </c>
      <c r="AB997" s="319">
        <f t="shared" si="1054"/>
        <v>0</v>
      </c>
      <c r="AC997" s="108" t="e">
        <f t="shared" si="1046"/>
        <v>#DIV/0!</v>
      </c>
    </row>
    <row r="998" spans="1:29" hidden="1" x14ac:dyDescent="0.2">
      <c r="B998" s="100" t="s">
        <v>1809</v>
      </c>
      <c r="C998" s="101" t="s">
        <v>1810</v>
      </c>
      <c r="D998" s="321">
        <v>0</v>
      </c>
      <c r="E998" s="387">
        <f>SUM('ADICIONES  2018'!C998:E998)</f>
        <v>0</v>
      </c>
      <c r="F998" s="321"/>
      <c r="G998" s="321"/>
      <c r="H998" s="321"/>
      <c r="I998" s="321"/>
      <c r="J998" s="321"/>
      <c r="K998" s="305">
        <f t="shared" si="1051"/>
        <v>0</v>
      </c>
      <c r="L998" s="321"/>
      <c r="M998" s="321"/>
      <c r="N998" s="321"/>
      <c r="O998" s="321"/>
      <c r="P998" s="321"/>
      <c r="Q998" s="321"/>
      <c r="R998" s="305">
        <f t="shared" si="1052"/>
        <v>0</v>
      </c>
      <c r="S998" s="321"/>
      <c r="T998" s="321"/>
      <c r="U998" s="321"/>
      <c r="V998" s="321"/>
      <c r="W998" s="321"/>
      <c r="X998" s="321"/>
      <c r="Y998" s="321"/>
      <c r="Z998" s="321"/>
      <c r="AA998" s="322">
        <f t="shared" si="1055"/>
        <v>0</v>
      </c>
      <c r="AB998" s="322">
        <f t="shared" si="1054"/>
        <v>0</v>
      </c>
      <c r="AC998" s="37" t="e">
        <f t="shared" si="1046"/>
        <v>#DIV/0!</v>
      </c>
    </row>
    <row r="999" spans="1:29" hidden="1" x14ac:dyDescent="0.2">
      <c r="B999" s="100" t="s">
        <v>1809</v>
      </c>
      <c r="C999" s="101" t="s">
        <v>1810</v>
      </c>
      <c r="D999" s="321">
        <v>0</v>
      </c>
      <c r="E999" s="387">
        <f>SUM('ADICIONES  2018'!C999:E999)</f>
        <v>0</v>
      </c>
      <c r="F999" s="321"/>
      <c r="G999" s="321"/>
      <c r="H999" s="321"/>
      <c r="I999" s="321"/>
      <c r="J999" s="321"/>
      <c r="K999" s="305">
        <f t="shared" si="1051"/>
        <v>0</v>
      </c>
      <c r="L999" s="321"/>
      <c r="M999" s="321"/>
      <c r="N999" s="321"/>
      <c r="O999" s="321"/>
      <c r="P999" s="321"/>
      <c r="Q999" s="321"/>
      <c r="R999" s="305">
        <f t="shared" si="1052"/>
        <v>0</v>
      </c>
      <c r="S999" s="321"/>
      <c r="T999" s="321"/>
      <c r="U999" s="321"/>
      <c r="V999" s="321"/>
      <c r="W999" s="321"/>
      <c r="X999" s="321"/>
      <c r="Y999" s="321"/>
      <c r="Z999" s="321"/>
      <c r="AA999" s="322">
        <f t="shared" si="1055"/>
        <v>0</v>
      </c>
      <c r="AB999" s="322">
        <f t="shared" si="1054"/>
        <v>0</v>
      </c>
      <c r="AC999" s="37" t="e">
        <f t="shared" si="1046"/>
        <v>#DIV/0!</v>
      </c>
    </row>
    <row r="1000" spans="1:29" hidden="1" x14ac:dyDescent="0.2">
      <c r="B1000" s="100" t="s">
        <v>1809</v>
      </c>
      <c r="C1000" s="101" t="s">
        <v>1810</v>
      </c>
      <c r="D1000" s="321">
        <v>0</v>
      </c>
      <c r="E1000" s="387">
        <f>SUM('ADICIONES  2018'!C1000:E1000)</f>
        <v>0</v>
      </c>
      <c r="F1000" s="321"/>
      <c r="G1000" s="321"/>
      <c r="H1000" s="321"/>
      <c r="I1000" s="321"/>
      <c r="J1000" s="321"/>
      <c r="K1000" s="305">
        <f t="shared" si="1051"/>
        <v>0</v>
      </c>
      <c r="L1000" s="321"/>
      <c r="M1000" s="321"/>
      <c r="N1000" s="321"/>
      <c r="O1000" s="321"/>
      <c r="P1000" s="321"/>
      <c r="Q1000" s="321"/>
      <c r="R1000" s="305">
        <f t="shared" si="1052"/>
        <v>0</v>
      </c>
      <c r="S1000" s="321"/>
      <c r="T1000" s="321"/>
      <c r="U1000" s="321"/>
      <c r="V1000" s="321"/>
      <c r="W1000" s="321"/>
      <c r="X1000" s="321"/>
      <c r="Y1000" s="321"/>
      <c r="Z1000" s="321"/>
      <c r="AA1000" s="322">
        <f t="shared" si="1055"/>
        <v>0</v>
      </c>
      <c r="AB1000" s="322">
        <f t="shared" si="1054"/>
        <v>0</v>
      </c>
      <c r="AC1000" s="37" t="e">
        <f t="shared" si="1046"/>
        <v>#DIV/0!</v>
      </c>
    </row>
    <row r="1001" spans="1:29" hidden="1" x14ac:dyDescent="0.2">
      <c r="B1001" s="100" t="s">
        <v>1809</v>
      </c>
      <c r="C1001" s="101" t="s">
        <v>1810</v>
      </c>
      <c r="D1001" s="321">
        <v>0</v>
      </c>
      <c r="E1001" s="387">
        <f>SUM('ADICIONES  2018'!C1001:E1001)</f>
        <v>0</v>
      </c>
      <c r="F1001" s="321"/>
      <c r="G1001" s="321"/>
      <c r="H1001" s="321"/>
      <c r="I1001" s="321"/>
      <c r="J1001" s="321"/>
      <c r="K1001" s="305">
        <f t="shared" si="1051"/>
        <v>0</v>
      </c>
      <c r="L1001" s="321"/>
      <c r="M1001" s="321"/>
      <c r="N1001" s="321"/>
      <c r="O1001" s="321"/>
      <c r="P1001" s="321"/>
      <c r="Q1001" s="321"/>
      <c r="R1001" s="305">
        <f t="shared" si="1052"/>
        <v>0</v>
      </c>
      <c r="S1001" s="321"/>
      <c r="T1001" s="321"/>
      <c r="U1001" s="321"/>
      <c r="V1001" s="321"/>
      <c r="W1001" s="321"/>
      <c r="X1001" s="321"/>
      <c r="Y1001" s="321"/>
      <c r="Z1001" s="321"/>
      <c r="AA1001" s="322">
        <f t="shared" si="1055"/>
        <v>0</v>
      </c>
      <c r="AB1001" s="322">
        <f t="shared" si="1054"/>
        <v>0</v>
      </c>
      <c r="AC1001" s="37" t="e">
        <f t="shared" si="1046"/>
        <v>#DIV/0!</v>
      </c>
    </row>
    <row r="1002" spans="1:29" hidden="1" x14ac:dyDescent="0.2">
      <c r="B1002" s="100" t="s">
        <v>1809</v>
      </c>
      <c r="C1002" s="101" t="s">
        <v>1810</v>
      </c>
      <c r="D1002" s="321">
        <v>0</v>
      </c>
      <c r="E1002" s="387">
        <f>SUM('ADICIONES  2018'!C1002:E1002)</f>
        <v>0</v>
      </c>
      <c r="F1002" s="321"/>
      <c r="G1002" s="321"/>
      <c r="H1002" s="321"/>
      <c r="I1002" s="321"/>
      <c r="J1002" s="321"/>
      <c r="K1002" s="305">
        <f t="shared" si="1051"/>
        <v>0</v>
      </c>
      <c r="L1002" s="321"/>
      <c r="M1002" s="321"/>
      <c r="N1002" s="321"/>
      <c r="O1002" s="321"/>
      <c r="P1002" s="321"/>
      <c r="Q1002" s="321"/>
      <c r="R1002" s="305">
        <f t="shared" si="1052"/>
        <v>0</v>
      </c>
      <c r="S1002" s="321"/>
      <c r="T1002" s="321"/>
      <c r="U1002" s="321"/>
      <c r="V1002" s="321"/>
      <c r="W1002" s="321"/>
      <c r="X1002" s="321"/>
      <c r="Y1002" s="321"/>
      <c r="Z1002" s="321"/>
      <c r="AA1002" s="322">
        <f t="shared" si="1055"/>
        <v>0</v>
      </c>
      <c r="AB1002" s="322">
        <f t="shared" si="1054"/>
        <v>0</v>
      </c>
      <c r="AC1002" s="37" t="e">
        <f t="shared" si="1046"/>
        <v>#DIV/0!</v>
      </c>
    </row>
    <row r="1003" spans="1:29" s="82" customFormat="1" ht="31.5" hidden="1" x14ac:dyDescent="0.2">
      <c r="A1003" s="399"/>
      <c r="B1003" s="114" t="s">
        <v>987</v>
      </c>
      <c r="C1003" s="110" t="s">
        <v>988</v>
      </c>
      <c r="D1003" s="320">
        <f>+D1004+D1030</f>
        <v>0</v>
      </c>
      <c r="E1003" s="387">
        <f>SUM('ADICIONES  2018'!C1003:E1003)</f>
        <v>0</v>
      </c>
      <c r="F1003" s="320">
        <f t="shared" ref="F1003:J1003" si="1056">+F1004+F1030</f>
        <v>0</v>
      </c>
      <c r="G1003" s="320">
        <f t="shared" si="1056"/>
        <v>0</v>
      </c>
      <c r="H1003" s="320">
        <f t="shared" si="1056"/>
        <v>0</v>
      </c>
      <c r="I1003" s="320">
        <f t="shared" si="1056"/>
        <v>0</v>
      </c>
      <c r="J1003" s="320">
        <f t="shared" si="1056"/>
        <v>0</v>
      </c>
      <c r="K1003" s="303">
        <f t="shared" si="1051"/>
        <v>0</v>
      </c>
      <c r="L1003" s="320">
        <f t="shared" ref="L1003:Q1003" si="1057">+L1004+L1030</f>
        <v>0</v>
      </c>
      <c r="M1003" s="320">
        <f t="shared" si="1057"/>
        <v>0</v>
      </c>
      <c r="N1003" s="320">
        <f t="shared" si="1057"/>
        <v>0</v>
      </c>
      <c r="O1003" s="320">
        <f t="shared" si="1057"/>
        <v>0</v>
      </c>
      <c r="P1003" s="320">
        <f t="shared" si="1057"/>
        <v>0</v>
      </c>
      <c r="Q1003" s="320">
        <f t="shared" si="1057"/>
        <v>0</v>
      </c>
      <c r="R1003" s="303">
        <f t="shared" si="1052"/>
        <v>0</v>
      </c>
      <c r="S1003" s="320">
        <f t="shared" ref="S1003:Z1003" si="1058">+S1004+S1030</f>
        <v>0</v>
      </c>
      <c r="T1003" s="320">
        <f t="shared" si="1058"/>
        <v>0</v>
      </c>
      <c r="U1003" s="320">
        <f t="shared" si="1058"/>
        <v>0</v>
      </c>
      <c r="V1003" s="320">
        <f t="shared" si="1058"/>
        <v>0</v>
      </c>
      <c r="W1003" s="320">
        <f t="shared" si="1058"/>
        <v>0</v>
      </c>
      <c r="X1003" s="320">
        <f t="shared" si="1058"/>
        <v>0</v>
      </c>
      <c r="Y1003" s="320">
        <f t="shared" si="1058"/>
        <v>0</v>
      </c>
      <c r="Z1003" s="320">
        <f t="shared" si="1058"/>
        <v>0</v>
      </c>
      <c r="AA1003" s="319">
        <f t="shared" si="1055"/>
        <v>0</v>
      </c>
      <c r="AB1003" s="319">
        <f t="shared" si="1054"/>
        <v>0</v>
      </c>
      <c r="AC1003" s="108" t="e">
        <f t="shared" si="1046"/>
        <v>#DIV/0!</v>
      </c>
    </row>
    <row r="1004" spans="1:29" s="82" customFormat="1" ht="15.75" hidden="1" x14ac:dyDescent="0.2">
      <c r="A1004" s="399"/>
      <c r="B1004" s="114" t="s">
        <v>1811</v>
      </c>
      <c r="C1004" s="110" t="s">
        <v>1812</v>
      </c>
      <c r="D1004" s="320">
        <f>SUM(D1005:D1016)</f>
        <v>0</v>
      </c>
      <c r="E1004" s="387">
        <f>SUM('ADICIONES  2018'!C1004:E1004)</f>
        <v>0</v>
      </c>
      <c r="F1004" s="320">
        <f t="shared" ref="F1004" si="1059">SUM(F1005:F1016)</f>
        <v>0</v>
      </c>
      <c r="G1004" s="320">
        <f t="shared" ref="G1004:J1004" si="1060">SUM(G1005:G1016)</f>
        <v>0</v>
      </c>
      <c r="H1004" s="320">
        <f t="shared" si="1060"/>
        <v>0</v>
      </c>
      <c r="I1004" s="320">
        <f t="shared" si="1060"/>
        <v>0</v>
      </c>
      <c r="J1004" s="320">
        <f t="shared" si="1060"/>
        <v>0</v>
      </c>
      <c r="K1004" s="303">
        <f t="shared" si="1051"/>
        <v>0</v>
      </c>
      <c r="L1004" s="320">
        <f t="shared" ref="L1004:Q1004" si="1061">SUM(L1005:L1016)</f>
        <v>0</v>
      </c>
      <c r="M1004" s="320">
        <f t="shared" si="1061"/>
        <v>0</v>
      </c>
      <c r="N1004" s="320">
        <f t="shared" si="1061"/>
        <v>0</v>
      </c>
      <c r="O1004" s="320">
        <f t="shared" si="1061"/>
        <v>0</v>
      </c>
      <c r="P1004" s="320">
        <f t="shared" si="1061"/>
        <v>0</v>
      </c>
      <c r="Q1004" s="320">
        <f t="shared" si="1061"/>
        <v>0</v>
      </c>
      <c r="R1004" s="303">
        <f t="shared" si="1052"/>
        <v>0</v>
      </c>
      <c r="S1004" s="320">
        <f t="shared" ref="S1004:Z1004" si="1062">SUM(S1005:S1016)</f>
        <v>0</v>
      </c>
      <c r="T1004" s="320">
        <f t="shared" si="1062"/>
        <v>0</v>
      </c>
      <c r="U1004" s="320">
        <f t="shared" si="1062"/>
        <v>0</v>
      </c>
      <c r="V1004" s="320">
        <f t="shared" si="1062"/>
        <v>0</v>
      </c>
      <c r="W1004" s="320">
        <f t="shared" si="1062"/>
        <v>0</v>
      </c>
      <c r="X1004" s="320">
        <f t="shared" si="1062"/>
        <v>0</v>
      </c>
      <c r="Y1004" s="320">
        <f t="shared" si="1062"/>
        <v>0</v>
      </c>
      <c r="Z1004" s="320">
        <f t="shared" si="1062"/>
        <v>0</v>
      </c>
      <c r="AA1004" s="319">
        <f t="shared" si="1055"/>
        <v>0</v>
      </c>
      <c r="AB1004" s="319">
        <f t="shared" si="1054"/>
        <v>0</v>
      </c>
      <c r="AC1004" s="108" t="e">
        <f t="shared" si="1046"/>
        <v>#DIV/0!</v>
      </c>
    </row>
    <row r="1005" spans="1:29" ht="28.5" hidden="1" x14ac:dyDescent="0.2">
      <c r="B1005" s="100" t="s">
        <v>1813</v>
      </c>
      <c r="C1005" s="101" t="s">
        <v>315</v>
      </c>
      <c r="D1005" s="321">
        <v>0</v>
      </c>
      <c r="E1005" s="387">
        <f>SUM('ADICIONES  2018'!C1005:E1005)</f>
        <v>0</v>
      </c>
      <c r="F1005" s="321"/>
      <c r="G1005" s="321"/>
      <c r="H1005" s="321"/>
      <c r="I1005" s="321"/>
      <c r="J1005" s="321"/>
      <c r="K1005" s="305">
        <f t="shared" si="1051"/>
        <v>0</v>
      </c>
      <c r="L1005" s="321"/>
      <c r="M1005" s="321"/>
      <c r="N1005" s="321"/>
      <c r="O1005" s="321"/>
      <c r="P1005" s="321"/>
      <c r="Q1005" s="321"/>
      <c r="R1005" s="305">
        <f t="shared" si="1052"/>
        <v>0</v>
      </c>
      <c r="S1005" s="321"/>
      <c r="T1005" s="321"/>
      <c r="U1005" s="321"/>
      <c r="V1005" s="321"/>
      <c r="W1005" s="321"/>
      <c r="X1005" s="321"/>
      <c r="Y1005" s="321"/>
      <c r="Z1005" s="321"/>
      <c r="AA1005" s="322">
        <f t="shared" si="1055"/>
        <v>0</v>
      </c>
      <c r="AB1005" s="322">
        <f t="shared" si="1054"/>
        <v>0</v>
      </c>
      <c r="AC1005" s="37" t="e">
        <f t="shared" ref="AC1005:AC1068" si="1063">+AB1005/K1005</f>
        <v>#DIV/0!</v>
      </c>
    </row>
    <row r="1006" spans="1:29" ht="28.5" hidden="1" x14ac:dyDescent="0.2">
      <c r="B1006" s="100" t="s">
        <v>1814</v>
      </c>
      <c r="C1006" s="101" t="s">
        <v>1815</v>
      </c>
      <c r="D1006" s="321">
        <v>0</v>
      </c>
      <c r="E1006" s="387">
        <f>SUM('ADICIONES  2018'!C1006:E1006)</f>
        <v>0</v>
      </c>
      <c r="F1006" s="321"/>
      <c r="G1006" s="321"/>
      <c r="H1006" s="321"/>
      <c r="I1006" s="321"/>
      <c r="J1006" s="321"/>
      <c r="K1006" s="305">
        <f t="shared" si="1051"/>
        <v>0</v>
      </c>
      <c r="L1006" s="321"/>
      <c r="M1006" s="321"/>
      <c r="N1006" s="321"/>
      <c r="O1006" s="321"/>
      <c r="P1006" s="321"/>
      <c r="Q1006" s="321"/>
      <c r="R1006" s="305">
        <f t="shared" si="1052"/>
        <v>0</v>
      </c>
      <c r="S1006" s="321"/>
      <c r="T1006" s="321"/>
      <c r="U1006" s="321"/>
      <c r="V1006" s="321"/>
      <c r="W1006" s="321"/>
      <c r="X1006" s="321"/>
      <c r="Y1006" s="321"/>
      <c r="Z1006" s="321"/>
      <c r="AA1006" s="322">
        <f t="shared" si="1055"/>
        <v>0</v>
      </c>
      <c r="AB1006" s="322">
        <f t="shared" si="1054"/>
        <v>0</v>
      </c>
      <c r="AC1006" s="37" t="e">
        <f t="shared" si="1063"/>
        <v>#DIV/0!</v>
      </c>
    </row>
    <row r="1007" spans="1:29" ht="28.5" hidden="1" x14ac:dyDescent="0.2">
      <c r="B1007" s="100" t="s">
        <v>1814</v>
      </c>
      <c r="C1007" s="101" t="s">
        <v>1815</v>
      </c>
      <c r="D1007" s="321">
        <v>0</v>
      </c>
      <c r="E1007" s="387">
        <f>SUM('ADICIONES  2018'!C1007:E1007)</f>
        <v>0</v>
      </c>
      <c r="F1007" s="321"/>
      <c r="G1007" s="321"/>
      <c r="H1007" s="321"/>
      <c r="I1007" s="321"/>
      <c r="J1007" s="321"/>
      <c r="K1007" s="305">
        <f t="shared" si="1051"/>
        <v>0</v>
      </c>
      <c r="L1007" s="321"/>
      <c r="M1007" s="321"/>
      <c r="N1007" s="321"/>
      <c r="O1007" s="321"/>
      <c r="P1007" s="321"/>
      <c r="Q1007" s="321"/>
      <c r="R1007" s="305">
        <f t="shared" si="1052"/>
        <v>0</v>
      </c>
      <c r="S1007" s="321"/>
      <c r="T1007" s="321"/>
      <c r="U1007" s="321"/>
      <c r="V1007" s="321"/>
      <c r="W1007" s="321"/>
      <c r="X1007" s="321"/>
      <c r="Y1007" s="321"/>
      <c r="Z1007" s="321"/>
      <c r="AA1007" s="322">
        <f t="shared" si="1055"/>
        <v>0</v>
      </c>
      <c r="AB1007" s="322">
        <f t="shared" si="1054"/>
        <v>0</v>
      </c>
      <c r="AC1007" s="37" t="e">
        <f t="shared" si="1063"/>
        <v>#DIV/0!</v>
      </c>
    </row>
    <row r="1008" spans="1:29" ht="28.5" hidden="1" x14ac:dyDescent="0.2">
      <c r="B1008" s="100" t="s">
        <v>1816</v>
      </c>
      <c r="C1008" s="101" t="s">
        <v>1817</v>
      </c>
      <c r="D1008" s="321">
        <v>0</v>
      </c>
      <c r="E1008" s="387">
        <f>SUM('ADICIONES  2018'!C1008:E1008)</f>
        <v>0</v>
      </c>
      <c r="F1008" s="321"/>
      <c r="G1008" s="321"/>
      <c r="H1008" s="321"/>
      <c r="I1008" s="321"/>
      <c r="J1008" s="321"/>
      <c r="K1008" s="305">
        <f t="shared" si="1051"/>
        <v>0</v>
      </c>
      <c r="L1008" s="321"/>
      <c r="M1008" s="321"/>
      <c r="N1008" s="321"/>
      <c r="O1008" s="321"/>
      <c r="P1008" s="321"/>
      <c r="Q1008" s="321"/>
      <c r="R1008" s="305">
        <f t="shared" si="1052"/>
        <v>0</v>
      </c>
      <c r="S1008" s="321"/>
      <c r="T1008" s="321"/>
      <c r="U1008" s="321"/>
      <c r="V1008" s="321"/>
      <c r="W1008" s="321"/>
      <c r="X1008" s="321"/>
      <c r="Y1008" s="321"/>
      <c r="Z1008" s="321"/>
      <c r="AA1008" s="322">
        <f t="shared" si="1055"/>
        <v>0</v>
      </c>
      <c r="AB1008" s="322">
        <f t="shared" si="1054"/>
        <v>0</v>
      </c>
      <c r="AC1008" s="37" t="e">
        <f t="shared" si="1063"/>
        <v>#DIV/0!</v>
      </c>
    </row>
    <row r="1009" spans="1:29" ht="28.5" hidden="1" x14ac:dyDescent="0.2">
      <c r="B1009" s="100" t="s">
        <v>1816</v>
      </c>
      <c r="C1009" s="101" t="s">
        <v>1817</v>
      </c>
      <c r="D1009" s="321">
        <v>0</v>
      </c>
      <c r="E1009" s="387">
        <f>SUM('ADICIONES  2018'!C1009:E1009)</f>
        <v>0</v>
      </c>
      <c r="F1009" s="321"/>
      <c r="G1009" s="321"/>
      <c r="H1009" s="321"/>
      <c r="I1009" s="321"/>
      <c r="J1009" s="321"/>
      <c r="K1009" s="305">
        <f t="shared" si="1051"/>
        <v>0</v>
      </c>
      <c r="L1009" s="321"/>
      <c r="M1009" s="321"/>
      <c r="N1009" s="321"/>
      <c r="O1009" s="321"/>
      <c r="P1009" s="321"/>
      <c r="Q1009" s="321"/>
      <c r="R1009" s="305">
        <f t="shared" si="1052"/>
        <v>0</v>
      </c>
      <c r="S1009" s="321"/>
      <c r="T1009" s="321"/>
      <c r="U1009" s="321"/>
      <c r="V1009" s="321"/>
      <c r="W1009" s="321"/>
      <c r="X1009" s="321"/>
      <c r="Y1009" s="321"/>
      <c r="Z1009" s="321"/>
      <c r="AA1009" s="322">
        <f t="shared" si="1055"/>
        <v>0</v>
      </c>
      <c r="AB1009" s="322">
        <f t="shared" si="1054"/>
        <v>0</v>
      </c>
      <c r="AC1009" s="37" t="e">
        <f t="shared" si="1063"/>
        <v>#DIV/0!</v>
      </c>
    </row>
    <row r="1010" spans="1:29" ht="28.5" hidden="1" x14ac:dyDescent="0.2">
      <c r="B1010" s="100" t="s">
        <v>1818</v>
      </c>
      <c r="C1010" s="101" t="s">
        <v>1819</v>
      </c>
      <c r="D1010" s="321">
        <v>0</v>
      </c>
      <c r="E1010" s="387">
        <f>SUM('ADICIONES  2018'!C1010:E1010)</f>
        <v>0</v>
      </c>
      <c r="F1010" s="321"/>
      <c r="G1010" s="321"/>
      <c r="H1010" s="321"/>
      <c r="I1010" s="321"/>
      <c r="J1010" s="321"/>
      <c r="K1010" s="305">
        <f t="shared" si="1051"/>
        <v>0</v>
      </c>
      <c r="L1010" s="321"/>
      <c r="M1010" s="321"/>
      <c r="N1010" s="321"/>
      <c r="O1010" s="321"/>
      <c r="P1010" s="321"/>
      <c r="Q1010" s="321"/>
      <c r="R1010" s="305">
        <f t="shared" si="1052"/>
        <v>0</v>
      </c>
      <c r="S1010" s="321"/>
      <c r="T1010" s="321"/>
      <c r="U1010" s="321"/>
      <c r="V1010" s="321"/>
      <c r="W1010" s="321"/>
      <c r="X1010" s="321"/>
      <c r="Y1010" s="321"/>
      <c r="Z1010" s="321"/>
      <c r="AA1010" s="322">
        <f t="shared" si="1055"/>
        <v>0</v>
      </c>
      <c r="AB1010" s="322">
        <f t="shared" si="1054"/>
        <v>0</v>
      </c>
      <c r="AC1010" s="37" t="e">
        <f t="shared" si="1063"/>
        <v>#DIV/0!</v>
      </c>
    </row>
    <row r="1011" spans="1:29" ht="28.5" hidden="1" x14ac:dyDescent="0.2">
      <c r="B1011" s="100" t="s">
        <v>1820</v>
      </c>
      <c r="C1011" s="101" t="s">
        <v>1792</v>
      </c>
      <c r="D1011" s="321">
        <v>0</v>
      </c>
      <c r="E1011" s="387">
        <f>SUM('ADICIONES  2018'!C1011:E1011)</f>
        <v>0</v>
      </c>
      <c r="F1011" s="321"/>
      <c r="G1011" s="321"/>
      <c r="H1011" s="321"/>
      <c r="I1011" s="321"/>
      <c r="J1011" s="321"/>
      <c r="K1011" s="305">
        <f t="shared" si="1051"/>
        <v>0</v>
      </c>
      <c r="L1011" s="321"/>
      <c r="M1011" s="321"/>
      <c r="N1011" s="321"/>
      <c r="O1011" s="321"/>
      <c r="P1011" s="321"/>
      <c r="Q1011" s="321"/>
      <c r="R1011" s="305">
        <f t="shared" si="1052"/>
        <v>0</v>
      </c>
      <c r="S1011" s="321"/>
      <c r="T1011" s="321"/>
      <c r="U1011" s="321"/>
      <c r="V1011" s="321"/>
      <c r="W1011" s="321"/>
      <c r="X1011" s="321"/>
      <c r="Y1011" s="321"/>
      <c r="Z1011" s="321"/>
      <c r="AA1011" s="322">
        <f t="shared" si="1055"/>
        <v>0</v>
      </c>
      <c r="AB1011" s="322">
        <f t="shared" si="1054"/>
        <v>0</v>
      </c>
      <c r="AC1011" s="37" t="e">
        <f t="shared" si="1063"/>
        <v>#DIV/0!</v>
      </c>
    </row>
    <row r="1012" spans="1:29" hidden="1" x14ac:dyDescent="0.2">
      <c r="B1012" s="100" t="s">
        <v>1821</v>
      </c>
      <c r="C1012" s="101" t="s">
        <v>1822</v>
      </c>
      <c r="D1012" s="321">
        <v>0</v>
      </c>
      <c r="E1012" s="387">
        <f>SUM('ADICIONES  2018'!C1012:E1012)</f>
        <v>0</v>
      </c>
      <c r="F1012" s="321"/>
      <c r="G1012" s="321"/>
      <c r="H1012" s="321"/>
      <c r="I1012" s="321"/>
      <c r="J1012" s="321"/>
      <c r="K1012" s="305">
        <f t="shared" si="1051"/>
        <v>0</v>
      </c>
      <c r="L1012" s="321"/>
      <c r="M1012" s="321"/>
      <c r="N1012" s="321"/>
      <c r="O1012" s="321"/>
      <c r="P1012" s="321"/>
      <c r="Q1012" s="321"/>
      <c r="R1012" s="305">
        <f t="shared" si="1052"/>
        <v>0</v>
      </c>
      <c r="S1012" s="321"/>
      <c r="T1012" s="321"/>
      <c r="U1012" s="321"/>
      <c r="V1012" s="321"/>
      <c r="W1012" s="321"/>
      <c r="X1012" s="321"/>
      <c r="Y1012" s="321"/>
      <c r="Z1012" s="321"/>
      <c r="AA1012" s="322">
        <f t="shared" si="1055"/>
        <v>0</v>
      </c>
      <c r="AB1012" s="322">
        <f t="shared" si="1054"/>
        <v>0</v>
      </c>
      <c r="AC1012" s="37" t="e">
        <f t="shared" si="1063"/>
        <v>#DIV/0!</v>
      </c>
    </row>
    <row r="1013" spans="1:29" hidden="1" x14ac:dyDescent="0.2">
      <c r="B1013" s="100" t="s">
        <v>1821</v>
      </c>
      <c r="C1013" s="101" t="s">
        <v>1822</v>
      </c>
      <c r="D1013" s="321">
        <v>0</v>
      </c>
      <c r="E1013" s="387">
        <f>SUM('ADICIONES  2018'!C1013:E1013)</f>
        <v>0</v>
      </c>
      <c r="F1013" s="321"/>
      <c r="G1013" s="321"/>
      <c r="H1013" s="321"/>
      <c r="I1013" s="321"/>
      <c r="J1013" s="321"/>
      <c r="K1013" s="305">
        <f t="shared" si="1051"/>
        <v>0</v>
      </c>
      <c r="L1013" s="321"/>
      <c r="M1013" s="321"/>
      <c r="N1013" s="321"/>
      <c r="O1013" s="321"/>
      <c r="P1013" s="321"/>
      <c r="Q1013" s="321"/>
      <c r="R1013" s="305">
        <f t="shared" si="1052"/>
        <v>0</v>
      </c>
      <c r="S1013" s="321"/>
      <c r="T1013" s="321"/>
      <c r="U1013" s="321"/>
      <c r="V1013" s="321"/>
      <c r="W1013" s="321"/>
      <c r="X1013" s="321"/>
      <c r="Y1013" s="321"/>
      <c r="Z1013" s="321"/>
      <c r="AA1013" s="322">
        <f t="shared" si="1055"/>
        <v>0</v>
      </c>
      <c r="AB1013" s="322">
        <f t="shared" si="1054"/>
        <v>0</v>
      </c>
      <c r="AC1013" s="37" t="e">
        <f t="shared" si="1063"/>
        <v>#DIV/0!</v>
      </c>
    </row>
    <row r="1014" spans="1:29" hidden="1" x14ac:dyDescent="0.2">
      <c r="B1014" s="100" t="s">
        <v>1823</v>
      </c>
      <c r="C1014" s="101" t="s">
        <v>1773</v>
      </c>
      <c r="D1014" s="321">
        <v>0</v>
      </c>
      <c r="E1014" s="387">
        <f>SUM('ADICIONES  2018'!C1014:E1014)</f>
        <v>0</v>
      </c>
      <c r="F1014" s="321"/>
      <c r="G1014" s="321"/>
      <c r="H1014" s="321"/>
      <c r="I1014" s="321"/>
      <c r="J1014" s="321"/>
      <c r="K1014" s="305">
        <f t="shared" si="1051"/>
        <v>0</v>
      </c>
      <c r="L1014" s="321"/>
      <c r="M1014" s="321"/>
      <c r="N1014" s="321"/>
      <c r="O1014" s="321"/>
      <c r="P1014" s="321"/>
      <c r="Q1014" s="321"/>
      <c r="R1014" s="305">
        <f t="shared" si="1052"/>
        <v>0</v>
      </c>
      <c r="S1014" s="321"/>
      <c r="T1014" s="321"/>
      <c r="U1014" s="321"/>
      <c r="V1014" s="321"/>
      <c r="W1014" s="321"/>
      <c r="X1014" s="321"/>
      <c r="Y1014" s="321"/>
      <c r="Z1014" s="321"/>
      <c r="AA1014" s="322">
        <f t="shared" si="1055"/>
        <v>0</v>
      </c>
      <c r="AB1014" s="322">
        <f t="shared" si="1054"/>
        <v>0</v>
      </c>
      <c r="AC1014" s="37" t="e">
        <f t="shared" si="1063"/>
        <v>#DIV/0!</v>
      </c>
    </row>
    <row r="1015" spans="1:29" hidden="1" x14ac:dyDescent="0.2">
      <c r="B1015" s="100" t="s">
        <v>1824</v>
      </c>
      <c r="C1015" s="101" t="s">
        <v>1799</v>
      </c>
      <c r="D1015" s="321">
        <v>0</v>
      </c>
      <c r="E1015" s="387">
        <f>SUM('ADICIONES  2018'!C1015:E1015)</f>
        <v>0</v>
      </c>
      <c r="F1015" s="321"/>
      <c r="G1015" s="321"/>
      <c r="H1015" s="321"/>
      <c r="I1015" s="321"/>
      <c r="J1015" s="321"/>
      <c r="K1015" s="305">
        <f t="shared" si="1051"/>
        <v>0</v>
      </c>
      <c r="L1015" s="321"/>
      <c r="M1015" s="321"/>
      <c r="N1015" s="321"/>
      <c r="O1015" s="321"/>
      <c r="P1015" s="321"/>
      <c r="Q1015" s="321"/>
      <c r="R1015" s="305">
        <f t="shared" si="1052"/>
        <v>0</v>
      </c>
      <c r="S1015" s="321"/>
      <c r="T1015" s="321"/>
      <c r="U1015" s="321"/>
      <c r="V1015" s="321"/>
      <c r="W1015" s="321"/>
      <c r="X1015" s="321"/>
      <c r="Y1015" s="321"/>
      <c r="Z1015" s="321"/>
      <c r="AA1015" s="322">
        <f t="shared" si="1055"/>
        <v>0</v>
      </c>
      <c r="AB1015" s="322">
        <f t="shared" si="1054"/>
        <v>0</v>
      </c>
      <c r="AC1015" s="37" t="e">
        <f t="shared" si="1063"/>
        <v>#DIV/0!</v>
      </c>
    </row>
    <row r="1016" spans="1:29" s="82" customFormat="1" ht="31.5" hidden="1" x14ac:dyDescent="0.2">
      <c r="A1016" s="399"/>
      <c r="B1016" s="114" t="s">
        <v>1825</v>
      </c>
      <c r="C1016" s="110" t="s">
        <v>199</v>
      </c>
      <c r="D1016" s="320">
        <f>SUM(D1017:D1029)</f>
        <v>0</v>
      </c>
      <c r="E1016" s="387">
        <f>SUM('ADICIONES  2018'!C1016:E1016)</f>
        <v>0</v>
      </c>
      <c r="F1016" s="320">
        <f t="shared" ref="F1016" si="1064">SUM(F1017:F1029)</f>
        <v>0</v>
      </c>
      <c r="G1016" s="320">
        <f t="shared" ref="G1016:J1016" si="1065">SUM(G1017:G1029)</f>
        <v>0</v>
      </c>
      <c r="H1016" s="320">
        <f t="shared" si="1065"/>
        <v>0</v>
      </c>
      <c r="I1016" s="320">
        <f t="shared" si="1065"/>
        <v>0</v>
      </c>
      <c r="J1016" s="320">
        <f t="shared" si="1065"/>
        <v>0</v>
      </c>
      <c r="K1016" s="303">
        <f t="shared" si="1051"/>
        <v>0</v>
      </c>
      <c r="L1016" s="320">
        <f t="shared" ref="L1016:Q1016" si="1066">SUM(L1017:L1029)</f>
        <v>0</v>
      </c>
      <c r="M1016" s="320">
        <f t="shared" si="1066"/>
        <v>0</v>
      </c>
      <c r="N1016" s="320">
        <f t="shared" si="1066"/>
        <v>0</v>
      </c>
      <c r="O1016" s="320">
        <f t="shared" si="1066"/>
        <v>0</v>
      </c>
      <c r="P1016" s="320">
        <f t="shared" si="1066"/>
        <v>0</v>
      </c>
      <c r="Q1016" s="320">
        <f t="shared" si="1066"/>
        <v>0</v>
      </c>
      <c r="R1016" s="303">
        <f t="shared" si="1052"/>
        <v>0</v>
      </c>
      <c r="S1016" s="320">
        <f t="shared" ref="S1016:Z1016" si="1067">SUM(S1017:S1029)</f>
        <v>0</v>
      </c>
      <c r="T1016" s="320">
        <f t="shared" si="1067"/>
        <v>0</v>
      </c>
      <c r="U1016" s="320">
        <f t="shared" si="1067"/>
        <v>0</v>
      </c>
      <c r="V1016" s="320">
        <f t="shared" si="1067"/>
        <v>0</v>
      </c>
      <c r="W1016" s="320">
        <f t="shared" si="1067"/>
        <v>0</v>
      </c>
      <c r="X1016" s="320">
        <f t="shared" si="1067"/>
        <v>0</v>
      </c>
      <c r="Y1016" s="320">
        <f t="shared" si="1067"/>
        <v>0</v>
      </c>
      <c r="Z1016" s="320">
        <f t="shared" si="1067"/>
        <v>0</v>
      </c>
      <c r="AA1016" s="319">
        <f t="shared" si="1055"/>
        <v>0</v>
      </c>
      <c r="AB1016" s="319">
        <f t="shared" si="1054"/>
        <v>0</v>
      </c>
      <c r="AC1016" s="108" t="e">
        <f t="shared" si="1063"/>
        <v>#DIV/0!</v>
      </c>
    </row>
    <row r="1017" spans="1:29" hidden="1" x14ac:dyDescent="0.2">
      <c r="B1017" s="100" t="s">
        <v>1826</v>
      </c>
      <c r="C1017" s="101" t="s">
        <v>1822</v>
      </c>
      <c r="D1017" s="321">
        <v>0</v>
      </c>
      <c r="E1017" s="387">
        <f>SUM('ADICIONES  2018'!C1017:E1017)</f>
        <v>0</v>
      </c>
      <c r="F1017" s="321"/>
      <c r="G1017" s="321"/>
      <c r="H1017" s="321"/>
      <c r="I1017" s="321"/>
      <c r="J1017" s="321"/>
      <c r="K1017" s="305">
        <f t="shared" ref="K1017:K1080" si="1068">+D1017+E1017-F1017+G1017-H1017</f>
        <v>0</v>
      </c>
      <c r="L1017" s="321"/>
      <c r="M1017" s="321"/>
      <c r="N1017" s="321"/>
      <c r="O1017" s="321"/>
      <c r="P1017" s="321"/>
      <c r="Q1017" s="321"/>
      <c r="R1017" s="305">
        <f t="shared" si="1052"/>
        <v>0</v>
      </c>
      <c r="S1017" s="321"/>
      <c r="T1017" s="321"/>
      <c r="U1017" s="321"/>
      <c r="V1017" s="321"/>
      <c r="W1017" s="321"/>
      <c r="X1017" s="321"/>
      <c r="Y1017" s="321"/>
      <c r="Z1017" s="321"/>
      <c r="AA1017" s="322">
        <f t="shared" si="1055"/>
        <v>0</v>
      </c>
      <c r="AB1017" s="322">
        <f t="shared" si="1054"/>
        <v>0</v>
      </c>
      <c r="AC1017" s="37" t="e">
        <f t="shared" si="1063"/>
        <v>#DIV/0!</v>
      </c>
    </row>
    <row r="1018" spans="1:29" hidden="1" x14ac:dyDescent="0.2">
      <c r="B1018" s="100" t="s">
        <v>1826</v>
      </c>
      <c r="C1018" s="101" t="s">
        <v>1822</v>
      </c>
      <c r="D1018" s="321">
        <v>0</v>
      </c>
      <c r="E1018" s="387">
        <f>SUM('ADICIONES  2018'!C1018:E1018)</f>
        <v>0</v>
      </c>
      <c r="F1018" s="321"/>
      <c r="G1018" s="321"/>
      <c r="H1018" s="321"/>
      <c r="I1018" s="321"/>
      <c r="J1018" s="321"/>
      <c r="K1018" s="305">
        <f t="shared" si="1068"/>
        <v>0</v>
      </c>
      <c r="L1018" s="321"/>
      <c r="M1018" s="321"/>
      <c r="N1018" s="321"/>
      <c r="O1018" s="321"/>
      <c r="P1018" s="321"/>
      <c r="Q1018" s="321"/>
      <c r="R1018" s="305">
        <f t="shared" si="1052"/>
        <v>0</v>
      </c>
      <c r="S1018" s="321"/>
      <c r="T1018" s="321"/>
      <c r="U1018" s="321"/>
      <c r="V1018" s="321"/>
      <c r="W1018" s="321"/>
      <c r="X1018" s="321"/>
      <c r="Y1018" s="321"/>
      <c r="Z1018" s="321"/>
      <c r="AA1018" s="322">
        <f t="shared" si="1055"/>
        <v>0</v>
      </c>
      <c r="AB1018" s="322">
        <f t="shared" si="1054"/>
        <v>0</v>
      </c>
      <c r="AC1018" s="37" t="e">
        <f t="shared" si="1063"/>
        <v>#DIV/0!</v>
      </c>
    </row>
    <row r="1019" spans="1:29" hidden="1" x14ac:dyDescent="0.2">
      <c r="B1019" s="100" t="s">
        <v>1827</v>
      </c>
      <c r="C1019" s="101" t="s">
        <v>1002</v>
      </c>
      <c r="D1019" s="321">
        <v>0</v>
      </c>
      <c r="E1019" s="387">
        <f>SUM('ADICIONES  2018'!C1019:E1019)</f>
        <v>0</v>
      </c>
      <c r="F1019" s="321"/>
      <c r="G1019" s="321"/>
      <c r="H1019" s="321"/>
      <c r="I1019" s="321"/>
      <c r="J1019" s="321"/>
      <c r="K1019" s="305">
        <f t="shared" si="1068"/>
        <v>0</v>
      </c>
      <c r="L1019" s="321"/>
      <c r="M1019" s="321"/>
      <c r="N1019" s="321"/>
      <c r="O1019" s="321"/>
      <c r="P1019" s="321"/>
      <c r="Q1019" s="321"/>
      <c r="R1019" s="305">
        <f t="shared" ref="R1019:R1082" si="1069">SUM(L1019:Q1019)</f>
        <v>0</v>
      </c>
      <c r="S1019" s="321"/>
      <c r="T1019" s="321"/>
      <c r="U1019" s="321"/>
      <c r="V1019" s="321"/>
      <c r="W1019" s="321"/>
      <c r="X1019" s="321"/>
      <c r="Y1019" s="321"/>
      <c r="Z1019" s="321"/>
      <c r="AA1019" s="322">
        <f t="shared" si="1055"/>
        <v>0</v>
      </c>
      <c r="AB1019" s="322">
        <f t="shared" ref="AB1019:AB1082" si="1070">+AA1019+R1019</f>
        <v>0</v>
      </c>
      <c r="AC1019" s="37" t="e">
        <f t="shared" si="1063"/>
        <v>#DIV/0!</v>
      </c>
    </row>
    <row r="1020" spans="1:29" hidden="1" x14ac:dyDescent="0.2">
      <c r="B1020" s="100" t="s">
        <v>1827</v>
      </c>
      <c r="C1020" s="101" t="s">
        <v>1002</v>
      </c>
      <c r="D1020" s="321">
        <v>0</v>
      </c>
      <c r="E1020" s="387">
        <f>SUM('ADICIONES  2018'!C1020:E1020)</f>
        <v>0</v>
      </c>
      <c r="F1020" s="321"/>
      <c r="G1020" s="321"/>
      <c r="H1020" s="321"/>
      <c r="I1020" s="321"/>
      <c r="J1020" s="321"/>
      <c r="K1020" s="305">
        <f t="shared" si="1068"/>
        <v>0</v>
      </c>
      <c r="L1020" s="321"/>
      <c r="M1020" s="321"/>
      <c r="N1020" s="321"/>
      <c r="O1020" s="321"/>
      <c r="P1020" s="321"/>
      <c r="Q1020" s="321"/>
      <c r="R1020" s="305">
        <f t="shared" si="1069"/>
        <v>0</v>
      </c>
      <c r="S1020" s="321"/>
      <c r="T1020" s="321"/>
      <c r="U1020" s="321"/>
      <c r="V1020" s="321"/>
      <c r="W1020" s="321"/>
      <c r="X1020" s="321"/>
      <c r="Y1020" s="321"/>
      <c r="Z1020" s="321"/>
      <c r="AA1020" s="322">
        <f t="shared" si="1055"/>
        <v>0</v>
      </c>
      <c r="AB1020" s="322">
        <f t="shared" si="1070"/>
        <v>0</v>
      </c>
      <c r="AC1020" s="37" t="e">
        <f t="shared" si="1063"/>
        <v>#DIV/0!</v>
      </c>
    </row>
    <row r="1021" spans="1:29" hidden="1" x14ac:dyDescent="0.2">
      <c r="B1021" s="100" t="s">
        <v>1827</v>
      </c>
      <c r="C1021" s="101" t="s">
        <v>1002</v>
      </c>
      <c r="D1021" s="321">
        <v>0</v>
      </c>
      <c r="E1021" s="387">
        <f>SUM('ADICIONES  2018'!C1021:E1021)</f>
        <v>0</v>
      </c>
      <c r="F1021" s="321"/>
      <c r="G1021" s="321"/>
      <c r="H1021" s="321"/>
      <c r="I1021" s="321"/>
      <c r="J1021" s="321"/>
      <c r="K1021" s="305">
        <f t="shared" si="1068"/>
        <v>0</v>
      </c>
      <c r="L1021" s="321"/>
      <c r="M1021" s="321"/>
      <c r="N1021" s="321"/>
      <c r="O1021" s="321"/>
      <c r="P1021" s="321"/>
      <c r="Q1021" s="321"/>
      <c r="R1021" s="305">
        <f t="shared" si="1069"/>
        <v>0</v>
      </c>
      <c r="S1021" s="321"/>
      <c r="T1021" s="321"/>
      <c r="U1021" s="321"/>
      <c r="V1021" s="321"/>
      <c r="W1021" s="321"/>
      <c r="X1021" s="321"/>
      <c r="Y1021" s="321"/>
      <c r="Z1021" s="321"/>
      <c r="AA1021" s="322">
        <f t="shared" si="1055"/>
        <v>0</v>
      </c>
      <c r="AB1021" s="322">
        <f t="shared" si="1070"/>
        <v>0</v>
      </c>
      <c r="AC1021" s="37" t="e">
        <f t="shared" si="1063"/>
        <v>#DIV/0!</v>
      </c>
    </row>
    <row r="1022" spans="1:29" hidden="1" x14ac:dyDescent="0.2">
      <c r="B1022" s="100" t="s">
        <v>1828</v>
      </c>
      <c r="C1022" s="101" t="s">
        <v>1773</v>
      </c>
      <c r="D1022" s="321">
        <v>0</v>
      </c>
      <c r="E1022" s="387">
        <f>SUM('ADICIONES  2018'!C1022:E1022)</f>
        <v>0</v>
      </c>
      <c r="F1022" s="321"/>
      <c r="G1022" s="321"/>
      <c r="H1022" s="321"/>
      <c r="I1022" s="321"/>
      <c r="J1022" s="321"/>
      <c r="K1022" s="305">
        <f t="shared" si="1068"/>
        <v>0</v>
      </c>
      <c r="L1022" s="321"/>
      <c r="M1022" s="321"/>
      <c r="N1022" s="321"/>
      <c r="O1022" s="321"/>
      <c r="P1022" s="321"/>
      <c r="Q1022" s="321"/>
      <c r="R1022" s="305">
        <f t="shared" si="1069"/>
        <v>0</v>
      </c>
      <c r="S1022" s="321"/>
      <c r="T1022" s="321"/>
      <c r="U1022" s="321"/>
      <c r="V1022" s="321"/>
      <c r="W1022" s="321"/>
      <c r="X1022" s="321"/>
      <c r="Y1022" s="321"/>
      <c r="Z1022" s="321"/>
      <c r="AA1022" s="322">
        <f t="shared" si="1055"/>
        <v>0</v>
      </c>
      <c r="AB1022" s="322">
        <f t="shared" si="1070"/>
        <v>0</v>
      </c>
      <c r="AC1022" s="37" t="e">
        <f t="shared" si="1063"/>
        <v>#DIV/0!</v>
      </c>
    </row>
    <row r="1023" spans="1:29" hidden="1" x14ac:dyDescent="0.2">
      <c r="B1023" s="100" t="s">
        <v>1828</v>
      </c>
      <c r="C1023" s="101" t="s">
        <v>1773</v>
      </c>
      <c r="D1023" s="321">
        <v>0</v>
      </c>
      <c r="E1023" s="387">
        <f>SUM('ADICIONES  2018'!C1023:E1023)</f>
        <v>0</v>
      </c>
      <c r="F1023" s="321"/>
      <c r="G1023" s="321"/>
      <c r="H1023" s="321"/>
      <c r="I1023" s="321"/>
      <c r="J1023" s="321"/>
      <c r="K1023" s="305">
        <f t="shared" si="1068"/>
        <v>0</v>
      </c>
      <c r="L1023" s="321"/>
      <c r="M1023" s="321"/>
      <c r="N1023" s="321"/>
      <c r="O1023" s="321"/>
      <c r="P1023" s="321"/>
      <c r="Q1023" s="321"/>
      <c r="R1023" s="305">
        <f t="shared" si="1069"/>
        <v>0</v>
      </c>
      <c r="S1023" s="321"/>
      <c r="T1023" s="321"/>
      <c r="U1023" s="321"/>
      <c r="V1023" s="321"/>
      <c r="W1023" s="321"/>
      <c r="X1023" s="321"/>
      <c r="Y1023" s="321"/>
      <c r="Z1023" s="321"/>
      <c r="AA1023" s="322">
        <f t="shared" si="1055"/>
        <v>0</v>
      </c>
      <c r="AB1023" s="322">
        <f t="shared" si="1070"/>
        <v>0</v>
      </c>
      <c r="AC1023" s="37" t="e">
        <f t="shared" si="1063"/>
        <v>#DIV/0!</v>
      </c>
    </row>
    <row r="1024" spans="1:29" hidden="1" x14ac:dyDescent="0.2">
      <c r="B1024" s="100" t="s">
        <v>1828</v>
      </c>
      <c r="C1024" s="101" t="s">
        <v>1773</v>
      </c>
      <c r="D1024" s="321">
        <v>0</v>
      </c>
      <c r="E1024" s="387">
        <f>SUM('ADICIONES  2018'!C1024:E1024)</f>
        <v>0</v>
      </c>
      <c r="F1024" s="321"/>
      <c r="G1024" s="321"/>
      <c r="H1024" s="321"/>
      <c r="I1024" s="321"/>
      <c r="J1024" s="321"/>
      <c r="K1024" s="305">
        <f t="shared" si="1068"/>
        <v>0</v>
      </c>
      <c r="L1024" s="321"/>
      <c r="M1024" s="321"/>
      <c r="N1024" s="321"/>
      <c r="O1024" s="321"/>
      <c r="P1024" s="321"/>
      <c r="Q1024" s="321"/>
      <c r="R1024" s="305">
        <f t="shared" si="1069"/>
        <v>0</v>
      </c>
      <c r="S1024" s="321"/>
      <c r="T1024" s="321"/>
      <c r="U1024" s="321"/>
      <c r="V1024" s="321"/>
      <c r="W1024" s="321"/>
      <c r="X1024" s="321"/>
      <c r="Y1024" s="321"/>
      <c r="Z1024" s="321"/>
      <c r="AA1024" s="322">
        <f t="shared" si="1055"/>
        <v>0</v>
      </c>
      <c r="AB1024" s="322">
        <f t="shared" si="1070"/>
        <v>0</v>
      </c>
      <c r="AC1024" s="37" t="e">
        <f t="shared" si="1063"/>
        <v>#DIV/0!</v>
      </c>
    </row>
    <row r="1025" spans="1:29" hidden="1" x14ac:dyDescent="0.2">
      <c r="B1025" s="100" t="s">
        <v>1828</v>
      </c>
      <c r="C1025" s="101" t="s">
        <v>1773</v>
      </c>
      <c r="D1025" s="321">
        <v>0</v>
      </c>
      <c r="E1025" s="387">
        <f>SUM('ADICIONES  2018'!C1025:E1025)</f>
        <v>0</v>
      </c>
      <c r="F1025" s="321"/>
      <c r="G1025" s="321"/>
      <c r="H1025" s="321"/>
      <c r="I1025" s="321"/>
      <c r="J1025" s="321"/>
      <c r="K1025" s="305">
        <f t="shared" si="1068"/>
        <v>0</v>
      </c>
      <c r="L1025" s="321"/>
      <c r="M1025" s="321"/>
      <c r="N1025" s="321"/>
      <c r="O1025" s="321"/>
      <c r="P1025" s="321"/>
      <c r="Q1025" s="321"/>
      <c r="R1025" s="305">
        <f t="shared" si="1069"/>
        <v>0</v>
      </c>
      <c r="S1025" s="321"/>
      <c r="T1025" s="321"/>
      <c r="U1025" s="321"/>
      <c r="V1025" s="321"/>
      <c r="W1025" s="321"/>
      <c r="X1025" s="321"/>
      <c r="Y1025" s="321"/>
      <c r="Z1025" s="321"/>
      <c r="AA1025" s="322">
        <f t="shared" si="1055"/>
        <v>0</v>
      </c>
      <c r="AB1025" s="322">
        <f t="shared" si="1070"/>
        <v>0</v>
      </c>
      <c r="AC1025" s="37" t="e">
        <f t="shared" si="1063"/>
        <v>#DIV/0!</v>
      </c>
    </row>
    <row r="1026" spans="1:29" hidden="1" x14ac:dyDescent="0.2">
      <c r="B1026" s="100" t="s">
        <v>1828</v>
      </c>
      <c r="C1026" s="101" t="s">
        <v>1773</v>
      </c>
      <c r="D1026" s="321">
        <v>0</v>
      </c>
      <c r="E1026" s="387">
        <f>SUM('ADICIONES  2018'!C1026:E1026)</f>
        <v>0</v>
      </c>
      <c r="F1026" s="321"/>
      <c r="G1026" s="321"/>
      <c r="H1026" s="321"/>
      <c r="I1026" s="321"/>
      <c r="J1026" s="321"/>
      <c r="K1026" s="305">
        <f t="shared" si="1068"/>
        <v>0</v>
      </c>
      <c r="L1026" s="321"/>
      <c r="M1026" s="321"/>
      <c r="N1026" s="321"/>
      <c r="O1026" s="321"/>
      <c r="P1026" s="321"/>
      <c r="Q1026" s="321"/>
      <c r="R1026" s="305">
        <f t="shared" si="1069"/>
        <v>0</v>
      </c>
      <c r="S1026" s="321"/>
      <c r="T1026" s="321"/>
      <c r="U1026" s="321"/>
      <c r="V1026" s="321"/>
      <c r="W1026" s="321"/>
      <c r="X1026" s="321"/>
      <c r="Y1026" s="321"/>
      <c r="Z1026" s="321"/>
      <c r="AA1026" s="322">
        <f t="shared" si="1055"/>
        <v>0</v>
      </c>
      <c r="AB1026" s="322">
        <f t="shared" si="1070"/>
        <v>0</v>
      </c>
      <c r="AC1026" s="37" t="e">
        <f t="shared" si="1063"/>
        <v>#DIV/0!</v>
      </c>
    </row>
    <row r="1027" spans="1:29" hidden="1" x14ac:dyDescent="0.2">
      <c r="B1027" s="100" t="s">
        <v>1829</v>
      </c>
      <c r="C1027" s="101" t="s">
        <v>1799</v>
      </c>
      <c r="D1027" s="321">
        <v>0</v>
      </c>
      <c r="E1027" s="387">
        <f>SUM('ADICIONES  2018'!C1027:E1027)</f>
        <v>0</v>
      </c>
      <c r="F1027" s="321"/>
      <c r="G1027" s="321"/>
      <c r="H1027" s="321"/>
      <c r="I1027" s="321"/>
      <c r="J1027" s="321"/>
      <c r="K1027" s="305">
        <f t="shared" si="1068"/>
        <v>0</v>
      </c>
      <c r="L1027" s="321"/>
      <c r="M1027" s="321"/>
      <c r="N1027" s="321"/>
      <c r="O1027" s="321"/>
      <c r="P1027" s="321"/>
      <c r="Q1027" s="321"/>
      <c r="R1027" s="305">
        <f t="shared" si="1069"/>
        <v>0</v>
      </c>
      <c r="S1027" s="321"/>
      <c r="T1027" s="321"/>
      <c r="U1027" s="321"/>
      <c r="V1027" s="321"/>
      <c r="W1027" s="321"/>
      <c r="X1027" s="321"/>
      <c r="Y1027" s="321"/>
      <c r="Z1027" s="321"/>
      <c r="AA1027" s="322">
        <f t="shared" si="1055"/>
        <v>0</v>
      </c>
      <c r="AB1027" s="322">
        <f t="shared" si="1070"/>
        <v>0</v>
      </c>
      <c r="AC1027" s="37" t="e">
        <f t="shared" si="1063"/>
        <v>#DIV/0!</v>
      </c>
    </row>
    <row r="1028" spans="1:29" hidden="1" x14ac:dyDescent="0.2">
      <c r="B1028" s="100" t="s">
        <v>1829</v>
      </c>
      <c r="C1028" s="101" t="s">
        <v>1799</v>
      </c>
      <c r="D1028" s="321">
        <v>0</v>
      </c>
      <c r="E1028" s="387">
        <f>SUM('ADICIONES  2018'!C1028:E1028)</f>
        <v>0</v>
      </c>
      <c r="F1028" s="321"/>
      <c r="G1028" s="321"/>
      <c r="H1028" s="321"/>
      <c r="I1028" s="321"/>
      <c r="J1028" s="321"/>
      <c r="K1028" s="305">
        <f t="shared" si="1068"/>
        <v>0</v>
      </c>
      <c r="L1028" s="321"/>
      <c r="M1028" s="321"/>
      <c r="N1028" s="321"/>
      <c r="O1028" s="321"/>
      <c r="P1028" s="321"/>
      <c r="Q1028" s="321"/>
      <c r="R1028" s="305">
        <f t="shared" si="1069"/>
        <v>0</v>
      </c>
      <c r="S1028" s="321"/>
      <c r="T1028" s="321"/>
      <c r="U1028" s="321"/>
      <c r="V1028" s="321"/>
      <c r="W1028" s="321"/>
      <c r="X1028" s="321"/>
      <c r="Y1028" s="321"/>
      <c r="Z1028" s="321"/>
      <c r="AA1028" s="322">
        <f t="shared" si="1055"/>
        <v>0</v>
      </c>
      <c r="AB1028" s="322">
        <f t="shared" si="1070"/>
        <v>0</v>
      </c>
      <c r="AC1028" s="37" t="e">
        <f t="shared" si="1063"/>
        <v>#DIV/0!</v>
      </c>
    </row>
    <row r="1029" spans="1:29" hidden="1" x14ac:dyDescent="0.2">
      <c r="B1029" s="100" t="s">
        <v>1830</v>
      </c>
      <c r="C1029" s="101" t="s">
        <v>1831</v>
      </c>
      <c r="D1029" s="321">
        <v>0</v>
      </c>
      <c r="E1029" s="387">
        <f>SUM('ADICIONES  2018'!C1029:E1029)</f>
        <v>0</v>
      </c>
      <c r="F1029" s="321"/>
      <c r="G1029" s="321"/>
      <c r="H1029" s="321"/>
      <c r="I1029" s="321"/>
      <c r="J1029" s="321"/>
      <c r="K1029" s="305">
        <f t="shared" si="1068"/>
        <v>0</v>
      </c>
      <c r="L1029" s="321"/>
      <c r="M1029" s="321"/>
      <c r="N1029" s="321"/>
      <c r="O1029" s="321"/>
      <c r="P1029" s="321"/>
      <c r="Q1029" s="321"/>
      <c r="R1029" s="305">
        <f t="shared" si="1069"/>
        <v>0</v>
      </c>
      <c r="S1029" s="321"/>
      <c r="T1029" s="321"/>
      <c r="U1029" s="321"/>
      <c r="V1029" s="321"/>
      <c r="W1029" s="321"/>
      <c r="X1029" s="321"/>
      <c r="Y1029" s="321"/>
      <c r="Z1029" s="321"/>
      <c r="AA1029" s="322">
        <f t="shared" si="1055"/>
        <v>0</v>
      </c>
      <c r="AB1029" s="322">
        <f t="shared" si="1070"/>
        <v>0</v>
      </c>
      <c r="AC1029" s="37" t="e">
        <f t="shared" si="1063"/>
        <v>#DIV/0!</v>
      </c>
    </row>
    <row r="1030" spans="1:29" s="82" customFormat="1" ht="31.5" hidden="1" x14ac:dyDescent="0.2">
      <c r="A1030" s="399"/>
      <c r="B1030" s="114" t="s">
        <v>989</v>
      </c>
      <c r="C1030" s="110" t="s">
        <v>990</v>
      </c>
      <c r="D1030" s="320">
        <f>+D1031</f>
        <v>0</v>
      </c>
      <c r="E1030" s="387">
        <f>SUM('ADICIONES  2018'!C1030:E1030)</f>
        <v>0</v>
      </c>
      <c r="F1030" s="320">
        <f t="shared" ref="F1030:J1030" si="1071">+F1031</f>
        <v>0</v>
      </c>
      <c r="G1030" s="320">
        <f t="shared" si="1071"/>
        <v>0</v>
      </c>
      <c r="H1030" s="320">
        <f t="shared" si="1071"/>
        <v>0</v>
      </c>
      <c r="I1030" s="320">
        <f t="shared" si="1071"/>
        <v>0</v>
      </c>
      <c r="J1030" s="320">
        <f t="shared" si="1071"/>
        <v>0</v>
      </c>
      <c r="K1030" s="303">
        <f t="shared" si="1068"/>
        <v>0</v>
      </c>
      <c r="L1030" s="320">
        <f t="shared" ref="L1030:Q1030" si="1072">+L1031</f>
        <v>0</v>
      </c>
      <c r="M1030" s="320">
        <f t="shared" si="1072"/>
        <v>0</v>
      </c>
      <c r="N1030" s="320">
        <f t="shared" si="1072"/>
        <v>0</v>
      </c>
      <c r="O1030" s="320">
        <f t="shared" si="1072"/>
        <v>0</v>
      </c>
      <c r="P1030" s="320">
        <f t="shared" si="1072"/>
        <v>0</v>
      </c>
      <c r="Q1030" s="320">
        <f t="shared" si="1072"/>
        <v>0</v>
      </c>
      <c r="R1030" s="303">
        <f t="shared" si="1069"/>
        <v>0</v>
      </c>
      <c r="S1030" s="320">
        <f t="shared" ref="S1030:Z1030" si="1073">+S1031</f>
        <v>0</v>
      </c>
      <c r="T1030" s="320">
        <f t="shared" si="1073"/>
        <v>0</v>
      </c>
      <c r="U1030" s="320">
        <f t="shared" si="1073"/>
        <v>0</v>
      </c>
      <c r="V1030" s="320">
        <f t="shared" si="1073"/>
        <v>0</v>
      </c>
      <c r="W1030" s="320">
        <f t="shared" si="1073"/>
        <v>0</v>
      </c>
      <c r="X1030" s="320">
        <f t="shared" si="1073"/>
        <v>0</v>
      </c>
      <c r="Y1030" s="320">
        <f t="shared" si="1073"/>
        <v>0</v>
      </c>
      <c r="Z1030" s="320">
        <f t="shared" si="1073"/>
        <v>0</v>
      </c>
      <c r="AA1030" s="319">
        <f t="shared" si="1055"/>
        <v>0</v>
      </c>
      <c r="AB1030" s="319">
        <f t="shared" si="1070"/>
        <v>0</v>
      </c>
      <c r="AC1030" s="108" t="e">
        <f t="shared" si="1063"/>
        <v>#DIV/0!</v>
      </c>
    </row>
    <row r="1031" spans="1:29" s="82" customFormat="1" ht="47.25" hidden="1" x14ac:dyDescent="0.2">
      <c r="A1031" s="399"/>
      <c r="B1031" s="114" t="s">
        <v>991</v>
      </c>
      <c r="C1031" s="110" t="s">
        <v>992</v>
      </c>
      <c r="D1031" s="320">
        <f>SUM(D1032:D1042)</f>
        <v>0</v>
      </c>
      <c r="E1031" s="387">
        <f>SUM('ADICIONES  2018'!C1031:E1031)</f>
        <v>0</v>
      </c>
      <c r="F1031" s="320">
        <f t="shared" ref="F1031" si="1074">SUM(F1032:F1042)</f>
        <v>0</v>
      </c>
      <c r="G1031" s="320">
        <f t="shared" ref="G1031:J1031" si="1075">SUM(G1032:G1042)</f>
        <v>0</v>
      </c>
      <c r="H1031" s="320">
        <f t="shared" si="1075"/>
        <v>0</v>
      </c>
      <c r="I1031" s="320">
        <f t="shared" si="1075"/>
        <v>0</v>
      </c>
      <c r="J1031" s="320">
        <f t="shared" si="1075"/>
        <v>0</v>
      </c>
      <c r="K1031" s="303">
        <f t="shared" si="1068"/>
        <v>0</v>
      </c>
      <c r="L1031" s="320">
        <f t="shared" ref="L1031:Q1031" si="1076">SUM(L1032:L1042)</f>
        <v>0</v>
      </c>
      <c r="M1031" s="320">
        <f t="shared" si="1076"/>
        <v>0</v>
      </c>
      <c r="N1031" s="320">
        <f t="shared" si="1076"/>
        <v>0</v>
      </c>
      <c r="O1031" s="320">
        <f t="shared" si="1076"/>
        <v>0</v>
      </c>
      <c r="P1031" s="320">
        <f t="shared" si="1076"/>
        <v>0</v>
      </c>
      <c r="Q1031" s="320">
        <f t="shared" si="1076"/>
        <v>0</v>
      </c>
      <c r="R1031" s="303">
        <f t="shared" si="1069"/>
        <v>0</v>
      </c>
      <c r="S1031" s="320">
        <f t="shared" ref="S1031:Z1031" si="1077">SUM(S1032:S1042)</f>
        <v>0</v>
      </c>
      <c r="T1031" s="320">
        <f t="shared" si="1077"/>
        <v>0</v>
      </c>
      <c r="U1031" s="320">
        <f t="shared" si="1077"/>
        <v>0</v>
      </c>
      <c r="V1031" s="320">
        <f t="shared" si="1077"/>
        <v>0</v>
      </c>
      <c r="W1031" s="320">
        <f t="shared" si="1077"/>
        <v>0</v>
      </c>
      <c r="X1031" s="320">
        <f t="shared" si="1077"/>
        <v>0</v>
      </c>
      <c r="Y1031" s="320">
        <f t="shared" si="1077"/>
        <v>0</v>
      </c>
      <c r="Z1031" s="320">
        <f t="shared" si="1077"/>
        <v>0</v>
      </c>
      <c r="AA1031" s="319">
        <f t="shared" si="1055"/>
        <v>0</v>
      </c>
      <c r="AB1031" s="319">
        <f t="shared" si="1070"/>
        <v>0</v>
      </c>
      <c r="AC1031" s="108" t="e">
        <f t="shared" si="1063"/>
        <v>#DIV/0!</v>
      </c>
    </row>
    <row r="1032" spans="1:29" ht="28.5" hidden="1" x14ac:dyDescent="0.2">
      <c r="B1032" s="100" t="s">
        <v>1832</v>
      </c>
      <c r="C1032" s="101" t="s">
        <v>1833</v>
      </c>
      <c r="D1032" s="321">
        <v>0</v>
      </c>
      <c r="E1032" s="387">
        <f>SUM('ADICIONES  2018'!C1032:E1032)</f>
        <v>0</v>
      </c>
      <c r="F1032" s="321"/>
      <c r="G1032" s="321"/>
      <c r="H1032" s="321"/>
      <c r="I1032" s="321"/>
      <c r="J1032" s="321"/>
      <c r="K1032" s="305">
        <f t="shared" si="1068"/>
        <v>0</v>
      </c>
      <c r="L1032" s="321"/>
      <c r="M1032" s="321"/>
      <c r="N1032" s="321"/>
      <c r="O1032" s="321"/>
      <c r="P1032" s="321"/>
      <c r="Q1032" s="321"/>
      <c r="R1032" s="305">
        <f t="shared" si="1069"/>
        <v>0</v>
      </c>
      <c r="S1032" s="321"/>
      <c r="T1032" s="321"/>
      <c r="U1032" s="321"/>
      <c r="V1032" s="321"/>
      <c r="W1032" s="321"/>
      <c r="X1032" s="321"/>
      <c r="Y1032" s="321"/>
      <c r="Z1032" s="321"/>
      <c r="AA1032" s="322">
        <f t="shared" ref="AA1032:AA1095" si="1078">SUM(S1032:Z1032)</f>
        <v>0</v>
      </c>
      <c r="AB1032" s="322">
        <f t="shared" si="1070"/>
        <v>0</v>
      </c>
      <c r="AC1032" s="37" t="e">
        <f t="shared" si="1063"/>
        <v>#DIV/0!</v>
      </c>
    </row>
    <row r="1033" spans="1:29" ht="28.5" hidden="1" x14ac:dyDescent="0.2">
      <c r="B1033" s="100" t="s">
        <v>1832</v>
      </c>
      <c r="C1033" s="101" t="s">
        <v>1833</v>
      </c>
      <c r="D1033" s="321">
        <v>0</v>
      </c>
      <c r="E1033" s="387">
        <f>SUM('ADICIONES  2018'!C1033:E1033)</f>
        <v>0</v>
      </c>
      <c r="F1033" s="321"/>
      <c r="G1033" s="321"/>
      <c r="H1033" s="321"/>
      <c r="I1033" s="321"/>
      <c r="J1033" s="321"/>
      <c r="K1033" s="305">
        <f t="shared" si="1068"/>
        <v>0</v>
      </c>
      <c r="L1033" s="321"/>
      <c r="M1033" s="321"/>
      <c r="N1033" s="321"/>
      <c r="O1033" s="321"/>
      <c r="P1033" s="321"/>
      <c r="Q1033" s="321"/>
      <c r="R1033" s="305">
        <f t="shared" si="1069"/>
        <v>0</v>
      </c>
      <c r="S1033" s="321"/>
      <c r="T1033" s="321"/>
      <c r="U1033" s="321"/>
      <c r="V1033" s="321"/>
      <c r="W1033" s="321"/>
      <c r="X1033" s="321"/>
      <c r="Y1033" s="321"/>
      <c r="Z1033" s="321"/>
      <c r="AA1033" s="322">
        <f t="shared" si="1078"/>
        <v>0</v>
      </c>
      <c r="AB1033" s="322">
        <f t="shared" si="1070"/>
        <v>0</v>
      </c>
      <c r="AC1033" s="37" t="e">
        <f t="shared" si="1063"/>
        <v>#DIV/0!</v>
      </c>
    </row>
    <row r="1034" spans="1:29" ht="28.5" hidden="1" x14ac:dyDescent="0.2">
      <c r="B1034" s="100" t="s">
        <v>1832</v>
      </c>
      <c r="C1034" s="101" t="s">
        <v>1833</v>
      </c>
      <c r="D1034" s="321">
        <v>0</v>
      </c>
      <c r="E1034" s="387">
        <f>SUM('ADICIONES  2018'!C1034:E1034)</f>
        <v>0</v>
      </c>
      <c r="F1034" s="321"/>
      <c r="G1034" s="321"/>
      <c r="H1034" s="321"/>
      <c r="I1034" s="321"/>
      <c r="J1034" s="321"/>
      <c r="K1034" s="305">
        <f t="shared" si="1068"/>
        <v>0</v>
      </c>
      <c r="L1034" s="321"/>
      <c r="M1034" s="321"/>
      <c r="N1034" s="321"/>
      <c r="O1034" s="321"/>
      <c r="P1034" s="321"/>
      <c r="Q1034" s="321"/>
      <c r="R1034" s="305">
        <f t="shared" si="1069"/>
        <v>0</v>
      </c>
      <c r="S1034" s="321"/>
      <c r="T1034" s="321"/>
      <c r="U1034" s="321"/>
      <c r="V1034" s="321"/>
      <c r="W1034" s="321"/>
      <c r="X1034" s="321"/>
      <c r="Y1034" s="321"/>
      <c r="Z1034" s="321"/>
      <c r="AA1034" s="322">
        <f t="shared" si="1078"/>
        <v>0</v>
      </c>
      <c r="AB1034" s="322">
        <f t="shared" si="1070"/>
        <v>0</v>
      </c>
      <c r="AC1034" s="37" t="e">
        <f t="shared" si="1063"/>
        <v>#DIV/0!</v>
      </c>
    </row>
    <row r="1035" spans="1:29" ht="28.5" hidden="1" x14ac:dyDescent="0.2">
      <c r="B1035" s="100" t="s">
        <v>1832</v>
      </c>
      <c r="C1035" s="101" t="s">
        <v>1833</v>
      </c>
      <c r="D1035" s="321">
        <v>0</v>
      </c>
      <c r="E1035" s="387">
        <f>SUM('ADICIONES  2018'!C1035:E1035)</f>
        <v>0</v>
      </c>
      <c r="F1035" s="321"/>
      <c r="G1035" s="321"/>
      <c r="H1035" s="321"/>
      <c r="I1035" s="321"/>
      <c r="J1035" s="321"/>
      <c r="K1035" s="305">
        <f t="shared" si="1068"/>
        <v>0</v>
      </c>
      <c r="L1035" s="321"/>
      <c r="M1035" s="321"/>
      <c r="N1035" s="321"/>
      <c r="O1035" s="321"/>
      <c r="P1035" s="321"/>
      <c r="Q1035" s="321"/>
      <c r="R1035" s="305">
        <f t="shared" si="1069"/>
        <v>0</v>
      </c>
      <c r="S1035" s="321"/>
      <c r="T1035" s="321"/>
      <c r="U1035" s="321"/>
      <c r="V1035" s="321"/>
      <c r="W1035" s="321"/>
      <c r="X1035" s="321"/>
      <c r="Y1035" s="321"/>
      <c r="Z1035" s="321"/>
      <c r="AA1035" s="322">
        <f t="shared" si="1078"/>
        <v>0</v>
      </c>
      <c r="AB1035" s="322">
        <f t="shared" si="1070"/>
        <v>0</v>
      </c>
      <c r="AC1035" s="37" t="e">
        <f t="shared" si="1063"/>
        <v>#DIV/0!</v>
      </c>
    </row>
    <row r="1036" spans="1:29" ht="28.5" hidden="1" x14ac:dyDescent="0.2">
      <c r="B1036" s="100" t="s">
        <v>1832</v>
      </c>
      <c r="C1036" s="101" t="s">
        <v>1833</v>
      </c>
      <c r="D1036" s="321">
        <v>0</v>
      </c>
      <c r="E1036" s="387">
        <f>SUM('ADICIONES  2018'!C1036:E1036)</f>
        <v>0</v>
      </c>
      <c r="F1036" s="321"/>
      <c r="G1036" s="321"/>
      <c r="H1036" s="321"/>
      <c r="I1036" s="321"/>
      <c r="J1036" s="321"/>
      <c r="K1036" s="305">
        <f t="shared" si="1068"/>
        <v>0</v>
      </c>
      <c r="L1036" s="321"/>
      <c r="M1036" s="321"/>
      <c r="N1036" s="321"/>
      <c r="O1036" s="321"/>
      <c r="P1036" s="321"/>
      <c r="Q1036" s="321"/>
      <c r="R1036" s="305">
        <f t="shared" si="1069"/>
        <v>0</v>
      </c>
      <c r="S1036" s="321"/>
      <c r="T1036" s="321"/>
      <c r="U1036" s="321"/>
      <c r="V1036" s="321"/>
      <c r="W1036" s="321"/>
      <c r="X1036" s="321"/>
      <c r="Y1036" s="321"/>
      <c r="Z1036" s="321"/>
      <c r="AA1036" s="322">
        <f t="shared" si="1078"/>
        <v>0</v>
      </c>
      <c r="AB1036" s="322">
        <f t="shared" si="1070"/>
        <v>0</v>
      </c>
      <c r="AC1036" s="37" t="e">
        <f t="shared" si="1063"/>
        <v>#DIV/0!</v>
      </c>
    </row>
    <row r="1037" spans="1:29" ht="42.75" hidden="1" x14ac:dyDescent="0.2">
      <c r="B1037" s="100" t="s">
        <v>1834</v>
      </c>
      <c r="C1037" s="101" t="s">
        <v>1835</v>
      </c>
      <c r="D1037" s="321">
        <v>0</v>
      </c>
      <c r="E1037" s="387">
        <f>SUM('ADICIONES  2018'!C1037:E1037)</f>
        <v>0</v>
      </c>
      <c r="F1037" s="321"/>
      <c r="G1037" s="321"/>
      <c r="H1037" s="321"/>
      <c r="I1037" s="321"/>
      <c r="J1037" s="321"/>
      <c r="K1037" s="305">
        <f t="shared" si="1068"/>
        <v>0</v>
      </c>
      <c r="L1037" s="321"/>
      <c r="M1037" s="321"/>
      <c r="N1037" s="321"/>
      <c r="O1037" s="321"/>
      <c r="P1037" s="321"/>
      <c r="Q1037" s="321"/>
      <c r="R1037" s="305">
        <f t="shared" si="1069"/>
        <v>0</v>
      </c>
      <c r="S1037" s="321"/>
      <c r="T1037" s="321"/>
      <c r="U1037" s="321"/>
      <c r="V1037" s="321"/>
      <c r="W1037" s="321"/>
      <c r="X1037" s="321"/>
      <c r="Y1037" s="321"/>
      <c r="Z1037" s="321"/>
      <c r="AA1037" s="322">
        <f t="shared" si="1078"/>
        <v>0</v>
      </c>
      <c r="AB1037" s="322">
        <f t="shared" si="1070"/>
        <v>0</v>
      </c>
      <c r="AC1037" s="37" t="e">
        <f t="shared" si="1063"/>
        <v>#DIV/0!</v>
      </c>
    </row>
    <row r="1038" spans="1:29" ht="42.75" hidden="1" x14ac:dyDescent="0.2">
      <c r="B1038" s="100" t="s">
        <v>1834</v>
      </c>
      <c r="C1038" s="101" t="s">
        <v>1835</v>
      </c>
      <c r="D1038" s="321">
        <v>0</v>
      </c>
      <c r="E1038" s="387">
        <f>SUM('ADICIONES  2018'!C1038:E1038)</f>
        <v>0</v>
      </c>
      <c r="F1038" s="321"/>
      <c r="G1038" s="321"/>
      <c r="H1038" s="321"/>
      <c r="I1038" s="321"/>
      <c r="J1038" s="321"/>
      <c r="K1038" s="305">
        <f t="shared" si="1068"/>
        <v>0</v>
      </c>
      <c r="L1038" s="321"/>
      <c r="M1038" s="321"/>
      <c r="N1038" s="321"/>
      <c r="O1038" s="321"/>
      <c r="P1038" s="321"/>
      <c r="Q1038" s="321"/>
      <c r="R1038" s="305">
        <f t="shared" si="1069"/>
        <v>0</v>
      </c>
      <c r="S1038" s="321"/>
      <c r="T1038" s="321"/>
      <c r="U1038" s="321"/>
      <c r="V1038" s="321"/>
      <c r="W1038" s="321"/>
      <c r="X1038" s="321"/>
      <c r="Y1038" s="321"/>
      <c r="Z1038" s="321"/>
      <c r="AA1038" s="322">
        <f t="shared" si="1078"/>
        <v>0</v>
      </c>
      <c r="AB1038" s="322">
        <f t="shared" si="1070"/>
        <v>0</v>
      </c>
      <c r="AC1038" s="37" t="e">
        <f t="shared" si="1063"/>
        <v>#DIV/0!</v>
      </c>
    </row>
    <row r="1039" spans="1:29" ht="42.75" hidden="1" x14ac:dyDescent="0.2">
      <c r="B1039" s="100" t="s">
        <v>1834</v>
      </c>
      <c r="C1039" s="101" t="s">
        <v>1835</v>
      </c>
      <c r="D1039" s="321">
        <v>0</v>
      </c>
      <c r="E1039" s="387">
        <f>SUM('ADICIONES  2018'!C1039:E1039)</f>
        <v>0</v>
      </c>
      <c r="F1039" s="321"/>
      <c r="G1039" s="321"/>
      <c r="H1039" s="321"/>
      <c r="I1039" s="321"/>
      <c r="J1039" s="321"/>
      <c r="K1039" s="305">
        <f t="shared" si="1068"/>
        <v>0</v>
      </c>
      <c r="L1039" s="321"/>
      <c r="M1039" s="321"/>
      <c r="N1039" s="321"/>
      <c r="O1039" s="321"/>
      <c r="P1039" s="321"/>
      <c r="Q1039" s="321"/>
      <c r="R1039" s="305">
        <f t="shared" si="1069"/>
        <v>0</v>
      </c>
      <c r="S1039" s="321"/>
      <c r="T1039" s="321"/>
      <c r="U1039" s="321"/>
      <c r="V1039" s="321"/>
      <c r="W1039" s="321"/>
      <c r="X1039" s="321"/>
      <c r="Y1039" s="321"/>
      <c r="Z1039" s="321"/>
      <c r="AA1039" s="322">
        <f t="shared" si="1078"/>
        <v>0</v>
      </c>
      <c r="AB1039" s="322">
        <f t="shared" si="1070"/>
        <v>0</v>
      </c>
      <c r="AC1039" s="37" t="e">
        <f t="shared" si="1063"/>
        <v>#DIV/0!</v>
      </c>
    </row>
    <row r="1040" spans="1:29" ht="28.5" hidden="1" x14ac:dyDescent="0.2">
      <c r="B1040" s="100" t="s">
        <v>993</v>
      </c>
      <c r="C1040" s="101" t="s">
        <v>994</v>
      </c>
      <c r="D1040" s="321">
        <v>0</v>
      </c>
      <c r="E1040" s="387">
        <f>SUM('ADICIONES  2018'!C1040:E1040)</f>
        <v>0</v>
      </c>
      <c r="F1040" s="321"/>
      <c r="G1040" s="321"/>
      <c r="H1040" s="321"/>
      <c r="I1040" s="321"/>
      <c r="J1040" s="321"/>
      <c r="K1040" s="305">
        <f t="shared" si="1068"/>
        <v>0</v>
      </c>
      <c r="L1040" s="321"/>
      <c r="M1040" s="321"/>
      <c r="N1040" s="321"/>
      <c r="O1040" s="321"/>
      <c r="P1040" s="321"/>
      <c r="Q1040" s="321"/>
      <c r="R1040" s="305">
        <f t="shared" si="1069"/>
        <v>0</v>
      </c>
      <c r="S1040" s="321"/>
      <c r="T1040" s="321"/>
      <c r="U1040" s="321"/>
      <c r="V1040" s="321"/>
      <c r="W1040" s="321"/>
      <c r="X1040" s="321"/>
      <c r="Y1040" s="321"/>
      <c r="Z1040" s="321"/>
      <c r="AA1040" s="322">
        <f t="shared" si="1078"/>
        <v>0</v>
      </c>
      <c r="AB1040" s="322">
        <f t="shared" si="1070"/>
        <v>0</v>
      </c>
      <c r="AC1040" s="37" t="e">
        <f t="shared" si="1063"/>
        <v>#DIV/0!</v>
      </c>
    </row>
    <row r="1041" spans="1:29" ht="42.75" hidden="1" x14ac:dyDescent="0.2">
      <c r="B1041" s="100" t="s">
        <v>1836</v>
      </c>
      <c r="C1041" s="101" t="s">
        <v>1008</v>
      </c>
      <c r="D1041" s="321">
        <v>0</v>
      </c>
      <c r="E1041" s="387">
        <f>SUM('ADICIONES  2018'!C1041:E1041)</f>
        <v>0</v>
      </c>
      <c r="F1041" s="321"/>
      <c r="G1041" s="321"/>
      <c r="H1041" s="321"/>
      <c r="I1041" s="321"/>
      <c r="J1041" s="321"/>
      <c r="K1041" s="305">
        <f t="shared" si="1068"/>
        <v>0</v>
      </c>
      <c r="L1041" s="321"/>
      <c r="M1041" s="321"/>
      <c r="N1041" s="321"/>
      <c r="O1041" s="321"/>
      <c r="P1041" s="321"/>
      <c r="Q1041" s="321"/>
      <c r="R1041" s="305">
        <f t="shared" si="1069"/>
        <v>0</v>
      </c>
      <c r="S1041" s="321"/>
      <c r="T1041" s="321"/>
      <c r="U1041" s="321"/>
      <c r="V1041" s="321"/>
      <c r="W1041" s="321"/>
      <c r="X1041" s="321"/>
      <c r="Y1041" s="321"/>
      <c r="Z1041" s="321"/>
      <c r="AA1041" s="322">
        <f t="shared" si="1078"/>
        <v>0</v>
      </c>
      <c r="AB1041" s="322">
        <f t="shared" si="1070"/>
        <v>0</v>
      </c>
      <c r="AC1041" s="37" t="e">
        <f t="shared" si="1063"/>
        <v>#DIV/0!</v>
      </c>
    </row>
    <row r="1042" spans="1:29" ht="42.75" hidden="1" x14ac:dyDescent="0.2">
      <c r="B1042" s="100" t="s">
        <v>1837</v>
      </c>
      <c r="C1042" s="101" t="s">
        <v>1008</v>
      </c>
      <c r="D1042" s="321">
        <v>0</v>
      </c>
      <c r="E1042" s="387">
        <f>SUM('ADICIONES  2018'!C1042:E1042)</f>
        <v>0</v>
      </c>
      <c r="F1042" s="321"/>
      <c r="G1042" s="321"/>
      <c r="H1042" s="321"/>
      <c r="I1042" s="321"/>
      <c r="J1042" s="321"/>
      <c r="K1042" s="305">
        <f t="shared" si="1068"/>
        <v>0</v>
      </c>
      <c r="L1042" s="321"/>
      <c r="M1042" s="321"/>
      <c r="N1042" s="321"/>
      <c r="O1042" s="321"/>
      <c r="P1042" s="321"/>
      <c r="Q1042" s="321"/>
      <c r="R1042" s="305">
        <f t="shared" si="1069"/>
        <v>0</v>
      </c>
      <c r="S1042" s="321"/>
      <c r="T1042" s="321"/>
      <c r="U1042" s="321"/>
      <c r="V1042" s="321"/>
      <c r="W1042" s="321"/>
      <c r="X1042" s="321"/>
      <c r="Y1042" s="321"/>
      <c r="Z1042" s="321"/>
      <c r="AA1042" s="322">
        <f t="shared" si="1078"/>
        <v>0</v>
      </c>
      <c r="AB1042" s="322">
        <f t="shared" si="1070"/>
        <v>0</v>
      </c>
      <c r="AC1042" s="37" t="e">
        <f t="shared" si="1063"/>
        <v>#DIV/0!</v>
      </c>
    </row>
    <row r="1043" spans="1:29" s="82" customFormat="1" ht="47.25" hidden="1" x14ac:dyDescent="0.2">
      <c r="A1043" s="399"/>
      <c r="B1043" s="114" t="s">
        <v>995</v>
      </c>
      <c r="C1043" s="110" t="s">
        <v>935</v>
      </c>
      <c r="D1043" s="320">
        <f>SUM(D1044:D1124)+D1154+D1157+D1162+D1165</f>
        <v>0</v>
      </c>
      <c r="E1043" s="387">
        <f>SUM('ADICIONES  2018'!C1043:E1043)</f>
        <v>0</v>
      </c>
      <c r="F1043" s="320">
        <f t="shared" ref="F1043" si="1079">SUM(F1044:F1124)+F1154+F1157+F1162+F1165</f>
        <v>0</v>
      </c>
      <c r="G1043" s="320">
        <f t="shared" ref="G1043" si="1080">SUM(G1044:G1124)+G1154+G1157+G1162+G1165</f>
        <v>0</v>
      </c>
      <c r="H1043" s="320">
        <f t="shared" ref="H1043:J1043" si="1081">SUM(H1044:H1124)+H1154+H1157+H1162+H1165</f>
        <v>0</v>
      </c>
      <c r="I1043" s="320">
        <f t="shared" si="1081"/>
        <v>0</v>
      </c>
      <c r="J1043" s="320">
        <f t="shared" si="1081"/>
        <v>0</v>
      </c>
      <c r="K1043" s="303">
        <f t="shared" si="1068"/>
        <v>0</v>
      </c>
      <c r="L1043" s="320">
        <f t="shared" ref="L1043:Q1043" si="1082">SUM(L1044:L1124)+L1154+L1157+L1162+L1165</f>
        <v>0</v>
      </c>
      <c r="M1043" s="320">
        <f t="shared" si="1082"/>
        <v>0</v>
      </c>
      <c r="N1043" s="320">
        <f t="shared" si="1082"/>
        <v>0</v>
      </c>
      <c r="O1043" s="320">
        <f t="shared" si="1082"/>
        <v>0</v>
      </c>
      <c r="P1043" s="320">
        <f t="shared" si="1082"/>
        <v>0</v>
      </c>
      <c r="Q1043" s="320">
        <f t="shared" si="1082"/>
        <v>0</v>
      </c>
      <c r="R1043" s="303">
        <f t="shared" si="1069"/>
        <v>0</v>
      </c>
      <c r="S1043" s="320">
        <f t="shared" ref="S1043:Z1043" si="1083">SUM(S1044:S1124)+S1154+S1157+S1162+S1165</f>
        <v>0</v>
      </c>
      <c r="T1043" s="320">
        <f t="shared" si="1083"/>
        <v>0</v>
      </c>
      <c r="U1043" s="320">
        <f t="shared" si="1083"/>
        <v>0</v>
      </c>
      <c r="V1043" s="320">
        <f t="shared" si="1083"/>
        <v>0</v>
      </c>
      <c r="W1043" s="320">
        <f t="shared" si="1083"/>
        <v>0</v>
      </c>
      <c r="X1043" s="320">
        <f t="shared" si="1083"/>
        <v>0</v>
      </c>
      <c r="Y1043" s="320">
        <f t="shared" si="1083"/>
        <v>0</v>
      </c>
      <c r="Z1043" s="320">
        <f t="shared" si="1083"/>
        <v>0</v>
      </c>
      <c r="AA1043" s="319">
        <f t="shared" si="1078"/>
        <v>0</v>
      </c>
      <c r="AB1043" s="319">
        <f t="shared" si="1070"/>
        <v>0</v>
      </c>
      <c r="AC1043" s="108" t="e">
        <f t="shared" si="1063"/>
        <v>#DIV/0!</v>
      </c>
    </row>
    <row r="1044" spans="1:29" ht="28.5" hidden="1" x14ac:dyDescent="0.2">
      <c r="B1044" s="100" t="s">
        <v>1009</v>
      </c>
      <c r="C1044" s="101" t="s">
        <v>1010</v>
      </c>
      <c r="D1044" s="321">
        <v>0</v>
      </c>
      <c r="E1044" s="387">
        <f>SUM('ADICIONES  2018'!C1044:E1044)</f>
        <v>0</v>
      </c>
      <c r="F1044" s="321"/>
      <c r="G1044" s="321"/>
      <c r="H1044" s="321"/>
      <c r="I1044" s="321"/>
      <c r="J1044" s="321"/>
      <c r="K1044" s="305">
        <f t="shared" si="1068"/>
        <v>0</v>
      </c>
      <c r="L1044" s="321"/>
      <c r="M1044" s="321"/>
      <c r="N1044" s="321"/>
      <c r="O1044" s="321"/>
      <c r="P1044" s="321"/>
      <c r="Q1044" s="321"/>
      <c r="R1044" s="305">
        <f t="shared" si="1069"/>
        <v>0</v>
      </c>
      <c r="S1044" s="321"/>
      <c r="T1044" s="321"/>
      <c r="U1044" s="321"/>
      <c r="V1044" s="321"/>
      <c r="W1044" s="321"/>
      <c r="X1044" s="321"/>
      <c r="Y1044" s="321"/>
      <c r="Z1044" s="321"/>
      <c r="AA1044" s="322">
        <f t="shared" si="1078"/>
        <v>0</v>
      </c>
      <c r="AB1044" s="322">
        <f t="shared" si="1070"/>
        <v>0</v>
      </c>
      <c r="AC1044" s="37" t="e">
        <f t="shared" si="1063"/>
        <v>#DIV/0!</v>
      </c>
    </row>
    <row r="1045" spans="1:29" ht="28.5" hidden="1" x14ac:dyDescent="0.2">
      <c r="B1045" s="100" t="s">
        <v>1009</v>
      </c>
      <c r="C1045" s="101" t="s">
        <v>1010</v>
      </c>
      <c r="D1045" s="321">
        <v>0</v>
      </c>
      <c r="E1045" s="387">
        <f>SUM('ADICIONES  2018'!C1045:E1045)</f>
        <v>0</v>
      </c>
      <c r="F1045" s="321"/>
      <c r="G1045" s="321"/>
      <c r="H1045" s="321"/>
      <c r="I1045" s="321"/>
      <c r="J1045" s="321"/>
      <c r="K1045" s="305">
        <f t="shared" si="1068"/>
        <v>0</v>
      </c>
      <c r="L1045" s="321"/>
      <c r="M1045" s="321"/>
      <c r="N1045" s="321"/>
      <c r="O1045" s="321"/>
      <c r="P1045" s="321"/>
      <c r="Q1045" s="321"/>
      <c r="R1045" s="305">
        <f t="shared" si="1069"/>
        <v>0</v>
      </c>
      <c r="S1045" s="321"/>
      <c r="T1045" s="321"/>
      <c r="U1045" s="321"/>
      <c r="V1045" s="321"/>
      <c r="W1045" s="321"/>
      <c r="X1045" s="321"/>
      <c r="Y1045" s="321"/>
      <c r="Z1045" s="321"/>
      <c r="AA1045" s="322">
        <f t="shared" si="1078"/>
        <v>0</v>
      </c>
      <c r="AB1045" s="322">
        <f t="shared" si="1070"/>
        <v>0</v>
      </c>
      <c r="AC1045" s="37" t="e">
        <f t="shared" si="1063"/>
        <v>#DIV/0!</v>
      </c>
    </row>
    <row r="1046" spans="1:29" ht="28.5" hidden="1" x14ac:dyDescent="0.2">
      <c r="B1046" s="100" t="s">
        <v>1009</v>
      </c>
      <c r="C1046" s="101" t="s">
        <v>1010</v>
      </c>
      <c r="D1046" s="321">
        <v>0</v>
      </c>
      <c r="E1046" s="387">
        <f>SUM('ADICIONES  2018'!C1046:E1046)</f>
        <v>0</v>
      </c>
      <c r="F1046" s="321"/>
      <c r="G1046" s="321"/>
      <c r="H1046" s="321"/>
      <c r="I1046" s="321"/>
      <c r="J1046" s="321"/>
      <c r="K1046" s="305">
        <f t="shared" si="1068"/>
        <v>0</v>
      </c>
      <c r="L1046" s="321"/>
      <c r="M1046" s="321"/>
      <c r="N1046" s="321"/>
      <c r="O1046" s="321"/>
      <c r="P1046" s="321"/>
      <c r="Q1046" s="321"/>
      <c r="R1046" s="305">
        <f t="shared" si="1069"/>
        <v>0</v>
      </c>
      <c r="S1046" s="321"/>
      <c r="T1046" s="321"/>
      <c r="U1046" s="321"/>
      <c r="V1046" s="321"/>
      <c r="W1046" s="321"/>
      <c r="X1046" s="321"/>
      <c r="Y1046" s="321"/>
      <c r="Z1046" s="321"/>
      <c r="AA1046" s="322">
        <f t="shared" si="1078"/>
        <v>0</v>
      </c>
      <c r="AB1046" s="322">
        <f t="shared" si="1070"/>
        <v>0</v>
      </c>
      <c r="AC1046" s="37" t="e">
        <f t="shared" si="1063"/>
        <v>#DIV/0!</v>
      </c>
    </row>
    <row r="1047" spans="1:29" ht="28.5" hidden="1" x14ac:dyDescent="0.2">
      <c r="B1047" s="100" t="s">
        <v>1009</v>
      </c>
      <c r="C1047" s="101" t="s">
        <v>1010</v>
      </c>
      <c r="D1047" s="321">
        <v>0</v>
      </c>
      <c r="E1047" s="387">
        <f>SUM('ADICIONES  2018'!C1047:E1047)</f>
        <v>0</v>
      </c>
      <c r="F1047" s="321"/>
      <c r="G1047" s="321"/>
      <c r="H1047" s="321"/>
      <c r="I1047" s="321"/>
      <c r="J1047" s="321"/>
      <c r="K1047" s="305">
        <f t="shared" si="1068"/>
        <v>0</v>
      </c>
      <c r="L1047" s="321"/>
      <c r="M1047" s="321"/>
      <c r="N1047" s="321"/>
      <c r="O1047" s="321"/>
      <c r="P1047" s="321"/>
      <c r="Q1047" s="321"/>
      <c r="R1047" s="305">
        <f t="shared" si="1069"/>
        <v>0</v>
      </c>
      <c r="S1047" s="321"/>
      <c r="T1047" s="321"/>
      <c r="U1047" s="321"/>
      <c r="V1047" s="321"/>
      <c r="W1047" s="321"/>
      <c r="X1047" s="321"/>
      <c r="Y1047" s="321"/>
      <c r="Z1047" s="321"/>
      <c r="AA1047" s="322">
        <f t="shared" si="1078"/>
        <v>0</v>
      </c>
      <c r="AB1047" s="322">
        <f t="shared" si="1070"/>
        <v>0</v>
      </c>
      <c r="AC1047" s="37" t="e">
        <f t="shared" si="1063"/>
        <v>#DIV/0!</v>
      </c>
    </row>
    <row r="1048" spans="1:29" ht="28.5" hidden="1" x14ac:dyDescent="0.2">
      <c r="B1048" s="100" t="s">
        <v>1009</v>
      </c>
      <c r="C1048" s="101" t="s">
        <v>1010</v>
      </c>
      <c r="D1048" s="321">
        <v>0</v>
      </c>
      <c r="E1048" s="387">
        <f>SUM('ADICIONES  2018'!C1048:E1048)</f>
        <v>0</v>
      </c>
      <c r="F1048" s="321"/>
      <c r="G1048" s="321"/>
      <c r="H1048" s="321"/>
      <c r="I1048" s="321"/>
      <c r="J1048" s="321"/>
      <c r="K1048" s="305">
        <f t="shared" si="1068"/>
        <v>0</v>
      </c>
      <c r="L1048" s="321"/>
      <c r="M1048" s="321"/>
      <c r="N1048" s="321"/>
      <c r="O1048" s="321"/>
      <c r="P1048" s="321"/>
      <c r="Q1048" s="321"/>
      <c r="R1048" s="305">
        <f t="shared" si="1069"/>
        <v>0</v>
      </c>
      <c r="S1048" s="321"/>
      <c r="T1048" s="321"/>
      <c r="U1048" s="321"/>
      <c r="V1048" s="321"/>
      <c r="W1048" s="321"/>
      <c r="X1048" s="321"/>
      <c r="Y1048" s="321"/>
      <c r="Z1048" s="321"/>
      <c r="AA1048" s="322">
        <f t="shared" si="1078"/>
        <v>0</v>
      </c>
      <c r="AB1048" s="322">
        <f t="shared" si="1070"/>
        <v>0</v>
      </c>
      <c r="AC1048" s="37" t="e">
        <f t="shared" si="1063"/>
        <v>#DIV/0!</v>
      </c>
    </row>
    <row r="1049" spans="1:29" ht="28.5" hidden="1" x14ac:dyDescent="0.2">
      <c r="B1049" s="100" t="s">
        <v>1009</v>
      </c>
      <c r="C1049" s="101" t="s">
        <v>1010</v>
      </c>
      <c r="D1049" s="321">
        <v>0</v>
      </c>
      <c r="E1049" s="387">
        <f>SUM('ADICIONES  2018'!C1049:E1049)</f>
        <v>0</v>
      </c>
      <c r="F1049" s="321"/>
      <c r="G1049" s="321"/>
      <c r="H1049" s="321"/>
      <c r="I1049" s="321"/>
      <c r="J1049" s="321"/>
      <c r="K1049" s="305">
        <f t="shared" si="1068"/>
        <v>0</v>
      </c>
      <c r="L1049" s="321"/>
      <c r="M1049" s="321"/>
      <c r="N1049" s="321"/>
      <c r="O1049" s="321"/>
      <c r="P1049" s="321"/>
      <c r="Q1049" s="321"/>
      <c r="R1049" s="305">
        <f t="shared" si="1069"/>
        <v>0</v>
      </c>
      <c r="S1049" s="321"/>
      <c r="T1049" s="321"/>
      <c r="U1049" s="321"/>
      <c r="V1049" s="321"/>
      <c r="W1049" s="321"/>
      <c r="X1049" s="321"/>
      <c r="Y1049" s="321"/>
      <c r="Z1049" s="321"/>
      <c r="AA1049" s="322">
        <f t="shared" si="1078"/>
        <v>0</v>
      </c>
      <c r="AB1049" s="322">
        <f t="shared" si="1070"/>
        <v>0</v>
      </c>
      <c r="AC1049" s="37" t="e">
        <f t="shared" si="1063"/>
        <v>#DIV/0!</v>
      </c>
    </row>
    <row r="1050" spans="1:29" ht="28.5" hidden="1" x14ac:dyDescent="0.2">
      <c r="B1050" s="100" t="s">
        <v>1009</v>
      </c>
      <c r="C1050" s="101" t="s">
        <v>1010</v>
      </c>
      <c r="D1050" s="321">
        <v>0</v>
      </c>
      <c r="E1050" s="387">
        <f>SUM('ADICIONES  2018'!C1050:E1050)</f>
        <v>0</v>
      </c>
      <c r="F1050" s="321"/>
      <c r="G1050" s="321"/>
      <c r="H1050" s="321"/>
      <c r="I1050" s="321"/>
      <c r="J1050" s="321"/>
      <c r="K1050" s="305">
        <f t="shared" si="1068"/>
        <v>0</v>
      </c>
      <c r="L1050" s="321"/>
      <c r="M1050" s="321"/>
      <c r="N1050" s="321"/>
      <c r="O1050" s="321"/>
      <c r="P1050" s="321"/>
      <c r="Q1050" s="321"/>
      <c r="R1050" s="305">
        <f t="shared" si="1069"/>
        <v>0</v>
      </c>
      <c r="S1050" s="321"/>
      <c r="T1050" s="321"/>
      <c r="U1050" s="321"/>
      <c r="V1050" s="321"/>
      <c r="W1050" s="321"/>
      <c r="X1050" s="321"/>
      <c r="Y1050" s="321"/>
      <c r="Z1050" s="321"/>
      <c r="AA1050" s="322">
        <f t="shared" si="1078"/>
        <v>0</v>
      </c>
      <c r="AB1050" s="322">
        <f t="shared" si="1070"/>
        <v>0</v>
      </c>
      <c r="AC1050" s="37" t="e">
        <f t="shared" si="1063"/>
        <v>#DIV/0!</v>
      </c>
    </row>
    <row r="1051" spans="1:29" ht="28.5" hidden="1" x14ac:dyDescent="0.2">
      <c r="B1051" s="100" t="s">
        <v>1009</v>
      </c>
      <c r="C1051" s="101" t="s">
        <v>1010</v>
      </c>
      <c r="D1051" s="321">
        <v>0</v>
      </c>
      <c r="E1051" s="387">
        <f>SUM('ADICIONES  2018'!C1051:E1051)</f>
        <v>0</v>
      </c>
      <c r="F1051" s="321"/>
      <c r="G1051" s="321"/>
      <c r="H1051" s="321"/>
      <c r="I1051" s="321"/>
      <c r="J1051" s="321"/>
      <c r="K1051" s="305">
        <f t="shared" si="1068"/>
        <v>0</v>
      </c>
      <c r="L1051" s="321"/>
      <c r="M1051" s="321"/>
      <c r="N1051" s="321"/>
      <c r="O1051" s="321"/>
      <c r="P1051" s="321"/>
      <c r="Q1051" s="321"/>
      <c r="R1051" s="305">
        <f t="shared" si="1069"/>
        <v>0</v>
      </c>
      <c r="S1051" s="321"/>
      <c r="T1051" s="321"/>
      <c r="U1051" s="321"/>
      <c r="V1051" s="321"/>
      <c r="W1051" s="321"/>
      <c r="X1051" s="321"/>
      <c r="Y1051" s="321"/>
      <c r="Z1051" s="321"/>
      <c r="AA1051" s="322">
        <f t="shared" si="1078"/>
        <v>0</v>
      </c>
      <c r="AB1051" s="322">
        <f t="shared" si="1070"/>
        <v>0</v>
      </c>
      <c r="AC1051" s="37" t="e">
        <f t="shared" si="1063"/>
        <v>#DIV/0!</v>
      </c>
    </row>
    <row r="1052" spans="1:29" ht="28.5" hidden="1" x14ac:dyDescent="0.2">
      <c r="B1052" s="100" t="s">
        <v>1009</v>
      </c>
      <c r="C1052" s="101" t="s">
        <v>1010</v>
      </c>
      <c r="D1052" s="321">
        <v>0</v>
      </c>
      <c r="E1052" s="387">
        <f>SUM('ADICIONES  2018'!C1052:E1052)</f>
        <v>0</v>
      </c>
      <c r="F1052" s="321"/>
      <c r="G1052" s="321"/>
      <c r="H1052" s="321"/>
      <c r="I1052" s="321"/>
      <c r="J1052" s="321"/>
      <c r="K1052" s="305">
        <f t="shared" si="1068"/>
        <v>0</v>
      </c>
      <c r="L1052" s="321"/>
      <c r="M1052" s="321"/>
      <c r="N1052" s="321"/>
      <c r="O1052" s="321"/>
      <c r="P1052" s="321"/>
      <c r="Q1052" s="321"/>
      <c r="R1052" s="305">
        <f t="shared" si="1069"/>
        <v>0</v>
      </c>
      <c r="S1052" s="321"/>
      <c r="T1052" s="321"/>
      <c r="U1052" s="321"/>
      <c r="V1052" s="321"/>
      <c r="W1052" s="321"/>
      <c r="X1052" s="321"/>
      <c r="Y1052" s="321"/>
      <c r="Z1052" s="321"/>
      <c r="AA1052" s="322">
        <f t="shared" si="1078"/>
        <v>0</v>
      </c>
      <c r="AB1052" s="322">
        <f t="shared" si="1070"/>
        <v>0</v>
      </c>
      <c r="AC1052" s="37" t="e">
        <f t="shared" si="1063"/>
        <v>#DIV/0!</v>
      </c>
    </row>
    <row r="1053" spans="1:29" hidden="1" x14ac:dyDescent="0.2">
      <c r="B1053" s="100" t="s">
        <v>996</v>
      </c>
      <c r="C1053" s="101" t="s">
        <v>997</v>
      </c>
      <c r="D1053" s="321">
        <v>0</v>
      </c>
      <c r="E1053" s="387">
        <f>SUM('ADICIONES  2018'!C1053:E1053)</f>
        <v>0</v>
      </c>
      <c r="F1053" s="321"/>
      <c r="G1053" s="321"/>
      <c r="H1053" s="321"/>
      <c r="I1053" s="321"/>
      <c r="J1053" s="321"/>
      <c r="K1053" s="305">
        <f t="shared" si="1068"/>
        <v>0</v>
      </c>
      <c r="L1053" s="321"/>
      <c r="M1053" s="321"/>
      <c r="N1053" s="321"/>
      <c r="O1053" s="321"/>
      <c r="P1053" s="321"/>
      <c r="Q1053" s="321"/>
      <c r="R1053" s="305">
        <f t="shared" si="1069"/>
        <v>0</v>
      </c>
      <c r="S1053" s="321"/>
      <c r="T1053" s="321"/>
      <c r="U1053" s="321"/>
      <c r="V1053" s="321"/>
      <c r="W1053" s="321"/>
      <c r="X1053" s="321"/>
      <c r="Y1053" s="321"/>
      <c r="Z1053" s="321"/>
      <c r="AA1053" s="322">
        <f t="shared" si="1078"/>
        <v>0</v>
      </c>
      <c r="AB1053" s="322">
        <f t="shared" si="1070"/>
        <v>0</v>
      </c>
      <c r="AC1053" s="37" t="e">
        <f t="shared" si="1063"/>
        <v>#DIV/0!</v>
      </c>
    </row>
    <row r="1054" spans="1:29" hidden="1" x14ac:dyDescent="0.2">
      <c r="B1054" s="100" t="s">
        <v>996</v>
      </c>
      <c r="C1054" s="101" t="s">
        <v>997</v>
      </c>
      <c r="D1054" s="321">
        <v>0</v>
      </c>
      <c r="E1054" s="387">
        <f>SUM('ADICIONES  2018'!C1054:E1054)</f>
        <v>0</v>
      </c>
      <c r="F1054" s="321"/>
      <c r="G1054" s="321"/>
      <c r="H1054" s="321"/>
      <c r="I1054" s="321"/>
      <c r="J1054" s="321"/>
      <c r="K1054" s="305">
        <f t="shared" si="1068"/>
        <v>0</v>
      </c>
      <c r="L1054" s="321"/>
      <c r="M1054" s="321"/>
      <c r="N1054" s="321"/>
      <c r="O1054" s="321"/>
      <c r="P1054" s="321"/>
      <c r="Q1054" s="321"/>
      <c r="R1054" s="305">
        <f t="shared" si="1069"/>
        <v>0</v>
      </c>
      <c r="S1054" s="321"/>
      <c r="T1054" s="321"/>
      <c r="U1054" s="321"/>
      <c r="V1054" s="321"/>
      <c r="W1054" s="321"/>
      <c r="X1054" s="321"/>
      <c r="Y1054" s="321"/>
      <c r="Z1054" s="321"/>
      <c r="AA1054" s="322">
        <f t="shared" si="1078"/>
        <v>0</v>
      </c>
      <c r="AB1054" s="322">
        <f t="shared" si="1070"/>
        <v>0</v>
      </c>
      <c r="AC1054" s="37" t="e">
        <f t="shared" si="1063"/>
        <v>#DIV/0!</v>
      </c>
    </row>
    <row r="1055" spans="1:29" hidden="1" x14ac:dyDescent="0.2">
      <c r="B1055" s="100" t="s">
        <v>996</v>
      </c>
      <c r="C1055" s="101" t="s">
        <v>997</v>
      </c>
      <c r="D1055" s="321">
        <v>0</v>
      </c>
      <c r="E1055" s="387">
        <f>SUM('ADICIONES  2018'!C1055:E1055)</f>
        <v>0</v>
      </c>
      <c r="F1055" s="321"/>
      <c r="G1055" s="321"/>
      <c r="H1055" s="321"/>
      <c r="I1055" s="321"/>
      <c r="J1055" s="321"/>
      <c r="K1055" s="305">
        <f t="shared" si="1068"/>
        <v>0</v>
      </c>
      <c r="L1055" s="321"/>
      <c r="M1055" s="321"/>
      <c r="N1055" s="321"/>
      <c r="O1055" s="321"/>
      <c r="P1055" s="321"/>
      <c r="Q1055" s="321"/>
      <c r="R1055" s="305">
        <f t="shared" si="1069"/>
        <v>0</v>
      </c>
      <c r="S1055" s="321"/>
      <c r="T1055" s="321"/>
      <c r="U1055" s="321"/>
      <c r="V1055" s="321"/>
      <c r="W1055" s="321"/>
      <c r="X1055" s="321"/>
      <c r="Y1055" s="321"/>
      <c r="Z1055" s="321"/>
      <c r="AA1055" s="322">
        <f t="shared" si="1078"/>
        <v>0</v>
      </c>
      <c r="AB1055" s="322">
        <f t="shared" si="1070"/>
        <v>0</v>
      </c>
      <c r="AC1055" s="37" t="e">
        <f t="shared" si="1063"/>
        <v>#DIV/0!</v>
      </c>
    </row>
    <row r="1056" spans="1:29" hidden="1" x14ac:dyDescent="0.2">
      <c r="B1056" s="100" t="s">
        <v>996</v>
      </c>
      <c r="C1056" s="101" t="s">
        <v>997</v>
      </c>
      <c r="D1056" s="321">
        <v>0</v>
      </c>
      <c r="E1056" s="387">
        <f>SUM('ADICIONES  2018'!C1056:E1056)</f>
        <v>0</v>
      </c>
      <c r="F1056" s="321"/>
      <c r="G1056" s="321"/>
      <c r="H1056" s="321"/>
      <c r="I1056" s="321"/>
      <c r="J1056" s="321"/>
      <c r="K1056" s="305">
        <f t="shared" si="1068"/>
        <v>0</v>
      </c>
      <c r="L1056" s="321"/>
      <c r="M1056" s="321"/>
      <c r="N1056" s="321"/>
      <c r="O1056" s="321"/>
      <c r="P1056" s="321"/>
      <c r="Q1056" s="321"/>
      <c r="R1056" s="305">
        <f t="shared" si="1069"/>
        <v>0</v>
      </c>
      <c r="S1056" s="321"/>
      <c r="T1056" s="321"/>
      <c r="U1056" s="321"/>
      <c r="V1056" s="321"/>
      <c r="W1056" s="321"/>
      <c r="X1056" s="321"/>
      <c r="Y1056" s="321"/>
      <c r="Z1056" s="321"/>
      <c r="AA1056" s="322">
        <f t="shared" si="1078"/>
        <v>0</v>
      </c>
      <c r="AB1056" s="322">
        <f t="shared" si="1070"/>
        <v>0</v>
      </c>
      <c r="AC1056" s="37" t="e">
        <f t="shared" si="1063"/>
        <v>#DIV/0!</v>
      </c>
    </row>
    <row r="1057" spans="2:29" hidden="1" x14ac:dyDescent="0.2">
      <c r="B1057" s="100" t="s">
        <v>996</v>
      </c>
      <c r="C1057" s="101" t="s">
        <v>997</v>
      </c>
      <c r="D1057" s="321">
        <v>0</v>
      </c>
      <c r="E1057" s="387">
        <f>SUM('ADICIONES  2018'!C1057:E1057)</f>
        <v>0</v>
      </c>
      <c r="F1057" s="321"/>
      <c r="G1057" s="321"/>
      <c r="H1057" s="321"/>
      <c r="I1057" s="321"/>
      <c r="J1057" s="321"/>
      <c r="K1057" s="305">
        <f t="shared" si="1068"/>
        <v>0</v>
      </c>
      <c r="L1057" s="321"/>
      <c r="M1057" s="321"/>
      <c r="N1057" s="321"/>
      <c r="O1057" s="321"/>
      <c r="P1057" s="321"/>
      <c r="Q1057" s="321"/>
      <c r="R1057" s="305">
        <f t="shared" si="1069"/>
        <v>0</v>
      </c>
      <c r="S1057" s="321"/>
      <c r="T1057" s="321"/>
      <c r="U1057" s="321"/>
      <c r="V1057" s="321"/>
      <c r="W1057" s="321"/>
      <c r="X1057" s="321"/>
      <c r="Y1057" s="321"/>
      <c r="Z1057" s="321"/>
      <c r="AA1057" s="322">
        <f t="shared" si="1078"/>
        <v>0</v>
      </c>
      <c r="AB1057" s="322">
        <f t="shared" si="1070"/>
        <v>0</v>
      </c>
      <c r="AC1057" s="37" t="e">
        <f t="shared" si="1063"/>
        <v>#DIV/0!</v>
      </c>
    </row>
    <row r="1058" spans="2:29" hidden="1" x14ac:dyDescent="0.2">
      <c r="B1058" s="100" t="s">
        <v>996</v>
      </c>
      <c r="C1058" s="101" t="s">
        <v>997</v>
      </c>
      <c r="D1058" s="321">
        <v>0</v>
      </c>
      <c r="E1058" s="387">
        <f>SUM('ADICIONES  2018'!C1058:E1058)</f>
        <v>0</v>
      </c>
      <c r="F1058" s="321"/>
      <c r="G1058" s="321"/>
      <c r="H1058" s="321"/>
      <c r="I1058" s="321"/>
      <c r="J1058" s="321"/>
      <c r="K1058" s="305">
        <f t="shared" si="1068"/>
        <v>0</v>
      </c>
      <c r="L1058" s="321"/>
      <c r="M1058" s="321"/>
      <c r="N1058" s="321"/>
      <c r="O1058" s="321"/>
      <c r="P1058" s="321"/>
      <c r="Q1058" s="321"/>
      <c r="R1058" s="305">
        <f t="shared" si="1069"/>
        <v>0</v>
      </c>
      <c r="S1058" s="321"/>
      <c r="T1058" s="321"/>
      <c r="U1058" s="321"/>
      <c r="V1058" s="321"/>
      <c r="W1058" s="321"/>
      <c r="X1058" s="321"/>
      <c r="Y1058" s="321"/>
      <c r="Z1058" s="321"/>
      <c r="AA1058" s="322">
        <f t="shared" si="1078"/>
        <v>0</v>
      </c>
      <c r="AB1058" s="322">
        <f t="shared" si="1070"/>
        <v>0</v>
      </c>
      <c r="AC1058" s="37" t="e">
        <f t="shared" si="1063"/>
        <v>#DIV/0!</v>
      </c>
    </row>
    <row r="1059" spans="2:29" hidden="1" x14ac:dyDescent="0.2">
      <c r="B1059" s="100" t="s">
        <v>996</v>
      </c>
      <c r="C1059" s="101" t="s">
        <v>997</v>
      </c>
      <c r="D1059" s="321">
        <v>0</v>
      </c>
      <c r="E1059" s="387">
        <f>SUM('ADICIONES  2018'!C1059:E1059)</f>
        <v>0</v>
      </c>
      <c r="F1059" s="321"/>
      <c r="G1059" s="321"/>
      <c r="H1059" s="321"/>
      <c r="I1059" s="321"/>
      <c r="J1059" s="321"/>
      <c r="K1059" s="305">
        <f t="shared" si="1068"/>
        <v>0</v>
      </c>
      <c r="L1059" s="321"/>
      <c r="M1059" s="321"/>
      <c r="N1059" s="321"/>
      <c r="O1059" s="321"/>
      <c r="P1059" s="321"/>
      <c r="Q1059" s="321"/>
      <c r="R1059" s="305">
        <f t="shared" si="1069"/>
        <v>0</v>
      </c>
      <c r="S1059" s="321"/>
      <c r="T1059" s="321"/>
      <c r="U1059" s="321"/>
      <c r="V1059" s="321"/>
      <c r="W1059" s="321"/>
      <c r="X1059" s="321"/>
      <c r="Y1059" s="321"/>
      <c r="Z1059" s="321"/>
      <c r="AA1059" s="322">
        <f t="shared" si="1078"/>
        <v>0</v>
      </c>
      <c r="AB1059" s="322">
        <f t="shared" si="1070"/>
        <v>0</v>
      </c>
      <c r="AC1059" s="37" t="e">
        <f t="shared" si="1063"/>
        <v>#DIV/0!</v>
      </c>
    </row>
    <row r="1060" spans="2:29" hidden="1" x14ac:dyDescent="0.2">
      <c r="B1060" s="100" t="s">
        <v>996</v>
      </c>
      <c r="C1060" s="101" t="s">
        <v>997</v>
      </c>
      <c r="D1060" s="321">
        <v>0</v>
      </c>
      <c r="E1060" s="387">
        <f>SUM('ADICIONES  2018'!C1060:E1060)</f>
        <v>0</v>
      </c>
      <c r="F1060" s="321"/>
      <c r="G1060" s="321"/>
      <c r="H1060" s="321"/>
      <c r="I1060" s="321"/>
      <c r="J1060" s="321"/>
      <c r="K1060" s="305">
        <f t="shared" si="1068"/>
        <v>0</v>
      </c>
      <c r="L1060" s="321"/>
      <c r="M1060" s="321"/>
      <c r="N1060" s="321"/>
      <c r="O1060" s="321"/>
      <c r="P1060" s="321"/>
      <c r="Q1060" s="321"/>
      <c r="R1060" s="305">
        <f t="shared" si="1069"/>
        <v>0</v>
      </c>
      <c r="S1060" s="321"/>
      <c r="T1060" s="321"/>
      <c r="U1060" s="321"/>
      <c r="V1060" s="321"/>
      <c r="W1060" s="321"/>
      <c r="X1060" s="321"/>
      <c r="Y1060" s="321"/>
      <c r="Z1060" s="321"/>
      <c r="AA1060" s="322">
        <f t="shared" si="1078"/>
        <v>0</v>
      </c>
      <c r="AB1060" s="322">
        <f t="shared" si="1070"/>
        <v>0</v>
      </c>
      <c r="AC1060" s="37" t="e">
        <f t="shared" si="1063"/>
        <v>#DIV/0!</v>
      </c>
    </row>
    <row r="1061" spans="2:29" hidden="1" x14ac:dyDescent="0.2">
      <c r="B1061" s="100" t="s">
        <v>996</v>
      </c>
      <c r="C1061" s="101" t="s">
        <v>997</v>
      </c>
      <c r="D1061" s="321">
        <v>0</v>
      </c>
      <c r="E1061" s="387">
        <f>SUM('ADICIONES  2018'!C1061:E1061)</f>
        <v>0</v>
      </c>
      <c r="F1061" s="321"/>
      <c r="G1061" s="321"/>
      <c r="H1061" s="321"/>
      <c r="I1061" s="321"/>
      <c r="J1061" s="321"/>
      <c r="K1061" s="305">
        <f t="shared" si="1068"/>
        <v>0</v>
      </c>
      <c r="L1061" s="321"/>
      <c r="M1061" s="321"/>
      <c r="N1061" s="321"/>
      <c r="O1061" s="321"/>
      <c r="P1061" s="321"/>
      <c r="Q1061" s="321"/>
      <c r="R1061" s="305">
        <f t="shared" si="1069"/>
        <v>0</v>
      </c>
      <c r="S1061" s="321"/>
      <c r="T1061" s="321"/>
      <c r="U1061" s="321"/>
      <c r="V1061" s="321"/>
      <c r="W1061" s="321"/>
      <c r="X1061" s="321"/>
      <c r="Y1061" s="321"/>
      <c r="Z1061" s="321"/>
      <c r="AA1061" s="322">
        <f t="shared" si="1078"/>
        <v>0</v>
      </c>
      <c r="AB1061" s="322">
        <f t="shared" si="1070"/>
        <v>0</v>
      </c>
      <c r="AC1061" s="37" t="e">
        <f t="shared" si="1063"/>
        <v>#DIV/0!</v>
      </c>
    </row>
    <row r="1062" spans="2:29" hidden="1" x14ac:dyDescent="0.2">
      <c r="B1062" s="100" t="s">
        <v>996</v>
      </c>
      <c r="C1062" s="101" t="s">
        <v>997</v>
      </c>
      <c r="D1062" s="321">
        <v>0</v>
      </c>
      <c r="E1062" s="387">
        <f>SUM('ADICIONES  2018'!C1062:E1062)</f>
        <v>0</v>
      </c>
      <c r="F1062" s="321"/>
      <c r="G1062" s="321"/>
      <c r="H1062" s="321"/>
      <c r="I1062" s="321"/>
      <c r="J1062" s="321"/>
      <c r="K1062" s="305">
        <f t="shared" si="1068"/>
        <v>0</v>
      </c>
      <c r="L1062" s="321"/>
      <c r="M1062" s="321"/>
      <c r="N1062" s="321"/>
      <c r="O1062" s="321"/>
      <c r="P1062" s="321"/>
      <c r="Q1062" s="321"/>
      <c r="R1062" s="305">
        <f t="shared" si="1069"/>
        <v>0</v>
      </c>
      <c r="S1062" s="321"/>
      <c r="T1062" s="321"/>
      <c r="U1062" s="321"/>
      <c r="V1062" s="321"/>
      <c r="W1062" s="321"/>
      <c r="X1062" s="321"/>
      <c r="Y1062" s="321"/>
      <c r="Z1062" s="321"/>
      <c r="AA1062" s="322">
        <f t="shared" si="1078"/>
        <v>0</v>
      </c>
      <c r="AB1062" s="322">
        <f t="shared" si="1070"/>
        <v>0</v>
      </c>
      <c r="AC1062" s="37" t="e">
        <f t="shared" si="1063"/>
        <v>#DIV/0!</v>
      </c>
    </row>
    <row r="1063" spans="2:29" hidden="1" x14ac:dyDescent="0.2">
      <c r="B1063" s="100" t="s">
        <v>996</v>
      </c>
      <c r="C1063" s="101" t="s">
        <v>997</v>
      </c>
      <c r="D1063" s="321">
        <v>0</v>
      </c>
      <c r="E1063" s="387">
        <f>SUM('ADICIONES  2018'!C1063:E1063)</f>
        <v>0</v>
      </c>
      <c r="F1063" s="321"/>
      <c r="G1063" s="321"/>
      <c r="H1063" s="321"/>
      <c r="I1063" s="321"/>
      <c r="J1063" s="321"/>
      <c r="K1063" s="305">
        <f t="shared" si="1068"/>
        <v>0</v>
      </c>
      <c r="L1063" s="321"/>
      <c r="M1063" s="321"/>
      <c r="N1063" s="321"/>
      <c r="O1063" s="321"/>
      <c r="P1063" s="321"/>
      <c r="Q1063" s="321"/>
      <c r="R1063" s="305">
        <f t="shared" si="1069"/>
        <v>0</v>
      </c>
      <c r="S1063" s="321"/>
      <c r="T1063" s="321"/>
      <c r="U1063" s="321"/>
      <c r="V1063" s="321"/>
      <c r="W1063" s="321"/>
      <c r="X1063" s="321"/>
      <c r="Y1063" s="321"/>
      <c r="Z1063" s="321"/>
      <c r="AA1063" s="322">
        <f t="shared" si="1078"/>
        <v>0</v>
      </c>
      <c r="AB1063" s="322">
        <f t="shared" si="1070"/>
        <v>0</v>
      </c>
      <c r="AC1063" s="37" t="e">
        <f t="shared" si="1063"/>
        <v>#DIV/0!</v>
      </c>
    </row>
    <row r="1064" spans="2:29" hidden="1" x14ac:dyDescent="0.2">
      <c r="B1064" s="100" t="s">
        <v>996</v>
      </c>
      <c r="C1064" s="101" t="s">
        <v>997</v>
      </c>
      <c r="D1064" s="321">
        <v>0</v>
      </c>
      <c r="E1064" s="387">
        <f>SUM('ADICIONES  2018'!C1064:E1064)</f>
        <v>0</v>
      </c>
      <c r="F1064" s="321"/>
      <c r="G1064" s="321"/>
      <c r="H1064" s="321"/>
      <c r="I1064" s="321"/>
      <c r="J1064" s="321"/>
      <c r="K1064" s="305">
        <f t="shared" si="1068"/>
        <v>0</v>
      </c>
      <c r="L1064" s="321"/>
      <c r="M1064" s="321"/>
      <c r="N1064" s="321"/>
      <c r="O1064" s="321"/>
      <c r="P1064" s="321"/>
      <c r="Q1064" s="321"/>
      <c r="R1064" s="305">
        <f t="shared" si="1069"/>
        <v>0</v>
      </c>
      <c r="S1064" s="321"/>
      <c r="T1064" s="321"/>
      <c r="U1064" s="321"/>
      <c r="V1064" s="321"/>
      <c r="W1064" s="321"/>
      <c r="X1064" s="321"/>
      <c r="Y1064" s="321"/>
      <c r="Z1064" s="321"/>
      <c r="AA1064" s="322">
        <f t="shared" si="1078"/>
        <v>0</v>
      </c>
      <c r="AB1064" s="322">
        <f t="shared" si="1070"/>
        <v>0</v>
      </c>
      <c r="AC1064" s="37" t="e">
        <f t="shared" si="1063"/>
        <v>#DIV/0!</v>
      </c>
    </row>
    <row r="1065" spans="2:29" hidden="1" x14ac:dyDescent="0.2">
      <c r="B1065" s="100" t="s">
        <v>996</v>
      </c>
      <c r="C1065" s="101" t="s">
        <v>997</v>
      </c>
      <c r="D1065" s="321">
        <v>0</v>
      </c>
      <c r="E1065" s="387">
        <f>SUM('ADICIONES  2018'!C1065:E1065)</f>
        <v>0</v>
      </c>
      <c r="F1065" s="321"/>
      <c r="G1065" s="321"/>
      <c r="H1065" s="321"/>
      <c r="I1065" s="321"/>
      <c r="J1065" s="321"/>
      <c r="K1065" s="305">
        <f t="shared" si="1068"/>
        <v>0</v>
      </c>
      <c r="L1065" s="321"/>
      <c r="M1065" s="321"/>
      <c r="N1065" s="321"/>
      <c r="O1065" s="321"/>
      <c r="P1065" s="321"/>
      <c r="Q1065" s="321"/>
      <c r="R1065" s="305">
        <f t="shared" si="1069"/>
        <v>0</v>
      </c>
      <c r="S1065" s="321"/>
      <c r="T1065" s="321"/>
      <c r="U1065" s="321"/>
      <c r="V1065" s="321"/>
      <c r="W1065" s="321"/>
      <c r="X1065" s="321"/>
      <c r="Y1065" s="321"/>
      <c r="Z1065" s="321"/>
      <c r="AA1065" s="322">
        <f t="shared" si="1078"/>
        <v>0</v>
      </c>
      <c r="AB1065" s="322">
        <f t="shared" si="1070"/>
        <v>0</v>
      </c>
      <c r="AC1065" s="37" t="e">
        <f t="shared" si="1063"/>
        <v>#DIV/0!</v>
      </c>
    </row>
    <row r="1066" spans="2:29" hidden="1" x14ac:dyDescent="0.2">
      <c r="B1066" s="100" t="s">
        <v>996</v>
      </c>
      <c r="C1066" s="101" t="s">
        <v>997</v>
      </c>
      <c r="D1066" s="321">
        <v>0</v>
      </c>
      <c r="E1066" s="387">
        <f>SUM('ADICIONES  2018'!C1066:E1066)</f>
        <v>0</v>
      </c>
      <c r="F1066" s="321"/>
      <c r="G1066" s="321"/>
      <c r="H1066" s="321"/>
      <c r="I1066" s="321"/>
      <c r="J1066" s="321"/>
      <c r="K1066" s="305">
        <f t="shared" si="1068"/>
        <v>0</v>
      </c>
      <c r="L1066" s="321"/>
      <c r="M1066" s="321"/>
      <c r="N1066" s="321"/>
      <c r="O1066" s="321"/>
      <c r="P1066" s="321"/>
      <c r="Q1066" s="321"/>
      <c r="R1066" s="305">
        <f t="shared" si="1069"/>
        <v>0</v>
      </c>
      <c r="S1066" s="321"/>
      <c r="T1066" s="321"/>
      <c r="U1066" s="321"/>
      <c r="V1066" s="321"/>
      <c r="W1066" s="321"/>
      <c r="X1066" s="321"/>
      <c r="Y1066" s="321"/>
      <c r="Z1066" s="321"/>
      <c r="AA1066" s="322">
        <f t="shared" si="1078"/>
        <v>0</v>
      </c>
      <c r="AB1066" s="322">
        <f t="shared" si="1070"/>
        <v>0</v>
      </c>
      <c r="AC1066" s="37" t="e">
        <f t="shared" si="1063"/>
        <v>#DIV/0!</v>
      </c>
    </row>
    <row r="1067" spans="2:29" hidden="1" x14ac:dyDescent="0.2">
      <c r="B1067" s="100" t="s">
        <v>996</v>
      </c>
      <c r="C1067" s="101" t="s">
        <v>997</v>
      </c>
      <c r="D1067" s="321">
        <v>0</v>
      </c>
      <c r="E1067" s="387">
        <f>SUM('ADICIONES  2018'!C1067:E1067)</f>
        <v>0</v>
      </c>
      <c r="F1067" s="321"/>
      <c r="G1067" s="321"/>
      <c r="H1067" s="321"/>
      <c r="I1067" s="321"/>
      <c r="J1067" s="321"/>
      <c r="K1067" s="305">
        <f t="shared" si="1068"/>
        <v>0</v>
      </c>
      <c r="L1067" s="321"/>
      <c r="M1067" s="321"/>
      <c r="N1067" s="321"/>
      <c r="O1067" s="321"/>
      <c r="P1067" s="321"/>
      <c r="Q1067" s="321"/>
      <c r="R1067" s="305">
        <f t="shared" si="1069"/>
        <v>0</v>
      </c>
      <c r="S1067" s="321"/>
      <c r="T1067" s="321"/>
      <c r="U1067" s="321"/>
      <c r="V1067" s="321"/>
      <c r="W1067" s="321"/>
      <c r="X1067" s="321"/>
      <c r="Y1067" s="321"/>
      <c r="Z1067" s="321"/>
      <c r="AA1067" s="322">
        <f t="shared" si="1078"/>
        <v>0</v>
      </c>
      <c r="AB1067" s="322">
        <f t="shared" si="1070"/>
        <v>0</v>
      </c>
      <c r="AC1067" s="37" t="e">
        <f t="shared" si="1063"/>
        <v>#DIV/0!</v>
      </c>
    </row>
    <row r="1068" spans="2:29" ht="28.5" hidden="1" x14ac:dyDescent="0.2">
      <c r="B1068" s="100" t="s">
        <v>1838</v>
      </c>
      <c r="C1068" s="101" t="s">
        <v>1839</v>
      </c>
      <c r="D1068" s="321">
        <v>0</v>
      </c>
      <c r="E1068" s="387">
        <f>SUM('ADICIONES  2018'!C1068:E1068)</f>
        <v>0</v>
      </c>
      <c r="F1068" s="321"/>
      <c r="G1068" s="321"/>
      <c r="H1068" s="321"/>
      <c r="I1068" s="321"/>
      <c r="J1068" s="321"/>
      <c r="K1068" s="305">
        <f t="shared" si="1068"/>
        <v>0</v>
      </c>
      <c r="L1068" s="321"/>
      <c r="M1068" s="321"/>
      <c r="N1068" s="321"/>
      <c r="O1068" s="321"/>
      <c r="P1068" s="321"/>
      <c r="Q1068" s="321"/>
      <c r="R1068" s="305">
        <f t="shared" si="1069"/>
        <v>0</v>
      </c>
      <c r="S1068" s="321"/>
      <c r="T1068" s="321"/>
      <c r="U1068" s="321"/>
      <c r="V1068" s="321"/>
      <c r="W1068" s="321"/>
      <c r="X1068" s="321"/>
      <c r="Y1068" s="321"/>
      <c r="Z1068" s="321"/>
      <c r="AA1068" s="322">
        <f t="shared" si="1078"/>
        <v>0</v>
      </c>
      <c r="AB1068" s="322">
        <f t="shared" si="1070"/>
        <v>0</v>
      </c>
      <c r="AC1068" s="37" t="e">
        <f t="shared" si="1063"/>
        <v>#DIV/0!</v>
      </c>
    </row>
    <row r="1069" spans="2:29" ht="28.5" hidden="1" x14ac:dyDescent="0.2">
      <c r="B1069" s="100" t="s">
        <v>1838</v>
      </c>
      <c r="C1069" s="101" t="s">
        <v>1839</v>
      </c>
      <c r="D1069" s="321">
        <v>0</v>
      </c>
      <c r="E1069" s="387">
        <f>SUM('ADICIONES  2018'!C1069:E1069)</f>
        <v>0</v>
      </c>
      <c r="F1069" s="321"/>
      <c r="G1069" s="321"/>
      <c r="H1069" s="321"/>
      <c r="I1069" s="321"/>
      <c r="J1069" s="321"/>
      <c r="K1069" s="305">
        <f t="shared" si="1068"/>
        <v>0</v>
      </c>
      <c r="L1069" s="321"/>
      <c r="M1069" s="321"/>
      <c r="N1069" s="321"/>
      <c r="O1069" s="321"/>
      <c r="P1069" s="321"/>
      <c r="Q1069" s="321"/>
      <c r="R1069" s="305">
        <f t="shared" si="1069"/>
        <v>0</v>
      </c>
      <c r="S1069" s="321"/>
      <c r="T1069" s="321"/>
      <c r="U1069" s="321"/>
      <c r="V1069" s="321"/>
      <c r="W1069" s="321"/>
      <c r="X1069" s="321"/>
      <c r="Y1069" s="321"/>
      <c r="Z1069" s="321"/>
      <c r="AA1069" s="322">
        <f t="shared" si="1078"/>
        <v>0</v>
      </c>
      <c r="AB1069" s="322">
        <f t="shared" si="1070"/>
        <v>0</v>
      </c>
      <c r="AC1069" s="37" t="e">
        <f t="shared" ref="AC1069:AC1132" si="1084">+AB1069/K1069</f>
        <v>#DIV/0!</v>
      </c>
    </row>
    <row r="1070" spans="2:29" ht="28.5" hidden="1" x14ac:dyDescent="0.2">
      <c r="B1070" s="100" t="s">
        <v>1838</v>
      </c>
      <c r="C1070" s="101" t="s">
        <v>1839</v>
      </c>
      <c r="D1070" s="321">
        <v>0</v>
      </c>
      <c r="E1070" s="387">
        <f>SUM('ADICIONES  2018'!C1070:E1070)</f>
        <v>0</v>
      </c>
      <c r="F1070" s="321"/>
      <c r="G1070" s="321"/>
      <c r="H1070" s="321"/>
      <c r="I1070" s="321"/>
      <c r="J1070" s="321"/>
      <c r="K1070" s="305">
        <f t="shared" si="1068"/>
        <v>0</v>
      </c>
      <c r="L1070" s="321"/>
      <c r="M1070" s="321"/>
      <c r="N1070" s="321"/>
      <c r="O1070" s="321"/>
      <c r="P1070" s="321"/>
      <c r="Q1070" s="321"/>
      <c r="R1070" s="305">
        <f t="shared" si="1069"/>
        <v>0</v>
      </c>
      <c r="S1070" s="321"/>
      <c r="T1070" s="321"/>
      <c r="U1070" s="321"/>
      <c r="V1070" s="321"/>
      <c r="W1070" s="321"/>
      <c r="X1070" s="321"/>
      <c r="Y1070" s="321"/>
      <c r="Z1070" s="321"/>
      <c r="AA1070" s="322">
        <f t="shared" si="1078"/>
        <v>0</v>
      </c>
      <c r="AB1070" s="322">
        <f t="shared" si="1070"/>
        <v>0</v>
      </c>
      <c r="AC1070" s="37" t="e">
        <f t="shared" si="1084"/>
        <v>#DIV/0!</v>
      </c>
    </row>
    <row r="1071" spans="2:29" ht="28.5" hidden="1" x14ac:dyDescent="0.2">
      <c r="B1071" s="100" t="s">
        <v>1838</v>
      </c>
      <c r="C1071" s="101" t="s">
        <v>1839</v>
      </c>
      <c r="D1071" s="321">
        <v>0</v>
      </c>
      <c r="E1071" s="387">
        <f>SUM('ADICIONES  2018'!C1071:E1071)</f>
        <v>0</v>
      </c>
      <c r="F1071" s="321"/>
      <c r="G1071" s="321"/>
      <c r="H1071" s="321"/>
      <c r="I1071" s="321"/>
      <c r="J1071" s="321"/>
      <c r="K1071" s="305">
        <f t="shared" si="1068"/>
        <v>0</v>
      </c>
      <c r="L1071" s="321"/>
      <c r="M1071" s="321"/>
      <c r="N1071" s="321"/>
      <c r="O1071" s="321"/>
      <c r="P1071" s="321"/>
      <c r="Q1071" s="321"/>
      <c r="R1071" s="305">
        <f t="shared" si="1069"/>
        <v>0</v>
      </c>
      <c r="S1071" s="321"/>
      <c r="T1071" s="321"/>
      <c r="U1071" s="321"/>
      <c r="V1071" s="321"/>
      <c r="W1071" s="321"/>
      <c r="X1071" s="321"/>
      <c r="Y1071" s="321"/>
      <c r="Z1071" s="321"/>
      <c r="AA1071" s="322">
        <f t="shared" si="1078"/>
        <v>0</v>
      </c>
      <c r="AB1071" s="322">
        <f t="shared" si="1070"/>
        <v>0</v>
      </c>
      <c r="AC1071" s="37" t="e">
        <f t="shared" si="1084"/>
        <v>#DIV/0!</v>
      </c>
    </row>
    <row r="1072" spans="2:29" ht="28.5" hidden="1" x14ac:dyDescent="0.2">
      <c r="B1072" s="100" t="s">
        <v>1838</v>
      </c>
      <c r="C1072" s="101" t="s">
        <v>1839</v>
      </c>
      <c r="D1072" s="321">
        <v>0</v>
      </c>
      <c r="E1072" s="387">
        <f>SUM('ADICIONES  2018'!C1072:E1072)</f>
        <v>0</v>
      </c>
      <c r="F1072" s="321"/>
      <c r="G1072" s="321"/>
      <c r="H1072" s="321"/>
      <c r="I1072" s="321"/>
      <c r="J1072" s="321"/>
      <c r="K1072" s="305">
        <f t="shared" si="1068"/>
        <v>0</v>
      </c>
      <c r="L1072" s="321"/>
      <c r="M1072" s="321"/>
      <c r="N1072" s="321"/>
      <c r="O1072" s="321"/>
      <c r="P1072" s="321"/>
      <c r="Q1072" s="321"/>
      <c r="R1072" s="305">
        <f t="shared" si="1069"/>
        <v>0</v>
      </c>
      <c r="S1072" s="321"/>
      <c r="T1072" s="321"/>
      <c r="U1072" s="321"/>
      <c r="V1072" s="321"/>
      <c r="W1072" s="321"/>
      <c r="X1072" s="321"/>
      <c r="Y1072" s="321"/>
      <c r="Z1072" s="321"/>
      <c r="AA1072" s="322">
        <f t="shared" si="1078"/>
        <v>0</v>
      </c>
      <c r="AB1072" s="322">
        <f t="shared" si="1070"/>
        <v>0</v>
      </c>
      <c r="AC1072" s="37" t="e">
        <f t="shared" si="1084"/>
        <v>#DIV/0!</v>
      </c>
    </row>
    <row r="1073" spans="2:29" ht="28.5" hidden="1" x14ac:dyDescent="0.2">
      <c r="B1073" s="100" t="s">
        <v>1838</v>
      </c>
      <c r="C1073" s="101" t="s">
        <v>1839</v>
      </c>
      <c r="D1073" s="321">
        <v>0</v>
      </c>
      <c r="E1073" s="387">
        <f>SUM('ADICIONES  2018'!C1073:E1073)</f>
        <v>0</v>
      </c>
      <c r="F1073" s="321"/>
      <c r="G1073" s="321"/>
      <c r="H1073" s="321"/>
      <c r="I1073" s="321"/>
      <c r="J1073" s="321"/>
      <c r="K1073" s="305">
        <f t="shared" si="1068"/>
        <v>0</v>
      </c>
      <c r="L1073" s="321"/>
      <c r="M1073" s="321"/>
      <c r="N1073" s="321"/>
      <c r="O1073" s="321"/>
      <c r="P1073" s="321"/>
      <c r="Q1073" s="321"/>
      <c r="R1073" s="305">
        <f t="shared" si="1069"/>
        <v>0</v>
      </c>
      <c r="S1073" s="321"/>
      <c r="T1073" s="321"/>
      <c r="U1073" s="321"/>
      <c r="V1073" s="321"/>
      <c r="W1073" s="321"/>
      <c r="X1073" s="321"/>
      <c r="Y1073" s="321"/>
      <c r="Z1073" s="321"/>
      <c r="AA1073" s="322">
        <f t="shared" si="1078"/>
        <v>0</v>
      </c>
      <c r="AB1073" s="322">
        <f t="shared" si="1070"/>
        <v>0</v>
      </c>
      <c r="AC1073" s="37" t="e">
        <f t="shared" si="1084"/>
        <v>#DIV/0!</v>
      </c>
    </row>
    <row r="1074" spans="2:29" ht="28.5" hidden="1" x14ac:dyDescent="0.2">
      <c r="B1074" s="100" t="s">
        <v>1838</v>
      </c>
      <c r="C1074" s="101" t="s">
        <v>1839</v>
      </c>
      <c r="D1074" s="321">
        <v>0</v>
      </c>
      <c r="E1074" s="387">
        <f>SUM('ADICIONES  2018'!C1074:E1074)</f>
        <v>0</v>
      </c>
      <c r="F1074" s="321"/>
      <c r="G1074" s="321"/>
      <c r="H1074" s="321"/>
      <c r="I1074" s="321"/>
      <c r="J1074" s="321"/>
      <c r="K1074" s="305">
        <f t="shared" si="1068"/>
        <v>0</v>
      </c>
      <c r="L1074" s="321"/>
      <c r="M1074" s="321"/>
      <c r="N1074" s="321"/>
      <c r="O1074" s="321"/>
      <c r="P1074" s="321"/>
      <c r="Q1074" s="321"/>
      <c r="R1074" s="305">
        <f t="shared" si="1069"/>
        <v>0</v>
      </c>
      <c r="S1074" s="321"/>
      <c r="T1074" s="321"/>
      <c r="U1074" s="321"/>
      <c r="V1074" s="321"/>
      <c r="W1074" s="321"/>
      <c r="X1074" s="321"/>
      <c r="Y1074" s="321"/>
      <c r="Z1074" s="321"/>
      <c r="AA1074" s="322">
        <f t="shared" si="1078"/>
        <v>0</v>
      </c>
      <c r="AB1074" s="322">
        <f t="shared" si="1070"/>
        <v>0</v>
      </c>
      <c r="AC1074" s="37" t="e">
        <f t="shared" si="1084"/>
        <v>#DIV/0!</v>
      </c>
    </row>
    <row r="1075" spans="2:29" ht="28.5" hidden="1" x14ac:dyDescent="0.2">
      <c r="B1075" s="100" t="s">
        <v>1838</v>
      </c>
      <c r="C1075" s="101" t="s">
        <v>1839</v>
      </c>
      <c r="D1075" s="321">
        <v>0</v>
      </c>
      <c r="E1075" s="387">
        <f>SUM('ADICIONES  2018'!C1075:E1075)</f>
        <v>0</v>
      </c>
      <c r="F1075" s="321"/>
      <c r="G1075" s="321"/>
      <c r="H1075" s="321"/>
      <c r="I1075" s="321"/>
      <c r="J1075" s="321"/>
      <c r="K1075" s="305">
        <f t="shared" si="1068"/>
        <v>0</v>
      </c>
      <c r="L1075" s="321"/>
      <c r="M1075" s="321"/>
      <c r="N1075" s="321"/>
      <c r="O1075" s="321"/>
      <c r="P1075" s="321"/>
      <c r="Q1075" s="321"/>
      <c r="R1075" s="305">
        <f t="shared" si="1069"/>
        <v>0</v>
      </c>
      <c r="S1075" s="321"/>
      <c r="T1075" s="321"/>
      <c r="U1075" s="321"/>
      <c r="V1075" s="321"/>
      <c r="W1075" s="321"/>
      <c r="X1075" s="321"/>
      <c r="Y1075" s="321"/>
      <c r="Z1075" s="321"/>
      <c r="AA1075" s="322">
        <f t="shared" si="1078"/>
        <v>0</v>
      </c>
      <c r="AB1075" s="322">
        <f t="shared" si="1070"/>
        <v>0</v>
      </c>
      <c r="AC1075" s="37" t="e">
        <f t="shared" si="1084"/>
        <v>#DIV/0!</v>
      </c>
    </row>
    <row r="1076" spans="2:29" ht="28.5" hidden="1" x14ac:dyDescent="0.2">
      <c r="B1076" s="100" t="s">
        <v>1838</v>
      </c>
      <c r="C1076" s="101" t="s">
        <v>1839</v>
      </c>
      <c r="D1076" s="321">
        <v>0</v>
      </c>
      <c r="E1076" s="387">
        <f>SUM('ADICIONES  2018'!C1076:E1076)</f>
        <v>0</v>
      </c>
      <c r="F1076" s="321"/>
      <c r="G1076" s="321"/>
      <c r="H1076" s="321"/>
      <c r="I1076" s="321"/>
      <c r="J1076" s="321"/>
      <c r="K1076" s="305">
        <f t="shared" si="1068"/>
        <v>0</v>
      </c>
      <c r="L1076" s="321"/>
      <c r="M1076" s="321"/>
      <c r="N1076" s="321"/>
      <c r="O1076" s="321"/>
      <c r="P1076" s="321"/>
      <c r="Q1076" s="321"/>
      <c r="R1076" s="305">
        <f t="shared" si="1069"/>
        <v>0</v>
      </c>
      <c r="S1076" s="321"/>
      <c r="T1076" s="321"/>
      <c r="U1076" s="321"/>
      <c r="V1076" s="321"/>
      <c r="W1076" s="321"/>
      <c r="X1076" s="321"/>
      <c r="Y1076" s="321"/>
      <c r="Z1076" s="321"/>
      <c r="AA1076" s="322">
        <f t="shared" si="1078"/>
        <v>0</v>
      </c>
      <c r="AB1076" s="322">
        <f t="shared" si="1070"/>
        <v>0</v>
      </c>
      <c r="AC1076" s="37" t="e">
        <f t="shared" si="1084"/>
        <v>#DIV/0!</v>
      </c>
    </row>
    <row r="1077" spans="2:29" ht="28.5" hidden="1" x14ac:dyDescent="0.2">
      <c r="B1077" s="100" t="s">
        <v>1838</v>
      </c>
      <c r="C1077" s="101" t="s">
        <v>1839</v>
      </c>
      <c r="D1077" s="321">
        <v>0</v>
      </c>
      <c r="E1077" s="387">
        <f>SUM('ADICIONES  2018'!C1077:E1077)</f>
        <v>0</v>
      </c>
      <c r="F1077" s="321"/>
      <c r="G1077" s="321"/>
      <c r="H1077" s="321"/>
      <c r="I1077" s="321"/>
      <c r="J1077" s="321"/>
      <c r="K1077" s="305">
        <f t="shared" si="1068"/>
        <v>0</v>
      </c>
      <c r="L1077" s="321"/>
      <c r="M1077" s="321"/>
      <c r="N1077" s="321"/>
      <c r="O1077" s="321"/>
      <c r="P1077" s="321"/>
      <c r="Q1077" s="321"/>
      <c r="R1077" s="305">
        <f t="shared" si="1069"/>
        <v>0</v>
      </c>
      <c r="S1077" s="321"/>
      <c r="T1077" s="321"/>
      <c r="U1077" s="321"/>
      <c r="V1077" s="321"/>
      <c r="W1077" s="321"/>
      <c r="X1077" s="321"/>
      <c r="Y1077" s="321"/>
      <c r="Z1077" s="321"/>
      <c r="AA1077" s="322">
        <f t="shared" si="1078"/>
        <v>0</v>
      </c>
      <c r="AB1077" s="322">
        <f t="shared" si="1070"/>
        <v>0</v>
      </c>
      <c r="AC1077" s="37" t="e">
        <f t="shared" si="1084"/>
        <v>#DIV/0!</v>
      </c>
    </row>
    <row r="1078" spans="2:29" ht="28.5" hidden="1" x14ac:dyDescent="0.2">
      <c r="B1078" s="100" t="s">
        <v>1838</v>
      </c>
      <c r="C1078" s="101" t="s">
        <v>1839</v>
      </c>
      <c r="D1078" s="321">
        <v>0</v>
      </c>
      <c r="E1078" s="387">
        <f>SUM('ADICIONES  2018'!C1078:E1078)</f>
        <v>0</v>
      </c>
      <c r="F1078" s="321"/>
      <c r="G1078" s="321"/>
      <c r="H1078" s="321"/>
      <c r="I1078" s="321"/>
      <c r="J1078" s="321"/>
      <c r="K1078" s="305">
        <f t="shared" si="1068"/>
        <v>0</v>
      </c>
      <c r="L1078" s="321"/>
      <c r="M1078" s="321"/>
      <c r="N1078" s="321"/>
      <c r="O1078" s="321"/>
      <c r="P1078" s="321"/>
      <c r="Q1078" s="321"/>
      <c r="R1078" s="305">
        <f t="shared" si="1069"/>
        <v>0</v>
      </c>
      <c r="S1078" s="321"/>
      <c r="T1078" s="321"/>
      <c r="U1078" s="321"/>
      <c r="V1078" s="321"/>
      <c r="W1078" s="321"/>
      <c r="X1078" s="321"/>
      <c r="Y1078" s="321"/>
      <c r="Z1078" s="321"/>
      <c r="AA1078" s="322">
        <f t="shared" si="1078"/>
        <v>0</v>
      </c>
      <c r="AB1078" s="322">
        <f t="shared" si="1070"/>
        <v>0</v>
      </c>
      <c r="AC1078" s="37" t="e">
        <f t="shared" si="1084"/>
        <v>#DIV/0!</v>
      </c>
    </row>
    <row r="1079" spans="2:29" ht="28.5" hidden="1" x14ac:dyDescent="0.2">
      <c r="B1079" s="100" t="s">
        <v>1838</v>
      </c>
      <c r="C1079" s="101" t="s">
        <v>1839</v>
      </c>
      <c r="D1079" s="321">
        <v>0</v>
      </c>
      <c r="E1079" s="387">
        <f>SUM('ADICIONES  2018'!C1079:E1079)</f>
        <v>0</v>
      </c>
      <c r="F1079" s="321"/>
      <c r="G1079" s="321"/>
      <c r="H1079" s="321"/>
      <c r="I1079" s="321"/>
      <c r="J1079" s="321"/>
      <c r="K1079" s="305">
        <f t="shared" si="1068"/>
        <v>0</v>
      </c>
      <c r="L1079" s="321"/>
      <c r="M1079" s="321"/>
      <c r="N1079" s="321"/>
      <c r="O1079" s="321"/>
      <c r="P1079" s="321"/>
      <c r="Q1079" s="321"/>
      <c r="R1079" s="305">
        <f t="shared" si="1069"/>
        <v>0</v>
      </c>
      <c r="S1079" s="321"/>
      <c r="T1079" s="321"/>
      <c r="U1079" s="321"/>
      <c r="V1079" s="321"/>
      <c r="W1079" s="321"/>
      <c r="X1079" s="321"/>
      <c r="Y1079" s="321"/>
      <c r="Z1079" s="321"/>
      <c r="AA1079" s="322">
        <f t="shared" si="1078"/>
        <v>0</v>
      </c>
      <c r="AB1079" s="322">
        <f t="shared" si="1070"/>
        <v>0</v>
      </c>
      <c r="AC1079" s="37" t="e">
        <f t="shared" si="1084"/>
        <v>#DIV/0!</v>
      </c>
    </row>
    <row r="1080" spans="2:29" ht="28.5" hidden="1" x14ac:dyDescent="0.2">
      <c r="B1080" s="100" t="s">
        <v>1838</v>
      </c>
      <c r="C1080" s="101" t="s">
        <v>1839</v>
      </c>
      <c r="D1080" s="321">
        <v>0</v>
      </c>
      <c r="E1080" s="387">
        <f>SUM('ADICIONES  2018'!C1080:E1080)</f>
        <v>0</v>
      </c>
      <c r="F1080" s="321"/>
      <c r="G1080" s="321"/>
      <c r="H1080" s="321"/>
      <c r="I1080" s="321"/>
      <c r="J1080" s="321"/>
      <c r="K1080" s="305">
        <f t="shared" si="1068"/>
        <v>0</v>
      </c>
      <c r="L1080" s="321"/>
      <c r="M1080" s="321"/>
      <c r="N1080" s="321"/>
      <c r="O1080" s="321"/>
      <c r="P1080" s="321"/>
      <c r="Q1080" s="321"/>
      <c r="R1080" s="305">
        <f t="shared" si="1069"/>
        <v>0</v>
      </c>
      <c r="S1080" s="321"/>
      <c r="T1080" s="321"/>
      <c r="U1080" s="321"/>
      <c r="V1080" s="321"/>
      <c r="W1080" s="321"/>
      <c r="X1080" s="321"/>
      <c r="Y1080" s="321"/>
      <c r="Z1080" s="321"/>
      <c r="AA1080" s="322">
        <f t="shared" si="1078"/>
        <v>0</v>
      </c>
      <c r="AB1080" s="322">
        <f t="shared" si="1070"/>
        <v>0</v>
      </c>
      <c r="AC1080" s="37" t="e">
        <f t="shared" si="1084"/>
        <v>#DIV/0!</v>
      </c>
    </row>
    <row r="1081" spans="2:29" ht="28.5" hidden="1" x14ac:dyDescent="0.2">
      <c r="B1081" s="100" t="s">
        <v>1838</v>
      </c>
      <c r="C1081" s="101" t="s">
        <v>1839</v>
      </c>
      <c r="D1081" s="321">
        <v>0</v>
      </c>
      <c r="E1081" s="387">
        <f>SUM('ADICIONES  2018'!C1081:E1081)</f>
        <v>0</v>
      </c>
      <c r="F1081" s="321"/>
      <c r="G1081" s="321"/>
      <c r="H1081" s="321"/>
      <c r="I1081" s="321"/>
      <c r="J1081" s="321"/>
      <c r="K1081" s="305">
        <f t="shared" ref="K1081:K1144" si="1085">+D1081+E1081-F1081+G1081-H1081</f>
        <v>0</v>
      </c>
      <c r="L1081" s="321"/>
      <c r="M1081" s="321"/>
      <c r="N1081" s="321"/>
      <c r="O1081" s="321"/>
      <c r="P1081" s="321"/>
      <c r="Q1081" s="321"/>
      <c r="R1081" s="305">
        <f t="shared" si="1069"/>
        <v>0</v>
      </c>
      <c r="S1081" s="321"/>
      <c r="T1081" s="321"/>
      <c r="U1081" s="321"/>
      <c r="V1081" s="321"/>
      <c r="W1081" s="321"/>
      <c r="X1081" s="321"/>
      <c r="Y1081" s="321"/>
      <c r="Z1081" s="321"/>
      <c r="AA1081" s="322">
        <f t="shared" si="1078"/>
        <v>0</v>
      </c>
      <c r="AB1081" s="322">
        <f t="shared" si="1070"/>
        <v>0</v>
      </c>
      <c r="AC1081" s="37" t="e">
        <f t="shared" si="1084"/>
        <v>#DIV/0!</v>
      </c>
    </row>
    <row r="1082" spans="2:29" ht="28.5" hidden="1" x14ac:dyDescent="0.2">
      <c r="B1082" s="100" t="s">
        <v>1838</v>
      </c>
      <c r="C1082" s="101" t="s">
        <v>1839</v>
      </c>
      <c r="D1082" s="321">
        <v>0</v>
      </c>
      <c r="E1082" s="387">
        <f>SUM('ADICIONES  2018'!C1082:E1082)</f>
        <v>0</v>
      </c>
      <c r="F1082" s="321"/>
      <c r="G1082" s="321"/>
      <c r="H1082" s="321"/>
      <c r="I1082" s="321"/>
      <c r="J1082" s="321"/>
      <c r="K1082" s="305">
        <f t="shared" si="1085"/>
        <v>0</v>
      </c>
      <c r="L1082" s="321"/>
      <c r="M1082" s="321"/>
      <c r="N1082" s="321"/>
      <c r="O1082" s="321"/>
      <c r="P1082" s="321"/>
      <c r="Q1082" s="321"/>
      <c r="R1082" s="305">
        <f t="shared" si="1069"/>
        <v>0</v>
      </c>
      <c r="S1082" s="321"/>
      <c r="T1082" s="321"/>
      <c r="U1082" s="321"/>
      <c r="V1082" s="321"/>
      <c r="W1082" s="321"/>
      <c r="X1082" s="321"/>
      <c r="Y1082" s="321"/>
      <c r="Z1082" s="321"/>
      <c r="AA1082" s="322">
        <f t="shared" si="1078"/>
        <v>0</v>
      </c>
      <c r="AB1082" s="322">
        <f t="shared" si="1070"/>
        <v>0</v>
      </c>
      <c r="AC1082" s="37" t="e">
        <f t="shared" si="1084"/>
        <v>#DIV/0!</v>
      </c>
    </row>
    <row r="1083" spans="2:29" ht="28.5" hidden="1" x14ac:dyDescent="0.2">
      <c r="B1083" s="100" t="s">
        <v>1838</v>
      </c>
      <c r="C1083" s="101" t="s">
        <v>1839</v>
      </c>
      <c r="D1083" s="321">
        <v>0</v>
      </c>
      <c r="E1083" s="387">
        <f>SUM('ADICIONES  2018'!C1083:E1083)</f>
        <v>0</v>
      </c>
      <c r="F1083" s="321"/>
      <c r="G1083" s="321"/>
      <c r="H1083" s="321"/>
      <c r="I1083" s="321"/>
      <c r="J1083" s="321"/>
      <c r="K1083" s="305">
        <f t="shared" si="1085"/>
        <v>0</v>
      </c>
      <c r="L1083" s="321"/>
      <c r="M1083" s="321"/>
      <c r="N1083" s="321"/>
      <c r="O1083" s="321"/>
      <c r="P1083" s="321"/>
      <c r="Q1083" s="321"/>
      <c r="R1083" s="305">
        <f t="shared" ref="R1083:R1146" si="1086">SUM(L1083:Q1083)</f>
        <v>0</v>
      </c>
      <c r="S1083" s="321"/>
      <c r="T1083" s="321"/>
      <c r="U1083" s="321"/>
      <c r="V1083" s="321"/>
      <c r="W1083" s="321"/>
      <c r="X1083" s="321"/>
      <c r="Y1083" s="321"/>
      <c r="Z1083" s="321"/>
      <c r="AA1083" s="322">
        <f t="shared" si="1078"/>
        <v>0</v>
      </c>
      <c r="AB1083" s="322">
        <f t="shared" ref="AB1083:AB1146" si="1087">+AA1083+R1083</f>
        <v>0</v>
      </c>
      <c r="AC1083" s="37" t="e">
        <f t="shared" si="1084"/>
        <v>#DIV/0!</v>
      </c>
    </row>
    <row r="1084" spans="2:29" ht="28.5" hidden="1" x14ac:dyDescent="0.2">
      <c r="B1084" s="100" t="s">
        <v>998</v>
      </c>
      <c r="C1084" s="101" t="s">
        <v>999</v>
      </c>
      <c r="D1084" s="321">
        <v>0</v>
      </c>
      <c r="E1084" s="387">
        <f>SUM('ADICIONES  2018'!C1084:E1084)</f>
        <v>0</v>
      </c>
      <c r="F1084" s="321"/>
      <c r="G1084" s="321"/>
      <c r="H1084" s="321"/>
      <c r="I1084" s="321"/>
      <c r="J1084" s="321"/>
      <c r="K1084" s="305">
        <f t="shared" si="1085"/>
        <v>0</v>
      </c>
      <c r="L1084" s="321"/>
      <c r="M1084" s="321"/>
      <c r="N1084" s="321"/>
      <c r="O1084" s="321"/>
      <c r="P1084" s="321"/>
      <c r="Q1084" s="321"/>
      <c r="R1084" s="305">
        <f t="shared" si="1086"/>
        <v>0</v>
      </c>
      <c r="S1084" s="321"/>
      <c r="T1084" s="321"/>
      <c r="U1084" s="321"/>
      <c r="V1084" s="321"/>
      <c r="W1084" s="321"/>
      <c r="X1084" s="321"/>
      <c r="Y1084" s="321"/>
      <c r="Z1084" s="321"/>
      <c r="AA1084" s="322">
        <f t="shared" si="1078"/>
        <v>0</v>
      </c>
      <c r="AB1084" s="322">
        <f t="shared" si="1087"/>
        <v>0</v>
      </c>
      <c r="AC1084" s="37" t="e">
        <f t="shared" si="1084"/>
        <v>#DIV/0!</v>
      </c>
    </row>
    <row r="1085" spans="2:29" ht="28.5" hidden="1" x14ac:dyDescent="0.2">
      <c r="B1085" s="100" t="s">
        <v>998</v>
      </c>
      <c r="C1085" s="101" t="s">
        <v>999</v>
      </c>
      <c r="D1085" s="321">
        <v>0</v>
      </c>
      <c r="E1085" s="387">
        <f>SUM('ADICIONES  2018'!C1085:E1085)</f>
        <v>0</v>
      </c>
      <c r="F1085" s="321"/>
      <c r="G1085" s="321"/>
      <c r="H1085" s="321"/>
      <c r="I1085" s="321"/>
      <c r="J1085" s="321"/>
      <c r="K1085" s="305">
        <f t="shared" si="1085"/>
        <v>0</v>
      </c>
      <c r="L1085" s="321"/>
      <c r="M1085" s="321"/>
      <c r="N1085" s="321"/>
      <c r="O1085" s="321"/>
      <c r="P1085" s="321"/>
      <c r="Q1085" s="321"/>
      <c r="R1085" s="305">
        <f t="shared" si="1086"/>
        <v>0</v>
      </c>
      <c r="S1085" s="321"/>
      <c r="T1085" s="321"/>
      <c r="U1085" s="321"/>
      <c r="V1085" s="321"/>
      <c r="W1085" s="321"/>
      <c r="X1085" s="321"/>
      <c r="Y1085" s="321"/>
      <c r="Z1085" s="321"/>
      <c r="AA1085" s="322">
        <f t="shared" si="1078"/>
        <v>0</v>
      </c>
      <c r="AB1085" s="322">
        <f t="shared" si="1087"/>
        <v>0</v>
      </c>
      <c r="AC1085" s="37" t="e">
        <f t="shared" si="1084"/>
        <v>#DIV/0!</v>
      </c>
    </row>
    <row r="1086" spans="2:29" ht="28.5" hidden="1" x14ac:dyDescent="0.2">
      <c r="B1086" s="100" t="s">
        <v>998</v>
      </c>
      <c r="C1086" s="101" t="s">
        <v>999</v>
      </c>
      <c r="D1086" s="321">
        <v>0</v>
      </c>
      <c r="E1086" s="387">
        <f>SUM('ADICIONES  2018'!C1086:E1086)</f>
        <v>0</v>
      </c>
      <c r="F1086" s="321"/>
      <c r="G1086" s="321"/>
      <c r="H1086" s="321"/>
      <c r="I1086" s="321"/>
      <c r="J1086" s="321"/>
      <c r="K1086" s="305">
        <f t="shared" si="1085"/>
        <v>0</v>
      </c>
      <c r="L1086" s="321"/>
      <c r="M1086" s="321"/>
      <c r="N1086" s="321"/>
      <c r="O1086" s="321"/>
      <c r="P1086" s="321"/>
      <c r="Q1086" s="321"/>
      <c r="R1086" s="305">
        <f t="shared" si="1086"/>
        <v>0</v>
      </c>
      <c r="S1086" s="321"/>
      <c r="T1086" s="321"/>
      <c r="U1086" s="321"/>
      <c r="V1086" s="321"/>
      <c r="W1086" s="321"/>
      <c r="X1086" s="321"/>
      <c r="Y1086" s="321"/>
      <c r="Z1086" s="321"/>
      <c r="AA1086" s="322">
        <f t="shared" si="1078"/>
        <v>0</v>
      </c>
      <c r="AB1086" s="322">
        <f t="shared" si="1087"/>
        <v>0</v>
      </c>
      <c r="AC1086" s="37" t="e">
        <f t="shared" si="1084"/>
        <v>#DIV/0!</v>
      </c>
    </row>
    <row r="1087" spans="2:29" ht="28.5" hidden="1" x14ac:dyDescent="0.2">
      <c r="B1087" s="100" t="s">
        <v>998</v>
      </c>
      <c r="C1087" s="101" t="s">
        <v>999</v>
      </c>
      <c r="D1087" s="321">
        <v>0</v>
      </c>
      <c r="E1087" s="387">
        <f>SUM('ADICIONES  2018'!C1087:E1087)</f>
        <v>0</v>
      </c>
      <c r="F1087" s="321"/>
      <c r="G1087" s="321"/>
      <c r="H1087" s="321"/>
      <c r="I1087" s="321"/>
      <c r="J1087" s="321"/>
      <c r="K1087" s="305">
        <f t="shared" si="1085"/>
        <v>0</v>
      </c>
      <c r="L1087" s="321"/>
      <c r="M1087" s="321"/>
      <c r="N1087" s="321"/>
      <c r="O1087" s="321"/>
      <c r="P1087" s="321"/>
      <c r="Q1087" s="321"/>
      <c r="R1087" s="305">
        <f t="shared" si="1086"/>
        <v>0</v>
      </c>
      <c r="S1087" s="321"/>
      <c r="T1087" s="321"/>
      <c r="U1087" s="321"/>
      <c r="V1087" s="321"/>
      <c r="W1087" s="321"/>
      <c r="X1087" s="321"/>
      <c r="Y1087" s="321"/>
      <c r="Z1087" s="321"/>
      <c r="AA1087" s="322">
        <f t="shared" si="1078"/>
        <v>0</v>
      </c>
      <c r="AB1087" s="322">
        <f t="shared" si="1087"/>
        <v>0</v>
      </c>
      <c r="AC1087" s="37" t="e">
        <f t="shared" si="1084"/>
        <v>#DIV/0!</v>
      </c>
    </row>
    <row r="1088" spans="2:29" ht="28.5" hidden="1" x14ac:dyDescent="0.2">
      <c r="B1088" s="100" t="s">
        <v>998</v>
      </c>
      <c r="C1088" s="101" t="s">
        <v>999</v>
      </c>
      <c r="D1088" s="321">
        <v>0</v>
      </c>
      <c r="E1088" s="387">
        <f>SUM('ADICIONES  2018'!C1088:E1088)</f>
        <v>0</v>
      </c>
      <c r="F1088" s="321"/>
      <c r="G1088" s="321"/>
      <c r="H1088" s="321"/>
      <c r="I1088" s="321"/>
      <c r="J1088" s="321"/>
      <c r="K1088" s="305">
        <f t="shared" si="1085"/>
        <v>0</v>
      </c>
      <c r="L1088" s="321"/>
      <c r="M1088" s="321"/>
      <c r="N1088" s="321"/>
      <c r="O1088" s="321"/>
      <c r="P1088" s="321"/>
      <c r="Q1088" s="321"/>
      <c r="R1088" s="305">
        <f t="shared" si="1086"/>
        <v>0</v>
      </c>
      <c r="S1088" s="321"/>
      <c r="T1088" s="321"/>
      <c r="U1088" s="321"/>
      <c r="V1088" s="321"/>
      <c r="W1088" s="321"/>
      <c r="X1088" s="321"/>
      <c r="Y1088" s="321"/>
      <c r="Z1088" s="321"/>
      <c r="AA1088" s="322">
        <f t="shared" si="1078"/>
        <v>0</v>
      </c>
      <c r="AB1088" s="322">
        <f t="shared" si="1087"/>
        <v>0</v>
      </c>
      <c r="AC1088" s="37" t="e">
        <f t="shared" si="1084"/>
        <v>#DIV/0!</v>
      </c>
    </row>
    <row r="1089" spans="2:29" ht="28.5" hidden="1" x14ac:dyDescent="0.2">
      <c r="B1089" s="100" t="s">
        <v>998</v>
      </c>
      <c r="C1089" s="101" t="s">
        <v>999</v>
      </c>
      <c r="D1089" s="321">
        <v>0</v>
      </c>
      <c r="E1089" s="387">
        <f>SUM('ADICIONES  2018'!C1089:E1089)</f>
        <v>0</v>
      </c>
      <c r="F1089" s="321"/>
      <c r="G1089" s="321"/>
      <c r="H1089" s="321"/>
      <c r="I1089" s="321"/>
      <c r="J1089" s="321"/>
      <c r="K1089" s="305">
        <f t="shared" si="1085"/>
        <v>0</v>
      </c>
      <c r="L1089" s="321"/>
      <c r="M1089" s="321"/>
      <c r="N1089" s="321"/>
      <c r="O1089" s="321"/>
      <c r="P1089" s="321"/>
      <c r="Q1089" s="321"/>
      <c r="R1089" s="305">
        <f t="shared" si="1086"/>
        <v>0</v>
      </c>
      <c r="S1089" s="321"/>
      <c r="T1089" s="321"/>
      <c r="U1089" s="321"/>
      <c r="V1089" s="321"/>
      <c r="W1089" s="321"/>
      <c r="X1089" s="321"/>
      <c r="Y1089" s="321"/>
      <c r="Z1089" s="321"/>
      <c r="AA1089" s="322">
        <f t="shared" si="1078"/>
        <v>0</v>
      </c>
      <c r="AB1089" s="322">
        <f t="shared" si="1087"/>
        <v>0</v>
      </c>
      <c r="AC1089" s="37" t="e">
        <f t="shared" si="1084"/>
        <v>#DIV/0!</v>
      </c>
    </row>
    <row r="1090" spans="2:29" ht="28.5" hidden="1" x14ac:dyDescent="0.2">
      <c r="B1090" s="100" t="s">
        <v>998</v>
      </c>
      <c r="C1090" s="101" t="s">
        <v>999</v>
      </c>
      <c r="D1090" s="321">
        <v>0</v>
      </c>
      <c r="E1090" s="387">
        <f>SUM('ADICIONES  2018'!C1090:E1090)</f>
        <v>0</v>
      </c>
      <c r="F1090" s="321"/>
      <c r="G1090" s="321"/>
      <c r="H1090" s="321"/>
      <c r="I1090" s="321"/>
      <c r="J1090" s="321"/>
      <c r="K1090" s="305">
        <f t="shared" si="1085"/>
        <v>0</v>
      </c>
      <c r="L1090" s="321"/>
      <c r="M1090" s="321"/>
      <c r="N1090" s="321"/>
      <c r="O1090" s="321"/>
      <c r="P1090" s="321"/>
      <c r="Q1090" s="321"/>
      <c r="R1090" s="305">
        <f t="shared" si="1086"/>
        <v>0</v>
      </c>
      <c r="S1090" s="321"/>
      <c r="T1090" s="321"/>
      <c r="U1090" s="321"/>
      <c r="V1090" s="321"/>
      <c r="W1090" s="321"/>
      <c r="X1090" s="321"/>
      <c r="Y1090" s="321"/>
      <c r="Z1090" s="321"/>
      <c r="AA1090" s="322">
        <f t="shared" si="1078"/>
        <v>0</v>
      </c>
      <c r="AB1090" s="322">
        <f t="shared" si="1087"/>
        <v>0</v>
      </c>
      <c r="AC1090" s="37" t="e">
        <f t="shared" si="1084"/>
        <v>#DIV/0!</v>
      </c>
    </row>
    <row r="1091" spans="2:29" ht="28.5" hidden="1" x14ac:dyDescent="0.2">
      <c r="B1091" s="100" t="s">
        <v>998</v>
      </c>
      <c r="C1091" s="101" t="s">
        <v>999</v>
      </c>
      <c r="D1091" s="321">
        <v>0</v>
      </c>
      <c r="E1091" s="387">
        <f>SUM('ADICIONES  2018'!C1091:E1091)</f>
        <v>0</v>
      </c>
      <c r="F1091" s="321"/>
      <c r="G1091" s="321"/>
      <c r="H1091" s="321"/>
      <c r="I1091" s="321"/>
      <c r="J1091" s="321"/>
      <c r="K1091" s="305">
        <f t="shared" si="1085"/>
        <v>0</v>
      </c>
      <c r="L1091" s="321"/>
      <c r="M1091" s="321"/>
      <c r="N1091" s="321"/>
      <c r="O1091" s="321"/>
      <c r="P1091" s="321"/>
      <c r="Q1091" s="321"/>
      <c r="R1091" s="305">
        <f t="shared" si="1086"/>
        <v>0</v>
      </c>
      <c r="S1091" s="321"/>
      <c r="T1091" s="321"/>
      <c r="U1091" s="321"/>
      <c r="V1091" s="321"/>
      <c r="W1091" s="321"/>
      <c r="X1091" s="321"/>
      <c r="Y1091" s="321"/>
      <c r="Z1091" s="321"/>
      <c r="AA1091" s="322">
        <f t="shared" si="1078"/>
        <v>0</v>
      </c>
      <c r="AB1091" s="322">
        <f t="shared" si="1087"/>
        <v>0</v>
      </c>
      <c r="AC1091" s="37" t="e">
        <f t="shared" si="1084"/>
        <v>#DIV/0!</v>
      </c>
    </row>
    <row r="1092" spans="2:29" ht="28.5" hidden="1" x14ac:dyDescent="0.2">
      <c r="B1092" s="100" t="s">
        <v>998</v>
      </c>
      <c r="C1092" s="101" t="s">
        <v>999</v>
      </c>
      <c r="D1092" s="321">
        <v>0</v>
      </c>
      <c r="E1092" s="387">
        <f>SUM('ADICIONES  2018'!C1092:E1092)</f>
        <v>0</v>
      </c>
      <c r="F1092" s="321"/>
      <c r="G1092" s="321"/>
      <c r="H1092" s="321"/>
      <c r="I1092" s="321"/>
      <c r="J1092" s="321"/>
      <c r="K1092" s="305">
        <f t="shared" si="1085"/>
        <v>0</v>
      </c>
      <c r="L1092" s="321"/>
      <c r="M1092" s="321"/>
      <c r="N1092" s="321"/>
      <c r="O1092" s="321"/>
      <c r="P1092" s="321"/>
      <c r="Q1092" s="321"/>
      <c r="R1092" s="305">
        <f t="shared" si="1086"/>
        <v>0</v>
      </c>
      <c r="S1092" s="321"/>
      <c r="T1092" s="321"/>
      <c r="U1092" s="321"/>
      <c r="V1092" s="321"/>
      <c r="W1092" s="321"/>
      <c r="X1092" s="321"/>
      <c r="Y1092" s="321"/>
      <c r="Z1092" s="321"/>
      <c r="AA1092" s="322">
        <f t="shared" si="1078"/>
        <v>0</v>
      </c>
      <c r="AB1092" s="322">
        <f t="shared" si="1087"/>
        <v>0</v>
      </c>
      <c r="AC1092" s="37" t="e">
        <f t="shared" si="1084"/>
        <v>#DIV/0!</v>
      </c>
    </row>
    <row r="1093" spans="2:29" ht="28.5" hidden="1" x14ac:dyDescent="0.2">
      <c r="B1093" s="100" t="s">
        <v>998</v>
      </c>
      <c r="C1093" s="101" t="s">
        <v>999</v>
      </c>
      <c r="D1093" s="321">
        <v>0</v>
      </c>
      <c r="E1093" s="387">
        <f>SUM('ADICIONES  2018'!C1093:E1093)</f>
        <v>0</v>
      </c>
      <c r="F1093" s="321"/>
      <c r="G1093" s="321"/>
      <c r="H1093" s="321"/>
      <c r="I1093" s="321"/>
      <c r="J1093" s="321"/>
      <c r="K1093" s="305">
        <f t="shared" si="1085"/>
        <v>0</v>
      </c>
      <c r="L1093" s="321"/>
      <c r="M1093" s="321"/>
      <c r="N1093" s="321"/>
      <c r="O1093" s="321"/>
      <c r="P1093" s="321"/>
      <c r="Q1093" s="321"/>
      <c r="R1093" s="305">
        <f t="shared" si="1086"/>
        <v>0</v>
      </c>
      <c r="S1093" s="321"/>
      <c r="T1093" s="321"/>
      <c r="U1093" s="321"/>
      <c r="V1093" s="321"/>
      <c r="W1093" s="321"/>
      <c r="X1093" s="321"/>
      <c r="Y1093" s="321"/>
      <c r="Z1093" s="321"/>
      <c r="AA1093" s="322">
        <f t="shared" si="1078"/>
        <v>0</v>
      </c>
      <c r="AB1093" s="322">
        <f t="shared" si="1087"/>
        <v>0</v>
      </c>
      <c r="AC1093" s="37" t="e">
        <f t="shared" si="1084"/>
        <v>#DIV/0!</v>
      </c>
    </row>
    <row r="1094" spans="2:29" ht="28.5" hidden="1" x14ac:dyDescent="0.2">
      <c r="B1094" s="100" t="s">
        <v>998</v>
      </c>
      <c r="C1094" s="101" t="s">
        <v>999</v>
      </c>
      <c r="D1094" s="321">
        <v>0</v>
      </c>
      <c r="E1094" s="387">
        <f>SUM('ADICIONES  2018'!C1094:E1094)</f>
        <v>0</v>
      </c>
      <c r="F1094" s="321"/>
      <c r="G1094" s="321"/>
      <c r="H1094" s="321"/>
      <c r="I1094" s="321"/>
      <c r="J1094" s="321"/>
      <c r="K1094" s="305">
        <f t="shared" si="1085"/>
        <v>0</v>
      </c>
      <c r="L1094" s="321"/>
      <c r="M1094" s="321"/>
      <c r="N1094" s="321"/>
      <c r="O1094" s="321"/>
      <c r="P1094" s="321"/>
      <c r="Q1094" s="321"/>
      <c r="R1094" s="305">
        <f t="shared" si="1086"/>
        <v>0</v>
      </c>
      <c r="S1094" s="321"/>
      <c r="T1094" s="321"/>
      <c r="U1094" s="321"/>
      <c r="V1094" s="321"/>
      <c r="W1094" s="321"/>
      <c r="X1094" s="321"/>
      <c r="Y1094" s="321"/>
      <c r="Z1094" s="321"/>
      <c r="AA1094" s="322">
        <f t="shared" si="1078"/>
        <v>0</v>
      </c>
      <c r="AB1094" s="322">
        <f t="shared" si="1087"/>
        <v>0</v>
      </c>
      <c r="AC1094" s="37" t="e">
        <f t="shared" si="1084"/>
        <v>#DIV/0!</v>
      </c>
    </row>
    <row r="1095" spans="2:29" ht="28.5" hidden="1" x14ac:dyDescent="0.2">
      <c r="B1095" s="100" t="s">
        <v>998</v>
      </c>
      <c r="C1095" s="101" t="s">
        <v>999</v>
      </c>
      <c r="D1095" s="321">
        <v>0</v>
      </c>
      <c r="E1095" s="387">
        <f>SUM('ADICIONES  2018'!C1095:E1095)</f>
        <v>0</v>
      </c>
      <c r="F1095" s="321"/>
      <c r="G1095" s="321"/>
      <c r="H1095" s="321"/>
      <c r="I1095" s="321"/>
      <c r="J1095" s="321"/>
      <c r="K1095" s="305">
        <f t="shared" si="1085"/>
        <v>0</v>
      </c>
      <c r="L1095" s="321"/>
      <c r="M1095" s="321"/>
      <c r="N1095" s="321"/>
      <c r="O1095" s="321"/>
      <c r="P1095" s="321"/>
      <c r="Q1095" s="321"/>
      <c r="R1095" s="305">
        <f t="shared" si="1086"/>
        <v>0</v>
      </c>
      <c r="S1095" s="321"/>
      <c r="T1095" s="321"/>
      <c r="U1095" s="321"/>
      <c r="V1095" s="321"/>
      <c r="W1095" s="321"/>
      <c r="X1095" s="321"/>
      <c r="Y1095" s="321"/>
      <c r="Z1095" s="321"/>
      <c r="AA1095" s="322">
        <f t="shared" si="1078"/>
        <v>0</v>
      </c>
      <c r="AB1095" s="322">
        <f t="shared" si="1087"/>
        <v>0</v>
      </c>
      <c r="AC1095" s="37" t="e">
        <f t="shared" si="1084"/>
        <v>#DIV/0!</v>
      </c>
    </row>
    <row r="1096" spans="2:29" ht="28.5" hidden="1" x14ac:dyDescent="0.2">
      <c r="B1096" s="100" t="s">
        <v>998</v>
      </c>
      <c r="C1096" s="101" t="s">
        <v>999</v>
      </c>
      <c r="D1096" s="321">
        <v>0</v>
      </c>
      <c r="E1096" s="387">
        <f>SUM('ADICIONES  2018'!C1096:E1096)</f>
        <v>0</v>
      </c>
      <c r="F1096" s="321"/>
      <c r="G1096" s="321"/>
      <c r="H1096" s="321"/>
      <c r="I1096" s="321"/>
      <c r="J1096" s="321"/>
      <c r="K1096" s="305">
        <f t="shared" si="1085"/>
        <v>0</v>
      </c>
      <c r="L1096" s="321"/>
      <c r="M1096" s="321"/>
      <c r="N1096" s="321"/>
      <c r="O1096" s="321"/>
      <c r="P1096" s="321"/>
      <c r="Q1096" s="321"/>
      <c r="R1096" s="305">
        <f t="shared" si="1086"/>
        <v>0</v>
      </c>
      <c r="S1096" s="321"/>
      <c r="T1096" s="321"/>
      <c r="U1096" s="321"/>
      <c r="V1096" s="321"/>
      <c r="W1096" s="321"/>
      <c r="X1096" s="321"/>
      <c r="Y1096" s="321"/>
      <c r="Z1096" s="321"/>
      <c r="AA1096" s="322">
        <f t="shared" ref="AA1096:AA1159" si="1088">SUM(S1096:Z1096)</f>
        <v>0</v>
      </c>
      <c r="AB1096" s="322">
        <f t="shared" si="1087"/>
        <v>0</v>
      </c>
      <c r="AC1096" s="37" t="e">
        <f t="shared" si="1084"/>
        <v>#DIV/0!</v>
      </c>
    </row>
    <row r="1097" spans="2:29" ht="28.5" hidden="1" x14ac:dyDescent="0.2">
      <c r="B1097" s="100" t="s">
        <v>998</v>
      </c>
      <c r="C1097" s="101" t="s">
        <v>999</v>
      </c>
      <c r="D1097" s="321">
        <v>0</v>
      </c>
      <c r="E1097" s="387">
        <f>SUM('ADICIONES  2018'!C1097:E1097)</f>
        <v>0</v>
      </c>
      <c r="F1097" s="321"/>
      <c r="G1097" s="321"/>
      <c r="H1097" s="321"/>
      <c r="I1097" s="321"/>
      <c r="J1097" s="321"/>
      <c r="K1097" s="305">
        <f t="shared" si="1085"/>
        <v>0</v>
      </c>
      <c r="L1097" s="321"/>
      <c r="M1097" s="321"/>
      <c r="N1097" s="321"/>
      <c r="O1097" s="321"/>
      <c r="P1097" s="321"/>
      <c r="Q1097" s="321"/>
      <c r="R1097" s="305">
        <f t="shared" si="1086"/>
        <v>0</v>
      </c>
      <c r="S1097" s="321"/>
      <c r="T1097" s="321"/>
      <c r="U1097" s="321"/>
      <c r="V1097" s="321"/>
      <c r="W1097" s="321"/>
      <c r="X1097" s="321"/>
      <c r="Y1097" s="321"/>
      <c r="Z1097" s="321"/>
      <c r="AA1097" s="322">
        <f t="shared" si="1088"/>
        <v>0</v>
      </c>
      <c r="AB1097" s="322">
        <f t="shared" si="1087"/>
        <v>0</v>
      </c>
      <c r="AC1097" s="37" t="e">
        <f t="shared" si="1084"/>
        <v>#DIV/0!</v>
      </c>
    </row>
    <row r="1098" spans="2:29" ht="28.5" hidden="1" x14ac:dyDescent="0.2">
      <c r="B1098" s="100" t="s">
        <v>998</v>
      </c>
      <c r="C1098" s="101" t="s">
        <v>999</v>
      </c>
      <c r="D1098" s="321">
        <v>0</v>
      </c>
      <c r="E1098" s="387">
        <f>SUM('ADICIONES  2018'!C1098:E1098)</f>
        <v>0</v>
      </c>
      <c r="F1098" s="321"/>
      <c r="G1098" s="321"/>
      <c r="H1098" s="321"/>
      <c r="I1098" s="321"/>
      <c r="J1098" s="321"/>
      <c r="K1098" s="305">
        <f t="shared" si="1085"/>
        <v>0</v>
      </c>
      <c r="L1098" s="321"/>
      <c r="M1098" s="321"/>
      <c r="N1098" s="321"/>
      <c r="O1098" s="321"/>
      <c r="P1098" s="321"/>
      <c r="Q1098" s="321"/>
      <c r="R1098" s="305">
        <f t="shared" si="1086"/>
        <v>0</v>
      </c>
      <c r="S1098" s="321"/>
      <c r="T1098" s="321"/>
      <c r="U1098" s="321"/>
      <c r="V1098" s="321"/>
      <c r="W1098" s="321"/>
      <c r="X1098" s="321"/>
      <c r="Y1098" s="321"/>
      <c r="Z1098" s="321"/>
      <c r="AA1098" s="322">
        <f t="shared" si="1088"/>
        <v>0</v>
      </c>
      <c r="AB1098" s="322">
        <f t="shared" si="1087"/>
        <v>0</v>
      </c>
      <c r="AC1098" s="37" t="e">
        <f t="shared" si="1084"/>
        <v>#DIV/0!</v>
      </c>
    </row>
    <row r="1099" spans="2:29" ht="28.5" hidden="1" x14ac:dyDescent="0.2">
      <c r="B1099" s="100" t="s">
        <v>998</v>
      </c>
      <c r="C1099" s="101" t="s">
        <v>999</v>
      </c>
      <c r="D1099" s="321">
        <v>0</v>
      </c>
      <c r="E1099" s="387">
        <f>SUM('ADICIONES  2018'!C1099:E1099)</f>
        <v>0</v>
      </c>
      <c r="F1099" s="321"/>
      <c r="G1099" s="321"/>
      <c r="H1099" s="321"/>
      <c r="I1099" s="321"/>
      <c r="J1099" s="321"/>
      <c r="K1099" s="305">
        <f t="shared" si="1085"/>
        <v>0</v>
      </c>
      <c r="L1099" s="321"/>
      <c r="M1099" s="321"/>
      <c r="N1099" s="321"/>
      <c r="O1099" s="321"/>
      <c r="P1099" s="321"/>
      <c r="Q1099" s="321"/>
      <c r="R1099" s="305">
        <f t="shared" si="1086"/>
        <v>0</v>
      </c>
      <c r="S1099" s="321"/>
      <c r="T1099" s="321"/>
      <c r="U1099" s="321"/>
      <c r="V1099" s="321"/>
      <c r="W1099" s="321"/>
      <c r="X1099" s="321"/>
      <c r="Y1099" s="321"/>
      <c r="Z1099" s="321"/>
      <c r="AA1099" s="322">
        <f t="shared" si="1088"/>
        <v>0</v>
      </c>
      <c r="AB1099" s="322">
        <f t="shared" si="1087"/>
        <v>0</v>
      </c>
      <c r="AC1099" s="37" t="e">
        <f t="shared" si="1084"/>
        <v>#DIV/0!</v>
      </c>
    </row>
    <row r="1100" spans="2:29" ht="28.5" hidden="1" x14ac:dyDescent="0.2">
      <c r="B1100" s="100" t="s">
        <v>998</v>
      </c>
      <c r="C1100" s="101" t="s">
        <v>999</v>
      </c>
      <c r="D1100" s="321">
        <v>0</v>
      </c>
      <c r="E1100" s="387">
        <f>SUM('ADICIONES  2018'!C1100:E1100)</f>
        <v>0</v>
      </c>
      <c r="F1100" s="321"/>
      <c r="G1100" s="321"/>
      <c r="H1100" s="321"/>
      <c r="I1100" s="321"/>
      <c r="J1100" s="321"/>
      <c r="K1100" s="305">
        <f t="shared" si="1085"/>
        <v>0</v>
      </c>
      <c r="L1100" s="321"/>
      <c r="M1100" s="321"/>
      <c r="N1100" s="321"/>
      <c r="O1100" s="321"/>
      <c r="P1100" s="321"/>
      <c r="Q1100" s="321"/>
      <c r="R1100" s="305">
        <f t="shared" si="1086"/>
        <v>0</v>
      </c>
      <c r="S1100" s="321"/>
      <c r="T1100" s="321"/>
      <c r="U1100" s="321"/>
      <c r="V1100" s="321"/>
      <c r="W1100" s="321"/>
      <c r="X1100" s="321"/>
      <c r="Y1100" s="321"/>
      <c r="Z1100" s="321"/>
      <c r="AA1100" s="322">
        <f t="shared" si="1088"/>
        <v>0</v>
      </c>
      <c r="AB1100" s="322">
        <f t="shared" si="1087"/>
        <v>0</v>
      </c>
      <c r="AC1100" s="37" t="e">
        <f t="shared" si="1084"/>
        <v>#DIV/0!</v>
      </c>
    </row>
    <row r="1101" spans="2:29" ht="28.5" hidden="1" x14ac:dyDescent="0.2">
      <c r="B1101" s="100" t="s">
        <v>998</v>
      </c>
      <c r="C1101" s="101" t="s">
        <v>999</v>
      </c>
      <c r="D1101" s="321">
        <v>0</v>
      </c>
      <c r="E1101" s="387">
        <f>SUM('ADICIONES  2018'!C1101:E1101)</f>
        <v>0</v>
      </c>
      <c r="F1101" s="321"/>
      <c r="G1101" s="321"/>
      <c r="H1101" s="321"/>
      <c r="I1101" s="321"/>
      <c r="J1101" s="321"/>
      <c r="K1101" s="305">
        <f t="shared" si="1085"/>
        <v>0</v>
      </c>
      <c r="L1101" s="321"/>
      <c r="M1101" s="321"/>
      <c r="N1101" s="321"/>
      <c r="O1101" s="321"/>
      <c r="P1101" s="321"/>
      <c r="Q1101" s="321"/>
      <c r="R1101" s="305">
        <f t="shared" si="1086"/>
        <v>0</v>
      </c>
      <c r="S1101" s="321"/>
      <c r="T1101" s="321"/>
      <c r="U1101" s="321"/>
      <c r="V1101" s="321"/>
      <c r="W1101" s="321"/>
      <c r="X1101" s="321"/>
      <c r="Y1101" s="321"/>
      <c r="Z1101" s="321"/>
      <c r="AA1101" s="322">
        <f t="shared" si="1088"/>
        <v>0</v>
      </c>
      <c r="AB1101" s="322">
        <f t="shared" si="1087"/>
        <v>0</v>
      </c>
      <c r="AC1101" s="37" t="e">
        <f t="shared" si="1084"/>
        <v>#DIV/0!</v>
      </c>
    </row>
    <row r="1102" spans="2:29" ht="28.5" hidden="1" x14ac:dyDescent="0.2">
      <c r="B1102" s="100" t="s">
        <v>998</v>
      </c>
      <c r="C1102" s="101" t="s">
        <v>999</v>
      </c>
      <c r="D1102" s="321">
        <v>0</v>
      </c>
      <c r="E1102" s="387">
        <f>SUM('ADICIONES  2018'!C1102:E1102)</f>
        <v>0</v>
      </c>
      <c r="F1102" s="321"/>
      <c r="G1102" s="321"/>
      <c r="H1102" s="321"/>
      <c r="I1102" s="321"/>
      <c r="J1102" s="321"/>
      <c r="K1102" s="305">
        <f t="shared" si="1085"/>
        <v>0</v>
      </c>
      <c r="L1102" s="321"/>
      <c r="M1102" s="321"/>
      <c r="N1102" s="321"/>
      <c r="O1102" s="321"/>
      <c r="P1102" s="321"/>
      <c r="Q1102" s="321"/>
      <c r="R1102" s="305">
        <f t="shared" si="1086"/>
        <v>0</v>
      </c>
      <c r="S1102" s="321"/>
      <c r="T1102" s="321"/>
      <c r="U1102" s="321"/>
      <c r="V1102" s="321"/>
      <c r="W1102" s="321"/>
      <c r="X1102" s="321"/>
      <c r="Y1102" s="321"/>
      <c r="Z1102" s="321"/>
      <c r="AA1102" s="322">
        <f t="shared" si="1088"/>
        <v>0</v>
      </c>
      <c r="AB1102" s="322">
        <f t="shared" si="1087"/>
        <v>0</v>
      </c>
      <c r="AC1102" s="37" t="e">
        <f t="shared" si="1084"/>
        <v>#DIV/0!</v>
      </c>
    </row>
    <row r="1103" spans="2:29" ht="28.5" hidden="1" x14ac:dyDescent="0.2">
      <c r="B1103" s="100" t="s">
        <v>998</v>
      </c>
      <c r="C1103" s="101" t="s">
        <v>999</v>
      </c>
      <c r="D1103" s="321">
        <v>0</v>
      </c>
      <c r="E1103" s="387">
        <f>SUM('ADICIONES  2018'!C1103:E1103)</f>
        <v>0</v>
      </c>
      <c r="F1103" s="321"/>
      <c r="G1103" s="321"/>
      <c r="H1103" s="321"/>
      <c r="I1103" s="321"/>
      <c r="J1103" s="321"/>
      <c r="K1103" s="305">
        <f t="shared" si="1085"/>
        <v>0</v>
      </c>
      <c r="L1103" s="321"/>
      <c r="M1103" s="321"/>
      <c r="N1103" s="321"/>
      <c r="O1103" s="321"/>
      <c r="P1103" s="321"/>
      <c r="Q1103" s="321"/>
      <c r="R1103" s="305">
        <f t="shared" si="1086"/>
        <v>0</v>
      </c>
      <c r="S1103" s="321"/>
      <c r="T1103" s="321"/>
      <c r="U1103" s="321"/>
      <c r="V1103" s="321"/>
      <c r="W1103" s="321"/>
      <c r="X1103" s="321"/>
      <c r="Y1103" s="321"/>
      <c r="Z1103" s="321"/>
      <c r="AA1103" s="322">
        <f t="shared" si="1088"/>
        <v>0</v>
      </c>
      <c r="AB1103" s="322">
        <f t="shared" si="1087"/>
        <v>0</v>
      </c>
      <c r="AC1103" s="37" t="e">
        <f t="shared" si="1084"/>
        <v>#DIV/0!</v>
      </c>
    </row>
    <row r="1104" spans="2:29" ht="28.5" hidden="1" x14ac:dyDescent="0.2">
      <c r="B1104" s="100" t="s">
        <v>998</v>
      </c>
      <c r="C1104" s="101" t="s">
        <v>999</v>
      </c>
      <c r="D1104" s="321">
        <v>0</v>
      </c>
      <c r="E1104" s="387">
        <f>SUM('ADICIONES  2018'!C1104:E1104)</f>
        <v>0</v>
      </c>
      <c r="F1104" s="321"/>
      <c r="G1104" s="321"/>
      <c r="H1104" s="321"/>
      <c r="I1104" s="321"/>
      <c r="J1104" s="321"/>
      <c r="K1104" s="305">
        <f t="shared" si="1085"/>
        <v>0</v>
      </c>
      <c r="L1104" s="321"/>
      <c r="M1104" s="321"/>
      <c r="N1104" s="321"/>
      <c r="O1104" s="321"/>
      <c r="P1104" s="321"/>
      <c r="Q1104" s="321"/>
      <c r="R1104" s="305">
        <f t="shared" si="1086"/>
        <v>0</v>
      </c>
      <c r="S1104" s="321"/>
      <c r="T1104" s="321"/>
      <c r="U1104" s="321"/>
      <c r="V1104" s="321"/>
      <c r="W1104" s="321"/>
      <c r="X1104" s="321"/>
      <c r="Y1104" s="321"/>
      <c r="Z1104" s="321"/>
      <c r="AA1104" s="322">
        <f t="shared" si="1088"/>
        <v>0</v>
      </c>
      <c r="AB1104" s="322">
        <f t="shared" si="1087"/>
        <v>0</v>
      </c>
      <c r="AC1104" s="37" t="e">
        <f t="shared" si="1084"/>
        <v>#DIV/0!</v>
      </c>
    </row>
    <row r="1105" spans="2:29" ht="28.5" hidden="1" x14ac:dyDescent="0.2">
      <c r="B1105" s="100" t="s">
        <v>998</v>
      </c>
      <c r="C1105" s="101" t="s">
        <v>999</v>
      </c>
      <c r="D1105" s="321">
        <v>0</v>
      </c>
      <c r="E1105" s="387">
        <f>SUM('ADICIONES  2018'!C1105:E1105)</f>
        <v>0</v>
      </c>
      <c r="F1105" s="321"/>
      <c r="G1105" s="321"/>
      <c r="H1105" s="321"/>
      <c r="I1105" s="321"/>
      <c r="J1105" s="321"/>
      <c r="K1105" s="305">
        <f t="shared" si="1085"/>
        <v>0</v>
      </c>
      <c r="L1105" s="321"/>
      <c r="M1105" s="321"/>
      <c r="N1105" s="321"/>
      <c r="O1105" s="321"/>
      <c r="P1105" s="321"/>
      <c r="Q1105" s="321"/>
      <c r="R1105" s="305">
        <f t="shared" si="1086"/>
        <v>0</v>
      </c>
      <c r="S1105" s="321"/>
      <c r="T1105" s="321"/>
      <c r="U1105" s="321"/>
      <c r="V1105" s="321"/>
      <c r="W1105" s="321"/>
      <c r="X1105" s="321"/>
      <c r="Y1105" s="321"/>
      <c r="Z1105" s="321"/>
      <c r="AA1105" s="322">
        <f t="shared" si="1088"/>
        <v>0</v>
      </c>
      <c r="AB1105" s="322">
        <f t="shared" si="1087"/>
        <v>0</v>
      </c>
      <c r="AC1105" s="37" t="e">
        <f t="shared" si="1084"/>
        <v>#DIV/0!</v>
      </c>
    </row>
    <row r="1106" spans="2:29" ht="28.5" hidden="1" x14ac:dyDescent="0.2">
      <c r="B1106" s="100" t="s">
        <v>998</v>
      </c>
      <c r="C1106" s="101" t="s">
        <v>999</v>
      </c>
      <c r="D1106" s="321">
        <v>0</v>
      </c>
      <c r="E1106" s="387">
        <f>SUM('ADICIONES  2018'!C1106:E1106)</f>
        <v>0</v>
      </c>
      <c r="F1106" s="321"/>
      <c r="G1106" s="321"/>
      <c r="H1106" s="321"/>
      <c r="I1106" s="321"/>
      <c r="J1106" s="321"/>
      <c r="K1106" s="305">
        <f t="shared" si="1085"/>
        <v>0</v>
      </c>
      <c r="L1106" s="321"/>
      <c r="M1106" s="321"/>
      <c r="N1106" s="321"/>
      <c r="O1106" s="321"/>
      <c r="P1106" s="321"/>
      <c r="Q1106" s="321"/>
      <c r="R1106" s="305">
        <f t="shared" si="1086"/>
        <v>0</v>
      </c>
      <c r="S1106" s="321"/>
      <c r="T1106" s="321"/>
      <c r="U1106" s="321"/>
      <c r="V1106" s="321"/>
      <c r="W1106" s="321"/>
      <c r="X1106" s="321"/>
      <c r="Y1106" s="321"/>
      <c r="Z1106" s="321"/>
      <c r="AA1106" s="322">
        <f t="shared" si="1088"/>
        <v>0</v>
      </c>
      <c r="AB1106" s="322">
        <f t="shared" si="1087"/>
        <v>0</v>
      </c>
      <c r="AC1106" s="37" t="e">
        <f t="shared" si="1084"/>
        <v>#DIV/0!</v>
      </c>
    </row>
    <row r="1107" spans="2:29" ht="28.5" hidden="1" x14ac:dyDescent="0.2">
      <c r="B1107" s="100" t="s">
        <v>998</v>
      </c>
      <c r="C1107" s="101" t="s">
        <v>999</v>
      </c>
      <c r="D1107" s="321">
        <v>0</v>
      </c>
      <c r="E1107" s="387">
        <f>SUM('ADICIONES  2018'!C1107:E1107)</f>
        <v>0</v>
      </c>
      <c r="F1107" s="321"/>
      <c r="G1107" s="321"/>
      <c r="H1107" s="321"/>
      <c r="I1107" s="321"/>
      <c r="J1107" s="321"/>
      <c r="K1107" s="305">
        <f t="shared" si="1085"/>
        <v>0</v>
      </c>
      <c r="L1107" s="321"/>
      <c r="M1107" s="321"/>
      <c r="N1107" s="321"/>
      <c r="O1107" s="321"/>
      <c r="P1107" s="321"/>
      <c r="Q1107" s="321"/>
      <c r="R1107" s="305">
        <f t="shared" si="1086"/>
        <v>0</v>
      </c>
      <c r="S1107" s="321"/>
      <c r="T1107" s="321"/>
      <c r="U1107" s="321"/>
      <c r="V1107" s="321"/>
      <c r="W1107" s="321"/>
      <c r="X1107" s="321"/>
      <c r="Y1107" s="321"/>
      <c r="Z1107" s="321"/>
      <c r="AA1107" s="322">
        <f t="shared" si="1088"/>
        <v>0</v>
      </c>
      <c r="AB1107" s="322">
        <f t="shared" si="1087"/>
        <v>0</v>
      </c>
      <c r="AC1107" s="37" t="e">
        <f t="shared" si="1084"/>
        <v>#DIV/0!</v>
      </c>
    </row>
    <row r="1108" spans="2:29" ht="28.5" hidden="1" x14ac:dyDescent="0.2">
      <c r="B1108" s="100" t="s">
        <v>998</v>
      </c>
      <c r="C1108" s="101" t="s">
        <v>999</v>
      </c>
      <c r="D1108" s="321">
        <v>0</v>
      </c>
      <c r="E1108" s="387">
        <f>SUM('ADICIONES  2018'!C1108:E1108)</f>
        <v>0</v>
      </c>
      <c r="F1108" s="321"/>
      <c r="G1108" s="321"/>
      <c r="H1108" s="321"/>
      <c r="I1108" s="321"/>
      <c r="J1108" s="321"/>
      <c r="K1108" s="305">
        <f t="shared" si="1085"/>
        <v>0</v>
      </c>
      <c r="L1108" s="321"/>
      <c r="M1108" s="321"/>
      <c r="N1108" s="321"/>
      <c r="O1108" s="321"/>
      <c r="P1108" s="321"/>
      <c r="Q1108" s="321"/>
      <c r="R1108" s="305">
        <f t="shared" si="1086"/>
        <v>0</v>
      </c>
      <c r="S1108" s="321"/>
      <c r="T1108" s="321"/>
      <c r="U1108" s="321"/>
      <c r="V1108" s="321"/>
      <c r="W1108" s="321"/>
      <c r="X1108" s="321"/>
      <c r="Y1108" s="321"/>
      <c r="Z1108" s="321"/>
      <c r="AA1108" s="322">
        <f t="shared" si="1088"/>
        <v>0</v>
      </c>
      <c r="AB1108" s="322">
        <f t="shared" si="1087"/>
        <v>0</v>
      </c>
      <c r="AC1108" s="37" t="e">
        <f t="shared" si="1084"/>
        <v>#DIV/0!</v>
      </c>
    </row>
    <row r="1109" spans="2:29" ht="28.5" hidden="1" x14ac:dyDescent="0.2">
      <c r="B1109" s="100" t="s">
        <v>998</v>
      </c>
      <c r="C1109" s="101" t="s">
        <v>999</v>
      </c>
      <c r="D1109" s="321">
        <v>0</v>
      </c>
      <c r="E1109" s="387">
        <f>SUM('ADICIONES  2018'!C1109:E1109)</f>
        <v>0</v>
      </c>
      <c r="F1109" s="321"/>
      <c r="G1109" s="321"/>
      <c r="H1109" s="321"/>
      <c r="I1109" s="321"/>
      <c r="J1109" s="321"/>
      <c r="K1109" s="305">
        <f t="shared" si="1085"/>
        <v>0</v>
      </c>
      <c r="L1109" s="321"/>
      <c r="M1109" s="321"/>
      <c r="N1109" s="321"/>
      <c r="O1109" s="321"/>
      <c r="P1109" s="321"/>
      <c r="Q1109" s="321"/>
      <c r="R1109" s="305">
        <f t="shared" si="1086"/>
        <v>0</v>
      </c>
      <c r="S1109" s="321"/>
      <c r="T1109" s="321"/>
      <c r="U1109" s="321"/>
      <c r="V1109" s="321"/>
      <c r="W1109" s="321"/>
      <c r="X1109" s="321"/>
      <c r="Y1109" s="321"/>
      <c r="Z1109" s="321"/>
      <c r="AA1109" s="322">
        <f t="shared" si="1088"/>
        <v>0</v>
      </c>
      <c r="AB1109" s="322">
        <f t="shared" si="1087"/>
        <v>0</v>
      </c>
      <c r="AC1109" s="37" t="e">
        <f t="shared" si="1084"/>
        <v>#DIV/0!</v>
      </c>
    </row>
    <row r="1110" spans="2:29" ht="28.5" hidden="1" x14ac:dyDescent="0.2">
      <c r="B1110" s="100" t="s">
        <v>998</v>
      </c>
      <c r="C1110" s="101" t="s">
        <v>999</v>
      </c>
      <c r="D1110" s="321">
        <v>0</v>
      </c>
      <c r="E1110" s="387">
        <f>SUM('ADICIONES  2018'!C1110:E1110)</f>
        <v>0</v>
      </c>
      <c r="F1110" s="321"/>
      <c r="G1110" s="321"/>
      <c r="H1110" s="321"/>
      <c r="I1110" s="321"/>
      <c r="J1110" s="321"/>
      <c r="K1110" s="305">
        <f t="shared" si="1085"/>
        <v>0</v>
      </c>
      <c r="L1110" s="321"/>
      <c r="M1110" s="321"/>
      <c r="N1110" s="321"/>
      <c r="O1110" s="321"/>
      <c r="P1110" s="321"/>
      <c r="Q1110" s="321"/>
      <c r="R1110" s="305">
        <f t="shared" si="1086"/>
        <v>0</v>
      </c>
      <c r="S1110" s="321"/>
      <c r="T1110" s="321"/>
      <c r="U1110" s="321"/>
      <c r="V1110" s="321"/>
      <c r="W1110" s="321"/>
      <c r="X1110" s="321"/>
      <c r="Y1110" s="321"/>
      <c r="Z1110" s="321"/>
      <c r="AA1110" s="322">
        <f t="shared" si="1088"/>
        <v>0</v>
      </c>
      <c r="AB1110" s="322">
        <f t="shared" si="1087"/>
        <v>0</v>
      </c>
      <c r="AC1110" s="37" t="e">
        <f t="shared" si="1084"/>
        <v>#DIV/0!</v>
      </c>
    </row>
    <row r="1111" spans="2:29" ht="28.5" hidden="1" x14ac:dyDescent="0.2">
      <c r="B1111" s="100" t="s">
        <v>998</v>
      </c>
      <c r="C1111" s="101" t="s">
        <v>999</v>
      </c>
      <c r="D1111" s="321">
        <v>0</v>
      </c>
      <c r="E1111" s="387">
        <f>SUM('ADICIONES  2018'!C1111:E1111)</f>
        <v>0</v>
      </c>
      <c r="F1111" s="321"/>
      <c r="G1111" s="321"/>
      <c r="H1111" s="321"/>
      <c r="I1111" s="321"/>
      <c r="J1111" s="321"/>
      <c r="K1111" s="305">
        <f t="shared" si="1085"/>
        <v>0</v>
      </c>
      <c r="L1111" s="321"/>
      <c r="M1111" s="321"/>
      <c r="N1111" s="321"/>
      <c r="O1111" s="321"/>
      <c r="P1111" s="321"/>
      <c r="Q1111" s="321"/>
      <c r="R1111" s="305">
        <f t="shared" si="1086"/>
        <v>0</v>
      </c>
      <c r="S1111" s="321"/>
      <c r="T1111" s="321"/>
      <c r="U1111" s="321"/>
      <c r="V1111" s="321"/>
      <c r="W1111" s="321"/>
      <c r="X1111" s="321"/>
      <c r="Y1111" s="321"/>
      <c r="Z1111" s="321"/>
      <c r="AA1111" s="322">
        <f t="shared" si="1088"/>
        <v>0</v>
      </c>
      <c r="AB1111" s="322">
        <f t="shared" si="1087"/>
        <v>0</v>
      </c>
      <c r="AC1111" s="37" t="e">
        <f t="shared" si="1084"/>
        <v>#DIV/0!</v>
      </c>
    </row>
    <row r="1112" spans="2:29" ht="28.5" hidden="1" x14ac:dyDescent="0.2">
      <c r="B1112" s="100" t="s">
        <v>998</v>
      </c>
      <c r="C1112" s="101" t="s">
        <v>999</v>
      </c>
      <c r="D1112" s="321">
        <v>0</v>
      </c>
      <c r="E1112" s="387">
        <f>SUM('ADICIONES  2018'!C1112:E1112)</f>
        <v>0</v>
      </c>
      <c r="F1112" s="321"/>
      <c r="G1112" s="321"/>
      <c r="H1112" s="321"/>
      <c r="I1112" s="321"/>
      <c r="J1112" s="321"/>
      <c r="K1112" s="305">
        <f t="shared" si="1085"/>
        <v>0</v>
      </c>
      <c r="L1112" s="321"/>
      <c r="M1112" s="321"/>
      <c r="N1112" s="321"/>
      <c r="O1112" s="321"/>
      <c r="P1112" s="321"/>
      <c r="Q1112" s="321"/>
      <c r="R1112" s="305">
        <f t="shared" si="1086"/>
        <v>0</v>
      </c>
      <c r="S1112" s="321"/>
      <c r="T1112" s="321"/>
      <c r="U1112" s="321"/>
      <c r="V1112" s="321"/>
      <c r="W1112" s="321"/>
      <c r="X1112" s="321"/>
      <c r="Y1112" s="321"/>
      <c r="Z1112" s="321"/>
      <c r="AA1112" s="322">
        <f t="shared" si="1088"/>
        <v>0</v>
      </c>
      <c r="AB1112" s="322">
        <f t="shared" si="1087"/>
        <v>0</v>
      </c>
      <c r="AC1112" s="37" t="e">
        <f t="shared" si="1084"/>
        <v>#DIV/0!</v>
      </c>
    </row>
    <row r="1113" spans="2:29" ht="28.5" hidden="1" x14ac:dyDescent="0.2">
      <c r="B1113" s="100" t="s">
        <v>998</v>
      </c>
      <c r="C1113" s="101" t="s">
        <v>999</v>
      </c>
      <c r="D1113" s="321">
        <v>0</v>
      </c>
      <c r="E1113" s="387">
        <f>SUM('ADICIONES  2018'!C1113:E1113)</f>
        <v>0</v>
      </c>
      <c r="F1113" s="321"/>
      <c r="G1113" s="321"/>
      <c r="H1113" s="321"/>
      <c r="I1113" s="321"/>
      <c r="J1113" s="321"/>
      <c r="K1113" s="305">
        <f t="shared" si="1085"/>
        <v>0</v>
      </c>
      <c r="L1113" s="321"/>
      <c r="M1113" s="321"/>
      <c r="N1113" s="321"/>
      <c r="O1113" s="321"/>
      <c r="P1113" s="321"/>
      <c r="Q1113" s="321"/>
      <c r="R1113" s="305">
        <f t="shared" si="1086"/>
        <v>0</v>
      </c>
      <c r="S1113" s="321"/>
      <c r="T1113" s="321"/>
      <c r="U1113" s="321"/>
      <c r="V1113" s="321"/>
      <c r="W1113" s="321"/>
      <c r="X1113" s="321"/>
      <c r="Y1113" s="321"/>
      <c r="Z1113" s="321"/>
      <c r="AA1113" s="322">
        <f t="shared" si="1088"/>
        <v>0</v>
      </c>
      <c r="AB1113" s="322">
        <f t="shared" si="1087"/>
        <v>0</v>
      </c>
      <c r="AC1113" s="37" t="e">
        <f t="shared" si="1084"/>
        <v>#DIV/0!</v>
      </c>
    </row>
    <row r="1114" spans="2:29" ht="28.5" hidden="1" x14ac:dyDescent="0.2">
      <c r="B1114" s="100" t="s">
        <v>998</v>
      </c>
      <c r="C1114" s="101" t="s">
        <v>999</v>
      </c>
      <c r="D1114" s="321">
        <v>0</v>
      </c>
      <c r="E1114" s="387">
        <f>SUM('ADICIONES  2018'!C1114:E1114)</f>
        <v>0</v>
      </c>
      <c r="F1114" s="321"/>
      <c r="G1114" s="321"/>
      <c r="H1114" s="321"/>
      <c r="I1114" s="321"/>
      <c r="J1114" s="321"/>
      <c r="K1114" s="305">
        <f t="shared" si="1085"/>
        <v>0</v>
      </c>
      <c r="L1114" s="321"/>
      <c r="M1114" s="321"/>
      <c r="N1114" s="321"/>
      <c r="O1114" s="321"/>
      <c r="P1114" s="321"/>
      <c r="Q1114" s="321"/>
      <c r="R1114" s="305">
        <f t="shared" si="1086"/>
        <v>0</v>
      </c>
      <c r="S1114" s="321"/>
      <c r="T1114" s="321"/>
      <c r="U1114" s="321"/>
      <c r="V1114" s="321"/>
      <c r="W1114" s="321"/>
      <c r="X1114" s="321"/>
      <c r="Y1114" s="321"/>
      <c r="Z1114" s="321"/>
      <c r="AA1114" s="322">
        <f t="shared" si="1088"/>
        <v>0</v>
      </c>
      <c r="AB1114" s="322">
        <f t="shared" si="1087"/>
        <v>0</v>
      </c>
      <c r="AC1114" s="37" t="e">
        <f t="shared" si="1084"/>
        <v>#DIV/0!</v>
      </c>
    </row>
    <row r="1115" spans="2:29" ht="28.5" hidden="1" x14ac:dyDescent="0.2">
      <c r="B1115" s="100" t="s">
        <v>998</v>
      </c>
      <c r="C1115" s="101" t="s">
        <v>999</v>
      </c>
      <c r="D1115" s="321">
        <v>0</v>
      </c>
      <c r="E1115" s="387">
        <f>SUM('ADICIONES  2018'!C1115:E1115)</f>
        <v>0</v>
      </c>
      <c r="F1115" s="321"/>
      <c r="G1115" s="321"/>
      <c r="H1115" s="321"/>
      <c r="I1115" s="321"/>
      <c r="J1115" s="321"/>
      <c r="K1115" s="305">
        <f t="shared" si="1085"/>
        <v>0</v>
      </c>
      <c r="L1115" s="321"/>
      <c r="M1115" s="321"/>
      <c r="N1115" s="321"/>
      <c r="O1115" s="321"/>
      <c r="P1115" s="321"/>
      <c r="Q1115" s="321"/>
      <c r="R1115" s="305">
        <f t="shared" si="1086"/>
        <v>0</v>
      </c>
      <c r="S1115" s="321"/>
      <c r="T1115" s="321"/>
      <c r="U1115" s="321"/>
      <c r="V1115" s="321"/>
      <c r="W1115" s="321"/>
      <c r="X1115" s="321"/>
      <c r="Y1115" s="321"/>
      <c r="Z1115" s="321"/>
      <c r="AA1115" s="322">
        <f t="shared" si="1088"/>
        <v>0</v>
      </c>
      <c r="AB1115" s="322">
        <f t="shared" si="1087"/>
        <v>0</v>
      </c>
      <c r="AC1115" s="37" t="e">
        <f t="shared" si="1084"/>
        <v>#DIV/0!</v>
      </c>
    </row>
    <row r="1116" spans="2:29" ht="28.5" hidden="1" x14ac:dyDescent="0.2">
      <c r="B1116" s="100" t="s">
        <v>998</v>
      </c>
      <c r="C1116" s="101" t="s">
        <v>999</v>
      </c>
      <c r="D1116" s="321">
        <v>0</v>
      </c>
      <c r="E1116" s="387">
        <f>SUM('ADICIONES  2018'!C1116:E1116)</f>
        <v>0</v>
      </c>
      <c r="F1116" s="321"/>
      <c r="G1116" s="321"/>
      <c r="H1116" s="321"/>
      <c r="I1116" s="321"/>
      <c r="J1116" s="321"/>
      <c r="K1116" s="305">
        <f t="shared" si="1085"/>
        <v>0</v>
      </c>
      <c r="L1116" s="321"/>
      <c r="M1116" s="321"/>
      <c r="N1116" s="321"/>
      <c r="O1116" s="321"/>
      <c r="P1116" s="321"/>
      <c r="Q1116" s="321"/>
      <c r="R1116" s="305">
        <f t="shared" si="1086"/>
        <v>0</v>
      </c>
      <c r="S1116" s="321"/>
      <c r="T1116" s="321"/>
      <c r="U1116" s="321"/>
      <c r="V1116" s="321"/>
      <c r="W1116" s="321"/>
      <c r="X1116" s="321"/>
      <c r="Y1116" s="321"/>
      <c r="Z1116" s="321"/>
      <c r="AA1116" s="322">
        <f t="shared" si="1088"/>
        <v>0</v>
      </c>
      <c r="AB1116" s="322">
        <f t="shared" si="1087"/>
        <v>0</v>
      </c>
      <c r="AC1116" s="37" t="e">
        <f t="shared" si="1084"/>
        <v>#DIV/0!</v>
      </c>
    </row>
    <row r="1117" spans="2:29" ht="28.5" hidden="1" x14ac:dyDescent="0.2">
      <c r="B1117" s="100" t="s">
        <v>998</v>
      </c>
      <c r="C1117" s="101" t="s">
        <v>999</v>
      </c>
      <c r="D1117" s="321">
        <v>0</v>
      </c>
      <c r="E1117" s="387">
        <f>SUM('ADICIONES  2018'!C1117:E1117)</f>
        <v>0</v>
      </c>
      <c r="F1117" s="321"/>
      <c r="G1117" s="321"/>
      <c r="H1117" s="321"/>
      <c r="I1117" s="321"/>
      <c r="J1117" s="321"/>
      <c r="K1117" s="305">
        <f t="shared" si="1085"/>
        <v>0</v>
      </c>
      <c r="L1117" s="321"/>
      <c r="M1117" s="321"/>
      <c r="N1117" s="321"/>
      <c r="O1117" s="321"/>
      <c r="P1117" s="321"/>
      <c r="Q1117" s="321"/>
      <c r="R1117" s="305">
        <f t="shared" si="1086"/>
        <v>0</v>
      </c>
      <c r="S1117" s="321"/>
      <c r="T1117" s="321"/>
      <c r="U1117" s="321"/>
      <c r="V1117" s="321"/>
      <c r="W1117" s="321"/>
      <c r="X1117" s="321"/>
      <c r="Y1117" s="321"/>
      <c r="Z1117" s="321"/>
      <c r="AA1117" s="322">
        <f t="shared" si="1088"/>
        <v>0</v>
      </c>
      <c r="AB1117" s="322">
        <f t="shared" si="1087"/>
        <v>0</v>
      </c>
      <c r="AC1117" s="37" t="e">
        <f t="shared" si="1084"/>
        <v>#DIV/0!</v>
      </c>
    </row>
    <row r="1118" spans="2:29" ht="28.5" hidden="1" x14ac:dyDescent="0.2">
      <c r="B1118" s="100" t="s">
        <v>998</v>
      </c>
      <c r="C1118" s="101" t="s">
        <v>999</v>
      </c>
      <c r="D1118" s="321">
        <v>0</v>
      </c>
      <c r="E1118" s="387">
        <f>SUM('ADICIONES  2018'!C1118:E1118)</f>
        <v>0</v>
      </c>
      <c r="F1118" s="321"/>
      <c r="G1118" s="321"/>
      <c r="H1118" s="321"/>
      <c r="I1118" s="321"/>
      <c r="J1118" s="321"/>
      <c r="K1118" s="305">
        <f t="shared" si="1085"/>
        <v>0</v>
      </c>
      <c r="L1118" s="321"/>
      <c r="M1118" s="321"/>
      <c r="N1118" s="321"/>
      <c r="O1118" s="321"/>
      <c r="P1118" s="321"/>
      <c r="Q1118" s="321"/>
      <c r="R1118" s="305">
        <f t="shared" si="1086"/>
        <v>0</v>
      </c>
      <c r="S1118" s="321"/>
      <c r="T1118" s="321"/>
      <c r="U1118" s="321"/>
      <c r="V1118" s="321"/>
      <c r="W1118" s="321"/>
      <c r="X1118" s="321"/>
      <c r="Y1118" s="321"/>
      <c r="Z1118" s="321"/>
      <c r="AA1118" s="322">
        <f t="shared" si="1088"/>
        <v>0</v>
      </c>
      <c r="AB1118" s="322">
        <f t="shared" si="1087"/>
        <v>0</v>
      </c>
      <c r="AC1118" s="37" t="e">
        <f t="shared" si="1084"/>
        <v>#DIV/0!</v>
      </c>
    </row>
    <row r="1119" spans="2:29" ht="28.5" hidden="1" x14ac:dyDescent="0.2">
      <c r="B1119" s="100" t="s">
        <v>998</v>
      </c>
      <c r="C1119" s="101" t="s">
        <v>999</v>
      </c>
      <c r="D1119" s="321">
        <v>0</v>
      </c>
      <c r="E1119" s="387">
        <f>SUM('ADICIONES  2018'!C1119:E1119)</f>
        <v>0</v>
      </c>
      <c r="F1119" s="321"/>
      <c r="G1119" s="321"/>
      <c r="H1119" s="321"/>
      <c r="I1119" s="321"/>
      <c r="J1119" s="321"/>
      <c r="K1119" s="305">
        <f t="shared" si="1085"/>
        <v>0</v>
      </c>
      <c r="L1119" s="321"/>
      <c r="M1119" s="321"/>
      <c r="N1119" s="321"/>
      <c r="O1119" s="321"/>
      <c r="P1119" s="321"/>
      <c r="Q1119" s="321"/>
      <c r="R1119" s="305">
        <f t="shared" si="1086"/>
        <v>0</v>
      </c>
      <c r="S1119" s="321"/>
      <c r="T1119" s="321"/>
      <c r="U1119" s="321"/>
      <c r="V1119" s="321"/>
      <c r="W1119" s="321"/>
      <c r="X1119" s="321"/>
      <c r="Y1119" s="321"/>
      <c r="Z1119" s="321"/>
      <c r="AA1119" s="322">
        <f t="shared" si="1088"/>
        <v>0</v>
      </c>
      <c r="AB1119" s="322">
        <f t="shared" si="1087"/>
        <v>0</v>
      </c>
      <c r="AC1119" s="37" t="e">
        <f t="shared" si="1084"/>
        <v>#DIV/0!</v>
      </c>
    </row>
    <row r="1120" spans="2:29" ht="28.5" hidden="1" x14ac:dyDescent="0.2">
      <c r="B1120" s="100" t="s">
        <v>998</v>
      </c>
      <c r="C1120" s="101" t="s">
        <v>999</v>
      </c>
      <c r="D1120" s="321">
        <v>0</v>
      </c>
      <c r="E1120" s="387">
        <f>SUM('ADICIONES  2018'!C1120:E1120)</f>
        <v>0</v>
      </c>
      <c r="F1120" s="321"/>
      <c r="G1120" s="321"/>
      <c r="H1120" s="321"/>
      <c r="I1120" s="321"/>
      <c r="J1120" s="321"/>
      <c r="K1120" s="305">
        <f t="shared" si="1085"/>
        <v>0</v>
      </c>
      <c r="L1120" s="321"/>
      <c r="M1120" s="321"/>
      <c r="N1120" s="321"/>
      <c r="O1120" s="321"/>
      <c r="P1120" s="321"/>
      <c r="Q1120" s="321"/>
      <c r="R1120" s="305">
        <f t="shared" si="1086"/>
        <v>0</v>
      </c>
      <c r="S1120" s="321"/>
      <c r="T1120" s="321"/>
      <c r="U1120" s="321"/>
      <c r="V1120" s="321"/>
      <c r="W1120" s="321"/>
      <c r="X1120" s="321"/>
      <c r="Y1120" s="321"/>
      <c r="Z1120" s="321"/>
      <c r="AA1120" s="322">
        <f t="shared" si="1088"/>
        <v>0</v>
      </c>
      <c r="AB1120" s="322">
        <f t="shared" si="1087"/>
        <v>0</v>
      </c>
      <c r="AC1120" s="37" t="e">
        <f t="shared" si="1084"/>
        <v>#DIV/0!</v>
      </c>
    </row>
    <row r="1121" spans="1:29" ht="28.5" hidden="1" x14ac:dyDescent="0.2">
      <c r="B1121" s="100" t="s">
        <v>998</v>
      </c>
      <c r="C1121" s="101" t="s">
        <v>999</v>
      </c>
      <c r="D1121" s="321">
        <v>0</v>
      </c>
      <c r="E1121" s="387">
        <f>SUM('ADICIONES  2018'!C1121:E1121)</f>
        <v>0</v>
      </c>
      <c r="F1121" s="321"/>
      <c r="G1121" s="321"/>
      <c r="H1121" s="321"/>
      <c r="I1121" s="321"/>
      <c r="J1121" s="321"/>
      <c r="K1121" s="305">
        <f t="shared" si="1085"/>
        <v>0</v>
      </c>
      <c r="L1121" s="321"/>
      <c r="M1121" s="321"/>
      <c r="N1121" s="321"/>
      <c r="O1121" s="321"/>
      <c r="P1121" s="321"/>
      <c r="Q1121" s="321"/>
      <c r="R1121" s="305">
        <f t="shared" si="1086"/>
        <v>0</v>
      </c>
      <c r="S1121" s="321"/>
      <c r="T1121" s="321"/>
      <c r="U1121" s="321"/>
      <c r="V1121" s="321"/>
      <c r="W1121" s="321"/>
      <c r="X1121" s="321"/>
      <c r="Y1121" s="321"/>
      <c r="Z1121" s="321"/>
      <c r="AA1121" s="322">
        <f t="shared" si="1088"/>
        <v>0</v>
      </c>
      <c r="AB1121" s="322">
        <f t="shared" si="1087"/>
        <v>0</v>
      </c>
      <c r="AC1121" s="37" t="e">
        <f t="shared" si="1084"/>
        <v>#DIV/0!</v>
      </c>
    </row>
    <row r="1122" spans="1:29" ht="28.5" hidden="1" x14ac:dyDescent="0.2">
      <c r="B1122" s="100" t="s">
        <v>998</v>
      </c>
      <c r="C1122" s="101" t="s">
        <v>999</v>
      </c>
      <c r="D1122" s="321">
        <v>0</v>
      </c>
      <c r="E1122" s="387">
        <f>SUM('ADICIONES  2018'!C1122:E1122)</f>
        <v>0</v>
      </c>
      <c r="F1122" s="321"/>
      <c r="G1122" s="321"/>
      <c r="H1122" s="321"/>
      <c r="I1122" s="321"/>
      <c r="J1122" s="321"/>
      <c r="K1122" s="305">
        <f t="shared" si="1085"/>
        <v>0</v>
      </c>
      <c r="L1122" s="321"/>
      <c r="M1122" s="321"/>
      <c r="N1122" s="321"/>
      <c r="O1122" s="321"/>
      <c r="P1122" s="321"/>
      <c r="Q1122" s="321"/>
      <c r="R1122" s="305">
        <f t="shared" si="1086"/>
        <v>0</v>
      </c>
      <c r="S1122" s="321"/>
      <c r="T1122" s="321"/>
      <c r="U1122" s="321"/>
      <c r="V1122" s="321"/>
      <c r="W1122" s="321"/>
      <c r="X1122" s="321"/>
      <c r="Y1122" s="321"/>
      <c r="Z1122" s="321"/>
      <c r="AA1122" s="322">
        <f t="shared" si="1088"/>
        <v>0</v>
      </c>
      <c r="AB1122" s="322">
        <f t="shared" si="1087"/>
        <v>0</v>
      </c>
      <c r="AC1122" s="37" t="e">
        <f t="shared" si="1084"/>
        <v>#DIV/0!</v>
      </c>
    </row>
    <row r="1123" spans="1:29" ht="28.5" hidden="1" x14ac:dyDescent="0.2">
      <c r="B1123" s="100" t="s">
        <v>998</v>
      </c>
      <c r="C1123" s="101" t="s">
        <v>999</v>
      </c>
      <c r="D1123" s="321">
        <v>0</v>
      </c>
      <c r="E1123" s="387">
        <f>SUM('ADICIONES  2018'!C1123:E1123)</f>
        <v>0</v>
      </c>
      <c r="F1123" s="321"/>
      <c r="G1123" s="321"/>
      <c r="H1123" s="321"/>
      <c r="I1123" s="321"/>
      <c r="J1123" s="321"/>
      <c r="K1123" s="305">
        <f t="shared" si="1085"/>
        <v>0</v>
      </c>
      <c r="L1123" s="321"/>
      <c r="M1123" s="321"/>
      <c r="N1123" s="321"/>
      <c r="O1123" s="321"/>
      <c r="P1123" s="321"/>
      <c r="Q1123" s="321"/>
      <c r="R1123" s="305">
        <f t="shared" si="1086"/>
        <v>0</v>
      </c>
      <c r="S1123" s="321"/>
      <c r="T1123" s="321"/>
      <c r="U1123" s="321"/>
      <c r="V1123" s="321"/>
      <c r="W1123" s="321"/>
      <c r="X1123" s="321"/>
      <c r="Y1123" s="321"/>
      <c r="Z1123" s="321"/>
      <c r="AA1123" s="322">
        <f t="shared" si="1088"/>
        <v>0</v>
      </c>
      <c r="AB1123" s="322">
        <f t="shared" si="1087"/>
        <v>0</v>
      </c>
      <c r="AC1123" s="37" t="e">
        <f t="shared" si="1084"/>
        <v>#DIV/0!</v>
      </c>
    </row>
    <row r="1124" spans="1:29" s="82" customFormat="1" ht="31.5" hidden="1" x14ac:dyDescent="0.2">
      <c r="A1124" s="399"/>
      <c r="B1124" s="114" t="s">
        <v>1840</v>
      </c>
      <c r="C1124" s="110" t="s">
        <v>999</v>
      </c>
      <c r="D1124" s="320">
        <v>0</v>
      </c>
      <c r="E1124" s="387">
        <f>SUM('ADICIONES  2018'!C1124:E1124)</f>
        <v>0</v>
      </c>
      <c r="F1124" s="320">
        <v>0</v>
      </c>
      <c r="G1124" s="320">
        <v>0</v>
      </c>
      <c r="H1124" s="320">
        <v>0</v>
      </c>
      <c r="I1124" s="320">
        <v>0</v>
      </c>
      <c r="J1124" s="320">
        <v>0</v>
      </c>
      <c r="K1124" s="303">
        <f t="shared" si="1085"/>
        <v>0</v>
      </c>
      <c r="L1124" s="320">
        <v>0</v>
      </c>
      <c r="M1124" s="320">
        <v>0</v>
      </c>
      <c r="N1124" s="320">
        <v>0</v>
      </c>
      <c r="O1124" s="320">
        <v>0</v>
      </c>
      <c r="P1124" s="320">
        <v>0</v>
      </c>
      <c r="Q1124" s="320">
        <v>0</v>
      </c>
      <c r="R1124" s="303">
        <f t="shared" si="1086"/>
        <v>0</v>
      </c>
      <c r="S1124" s="320">
        <v>0</v>
      </c>
      <c r="T1124" s="320">
        <v>0</v>
      </c>
      <c r="U1124" s="320">
        <v>0</v>
      </c>
      <c r="V1124" s="320">
        <v>0</v>
      </c>
      <c r="W1124" s="320">
        <v>0</v>
      </c>
      <c r="X1124" s="320">
        <v>0</v>
      </c>
      <c r="Y1124" s="320">
        <v>0</v>
      </c>
      <c r="Z1124" s="320">
        <v>0</v>
      </c>
      <c r="AA1124" s="319">
        <f t="shared" si="1088"/>
        <v>0</v>
      </c>
      <c r="AB1124" s="319">
        <f t="shared" si="1087"/>
        <v>0</v>
      </c>
      <c r="AC1124" s="108" t="e">
        <f t="shared" si="1084"/>
        <v>#DIV/0!</v>
      </c>
    </row>
    <row r="1125" spans="1:29" hidden="1" x14ac:dyDescent="0.2">
      <c r="B1125" s="100" t="s">
        <v>1841</v>
      </c>
      <c r="C1125" s="101" t="s">
        <v>309</v>
      </c>
      <c r="D1125" s="321">
        <v>0</v>
      </c>
      <c r="E1125" s="387">
        <f>SUM('ADICIONES  2018'!C1125:E1125)</f>
        <v>0</v>
      </c>
      <c r="F1125" s="321"/>
      <c r="G1125" s="321"/>
      <c r="H1125" s="321"/>
      <c r="I1125" s="321"/>
      <c r="J1125" s="321"/>
      <c r="K1125" s="305">
        <f t="shared" si="1085"/>
        <v>0</v>
      </c>
      <c r="L1125" s="321"/>
      <c r="M1125" s="321"/>
      <c r="N1125" s="321"/>
      <c r="O1125" s="321"/>
      <c r="P1125" s="321"/>
      <c r="Q1125" s="321"/>
      <c r="R1125" s="305">
        <f t="shared" si="1086"/>
        <v>0</v>
      </c>
      <c r="S1125" s="321"/>
      <c r="T1125" s="321"/>
      <c r="U1125" s="321"/>
      <c r="V1125" s="321"/>
      <c r="W1125" s="321"/>
      <c r="X1125" s="321"/>
      <c r="Y1125" s="321"/>
      <c r="Z1125" s="321"/>
      <c r="AA1125" s="322">
        <f t="shared" si="1088"/>
        <v>0</v>
      </c>
      <c r="AB1125" s="322">
        <f t="shared" si="1087"/>
        <v>0</v>
      </c>
      <c r="AC1125" s="37" t="e">
        <f t="shared" si="1084"/>
        <v>#DIV/0!</v>
      </c>
    </row>
    <row r="1126" spans="1:29" hidden="1" x14ac:dyDescent="0.2">
      <c r="B1126" s="100" t="s">
        <v>1841</v>
      </c>
      <c r="C1126" s="101" t="s">
        <v>309</v>
      </c>
      <c r="D1126" s="321">
        <v>0</v>
      </c>
      <c r="E1126" s="387">
        <f>SUM('ADICIONES  2018'!C1126:E1126)</f>
        <v>0</v>
      </c>
      <c r="F1126" s="321"/>
      <c r="G1126" s="321"/>
      <c r="H1126" s="321"/>
      <c r="I1126" s="321"/>
      <c r="J1126" s="321"/>
      <c r="K1126" s="305">
        <f t="shared" si="1085"/>
        <v>0</v>
      </c>
      <c r="L1126" s="321"/>
      <c r="M1126" s="321"/>
      <c r="N1126" s="321"/>
      <c r="O1126" s="321"/>
      <c r="P1126" s="321"/>
      <c r="Q1126" s="321"/>
      <c r="R1126" s="305">
        <f t="shared" si="1086"/>
        <v>0</v>
      </c>
      <c r="S1126" s="321"/>
      <c r="T1126" s="321"/>
      <c r="U1126" s="321"/>
      <c r="V1126" s="321"/>
      <c r="W1126" s="321"/>
      <c r="X1126" s="321"/>
      <c r="Y1126" s="321"/>
      <c r="Z1126" s="321"/>
      <c r="AA1126" s="322">
        <f t="shared" si="1088"/>
        <v>0</v>
      </c>
      <c r="AB1126" s="322">
        <f t="shared" si="1087"/>
        <v>0</v>
      </c>
      <c r="AC1126" s="37" t="e">
        <f t="shared" si="1084"/>
        <v>#DIV/0!</v>
      </c>
    </row>
    <row r="1127" spans="1:29" ht="28.5" hidden="1" x14ac:dyDescent="0.2">
      <c r="B1127" s="100" t="s">
        <v>1842</v>
      </c>
      <c r="C1127" s="101" t="s">
        <v>1843</v>
      </c>
      <c r="D1127" s="321">
        <v>0</v>
      </c>
      <c r="E1127" s="387">
        <f>SUM('ADICIONES  2018'!C1127:E1127)</f>
        <v>0</v>
      </c>
      <c r="F1127" s="321"/>
      <c r="G1127" s="321"/>
      <c r="H1127" s="321"/>
      <c r="I1127" s="321"/>
      <c r="J1127" s="321"/>
      <c r="K1127" s="305">
        <f t="shared" si="1085"/>
        <v>0</v>
      </c>
      <c r="L1127" s="321"/>
      <c r="M1127" s="321"/>
      <c r="N1127" s="321"/>
      <c r="O1127" s="321"/>
      <c r="P1127" s="321"/>
      <c r="Q1127" s="321"/>
      <c r="R1127" s="305">
        <f t="shared" si="1086"/>
        <v>0</v>
      </c>
      <c r="S1127" s="321"/>
      <c r="T1127" s="321"/>
      <c r="U1127" s="321"/>
      <c r="V1127" s="321"/>
      <c r="W1127" s="321"/>
      <c r="X1127" s="321"/>
      <c r="Y1127" s="321"/>
      <c r="Z1127" s="321"/>
      <c r="AA1127" s="322">
        <f t="shared" si="1088"/>
        <v>0</v>
      </c>
      <c r="AB1127" s="322">
        <f t="shared" si="1087"/>
        <v>0</v>
      </c>
      <c r="AC1127" s="37" t="e">
        <f t="shared" si="1084"/>
        <v>#DIV/0!</v>
      </c>
    </row>
    <row r="1128" spans="1:29" ht="28.5" hidden="1" x14ac:dyDescent="0.2">
      <c r="B1128" s="100" t="s">
        <v>1842</v>
      </c>
      <c r="C1128" s="101" t="s">
        <v>1843</v>
      </c>
      <c r="D1128" s="321">
        <v>0</v>
      </c>
      <c r="E1128" s="387">
        <f>SUM('ADICIONES  2018'!C1128:E1128)</f>
        <v>0</v>
      </c>
      <c r="F1128" s="321"/>
      <c r="G1128" s="321"/>
      <c r="H1128" s="321"/>
      <c r="I1128" s="321"/>
      <c r="J1128" s="321"/>
      <c r="K1128" s="305">
        <f t="shared" si="1085"/>
        <v>0</v>
      </c>
      <c r="L1128" s="321"/>
      <c r="M1128" s="321"/>
      <c r="N1128" s="321"/>
      <c r="O1128" s="321"/>
      <c r="P1128" s="321"/>
      <c r="Q1128" s="321"/>
      <c r="R1128" s="305">
        <f t="shared" si="1086"/>
        <v>0</v>
      </c>
      <c r="S1128" s="321"/>
      <c r="T1128" s="321"/>
      <c r="U1128" s="321"/>
      <c r="V1128" s="321"/>
      <c r="W1128" s="321"/>
      <c r="X1128" s="321"/>
      <c r="Y1128" s="321"/>
      <c r="Z1128" s="321"/>
      <c r="AA1128" s="322">
        <f t="shared" si="1088"/>
        <v>0</v>
      </c>
      <c r="AB1128" s="322">
        <f t="shared" si="1087"/>
        <v>0</v>
      </c>
      <c r="AC1128" s="37" t="e">
        <f t="shared" si="1084"/>
        <v>#DIV/0!</v>
      </c>
    </row>
    <row r="1129" spans="1:29" ht="28.5" hidden="1" x14ac:dyDescent="0.2">
      <c r="B1129" s="100" t="s">
        <v>1844</v>
      </c>
      <c r="C1129" s="101" t="s">
        <v>1845</v>
      </c>
      <c r="D1129" s="321">
        <v>0</v>
      </c>
      <c r="E1129" s="387">
        <f>SUM('ADICIONES  2018'!C1129:E1129)</f>
        <v>0</v>
      </c>
      <c r="F1129" s="321"/>
      <c r="G1129" s="321"/>
      <c r="H1129" s="321"/>
      <c r="I1129" s="321"/>
      <c r="J1129" s="321"/>
      <c r="K1129" s="305">
        <f t="shared" si="1085"/>
        <v>0</v>
      </c>
      <c r="L1129" s="321"/>
      <c r="M1129" s="321"/>
      <c r="N1129" s="321"/>
      <c r="O1129" s="321"/>
      <c r="P1129" s="321"/>
      <c r="Q1129" s="321"/>
      <c r="R1129" s="305">
        <f t="shared" si="1086"/>
        <v>0</v>
      </c>
      <c r="S1129" s="321"/>
      <c r="T1129" s="321"/>
      <c r="U1129" s="321"/>
      <c r="V1129" s="321"/>
      <c r="W1129" s="321"/>
      <c r="X1129" s="321"/>
      <c r="Y1129" s="321"/>
      <c r="Z1129" s="321"/>
      <c r="AA1129" s="322">
        <f t="shared" si="1088"/>
        <v>0</v>
      </c>
      <c r="AB1129" s="322">
        <f t="shared" si="1087"/>
        <v>0</v>
      </c>
      <c r="AC1129" s="37" t="e">
        <f t="shared" si="1084"/>
        <v>#DIV/0!</v>
      </c>
    </row>
    <row r="1130" spans="1:29" ht="28.5" hidden="1" x14ac:dyDescent="0.2">
      <c r="B1130" s="100" t="s">
        <v>1844</v>
      </c>
      <c r="C1130" s="101" t="s">
        <v>1843</v>
      </c>
      <c r="D1130" s="321">
        <v>0</v>
      </c>
      <c r="E1130" s="387">
        <f>SUM('ADICIONES  2018'!C1130:E1130)</f>
        <v>0</v>
      </c>
      <c r="F1130" s="321"/>
      <c r="G1130" s="321"/>
      <c r="H1130" s="321"/>
      <c r="I1130" s="321"/>
      <c r="J1130" s="321"/>
      <c r="K1130" s="305">
        <f t="shared" si="1085"/>
        <v>0</v>
      </c>
      <c r="L1130" s="321"/>
      <c r="M1130" s="321"/>
      <c r="N1130" s="321"/>
      <c r="O1130" s="321"/>
      <c r="P1130" s="321"/>
      <c r="Q1130" s="321"/>
      <c r="R1130" s="305">
        <f t="shared" si="1086"/>
        <v>0</v>
      </c>
      <c r="S1130" s="321"/>
      <c r="T1130" s="321"/>
      <c r="U1130" s="321"/>
      <c r="V1130" s="321"/>
      <c r="W1130" s="321"/>
      <c r="X1130" s="321"/>
      <c r="Y1130" s="321"/>
      <c r="Z1130" s="321"/>
      <c r="AA1130" s="322">
        <f t="shared" si="1088"/>
        <v>0</v>
      </c>
      <c r="AB1130" s="322">
        <f t="shared" si="1087"/>
        <v>0</v>
      </c>
      <c r="AC1130" s="37" t="e">
        <f t="shared" si="1084"/>
        <v>#DIV/0!</v>
      </c>
    </row>
    <row r="1131" spans="1:29" ht="28.5" hidden="1" x14ac:dyDescent="0.2">
      <c r="B1131" s="100" t="s">
        <v>1844</v>
      </c>
      <c r="C1131" s="101" t="s">
        <v>1843</v>
      </c>
      <c r="D1131" s="321">
        <v>0</v>
      </c>
      <c r="E1131" s="387">
        <f>SUM('ADICIONES  2018'!C1131:E1131)</f>
        <v>0</v>
      </c>
      <c r="F1131" s="321"/>
      <c r="G1131" s="321"/>
      <c r="H1131" s="321"/>
      <c r="I1131" s="321"/>
      <c r="J1131" s="321"/>
      <c r="K1131" s="305">
        <f t="shared" si="1085"/>
        <v>0</v>
      </c>
      <c r="L1131" s="321"/>
      <c r="M1131" s="321"/>
      <c r="N1131" s="321"/>
      <c r="O1131" s="321"/>
      <c r="P1131" s="321"/>
      <c r="Q1131" s="321"/>
      <c r="R1131" s="305">
        <f t="shared" si="1086"/>
        <v>0</v>
      </c>
      <c r="S1131" s="321"/>
      <c r="T1131" s="321"/>
      <c r="U1131" s="321"/>
      <c r="V1131" s="321"/>
      <c r="W1131" s="321"/>
      <c r="X1131" s="321"/>
      <c r="Y1131" s="321"/>
      <c r="Z1131" s="321"/>
      <c r="AA1131" s="322">
        <f t="shared" si="1088"/>
        <v>0</v>
      </c>
      <c r="AB1131" s="322">
        <f t="shared" si="1087"/>
        <v>0</v>
      </c>
      <c r="AC1131" s="37" t="e">
        <f t="shared" si="1084"/>
        <v>#DIV/0!</v>
      </c>
    </row>
    <row r="1132" spans="1:29" ht="28.5" hidden="1" x14ac:dyDescent="0.2">
      <c r="B1132" s="100" t="s">
        <v>1846</v>
      </c>
      <c r="C1132" s="101" t="s">
        <v>1847</v>
      </c>
      <c r="D1132" s="321">
        <v>0</v>
      </c>
      <c r="E1132" s="387">
        <f>SUM('ADICIONES  2018'!C1132:E1132)</f>
        <v>0</v>
      </c>
      <c r="F1132" s="321"/>
      <c r="G1132" s="321"/>
      <c r="H1132" s="321"/>
      <c r="I1132" s="321"/>
      <c r="J1132" s="321"/>
      <c r="K1132" s="305">
        <f t="shared" si="1085"/>
        <v>0</v>
      </c>
      <c r="L1132" s="321"/>
      <c r="M1132" s="321"/>
      <c r="N1132" s="321"/>
      <c r="O1132" s="321"/>
      <c r="P1132" s="321"/>
      <c r="Q1132" s="321"/>
      <c r="R1132" s="305">
        <f t="shared" si="1086"/>
        <v>0</v>
      </c>
      <c r="S1132" s="321"/>
      <c r="T1132" s="321"/>
      <c r="U1132" s="321"/>
      <c r="V1132" s="321"/>
      <c r="W1132" s="321"/>
      <c r="X1132" s="321"/>
      <c r="Y1132" s="321"/>
      <c r="Z1132" s="321"/>
      <c r="AA1132" s="322">
        <f t="shared" si="1088"/>
        <v>0</v>
      </c>
      <c r="AB1132" s="322">
        <f t="shared" si="1087"/>
        <v>0</v>
      </c>
      <c r="AC1132" s="37" t="e">
        <f t="shared" si="1084"/>
        <v>#DIV/0!</v>
      </c>
    </row>
    <row r="1133" spans="1:29" hidden="1" x14ac:dyDescent="0.2">
      <c r="B1133" s="100" t="s">
        <v>1848</v>
      </c>
      <c r="C1133" s="101" t="s">
        <v>1797</v>
      </c>
      <c r="D1133" s="321">
        <v>0</v>
      </c>
      <c r="E1133" s="387">
        <f>SUM('ADICIONES  2018'!C1133:E1133)</f>
        <v>0</v>
      </c>
      <c r="F1133" s="321"/>
      <c r="G1133" s="321"/>
      <c r="H1133" s="321"/>
      <c r="I1133" s="321"/>
      <c r="J1133" s="321"/>
      <c r="K1133" s="305">
        <f t="shared" si="1085"/>
        <v>0</v>
      </c>
      <c r="L1133" s="321"/>
      <c r="M1133" s="321"/>
      <c r="N1133" s="321"/>
      <c r="O1133" s="321"/>
      <c r="P1133" s="321"/>
      <c r="Q1133" s="321"/>
      <c r="R1133" s="305">
        <f t="shared" si="1086"/>
        <v>0</v>
      </c>
      <c r="S1133" s="321"/>
      <c r="T1133" s="321"/>
      <c r="U1133" s="321"/>
      <c r="V1133" s="321"/>
      <c r="W1133" s="321"/>
      <c r="X1133" s="321"/>
      <c r="Y1133" s="321"/>
      <c r="Z1133" s="321"/>
      <c r="AA1133" s="322">
        <f t="shared" si="1088"/>
        <v>0</v>
      </c>
      <c r="AB1133" s="322">
        <f t="shared" si="1087"/>
        <v>0</v>
      </c>
      <c r="AC1133" s="37" t="e">
        <f t="shared" ref="AC1133:AC1192" si="1089">+AB1133/K1133</f>
        <v>#DIV/0!</v>
      </c>
    </row>
    <row r="1134" spans="1:29" hidden="1" x14ac:dyDescent="0.2">
      <c r="B1134" s="100" t="s">
        <v>1848</v>
      </c>
      <c r="C1134" s="101" t="s">
        <v>1797</v>
      </c>
      <c r="D1134" s="321">
        <v>0</v>
      </c>
      <c r="E1134" s="387">
        <f>SUM('ADICIONES  2018'!C1134:E1134)</f>
        <v>0</v>
      </c>
      <c r="F1134" s="321"/>
      <c r="G1134" s="321"/>
      <c r="H1134" s="321"/>
      <c r="I1134" s="321"/>
      <c r="J1134" s="321"/>
      <c r="K1134" s="305">
        <f t="shared" si="1085"/>
        <v>0</v>
      </c>
      <c r="L1134" s="321"/>
      <c r="M1134" s="321"/>
      <c r="N1134" s="321"/>
      <c r="O1134" s="321"/>
      <c r="P1134" s="321"/>
      <c r="Q1134" s="321"/>
      <c r="R1134" s="305">
        <f t="shared" si="1086"/>
        <v>0</v>
      </c>
      <c r="S1134" s="321"/>
      <c r="T1134" s="321"/>
      <c r="U1134" s="321"/>
      <c r="V1134" s="321"/>
      <c r="W1134" s="321"/>
      <c r="X1134" s="321"/>
      <c r="Y1134" s="321"/>
      <c r="Z1134" s="321"/>
      <c r="AA1134" s="322">
        <f t="shared" si="1088"/>
        <v>0</v>
      </c>
      <c r="AB1134" s="322">
        <f t="shared" si="1087"/>
        <v>0</v>
      </c>
      <c r="AC1134" s="37" t="e">
        <f t="shared" si="1089"/>
        <v>#DIV/0!</v>
      </c>
    </row>
    <row r="1135" spans="1:29" hidden="1" x14ac:dyDescent="0.2">
      <c r="B1135" s="100" t="s">
        <v>1849</v>
      </c>
      <c r="C1135" s="101" t="s">
        <v>1002</v>
      </c>
      <c r="D1135" s="321">
        <v>0</v>
      </c>
      <c r="E1135" s="387">
        <f>SUM('ADICIONES  2018'!C1135:E1135)</f>
        <v>0</v>
      </c>
      <c r="F1135" s="321"/>
      <c r="G1135" s="321"/>
      <c r="H1135" s="321"/>
      <c r="I1135" s="321"/>
      <c r="J1135" s="321"/>
      <c r="K1135" s="305">
        <f t="shared" si="1085"/>
        <v>0</v>
      </c>
      <c r="L1135" s="321"/>
      <c r="M1135" s="321"/>
      <c r="N1135" s="321"/>
      <c r="O1135" s="321"/>
      <c r="P1135" s="321"/>
      <c r="Q1135" s="321"/>
      <c r="R1135" s="305">
        <f t="shared" si="1086"/>
        <v>0</v>
      </c>
      <c r="S1135" s="321"/>
      <c r="T1135" s="321"/>
      <c r="U1135" s="321"/>
      <c r="V1135" s="321"/>
      <c r="W1135" s="321"/>
      <c r="X1135" s="321"/>
      <c r="Y1135" s="321"/>
      <c r="Z1135" s="321"/>
      <c r="AA1135" s="322">
        <f t="shared" si="1088"/>
        <v>0</v>
      </c>
      <c r="AB1135" s="322">
        <f t="shared" si="1087"/>
        <v>0</v>
      </c>
      <c r="AC1135" s="37" t="e">
        <f t="shared" si="1089"/>
        <v>#DIV/0!</v>
      </c>
    </row>
    <row r="1136" spans="1:29" hidden="1" x14ac:dyDescent="0.2">
      <c r="B1136" s="100" t="s">
        <v>1849</v>
      </c>
      <c r="C1136" s="101" t="s">
        <v>1002</v>
      </c>
      <c r="D1136" s="321">
        <v>0</v>
      </c>
      <c r="E1136" s="387">
        <f>SUM('ADICIONES  2018'!C1136:E1136)</f>
        <v>0</v>
      </c>
      <c r="F1136" s="321"/>
      <c r="G1136" s="321"/>
      <c r="H1136" s="321"/>
      <c r="I1136" s="321"/>
      <c r="J1136" s="321"/>
      <c r="K1136" s="305">
        <f t="shared" si="1085"/>
        <v>0</v>
      </c>
      <c r="L1136" s="321"/>
      <c r="M1136" s="321"/>
      <c r="N1136" s="321"/>
      <c r="O1136" s="321"/>
      <c r="P1136" s="321"/>
      <c r="Q1136" s="321"/>
      <c r="R1136" s="305">
        <f t="shared" si="1086"/>
        <v>0</v>
      </c>
      <c r="S1136" s="321"/>
      <c r="T1136" s="321"/>
      <c r="U1136" s="321"/>
      <c r="V1136" s="321"/>
      <c r="W1136" s="321"/>
      <c r="X1136" s="321"/>
      <c r="Y1136" s="321"/>
      <c r="Z1136" s="321"/>
      <c r="AA1136" s="322">
        <f t="shared" si="1088"/>
        <v>0</v>
      </c>
      <c r="AB1136" s="322">
        <f t="shared" si="1087"/>
        <v>0</v>
      </c>
      <c r="AC1136" s="37" t="e">
        <f t="shared" si="1089"/>
        <v>#DIV/0!</v>
      </c>
    </row>
    <row r="1137" spans="2:29" hidden="1" x14ac:dyDescent="0.2">
      <c r="B1137" s="100" t="s">
        <v>1849</v>
      </c>
      <c r="C1137" s="101" t="s">
        <v>1002</v>
      </c>
      <c r="D1137" s="321">
        <v>0</v>
      </c>
      <c r="E1137" s="387">
        <f>SUM('ADICIONES  2018'!C1137:E1137)</f>
        <v>0</v>
      </c>
      <c r="F1137" s="321"/>
      <c r="G1137" s="321"/>
      <c r="H1137" s="321"/>
      <c r="I1137" s="321"/>
      <c r="J1137" s="321"/>
      <c r="K1137" s="305">
        <f t="shared" si="1085"/>
        <v>0</v>
      </c>
      <c r="L1137" s="321"/>
      <c r="M1137" s="321"/>
      <c r="N1137" s="321"/>
      <c r="O1137" s="321"/>
      <c r="P1137" s="321"/>
      <c r="Q1137" s="321"/>
      <c r="R1137" s="305">
        <f t="shared" si="1086"/>
        <v>0</v>
      </c>
      <c r="S1137" s="321"/>
      <c r="T1137" s="321"/>
      <c r="U1137" s="321"/>
      <c r="V1137" s="321"/>
      <c r="W1137" s="321"/>
      <c r="X1137" s="321"/>
      <c r="Y1137" s="321"/>
      <c r="Z1137" s="321"/>
      <c r="AA1137" s="322">
        <f t="shared" si="1088"/>
        <v>0</v>
      </c>
      <c r="AB1137" s="322">
        <f t="shared" si="1087"/>
        <v>0</v>
      </c>
      <c r="AC1137" s="37" t="e">
        <f t="shared" si="1089"/>
        <v>#DIV/0!</v>
      </c>
    </row>
    <row r="1138" spans="2:29" hidden="1" x14ac:dyDescent="0.2">
      <c r="B1138" s="100" t="s">
        <v>1849</v>
      </c>
      <c r="C1138" s="101" t="s">
        <v>1002</v>
      </c>
      <c r="D1138" s="321">
        <v>0</v>
      </c>
      <c r="E1138" s="387">
        <f>SUM('ADICIONES  2018'!C1138:E1138)</f>
        <v>0</v>
      </c>
      <c r="F1138" s="321"/>
      <c r="G1138" s="321"/>
      <c r="H1138" s="321"/>
      <c r="I1138" s="321"/>
      <c r="J1138" s="321"/>
      <c r="K1138" s="305">
        <f t="shared" si="1085"/>
        <v>0</v>
      </c>
      <c r="L1138" s="321"/>
      <c r="M1138" s="321"/>
      <c r="N1138" s="321"/>
      <c r="O1138" s="321"/>
      <c r="P1138" s="321"/>
      <c r="Q1138" s="321"/>
      <c r="R1138" s="305">
        <f t="shared" si="1086"/>
        <v>0</v>
      </c>
      <c r="S1138" s="321"/>
      <c r="T1138" s="321"/>
      <c r="U1138" s="321"/>
      <c r="V1138" s="321"/>
      <c r="W1138" s="321"/>
      <c r="X1138" s="321"/>
      <c r="Y1138" s="321"/>
      <c r="Z1138" s="321"/>
      <c r="AA1138" s="322">
        <f t="shared" si="1088"/>
        <v>0</v>
      </c>
      <c r="AB1138" s="322">
        <f t="shared" si="1087"/>
        <v>0</v>
      </c>
      <c r="AC1138" s="37" t="e">
        <f t="shared" si="1089"/>
        <v>#DIV/0!</v>
      </c>
    </row>
    <row r="1139" spans="2:29" hidden="1" x14ac:dyDescent="0.2">
      <c r="B1139" s="100" t="s">
        <v>1849</v>
      </c>
      <c r="C1139" s="101" t="s">
        <v>1002</v>
      </c>
      <c r="D1139" s="321">
        <v>0</v>
      </c>
      <c r="E1139" s="387">
        <f>SUM('ADICIONES  2018'!C1139:E1139)</f>
        <v>0</v>
      </c>
      <c r="F1139" s="321"/>
      <c r="G1139" s="321"/>
      <c r="H1139" s="321"/>
      <c r="I1139" s="321"/>
      <c r="J1139" s="321"/>
      <c r="K1139" s="305">
        <f t="shared" si="1085"/>
        <v>0</v>
      </c>
      <c r="L1139" s="321"/>
      <c r="M1139" s="321"/>
      <c r="N1139" s="321"/>
      <c r="O1139" s="321"/>
      <c r="P1139" s="321"/>
      <c r="Q1139" s="321"/>
      <c r="R1139" s="305">
        <f t="shared" si="1086"/>
        <v>0</v>
      </c>
      <c r="S1139" s="321"/>
      <c r="T1139" s="321"/>
      <c r="U1139" s="321"/>
      <c r="V1139" s="321"/>
      <c r="W1139" s="321"/>
      <c r="X1139" s="321"/>
      <c r="Y1139" s="321"/>
      <c r="Z1139" s="321"/>
      <c r="AA1139" s="322">
        <f t="shared" si="1088"/>
        <v>0</v>
      </c>
      <c r="AB1139" s="322">
        <f t="shared" si="1087"/>
        <v>0</v>
      </c>
      <c r="AC1139" s="37" t="e">
        <f t="shared" si="1089"/>
        <v>#DIV/0!</v>
      </c>
    </row>
    <row r="1140" spans="2:29" hidden="1" x14ac:dyDescent="0.2">
      <c r="B1140" s="100" t="s">
        <v>1849</v>
      </c>
      <c r="C1140" s="101" t="s">
        <v>1002</v>
      </c>
      <c r="D1140" s="321">
        <v>0</v>
      </c>
      <c r="E1140" s="387">
        <f>SUM('ADICIONES  2018'!C1140:E1140)</f>
        <v>0</v>
      </c>
      <c r="F1140" s="321"/>
      <c r="G1140" s="321"/>
      <c r="H1140" s="321"/>
      <c r="I1140" s="321"/>
      <c r="J1140" s="321"/>
      <c r="K1140" s="305">
        <f t="shared" si="1085"/>
        <v>0</v>
      </c>
      <c r="L1140" s="321"/>
      <c r="M1140" s="321"/>
      <c r="N1140" s="321"/>
      <c r="O1140" s="321"/>
      <c r="P1140" s="321"/>
      <c r="Q1140" s="321"/>
      <c r="R1140" s="305">
        <f t="shared" si="1086"/>
        <v>0</v>
      </c>
      <c r="S1140" s="321"/>
      <c r="T1140" s="321"/>
      <c r="U1140" s="321"/>
      <c r="V1140" s="321"/>
      <c r="W1140" s="321"/>
      <c r="X1140" s="321"/>
      <c r="Y1140" s="321"/>
      <c r="Z1140" s="321"/>
      <c r="AA1140" s="322">
        <f t="shared" si="1088"/>
        <v>0</v>
      </c>
      <c r="AB1140" s="322">
        <f t="shared" si="1087"/>
        <v>0</v>
      </c>
      <c r="AC1140" s="37" t="e">
        <f t="shared" si="1089"/>
        <v>#DIV/0!</v>
      </c>
    </row>
    <row r="1141" spans="2:29" hidden="1" x14ac:dyDescent="0.2">
      <c r="B1141" s="100" t="s">
        <v>1849</v>
      </c>
      <c r="C1141" s="101" t="s">
        <v>1002</v>
      </c>
      <c r="D1141" s="321">
        <v>0</v>
      </c>
      <c r="E1141" s="387">
        <f>SUM('ADICIONES  2018'!C1141:E1141)</f>
        <v>0</v>
      </c>
      <c r="F1141" s="321"/>
      <c r="G1141" s="321"/>
      <c r="H1141" s="321"/>
      <c r="I1141" s="321"/>
      <c r="J1141" s="321"/>
      <c r="K1141" s="305">
        <f t="shared" si="1085"/>
        <v>0</v>
      </c>
      <c r="L1141" s="321"/>
      <c r="M1141" s="321"/>
      <c r="N1141" s="321"/>
      <c r="O1141" s="321"/>
      <c r="P1141" s="321"/>
      <c r="Q1141" s="321"/>
      <c r="R1141" s="305">
        <f t="shared" si="1086"/>
        <v>0</v>
      </c>
      <c r="S1141" s="321"/>
      <c r="T1141" s="321"/>
      <c r="U1141" s="321"/>
      <c r="V1141" s="321"/>
      <c r="W1141" s="321"/>
      <c r="X1141" s="321"/>
      <c r="Y1141" s="321"/>
      <c r="Z1141" s="321"/>
      <c r="AA1141" s="322">
        <f t="shared" si="1088"/>
        <v>0</v>
      </c>
      <c r="AB1141" s="322">
        <f t="shared" si="1087"/>
        <v>0</v>
      </c>
      <c r="AC1141" s="37" t="e">
        <f t="shared" si="1089"/>
        <v>#DIV/0!</v>
      </c>
    </row>
    <row r="1142" spans="2:29" hidden="1" x14ac:dyDescent="0.2">
      <c r="B1142" s="100" t="s">
        <v>1849</v>
      </c>
      <c r="C1142" s="101" t="s">
        <v>1002</v>
      </c>
      <c r="D1142" s="321">
        <v>0</v>
      </c>
      <c r="E1142" s="387">
        <f>SUM('ADICIONES  2018'!C1142:E1142)</f>
        <v>0</v>
      </c>
      <c r="F1142" s="321"/>
      <c r="G1142" s="321"/>
      <c r="H1142" s="321"/>
      <c r="I1142" s="321"/>
      <c r="J1142" s="321"/>
      <c r="K1142" s="305">
        <f t="shared" si="1085"/>
        <v>0</v>
      </c>
      <c r="L1142" s="321"/>
      <c r="M1142" s="321"/>
      <c r="N1142" s="321"/>
      <c r="O1142" s="321"/>
      <c r="P1142" s="321"/>
      <c r="Q1142" s="321"/>
      <c r="R1142" s="305">
        <f t="shared" si="1086"/>
        <v>0</v>
      </c>
      <c r="S1142" s="321"/>
      <c r="T1142" s="321"/>
      <c r="U1142" s="321"/>
      <c r="V1142" s="321"/>
      <c r="W1142" s="321"/>
      <c r="X1142" s="321"/>
      <c r="Y1142" s="321"/>
      <c r="Z1142" s="321"/>
      <c r="AA1142" s="322">
        <f t="shared" si="1088"/>
        <v>0</v>
      </c>
      <c r="AB1142" s="322">
        <f t="shared" si="1087"/>
        <v>0</v>
      </c>
      <c r="AC1142" s="37" t="e">
        <f t="shared" si="1089"/>
        <v>#DIV/0!</v>
      </c>
    </row>
    <row r="1143" spans="2:29" hidden="1" x14ac:dyDescent="0.2">
      <c r="B1143" s="100" t="s">
        <v>1849</v>
      </c>
      <c r="C1143" s="101" t="s">
        <v>1002</v>
      </c>
      <c r="D1143" s="321">
        <v>0</v>
      </c>
      <c r="E1143" s="387">
        <f>SUM('ADICIONES  2018'!C1143:E1143)</f>
        <v>0</v>
      </c>
      <c r="F1143" s="321"/>
      <c r="G1143" s="321"/>
      <c r="H1143" s="321"/>
      <c r="I1143" s="321"/>
      <c r="J1143" s="321"/>
      <c r="K1143" s="305">
        <f t="shared" si="1085"/>
        <v>0</v>
      </c>
      <c r="L1143" s="321"/>
      <c r="M1143" s="321"/>
      <c r="N1143" s="321"/>
      <c r="O1143" s="321"/>
      <c r="P1143" s="321"/>
      <c r="Q1143" s="321"/>
      <c r="R1143" s="305">
        <f t="shared" si="1086"/>
        <v>0</v>
      </c>
      <c r="S1143" s="321"/>
      <c r="T1143" s="321"/>
      <c r="U1143" s="321"/>
      <c r="V1143" s="321"/>
      <c r="W1143" s="321"/>
      <c r="X1143" s="321"/>
      <c r="Y1143" s="321"/>
      <c r="Z1143" s="321"/>
      <c r="AA1143" s="322">
        <f t="shared" si="1088"/>
        <v>0</v>
      </c>
      <c r="AB1143" s="322">
        <f t="shared" si="1087"/>
        <v>0</v>
      </c>
      <c r="AC1143" s="37" t="e">
        <f t="shared" si="1089"/>
        <v>#DIV/0!</v>
      </c>
    </row>
    <row r="1144" spans="2:29" hidden="1" x14ac:dyDescent="0.2">
      <c r="B1144" s="100" t="s">
        <v>1850</v>
      </c>
      <c r="C1144" s="101" t="s">
        <v>1773</v>
      </c>
      <c r="D1144" s="321">
        <v>0</v>
      </c>
      <c r="E1144" s="387">
        <f>SUM('ADICIONES  2018'!C1144:E1144)</f>
        <v>0</v>
      </c>
      <c r="F1144" s="321"/>
      <c r="G1144" s="321"/>
      <c r="H1144" s="321"/>
      <c r="I1144" s="321"/>
      <c r="J1144" s="321"/>
      <c r="K1144" s="305">
        <f t="shared" si="1085"/>
        <v>0</v>
      </c>
      <c r="L1144" s="321"/>
      <c r="M1144" s="321"/>
      <c r="N1144" s="321"/>
      <c r="O1144" s="321"/>
      <c r="P1144" s="321"/>
      <c r="Q1144" s="321"/>
      <c r="R1144" s="305">
        <f t="shared" si="1086"/>
        <v>0</v>
      </c>
      <c r="S1144" s="321"/>
      <c r="T1144" s="321"/>
      <c r="U1144" s="321"/>
      <c r="V1144" s="321"/>
      <c r="W1144" s="321"/>
      <c r="X1144" s="321"/>
      <c r="Y1144" s="321"/>
      <c r="Z1144" s="321"/>
      <c r="AA1144" s="322">
        <f t="shared" si="1088"/>
        <v>0</v>
      </c>
      <c r="AB1144" s="322">
        <f t="shared" si="1087"/>
        <v>0</v>
      </c>
      <c r="AC1144" s="37" t="e">
        <f t="shared" si="1089"/>
        <v>#DIV/0!</v>
      </c>
    </row>
    <row r="1145" spans="2:29" hidden="1" x14ac:dyDescent="0.2">
      <c r="B1145" s="100" t="s">
        <v>1850</v>
      </c>
      <c r="C1145" s="101" t="s">
        <v>1773</v>
      </c>
      <c r="D1145" s="321">
        <v>0</v>
      </c>
      <c r="E1145" s="387">
        <f>SUM('ADICIONES  2018'!C1145:E1145)</f>
        <v>0</v>
      </c>
      <c r="F1145" s="321"/>
      <c r="G1145" s="321"/>
      <c r="H1145" s="321"/>
      <c r="I1145" s="321"/>
      <c r="J1145" s="321"/>
      <c r="K1145" s="305">
        <f t="shared" ref="K1145:K1192" si="1090">+D1145+E1145-F1145+G1145-H1145</f>
        <v>0</v>
      </c>
      <c r="L1145" s="321"/>
      <c r="M1145" s="321"/>
      <c r="N1145" s="321"/>
      <c r="O1145" s="321"/>
      <c r="P1145" s="321"/>
      <c r="Q1145" s="321"/>
      <c r="R1145" s="305">
        <f t="shared" si="1086"/>
        <v>0</v>
      </c>
      <c r="S1145" s="321"/>
      <c r="T1145" s="321"/>
      <c r="U1145" s="321"/>
      <c r="V1145" s="321"/>
      <c r="W1145" s="321"/>
      <c r="X1145" s="321"/>
      <c r="Y1145" s="321"/>
      <c r="Z1145" s="321"/>
      <c r="AA1145" s="322">
        <f t="shared" si="1088"/>
        <v>0</v>
      </c>
      <c r="AB1145" s="322">
        <f t="shared" si="1087"/>
        <v>0</v>
      </c>
      <c r="AC1145" s="37" t="e">
        <f t="shared" si="1089"/>
        <v>#DIV/0!</v>
      </c>
    </row>
    <row r="1146" spans="2:29" hidden="1" x14ac:dyDescent="0.2">
      <c r="B1146" s="100" t="s">
        <v>1850</v>
      </c>
      <c r="C1146" s="101" t="s">
        <v>1773</v>
      </c>
      <c r="D1146" s="321">
        <v>0</v>
      </c>
      <c r="E1146" s="387">
        <f>SUM('ADICIONES  2018'!C1146:E1146)</f>
        <v>0</v>
      </c>
      <c r="F1146" s="321"/>
      <c r="G1146" s="321"/>
      <c r="H1146" s="321"/>
      <c r="I1146" s="321"/>
      <c r="J1146" s="321"/>
      <c r="K1146" s="305">
        <f t="shared" si="1090"/>
        <v>0</v>
      </c>
      <c r="L1146" s="321"/>
      <c r="M1146" s="321"/>
      <c r="N1146" s="321"/>
      <c r="O1146" s="321"/>
      <c r="P1146" s="321"/>
      <c r="Q1146" s="321"/>
      <c r="R1146" s="305">
        <f t="shared" si="1086"/>
        <v>0</v>
      </c>
      <c r="S1146" s="321"/>
      <c r="T1146" s="321"/>
      <c r="U1146" s="321"/>
      <c r="V1146" s="321"/>
      <c r="W1146" s="321"/>
      <c r="X1146" s="321"/>
      <c r="Y1146" s="321"/>
      <c r="Z1146" s="321"/>
      <c r="AA1146" s="322">
        <f t="shared" si="1088"/>
        <v>0</v>
      </c>
      <c r="AB1146" s="322">
        <f t="shared" si="1087"/>
        <v>0</v>
      </c>
      <c r="AC1146" s="37" t="e">
        <f t="shared" si="1089"/>
        <v>#DIV/0!</v>
      </c>
    </row>
    <row r="1147" spans="2:29" hidden="1" x14ac:dyDescent="0.2">
      <c r="B1147" s="100" t="s">
        <v>1850</v>
      </c>
      <c r="C1147" s="101" t="s">
        <v>1773</v>
      </c>
      <c r="D1147" s="321">
        <v>0</v>
      </c>
      <c r="E1147" s="387">
        <f>SUM('ADICIONES  2018'!C1147:E1147)</f>
        <v>0</v>
      </c>
      <c r="F1147" s="321"/>
      <c r="G1147" s="321"/>
      <c r="H1147" s="321"/>
      <c r="I1147" s="321"/>
      <c r="J1147" s="321"/>
      <c r="K1147" s="305">
        <f t="shared" si="1090"/>
        <v>0</v>
      </c>
      <c r="L1147" s="321"/>
      <c r="M1147" s="321"/>
      <c r="N1147" s="321"/>
      <c r="O1147" s="321"/>
      <c r="P1147" s="321"/>
      <c r="Q1147" s="321"/>
      <c r="R1147" s="305">
        <f t="shared" ref="R1147:R1192" si="1091">SUM(L1147:Q1147)</f>
        <v>0</v>
      </c>
      <c r="S1147" s="321"/>
      <c r="T1147" s="321"/>
      <c r="U1147" s="321"/>
      <c r="V1147" s="321"/>
      <c r="W1147" s="321"/>
      <c r="X1147" s="321"/>
      <c r="Y1147" s="321"/>
      <c r="Z1147" s="321"/>
      <c r="AA1147" s="322">
        <f t="shared" si="1088"/>
        <v>0</v>
      </c>
      <c r="AB1147" s="322">
        <f t="shared" ref="AB1147:AB1192" si="1092">+AA1147+R1147</f>
        <v>0</v>
      </c>
      <c r="AC1147" s="37" t="e">
        <f t="shared" si="1089"/>
        <v>#DIV/0!</v>
      </c>
    </row>
    <row r="1148" spans="2:29" hidden="1" x14ac:dyDescent="0.2">
      <c r="B1148" s="100" t="s">
        <v>1850</v>
      </c>
      <c r="C1148" s="101" t="s">
        <v>1773</v>
      </c>
      <c r="D1148" s="321">
        <v>0</v>
      </c>
      <c r="E1148" s="387">
        <f>SUM('ADICIONES  2018'!C1148:E1148)</f>
        <v>0</v>
      </c>
      <c r="F1148" s="321"/>
      <c r="G1148" s="321"/>
      <c r="H1148" s="321"/>
      <c r="I1148" s="321"/>
      <c r="J1148" s="321"/>
      <c r="K1148" s="305">
        <f t="shared" si="1090"/>
        <v>0</v>
      </c>
      <c r="L1148" s="321"/>
      <c r="M1148" s="321"/>
      <c r="N1148" s="321"/>
      <c r="O1148" s="321"/>
      <c r="P1148" s="321"/>
      <c r="Q1148" s="321"/>
      <c r="R1148" s="305">
        <f t="shared" si="1091"/>
        <v>0</v>
      </c>
      <c r="S1148" s="321"/>
      <c r="T1148" s="321"/>
      <c r="U1148" s="321"/>
      <c r="V1148" s="321"/>
      <c r="W1148" s="321"/>
      <c r="X1148" s="321"/>
      <c r="Y1148" s="321"/>
      <c r="Z1148" s="321"/>
      <c r="AA1148" s="322">
        <f t="shared" si="1088"/>
        <v>0</v>
      </c>
      <c r="AB1148" s="322">
        <f t="shared" si="1092"/>
        <v>0</v>
      </c>
      <c r="AC1148" s="37" t="e">
        <f t="shared" si="1089"/>
        <v>#DIV/0!</v>
      </c>
    </row>
    <row r="1149" spans="2:29" hidden="1" x14ac:dyDescent="0.2">
      <c r="B1149" s="100" t="s">
        <v>1850</v>
      </c>
      <c r="C1149" s="101" t="s">
        <v>1773</v>
      </c>
      <c r="D1149" s="321">
        <v>0</v>
      </c>
      <c r="E1149" s="387">
        <f>SUM('ADICIONES  2018'!C1149:E1149)</f>
        <v>0</v>
      </c>
      <c r="F1149" s="321"/>
      <c r="G1149" s="321"/>
      <c r="H1149" s="321"/>
      <c r="I1149" s="321"/>
      <c r="J1149" s="321"/>
      <c r="K1149" s="305">
        <f t="shared" si="1090"/>
        <v>0</v>
      </c>
      <c r="L1149" s="321"/>
      <c r="M1149" s="321"/>
      <c r="N1149" s="321"/>
      <c r="O1149" s="321"/>
      <c r="P1149" s="321"/>
      <c r="Q1149" s="321"/>
      <c r="R1149" s="305">
        <f t="shared" si="1091"/>
        <v>0</v>
      </c>
      <c r="S1149" s="321"/>
      <c r="T1149" s="321"/>
      <c r="U1149" s="321"/>
      <c r="V1149" s="321"/>
      <c r="W1149" s="321"/>
      <c r="X1149" s="321"/>
      <c r="Y1149" s="321"/>
      <c r="Z1149" s="321"/>
      <c r="AA1149" s="322">
        <f t="shared" si="1088"/>
        <v>0</v>
      </c>
      <c r="AB1149" s="322">
        <f t="shared" si="1092"/>
        <v>0</v>
      </c>
      <c r="AC1149" s="37" t="e">
        <f t="shared" si="1089"/>
        <v>#DIV/0!</v>
      </c>
    </row>
    <row r="1150" spans="2:29" hidden="1" x14ac:dyDescent="0.2">
      <c r="B1150" s="100" t="s">
        <v>1850</v>
      </c>
      <c r="C1150" s="101" t="s">
        <v>1773</v>
      </c>
      <c r="D1150" s="321">
        <v>0</v>
      </c>
      <c r="E1150" s="387">
        <f>SUM('ADICIONES  2018'!C1150:E1150)</f>
        <v>0</v>
      </c>
      <c r="F1150" s="321"/>
      <c r="G1150" s="321"/>
      <c r="H1150" s="321"/>
      <c r="I1150" s="321"/>
      <c r="J1150" s="321"/>
      <c r="K1150" s="305">
        <f t="shared" si="1090"/>
        <v>0</v>
      </c>
      <c r="L1150" s="321"/>
      <c r="M1150" s="321"/>
      <c r="N1150" s="321"/>
      <c r="O1150" s="321"/>
      <c r="P1150" s="321"/>
      <c r="Q1150" s="321"/>
      <c r="R1150" s="305">
        <f t="shared" si="1091"/>
        <v>0</v>
      </c>
      <c r="S1150" s="321"/>
      <c r="T1150" s="321"/>
      <c r="U1150" s="321"/>
      <c r="V1150" s="321"/>
      <c r="W1150" s="321"/>
      <c r="X1150" s="321"/>
      <c r="Y1150" s="321"/>
      <c r="Z1150" s="321"/>
      <c r="AA1150" s="322">
        <f t="shared" si="1088"/>
        <v>0</v>
      </c>
      <c r="AB1150" s="322">
        <f t="shared" si="1092"/>
        <v>0</v>
      </c>
      <c r="AC1150" s="37" t="e">
        <f t="shared" si="1089"/>
        <v>#DIV/0!</v>
      </c>
    </row>
    <row r="1151" spans="2:29" hidden="1" x14ac:dyDescent="0.2">
      <c r="B1151" s="100" t="s">
        <v>1850</v>
      </c>
      <c r="C1151" s="101" t="s">
        <v>1773</v>
      </c>
      <c r="D1151" s="321">
        <v>0</v>
      </c>
      <c r="E1151" s="387">
        <f>SUM('ADICIONES  2018'!C1151:E1151)</f>
        <v>0</v>
      </c>
      <c r="F1151" s="321"/>
      <c r="G1151" s="321"/>
      <c r="H1151" s="321"/>
      <c r="I1151" s="321"/>
      <c r="J1151" s="321"/>
      <c r="K1151" s="305">
        <f t="shared" si="1090"/>
        <v>0</v>
      </c>
      <c r="L1151" s="321"/>
      <c r="M1151" s="321"/>
      <c r="N1151" s="321"/>
      <c r="O1151" s="321"/>
      <c r="P1151" s="321"/>
      <c r="Q1151" s="321"/>
      <c r="R1151" s="305">
        <f t="shared" si="1091"/>
        <v>0</v>
      </c>
      <c r="S1151" s="321"/>
      <c r="T1151" s="321"/>
      <c r="U1151" s="321"/>
      <c r="V1151" s="321"/>
      <c r="W1151" s="321"/>
      <c r="X1151" s="321"/>
      <c r="Y1151" s="321"/>
      <c r="Z1151" s="321"/>
      <c r="AA1151" s="322">
        <f t="shared" si="1088"/>
        <v>0</v>
      </c>
      <c r="AB1151" s="322">
        <f t="shared" si="1092"/>
        <v>0</v>
      </c>
      <c r="AC1151" s="37" t="e">
        <f t="shared" si="1089"/>
        <v>#DIV/0!</v>
      </c>
    </row>
    <row r="1152" spans="2:29" hidden="1" x14ac:dyDescent="0.2">
      <c r="B1152" s="100" t="s">
        <v>1850</v>
      </c>
      <c r="C1152" s="101" t="s">
        <v>1773</v>
      </c>
      <c r="D1152" s="321">
        <v>0</v>
      </c>
      <c r="E1152" s="387">
        <f>SUM('ADICIONES  2018'!C1152:E1152)</f>
        <v>0</v>
      </c>
      <c r="F1152" s="321"/>
      <c r="G1152" s="321"/>
      <c r="H1152" s="321"/>
      <c r="I1152" s="321"/>
      <c r="J1152" s="321"/>
      <c r="K1152" s="305">
        <f t="shared" si="1090"/>
        <v>0</v>
      </c>
      <c r="L1152" s="321"/>
      <c r="M1152" s="321"/>
      <c r="N1152" s="321"/>
      <c r="O1152" s="321"/>
      <c r="P1152" s="321"/>
      <c r="Q1152" s="321"/>
      <c r="R1152" s="305">
        <f t="shared" si="1091"/>
        <v>0</v>
      </c>
      <c r="S1152" s="321"/>
      <c r="T1152" s="321"/>
      <c r="U1152" s="321"/>
      <c r="V1152" s="321"/>
      <c r="W1152" s="321"/>
      <c r="X1152" s="321"/>
      <c r="Y1152" s="321"/>
      <c r="Z1152" s="321"/>
      <c r="AA1152" s="322">
        <f t="shared" si="1088"/>
        <v>0</v>
      </c>
      <c r="AB1152" s="322">
        <f t="shared" si="1092"/>
        <v>0</v>
      </c>
      <c r="AC1152" s="37" t="e">
        <f t="shared" si="1089"/>
        <v>#DIV/0!</v>
      </c>
    </row>
    <row r="1153" spans="1:29" hidden="1" x14ac:dyDescent="0.2">
      <c r="B1153" s="100" t="s">
        <v>1850</v>
      </c>
      <c r="C1153" s="101" t="s">
        <v>1773</v>
      </c>
      <c r="D1153" s="321">
        <v>0</v>
      </c>
      <c r="E1153" s="387">
        <f>SUM('ADICIONES  2018'!C1153:E1153)</f>
        <v>0</v>
      </c>
      <c r="F1153" s="321"/>
      <c r="G1153" s="321"/>
      <c r="H1153" s="321"/>
      <c r="I1153" s="321"/>
      <c r="J1153" s="321"/>
      <c r="K1153" s="305">
        <f t="shared" si="1090"/>
        <v>0</v>
      </c>
      <c r="L1153" s="321"/>
      <c r="M1153" s="321"/>
      <c r="N1153" s="321"/>
      <c r="O1153" s="321"/>
      <c r="P1153" s="321"/>
      <c r="Q1153" s="321"/>
      <c r="R1153" s="305">
        <f t="shared" si="1091"/>
        <v>0</v>
      </c>
      <c r="S1153" s="321"/>
      <c r="T1153" s="321"/>
      <c r="U1153" s="321"/>
      <c r="V1153" s="321"/>
      <c r="W1153" s="321"/>
      <c r="X1153" s="321"/>
      <c r="Y1153" s="321"/>
      <c r="Z1153" s="321"/>
      <c r="AA1153" s="322">
        <f t="shared" si="1088"/>
        <v>0</v>
      </c>
      <c r="AB1153" s="322">
        <f t="shared" si="1092"/>
        <v>0</v>
      </c>
      <c r="AC1153" s="37" t="e">
        <f t="shared" si="1089"/>
        <v>#DIV/0!</v>
      </c>
    </row>
    <row r="1154" spans="1:29" s="82" customFormat="1" ht="31.5" hidden="1" x14ac:dyDescent="0.2">
      <c r="A1154" s="399"/>
      <c r="B1154" s="114" t="s">
        <v>1851</v>
      </c>
      <c r="C1154" s="110" t="s">
        <v>199</v>
      </c>
      <c r="D1154" s="320">
        <f>SUM(D1155:D1156)</f>
        <v>0</v>
      </c>
      <c r="E1154" s="387">
        <f>SUM('ADICIONES  2018'!C1154:E1154)</f>
        <v>0</v>
      </c>
      <c r="F1154" s="320">
        <f t="shared" ref="F1154" si="1093">SUM(F1155:F1156)</f>
        <v>0</v>
      </c>
      <c r="G1154" s="320">
        <f t="shared" ref="G1154:J1154" si="1094">SUM(G1155:G1156)</f>
        <v>0</v>
      </c>
      <c r="H1154" s="320">
        <f t="shared" si="1094"/>
        <v>0</v>
      </c>
      <c r="I1154" s="320">
        <f t="shared" si="1094"/>
        <v>0</v>
      </c>
      <c r="J1154" s="320">
        <f t="shared" si="1094"/>
        <v>0</v>
      </c>
      <c r="K1154" s="303">
        <f t="shared" si="1090"/>
        <v>0</v>
      </c>
      <c r="L1154" s="320">
        <f t="shared" ref="L1154:Q1154" si="1095">SUM(L1155:L1156)</f>
        <v>0</v>
      </c>
      <c r="M1154" s="320">
        <f t="shared" si="1095"/>
        <v>0</v>
      </c>
      <c r="N1154" s="320">
        <f t="shared" si="1095"/>
        <v>0</v>
      </c>
      <c r="O1154" s="320">
        <f t="shared" si="1095"/>
        <v>0</v>
      </c>
      <c r="P1154" s="320">
        <f t="shared" si="1095"/>
        <v>0</v>
      </c>
      <c r="Q1154" s="320">
        <f t="shared" si="1095"/>
        <v>0</v>
      </c>
      <c r="R1154" s="303">
        <f t="shared" si="1091"/>
        <v>0</v>
      </c>
      <c r="S1154" s="320">
        <f t="shared" ref="S1154:Z1154" si="1096">SUM(S1155:S1156)</f>
        <v>0</v>
      </c>
      <c r="T1154" s="320">
        <f t="shared" si="1096"/>
        <v>0</v>
      </c>
      <c r="U1154" s="320">
        <f t="shared" si="1096"/>
        <v>0</v>
      </c>
      <c r="V1154" s="320">
        <f t="shared" si="1096"/>
        <v>0</v>
      </c>
      <c r="W1154" s="320">
        <f t="shared" si="1096"/>
        <v>0</v>
      </c>
      <c r="X1154" s="320">
        <f t="shared" si="1096"/>
        <v>0</v>
      </c>
      <c r="Y1154" s="320">
        <f t="shared" si="1096"/>
        <v>0</v>
      </c>
      <c r="Z1154" s="320">
        <f t="shared" si="1096"/>
        <v>0</v>
      </c>
      <c r="AA1154" s="319">
        <f t="shared" si="1088"/>
        <v>0</v>
      </c>
      <c r="AB1154" s="319">
        <f t="shared" si="1092"/>
        <v>0</v>
      </c>
      <c r="AC1154" s="108" t="e">
        <f t="shared" si="1089"/>
        <v>#DIV/0!</v>
      </c>
    </row>
    <row r="1155" spans="1:29" hidden="1" x14ac:dyDescent="0.2">
      <c r="B1155" s="100" t="s">
        <v>1852</v>
      </c>
      <c r="C1155" s="101" t="s">
        <v>1773</v>
      </c>
      <c r="D1155" s="321">
        <v>0</v>
      </c>
      <c r="E1155" s="387">
        <f>SUM('ADICIONES  2018'!C1155:E1155)</f>
        <v>0</v>
      </c>
      <c r="F1155" s="321"/>
      <c r="G1155" s="321"/>
      <c r="H1155" s="321"/>
      <c r="I1155" s="321"/>
      <c r="J1155" s="321"/>
      <c r="K1155" s="305">
        <f t="shared" si="1090"/>
        <v>0</v>
      </c>
      <c r="L1155" s="321"/>
      <c r="M1155" s="321"/>
      <c r="N1155" s="321"/>
      <c r="O1155" s="321"/>
      <c r="P1155" s="321"/>
      <c r="Q1155" s="321"/>
      <c r="R1155" s="305">
        <f t="shared" si="1091"/>
        <v>0</v>
      </c>
      <c r="S1155" s="321"/>
      <c r="T1155" s="321"/>
      <c r="U1155" s="321"/>
      <c r="V1155" s="321"/>
      <c r="W1155" s="321"/>
      <c r="X1155" s="321"/>
      <c r="Y1155" s="321"/>
      <c r="Z1155" s="321"/>
      <c r="AA1155" s="322">
        <f t="shared" si="1088"/>
        <v>0</v>
      </c>
      <c r="AB1155" s="322">
        <f t="shared" si="1092"/>
        <v>0</v>
      </c>
      <c r="AC1155" s="37" t="e">
        <f t="shared" si="1089"/>
        <v>#DIV/0!</v>
      </c>
    </row>
    <row r="1156" spans="1:29" hidden="1" x14ac:dyDescent="0.2">
      <c r="B1156" s="100" t="s">
        <v>1852</v>
      </c>
      <c r="C1156" s="101" t="s">
        <v>1773</v>
      </c>
      <c r="D1156" s="321">
        <v>0</v>
      </c>
      <c r="E1156" s="387">
        <f>SUM('ADICIONES  2018'!C1156:E1156)</f>
        <v>0</v>
      </c>
      <c r="F1156" s="321"/>
      <c r="G1156" s="321"/>
      <c r="H1156" s="321"/>
      <c r="I1156" s="321"/>
      <c r="J1156" s="321"/>
      <c r="K1156" s="305">
        <f t="shared" si="1090"/>
        <v>0</v>
      </c>
      <c r="L1156" s="321"/>
      <c r="M1156" s="321"/>
      <c r="N1156" s="321"/>
      <c r="O1156" s="321"/>
      <c r="P1156" s="321"/>
      <c r="Q1156" s="321"/>
      <c r="R1156" s="305">
        <f t="shared" si="1091"/>
        <v>0</v>
      </c>
      <c r="S1156" s="321"/>
      <c r="T1156" s="321"/>
      <c r="U1156" s="321"/>
      <c r="V1156" s="321"/>
      <c r="W1156" s="321"/>
      <c r="X1156" s="321"/>
      <c r="Y1156" s="321"/>
      <c r="Z1156" s="321"/>
      <c r="AA1156" s="322">
        <f t="shared" si="1088"/>
        <v>0</v>
      </c>
      <c r="AB1156" s="322">
        <f t="shared" si="1092"/>
        <v>0</v>
      </c>
      <c r="AC1156" s="37" t="e">
        <f t="shared" si="1089"/>
        <v>#DIV/0!</v>
      </c>
    </row>
    <row r="1157" spans="1:29" s="82" customFormat="1" ht="31.5" hidden="1" x14ac:dyDescent="0.2">
      <c r="A1157" s="399"/>
      <c r="B1157" s="114" t="s">
        <v>1853</v>
      </c>
      <c r="C1157" s="110" t="s">
        <v>1854</v>
      </c>
      <c r="D1157" s="320">
        <f>SUM(D1158:D1161)</f>
        <v>0</v>
      </c>
      <c r="E1157" s="387">
        <f>SUM('ADICIONES  2018'!C1157:E1157)</f>
        <v>0</v>
      </c>
      <c r="F1157" s="320">
        <f t="shared" ref="F1157" si="1097">SUM(F1158:F1161)</f>
        <v>0</v>
      </c>
      <c r="G1157" s="320">
        <f t="shared" ref="G1157:J1157" si="1098">SUM(G1158:G1161)</f>
        <v>0</v>
      </c>
      <c r="H1157" s="320">
        <f t="shared" si="1098"/>
        <v>0</v>
      </c>
      <c r="I1157" s="320">
        <f t="shared" si="1098"/>
        <v>0</v>
      </c>
      <c r="J1157" s="320">
        <f t="shared" si="1098"/>
        <v>0</v>
      </c>
      <c r="K1157" s="303">
        <f t="shared" si="1090"/>
        <v>0</v>
      </c>
      <c r="L1157" s="320">
        <f t="shared" ref="L1157:Q1157" si="1099">SUM(L1158:L1161)</f>
        <v>0</v>
      </c>
      <c r="M1157" s="320">
        <f t="shared" si="1099"/>
        <v>0</v>
      </c>
      <c r="N1157" s="320">
        <f t="shared" si="1099"/>
        <v>0</v>
      </c>
      <c r="O1157" s="320">
        <f t="shared" si="1099"/>
        <v>0</v>
      </c>
      <c r="P1157" s="320">
        <f t="shared" si="1099"/>
        <v>0</v>
      </c>
      <c r="Q1157" s="320">
        <f t="shared" si="1099"/>
        <v>0</v>
      </c>
      <c r="R1157" s="303">
        <f t="shared" si="1091"/>
        <v>0</v>
      </c>
      <c r="S1157" s="320">
        <f t="shared" ref="S1157:Z1157" si="1100">SUM(S1158:S1161)</f>
        <v>0</v>
      </c>
      <c r="T1157" s="320">
        <f t="shared" si="1100"/>
        <v>0</v>
      </c>
      <c r="U1157" s="320">
        <f t="shared" si="1100"/>
        <v>0</v>
      </c>
      <c r="V1157" s="320">
        <f t="shared" si="1100"/>
        <v>0</v>
      </c>
      <c r="W1157" s="320">
        <f t="shared" si="1100"/>
        <v>0</v>
      </c>
      <c r="X1157" s="320">
        <f t="shared" si="1100"/>
        <v>0</v>
      </c>
      <c r="Y1157" s="320">
        <f t="shared" si="1100"/>
        <v>0</v>
      </c>
      <c r="Z1157" s="320">
        <f t="shared" si="1100"/>
        <v>0</v>
      </c>
      <c r="AA1157" s="319">
        <f t="shared" si="1088"/>
        <v>0</v>
      </c>
      <c r="AB1157" s="319">
        <f t="shared" si="1092"/>
        <v>0</v>
      </c>
      <c r="AC1157" s="108" t="e">
        <f t="shared" si="1089"/>
        <v>#DIV/0!</v>
      </c>
    </row>
    <row r="1158" spans="1:29" ht="28.5" hidden="1" x14ac:dyDescent="0.2">
      <c r="B1158" s="100" t="s">
        <v>1855</v>
      </c>
      <c r="C1158" s="101" t="s">
        <v>1843</v>
      </c>
      <c r="D1158" s="321">
        <v>0</v>
      </c>
      <c r="E1158" s="387">
        <f>SUM('ADICIONES  2018'!C1158:E1158)</f>
        <v>0</v>
      </c>
      <c r="F1158" s="321"/>
      <c r="G1158" s="321"/>
      <c r="H1158" s="321"/>
      <c r="I1158" s="321"/>
      <c r="J1158" s="321"/>
      <c r="K1158" s="305">
        <f t="shared" si="1090"/>
        <v>0</v>
      </c>
      <c r="L1158" s="321"/>
      <c r="M1158" s="321"/>
      <c r="N1158" s="321"/>
      <c r="O1158" s="321"/>
      <c r="P1158" s="321"/>
      <c r="Q1158" s="321"/>
      <c r="R1158" s="305">
        <f t="shared" si="1091"/>
        <v>0</v>
      </c>
      <c r="S1158" s="321"/>
      <c r="T1158" s="321"/>
      <c r="U1158" s="321"/>
      <c r="V1158" s="321"/>
      <c r="W1158" s="321"/>
      <c r="X1158" s="321"/>
      <c r="Y1158" s="321"/>
      <c r="Z1158" s="321"/>
      <c r="AA1158" s="322">
        <f t="shared" si="1088"/>
        <v>0</v>
      </c>
      <c r="AB1158" s="322">
        <f t="shared" si="1092"/>
        <v>0</v>
      </c>
      <c r="AC1158" s="37" t="e">
        <f t="shared" si="1089"/>
        <v>#DIV/0!</v>
      </c>
    </row>
    <row r="1159" spans="1:29" ht="28.5" hidden="1" x14ac:dyDescent="0.2">
      <c r="B1159" s="100" t="s">
        <v>1855</v>
      </c>
      <c r="C1159" s="101" t="s">
        <v>1843</v>
      </c>
      <c r="D1159" s="321">
        <v>0</v>
      </c>
      <c r="E1159" s="387">
        <f>SUM('ADICIONES  2018'!C1159:E1159)</f>
        <v>0</v>
      </c>
      <c r="F1159" s="321"/>
      <c r="G1159" s="321"/>
      <c r="H1159" s="321"/>
      <c r="I1159" s="321"/>
      <c r="J1159" s="321"/>
      <c r="K1159" s="305">
        <f t="shared" si="1090"/>
        <v>0</v>
      </c>
      <c r="L1159" s="321"/>
      <c r="M1159" s="321"/>
      <c r="N1159" s="321"/>
      <c r="O1159" s="321"/>
      <c r="P1159" s="321"/>
      <c r="Q1159" s="321"/>
      <c r="R1159" s="305">
        <f t="shared" si="1091"/>
        <v>0</v>
      </c>
      <c r="S1159" s="321"/>
      <c r="T1159" s="321"/>
      <c r="U1159" s="321"/>
      <c r="V1159" s="321"/>
      <c r="W1159" s="321"/>
      <c r="X1159" s="321"/>
      <c r="Y1159" s="321"/>
      <c r="Z1159" s="321"/>
      <c r="AA1159" s="322">
        <f t="shared" si="1088"/>
        <v>0</v>
      </c>
      <c r="AB1159" s="322">
        <f t="shared" si="1092"/>
        <v>0</v>
      </c>
      <c r="AC1159" s="37" t="e">
        <f t="shared" si="1089"/>
        <v>#DIV/0!</v>
      </c>
    </row>
    <row r="1160" spans="1:29" ht="28.5" hidden="1" x14ac:dyDescent="0.2">
      <c r="B1160" s="100" t="s">
        <v>1856</v>
      </c>
      <c r="C1160" s="101" t="s">
        <v>1845</v>
      </c>
      <c r="D1160" s="321">
        <v>0</v>
      </c>
      <c r="E1160" s="387">
        <f>SUM('ADICIONES  2018'!C1160:E1160)</f>
        <v>0</v>
      </c>
      <c r="F1160" s="321"/>
      <c r="G1160" s="321"/>
      <c r="H1160" s="321"/>
      <c r="I1160" s="321"/>
      <c r="J1160" s="321"/>
      <c r="K1160" s="305">
        <f t="shared" si="1090"/>
        <v>0</v>
      </c>
      <c r="L1160" s="321"/>
      <c r="M1160" s="321"/>
      <c r="N1160" s="321"/>
      <c r="O1160" s="321"/>
      <c r="P1160" s="321"/>
      <c r="Q1160" s="321"/>
      <c r="R1160" s="305">
        <f t="shared" si="1091"/>
        <v>0</v>
      </c>
      <c r="S1160" s="321"/>
      <c r="T1160" s="321"/>
      <c r="U1160" s="321"/>
      <c r="V1160" s="321"/>
      <c r="W1160" s="321"/>
      <c r="X1160" s="321"/>
      <c r="Y1160" s="321"/>
      <c r="Z1160" s="321"/>
      <c r="AA1160" s="322">
        <f t="shared" ref="AA1160:AA1192" si="1101">SUM(S1160:Z1160)</f>
        <v>0</v>
      </c>
      <c r="AB1160" s="322">
        <f t="shared" si="1092"/>
        <v>0</v>
      </c>
      <c r="AC1160" s="37" t="e">
        <f t="shared" si="1089"/>
        <v>#DIV/0!</v>
      </c>
    </row>
    <row r="1161" spans="1:29" ht="28.5" hidden="1" x14ac:dyDescent="0.2">
      <c r="B1161" s="100" t="s">
        <v>1856</v>
      </c>
      <c r="C1161" s="101" t="s">
        <v>1857</v>
      </c>
      <c r="D1161" s="321">
        <v>0</v>
      </c>
      <c r="E1161" s="387">
        <f>SUM('ADICIONES  2018'!C1161:E1161)</f>
        <v>0</v>
      </c>
      <c r="F1161" s="321"/>
      <c r="G1161" s="321"/>
      <c r="H1161" s="321"/>
      <c r="I1161" s="321"/>
      <c r="J1161" s="321"/>
      <c r="K1161" s="305">
        <f t="shared" si="1090"/>
        <v>0</v>
      </c>
      <c r="L1161" s="321"/>
      <c r="M1161" s="321"/>
      <c r="N1161" s="321"/>
      <c r="O1161" s="321"/>
      <c r="P1161" s="321"/>
      <c r="Q1161" s="321"/>
      <c r="R1161" s="305">
        <f t="shared" si="1091"/>
        <v>0</v>
      </c>
      <c r="S1161" s="321"/>
      <c r="T1161" s="321"/>
      <c r="U1161" s="321"/>
      <c r="V1161" s="321"/>
      <c r="W1161" s="321"/>
      <c r="X1161" s="321"/>
      <c r="Y1161" s="321"/>
      <c r="Z1161" s="321"/>
      <c r="AA1161" s="322">
        <f t="shared" si="1101"/>
        <v>0</v>
      </c>
      <c r="AB1161" s="322">
        <f t="shared" si="1092"/>
        <v>0</v>
      </c>
      <c r="AC1161" s="37" t="e">
        <f t="shared" si="1089"/>
        <v>#DIV/0!</v>
      </c>
    </row>
    <row r="1162" spans="1:29" s="82" customFormat="1" ht="31.5" hidden="1" x14ac:dyDescent="0.2">
      <c r="A1162" s="399"/>
      <c r="B1162" s="114" t="s">
        <v>1858</v>
      </c>
      <c r="C1162" s="110" t="s">
        <v>199</v>
      </c>
      <c r="D1162" s="320">
        <f>SUM(D1163:D1164)</f>
        <v>0</v>
      </c>
      <c r="E1162" s="387">
        <f>SUM('ADICIONES  2018'!C1162:E1162)</f>
        <v>0</v>
      </c>
      <c r="F1162" s="320">
        <f t="shared" ref="F1162" si="1102">SUM(F1163:F1164)</f>
        <v>0</v>
      </c>
      <c r="G1162" s="320">
        <f t="shared" ref="G1162:J1162" si="1103">SUM(G1163:G1164)</f>
        <v>0</v>
      </c>
      <c r="H1162" s="320">
        <f t="shared" si="1103"/>
        <v>0</v>
      </c>
      <c r="I1162" s="320">
        <f t="shared" si="1103"/>
        <v>0</v>
      </c>
      <c r="J1162" s="320">
        <f t="shared" si="1103"/>
        <v>0</v>
      </c>
      <c r="K1162" s="303">
        <f t="shared" si="1090"/>
        <v>0</v>
      </c>
      <c r="L1162" s="320">
        <f t="shared" ref="L1162:Q1162" si="1104">SUM(L1163:L1164)</f>
        <v>0</v>
      </c>
      <c r="M1162" s="320">
        <f t="shared" si="1104"/>
        <v>0</v>
      </c>
      <c r="N1162" s="320">
        <f t="shared" si="1104"/>
        <v>0</v>
      </c>
      <c r="O1162" s="320">
        <f t="shared" si="1104"/>
        <v>0</v>
      </c>
      <c r="P1162" s="320">
        <f t="shared" si="1104"/>
        <v>0</v>
      </c>
      <c r="Q1162" s="320">
        <f t="shared" si="1104"/>
        <v>0</v>
      </c>
      <c r="R1162" s="303">
        <f t="shared" si="1091"/>
        <v>0</v>
      </c>
      <c r="S1162" s="320">
        <f t="shared" ref="S1162:Z1162" si="1105">SUM(S1163:S1164)</f>
        <v>0</v>
      </c>
      <c r="T1162" s="320">
        <f t="shared" si="1105"/>
        <v>0</v>
      </c>
      <c r="U1162" s="320">
        <f t="shared" si="1105"/>
        <v>0</v>
      </c>
      <c r="V1162" s="320">
        <f t="shared" si="1105"/>
        <v>0</v>
      </c>
      <c r="W1162" s="320">
        <f t="shared" si="1105"/>
        <v>0</v>
      </c>
      <c r="X1162" s="320">
        <f t="shared" si="1105"/>
        <v>0</v>
      </c>
      <c r="Y1162" s="320">
        <f t="shared" si="1105"/>
        <v>0</v>
      </c>
      <c r="Z1162" s="320">
        <f t="shared" si="1105"/>
        <v>0</v>
      </c>
      <c r="AA1162" s="319">
        <f t="shared" si="1101"/>
        <v>0</v>
      </c>
      <c r="AB1162" s="319">
        <f t="shared" si="1092"/>
        <v>0</v>
      </c>
      <c r="AC1162" s="108" t="e">
        <f t="shared" si="1089"/>
        <v>#DIV/0!</v>
      </c>
    </row>
    <row r="1163" spans="1:29" hidden="1" x14ac:dyDescent="0.2">
      <c r="B1163" s="100" t="s">
        <v>1859</v>
      </c>
      <c r="C1163" s="101" t="s">
        <v>1797</v>
      </c>
      <c r="D1163" s="321">
        <v>0</v>
      </c>
      <c r="E1163" s="387">
        <f>SUM('ADICIONES  2018'!C1163:E1163)</f>
        <v>0</v>
      </c>
      <c r="F1163" s="321"/>
      <c r="G1163" s="321"/>
      <c r="H1163" s="321"/>
      <c r="I1163" s="321"/>
      <c r="J1163" s="321"/>
      <c r="K1163" s="305">
        <f t="shared" si="1090"/>
        <v>0</v>
      </c>
      <c r="L1163" s="321"/>
      <c r="M1163" s="321"/>
      <c r="N1163" s="321"/>
      <c r="O1163" s="321"/>
      <c r="P1163" s="321"/>
      <c r="Q1163" s="321"/>
      <c r="R1163" s="305">
        <f t="shared" si="1091"/>
        <v>0</v>
      </c>
      <c r="S1163" s="321"/>
      <c r="T1163" s="321"/>
      <c r="U1163" s="321"/>
      <c r="V1163" s="321"/>
      <c r="W1163" s="321"/>
      <c r="X1163" s="321"/>
      <c r="Y1163" s="321"/>
      <c r="Z1163" s="321"/>
      <c r="AA1163" s="322">
        <f t="shared" si="1101"/>
        <v>0</v>
      </c>
      <c r="AB1163" s="322">
        <f t="shared" si="1092"/>
        <v>0</v>
      </c>
      <c r="AC1163" s="37" t="e">
        <f t="shared" si="1089"/>
        <v>#DIV/0!</v>
      </c>
    </row>
    <row r="1164" spans="1:29" hidden="1" x14ac:dyDescent="0.2">
      <c r="B1164" s="100" t="s">
        <v>1859</v>
      </c>
      <c r="C1164" s="101" t="s">
        <v>1797</v>
      </c>
      <c r="D1164" s="321">
        <v>0</v>
      </c>
      <c r="E1164" s="387">
        <f>SUM('ADICIONES  2018'!C1164:E1164)</f>
        <v>0</v>
      </c>
      <c r="F1164" s="321"/>
      <c r="G1164" s="321"/>
      <c r="H1164" s="321"/>
      <c r="I1164" s="321"/>
      <c r="J1164" s="321"/>
      <c r="K1164" s="305">
        <f t="shared" si="1090"/>
        <v>0</v>
      </c>
      <c r="L1164" s="321"/>
      <c r="M1164" s="321"/>
      <c r="N1164" s="321"/>
      <c r="O1164" s="321"/>
      <c r="P1164" s="321"/>
      <c r="Q1164" s="321"/>
      <c r="R1164" s="305">
        <f t="shared" si="1091"/>
        <v>0</v>
      </c>
      <c r="S1164" s="321"/>
      <c r="T1164" s="321"/>
      <c r="U1164" s="321"/>
      <c r="V1164" s="321"/>
      <c r="W1164" s="321"/>
      <c r="X1164" s="321"/>
      <c r="Y1164" s="321"/>
      <c r="Z1164" s="321"/>
      <c r="AA1164" s="322">
        <f t="shared" si="1101"/>
        <v>0</v>
      </c>
      <c r="AB1164" s="322">
        <f t="shared" si="1092"/>
        <v>0</v>
      </c>
      <c r="AC1164" s="37" t="e">
        <f t="shared" si="1089"/>
        <v>#DIV/0!</v>
      </c>
    </row>
    <row r="1165" spans="1:29" s="82" customFormat="1" ht="31.5" hidden="1" x14ac:dyDescent="0.2">
      <c r="A1165" s="399"/>
      <c r="B1165" s="114" t="s">
        <v>1860</v>
      </c>
      <c r="C1165" s="110" t="s">
        <v>1819</v>
      </c>
      <c r="D1165" s="320">
        <f>SUM(D1166:D1168)</f>
        <v>0</v>
      </c>
      <c r="E1165" s="387">
        <f>SUM('ADICIONES  2018'!C1165:E1165)</f>
        <v>0</v>
      </c>
      <c r="F1165" s="320">
        <f t="shared" ref="F1165" si="1106">SUM(F1166:F1168)</f>
        <v>0</v>
      </c>
      <c r="G1165" s="320">
        <f t="shared" ref="G1165:J1165" si="1107">SUM(G1166:G1168)</f>
        <v>0</v>
      </c>
      <c r="H1165" s="320">
        <f t="shared" si="1107"/>
        <v>0</v>
      </c>
      <c r="I1165" s="320">
        <f t="shared" si="1107"/>
        <v>0</v>
      </c>
      <c r="J1165" s="320">
        <f t="shared" si="1107"/>
        <v>0</v>
      </c>
      <c r="K1165" s="303">
        <f t="shared" si="1090"/>
        <v>0</v>
      </c>
      <c r="L1165" s="320">
        <f t="shared" ref="L1165:Q1165" si="1108">SUM(L1166:L1168)</f>
        <v>0</v>
      </c>
      <c r="M1165" s="320">
        <f t="shared" si="1108"/>
        <v>0</v>
      </c>
      <c r="N1165" s="320">
        <f t="shared" si="1108"/>
        <v>0</v>
      </c>
      <c r="O1165" s="320">
        <f t="shared" si="1108"/>
        <v>0</v>
      </c>
      <c r="P1165" s="320">
        <f t="shared" si="1108"/>
        <v>0</v>
      </c>
      <c r="Q1165" s="320">
        <f t="shared" si="1108"/>
        <v>0</v>
      </c>
      <c r="R1165" s="303">
        <f t="shared" si="1091"/>
        <v>0</v>
      </c>
      <c r="S1165" s="320">
        <f t="shared" ref="S1165:Z1165" si="1109">SUM(S1166:S1168)</f>
        <v>0</v>
      </c>
      <c r="T1165" s="320">
        <f t="shared" si="1109"/>
        <v>0</v>
      </c>
      <c r="U1165" s="320">
        <f t="shared" si="1109"/>
        <v>0</v>
      </c>
      <c r="V1165" s="320">
        <f t="shared" si="1109"/>
        <v>0</v>
      </c>
      <c r="W1165" s="320">
        <f t="shared" si="1109"/>
        <v>0</v>
      </c>
      <c r="X1165" s="320">
        <f t="shared" si="1109"/>
        <v>0</v>
      </c>
      <c r="Y1165" s="320">
        <f t="shared" si="1109"/>
        <v>0</v>
      </c>
      <c r="Z1165" s="320">
        <f t="shared" si="1109"/>
        <v>0</v>
      </c>
      <c r="AA1165" s="319">
        <f t="shared" si="1101"/>
        <v>0</v>
      </c>
      <c r="AB1165" s="319">
        <f t="shared" si="1092"/>
        <v>0</v>
      </c>
      <c r="AC1165" s="108" t="e">
        <f t="shared" si="1089"/>
        <v>#DIV/0!</v>
      </c>
    </row>
    <row r="1166" spans="1:29" hidden="1" x14ac:dyDescent="0.2">
      <c r="B1166" s="100" t="s">
        <v>1861</v>
      </c>
      <c r="C1166" s="101" t="s">
        <v>1797</v>
      </c>
      <c r="D1166" s="321">
        <v>0</v>
      </c>
      <c r="E1166" s="387">
        <f>SUM('ADICIONES  2018'!C1166:E1166)</f>
        <v>0</v>
      </c>
      <c r="F1166" s="321"/>
      <c r="G1166" s="321"/>
      <c r="H1166" s="321"/>
      <c r="I1166" s="321"/>
      <c r="J1166" s="321"/>
      <c r="K1166" s="305">
        <f t="shared" si="1090"/>
        <v>0</v>
      </c>
      <c r="L1166" s="321"/>
      <c r="M1166" s="321"/>
      <c r="N1166" s="321"/>
      <c r="O1166" s="321"/>
      <c r="P1166" s="321"/>
      <c r="Q1166" s="321"/>
      <c r="R1166" s="305">
        <f t="shared" si="1091"/>
        <v>0</v>
      </c>
      <c r="S1166" s="321"/>
      <c r="T1166" s="321"/>
      <c r="U1166" s="321"/>
      <c r="V1166" s="321"/>
      <c r="W1166" s="321"/>
      <c r="X1166" s="321"/>
      <c r="Y1166" s="321"/>
      <c r="Z1166" s="321"/>
      <c r="AA1166" s="322">
        <f t="shared" si="1101"/>
        <v>0</v>
      </c>
      <c r="AB1166" s="322">
        <f t="shared" si="1092"/>
        <v>0</v>
      </c>
      <c r="AC1166" s="37" t="e">
        <f t="shared" si="1089"/>
        <v>#DIV/0!</v>
      </c>
    </row>
    <row r="1167" spans="1:29" hidden="1" x14ac:dyDescent="0.2">
      <c r="B1167" s="100" t="s">
        <v>1861</v>
      </c>
      <c r="C1167" s="101" t="s">
        <v>1797</v>
      </c>
      <c r="D1167" s="321">
        <v>0</v>
      </c>
      <c r="E1167" s="387">
        <f>SUM('ADICIONES  2018'!C1167:E1167)</f>
        <v>0</v>
      </c>
      <c r="F1167" s="321"/>
      <c r="G1167" s="321"/>
      <c r="H1167" s="321"/>
      <c r="I1167" s="321"/>
      <c r="J1167" s="321"/>
      <c r="K1167" s="305">
        <f t="shared" si="1090"/>
        <v>0</v>
      </c>
      <c r="L1167" s="321"/>
      <c r="M1167" s="321"/>
      <c r="N1167" s="321"/>
      <c r="O1167" s="321"/>
      <c r="P1167" s="321"/>
      <c r="Q1167" s="321"/>
      <c r="R1167" s="305">
        <f t="shared" si="1091"/>
        <v>0</v>
      </c>
      <c r="S1167" s="321"/>
      <c r="T1167" s="321"/>
      <c r="U1167" s="321"/>
      <c r="V1167" s="321"/>
      <c r="W1167" s="321"/>
      <c r="X1167" s="321"/>
      <c r="Y1167" s="321"/>
      <c r="Z1167" s="321"/>
      <c r="AA1167" s="322">
        <f t="shared" si="1101"/>
        <v>0</v>
      </c>
      <c r="AB1167" s="322">
        <f t="shared" si="1092"/>
        <v>0</v>
      </c>
      <c r="AC1167" s="37" t="e">
        <f t="shared" si="1089"/>
        <v>#DIV/0!</v>
      </c>
    </row>
    <row r="1168" spans="1:29" hidden="1" x14ac:dyDescent="0.2">
      <c r="B1168" s="100" t="s">
        <v>1861</v>
      </c>
      <c r="C1168" s="101" t="s">
        <v>1797</v>
      </c>
      <c r="D1168" s="321">
        <v>0</v>
      </c>
      <c r="E1168" s="387">
        <f>SUM('ADICIONES  2018'!C1168:E1168)</f>
        <v>0</v>
      </c>
      <c r="F1168" s="321"/>
      <c r="G1168" s="321"/>
      <c r="H1168" s="321"/>
      <c r="I1168" s="321"/>
      <c r="J1168" s="321"/>
      <c r="K1168" s="305">
        <f t="shared" si="1090"/>
        <v>0</v>
      </c>
      <c r="L1168" s="321"/>
      <c r="M1168" s="321"/>
      <c r="N1168" s="321"/>
      <c r="O1168" s="321"/>
      <c r="P1168" s="321"/>
      <c r="Q1168" s="321"/>
      <c r="R1168" s="305">
        <f t="shared" si="1091"/>
        <v>0</v>
      </c>
      <c r="S1168" s="321"/>
      <c r="T1168" s="321"/>
      <c r="U1168" s="321"/>
      <c r="V1168" s="321"/>
      <c r="W1168" s="321"/>
      <c r="X1168" s="321"/>
      <c r="Y1168" s="321"/>
      <c r="Z1168" s="321"/>
      <c r="AA1168" s="322">
        <f t="shared" si="1101"/>
        <v>0</v>
      </c>
      <c r="AB1168" s="322">
        <f t="shared" si="1092"/>
        <v>0</v>
      </c>
      <c r="AC1168" s="37" t="e">
        <f t="shared" si="1089"/>
        <v>#DIV/0!</v>
      </c>
    </row>
    <row r="1169" spans="1:29" s="82" customFormat="1" ht="15.75" hidden="1" x14ac:dyDescent="0.2">
      <c r="A1169" s="399">
        <v>1</v>
      </c>
      <c r="B1169" s="114" t="s">
        <v>1183</v>
      </c>
      <c r="C1169" s="110" t="s">
        <v>1184</v>
      </c>
      <c r="D1169" s="320">
        <f>+D1170</f>
        <v>0</v>
      </c>
      <c r="E1169" s="387">
        <f>SUM('ADICIONES  2018'!C1169:E1169)</f>
        <v>0</v>
      </c>
      <c r="F1169" s="320">
        <f t="shared" ref="F1169:J1171" si="1110">+F1170</f>
        <v>0</v>
      </c>
      <c r="G1169" s="320">
        <f t="shared" si="1110"/>
        <v>0</v>
      </c>
      <c r="H1169" s="320">
        <f t="shared" si="1110"/>
        <v>0</v>
      </c>
      <c r="I1169" s="320">
        <f t="shared" si="1110"/>
        <v>0</v>
      </c>
      <c r="J1169" s="320">
        <f t="shared" si="1110"/>
        <v>0</v>
      </c>
      <c r="K1169" s="303">
        <f t="shared" si="1090"/>
        <v>0</v>
      </c>
      <c r="L1169" s="320">
        <f t="shared" ref="L1169:Q1171" si="1111">+L1170</f>
        <v>0</v>
      </c>
      <c r="M1169" s="320">
        <f t="shared" si="1111"/>
        <v>0</v>
      </c>
      <c r="N1169" s="320">
        <f t="shared" si="1111"/>
        <v>0</v>
      </c>
      <c r="O1169" s="320">
        <f t="shared" si="1111"/>
        <v>0</v>
      </c>
      <c r="P1169" s="320">
        <f t="shared" si="1111"/>
        <v>0</v>
      </c>
      <c r="Q1169" s="320">
        <f t="shared" si="1111"/>
        <v>0</v>
      </c>
      <c r="R1169" s="303">
        <f t="shared" si="1091"/>
        <v>0</v>
      </c>
      <c r="S1169" s="320">
        <f t="shared" ref="S1169:Z1171" si="1112">+S1170</f>
        <v>0</v>
      </c>
      <c r="T1169" s="320">
        <f t="shared" si="1112"/>
        <v>0</v>
      </c>
      <c r="U1169" s="320">
        <f t="shared" si="1112"/>
        <v>0</v>
      </c>
      <c r="V1169" s="320">
        <f t="shared" si="1112"/>
        <v>0</v>
      </c>
      <c r="W1169" s="320">
        <f t="shared" si="1112"/>
        <v>0</v>
      </c>
      <c r="X1169" s="320">
        <f t="shared" si="1112"/>
        <v>0</v>
      </c>
      <c r="Y1169" s="320">
        <f t="shared" si="1112"/>
        <v>0</v>
      </c>
      <c r="Z1169" s="320">
        <f t="shared" si="1112"/>
        <v>0</v>
      </c>
      <c r="AA1169" s="319">
        <f t="shared" si="1101"/>
        <v>0</v>
      </c>
      <c r="AB1169" s="319">
        <f t="shared" si="1092"/>
        <v>0</v>
      </c>
      <c r="AC1169" s="108" t="e">
        <f t="shared" si="1089"/>
        <v>#DIV/0!</v>
      </c>
    </row>
    <row r="1170" spans="1:29" s="82" customFormat="1" ht="15.75" hidden="1" x14ac:dyDescent="0.2">
      <c r="A1170" s="399"/>
      <c r="B1170" s="114" t="s">
        <v>1185</v>
      </c>
      <c r="C1170" s="110" t="s">
        <v>1195</v>
      </c>
      <c r="D1170" s="320">
        <f>+D1171</f>
        <v>0</v>
      </c>
      <c r="E1170" s="387">
        <f>SUM('ADICIONES  2018'!C1170:E1170)</f>
        <v>0</v>
      </c>
      <c r="F1170" s="320">
        <f t="shared" si="1110"/>
        <v>0</v>
      </c>
      <c r="G1170" s="320">
        <f t="shared" si="1110"/>
        <v>0</v>
      </c>
      <c r="H1170" s="320">
        <f t="shared" si="1110"/>
        <v>0</v>
      </c>
      <c r="I1170" s="320">
        <f t="shared" si="1110"/>
        <v>0</v>
      </c>
      <c r="J1170" s="320">
        <f t="shared" si="1110"/>
        <v>0</v>
      </c>
      <c r="K1170" s="303">
        <f t="shared" si="1090"/>
        <v>0</v>
      </c>
      <c r="L1170" s="320">
        <f t="shared" si="1111"/>
        <v>0</v>
      </c>
      <c r="M1170" s="320">
        <f t="shared" si="1111"/>
        <v>0</v>
      </c>
      <c r="N1170" s="320">
        <f t="shared" si="1111"/>
        <v>0</v>
      </c>
      <c r="O1170" s="320">
        <f t="shared" si="1111"/>
        <v>0</v>
      </c>
      <c r="P1170" s="320">
        <f t="shared" si="1111"/>
        <v>0</v>
      </c>
      <c r="Q1170" s="320">
        <f t="shared" si="1111"/>
        <v>0</v>
      </c>
      <c r="R1170" s="303">
        <f t="shared" si="1091"/>
        <v>0</v>
      </c>
      <c r="S1170" s="320">
        <f t="shared" si="1112"/>
        <v>0</v>
      </c>
      <c r="T1170" s="320">
        <f t="shared" si="1112"/>
        <v>0</v>
      </c>
      <c r="U1170" s="320">
        <f t="shared" si="1112"/>
        <v>0</v>
      </c>
      <c r="V1170" s="320">
        <f t="shared" si="1112"/>
        <v>0</v>
      </c>
      <c r="W1170" s="320">
        <f t="shared" si="1112"/>
        <v>0</v>
      </c>
      <c r="X1170" s="320">
        <f t="shared" si="1112"/>
        <v>0</v>
      </c>
      <c r="Y1170" s="320">
        <f t="shared" si="1112"/>
        <v>0</v>
      </c>
      <c r="Z1170" s="320">
        <f t="shared" si="1112"/>
        <v>0</v>
      </c>
      <c r="AA1170" s="319">
        <f t="shared" si="1101"/>
        <v>0</v>
      </c>
      <c r="AB1170" s="319">
        <f t="shared" si="1092"/>
        <v>0</v>
      </c>
      <c r="AC1170" s="108" t="e">
        <f t="shared" si="1089"/>
        <v>#DIV/0!</v>
      </c>
    </row>
    <row r="1171" spans="1:29" s="82" customFormat="1" ht="15.75" hidden="1" x14ac:dyDescent="0.2">
      <c r="A1171" s="399"/>
      <c r="B1171" s="114" t="s">
        <v>1862</v>
      </c>
      <c r="C1171" s="110" t="s">
        <v>1863</v>
      </c>
      <c r="D1171" s="320">
        <f>+D1172</f>
        <v>0</v>
      </c>
      <c r="E1171" s="387">
        <f>SUM('ADICIONES  2018'!C1171:E1171)</f>
        <v>0</v>
      </c>
      <c r="F1171" s="320">
        <f t="shared" si="1110"/>
        <v>0</v>
      </c>
      <c r="G1171" s="320">
        <f t="shared" si="1110"/>
        <v>0</v>
      </c>
      <c r="H1171" s="320">
        <f t="shared" si="1110"/>
        <v>0</v>
      </c>
      <c r="I1171" s="320">
        <f t="shared" si="1110"/>
        <v>0</v>
      </c>
      <c r="J1171" s="320">
        <f t="shared" si="1110"/>
        <v>0</v>
      </c>
      <c r="K1171" s="303">
        <f t="shared" si="1090"/>
        <v>0</v>
      </c>
      <c r="L1171" s="320">
        <f t="shared" si="1111"/>
        <v>0</v>
      </c>
      <c r="M1171" s="320">
        <f t="shared" si="1111"/>
        <v>0</v>
      </c>
      <c r="N1171" s="320">
        <f t="shared" si="1111"/>
        <v>0</v>
      </c>
      <c r="O1171" s="320">
        <f t="shared" si="1111"/>
        <v>0</v>
      </c>
      <c r="P1171" s="320">
        <f t="shared" si="1111"/>
        <v>0</v>
      </c>
      <c r="Q1171" s="320">
        <f t="shared" si="1111"/>
        <v>0</v>
      </c>
      <c r="R1171" s="303">
        <f t="shared" si="1091"/>
        <v>0</v>
      </c>
      <c r="S1171" s="320">
        <f t="shared" si="1112"/>
        <v>0</v>
      </c>
      <c r="T1171" s="320">
        <f t="shared" si="1112"/>
        <v>0</v>
      </c>
      <c r="U1171" s="320">
        <f t="shared" si="1112"/>
        <v>0</v>
      </c>
      <c r="V1171" s="320">
        <f t="shared" si="1112"/>
        <v>0</v>
      </c>
      <c r="W1171" s="320">
        <f t="shared" si="1112"/>
        <v>0</v>
      </c>
      <c r="X1171" s="320">
        <f t="shared" si="1112"/>
        <v>0</v>
      </c>
      <c r="Y1171" s="320">
        <f t="shared" si="1112"/>
        <v>0</v>
      </c>
      <c r="Z1171" s="320">
        <f t="shared" si="1112"/>
        <v>0</v>
      </c>
      <c r="AA1171" s="319">
        <f t="shared" si="1101"/>
        <v>0</v>
      </c>
      <c r="AB1171" s="319">
        <f t="shared" si="1092"/>
        <v>0</v>
      </c>
      <c r="AC1171" s="108" t="e">
        <f t="shared" si="1089"/>
        <v>#DIV/0!</v>
      </c>
    </row>
    <row r="1172" spans="1:29" ht="42.75" hidden="1" x14ac:dyDescent="0.2">
      <c r="B1172" s="100" t="s">
        <v>1864</v>
      </c>
      <c r="C1172" s="101" t="s">
        <v>1865</v>
      </c>
      <c r="D1172" s="321">
        <v>0</v>
      </c>
      <c r="E1172" s="387">
        <f>SUM('ADICIONES  2018'!C1172:E1172)</f>
        <v>0</v>
      </c>
      <c r="F1172" s="321"/>
      <c r="G1172" s="321"/>
      <c r="H1172" s="321"/>
      <c r="I1172" s="321"/>
      <c r="J1172" s="321"/>
      <c r="K1172" s="305">
        <f t="shared" si="1090"/>
        <v>0</v>
      </c>
      <c r="L1172" s="321"/>
      <c r="M1172" s="321"/>
      <c r="N1172" s="321"/>
      <c r="O1172" s="321"/>
      <c r="P1172" s="321"/>
      <c r="Q1172" s="321"/>
      <c r="R1172" s="305">
        <f t="shared" si="1091"/>
        <v>0</v>
      </c>
      <c r="S1172" s="321"/>
      <c r="T1172" s="321"/>
      <c r="U1172" s="321"/>
      <c r="V1172" s="321"/>
      <c r="W1172" s="321"/>
      <c r="X1172" s="321"/>
      <c r="Y1172" s="321"/>
      <c r="Z1172" s="321"/>
      <c r="AA1172" s="322">
        <f t="shared" si="1101"/>
        <v>0</v>
      </c>
      <c r="AB1172" s="322">
        <f t="shared" si="1092"/>
        <v>0</v>
      </c>
      <c r="AC1172" s="37" t="e">
        <f t="shared" si="1089"/>
        <v>#DIV/0!</v>
      </c>
    </row>
    <row r="1173" spans="1:29" s="82" customFormat="1" ht="31.5" x14ac:dyDescent="0.2">
      <c r="A1173" s="399">
        <v>1</v>
      </c>
      <c r="B1173" s="114" t="s">
        <v>310</v>
      </c>
      <c r="C1173" s="110" t="s">
        <v>105</v>
      </c>
      <c r="D1173" s="320">
        <f>+D1174</f>
        <v>1284477910.51</v>
      </c>
      <c r="E1173" s="154">
        <f>SUM('ADICIONES  2018'!C1173:E1173)</f>
        <v>0</v>
      </c>
      <c r="F1173" s="320">
        <f t="shared" ref="F1173:J1173" si="1113">+F1174</f>
        <v>0</v>
      </c>
      <c r="G1173" s="320">
        <f t="shared" si="1113"/>
        <v>0</v>
      </c>
      <c r="H1173" s="320">
        <f t="shared" si="1113"/>
        <v>0</v>
      </c>
      <c r="I1173" s="320">
        <f t="shared" si="1113"/>
        <v>0</v>
      </c>
      <c r="J1173" s="320">
        <f t="shared" si="1113"/>
        <v>0</v>
      </c>
      <c r="K1173" s="303">
        <f t="shared" si="1090"/>
        <v>1284477910.51</v>
      </c>
      <c r="L1173" s="320">
        <f t="shared" ref="L1173:Q1173" si="1114">+L1174</f>
        <v>183344974.31999999</v>
      </c>
      <c r="M1173" s="320">
        <f t="shared" si="1114"/>
        <v>183309974.22</v>
      </c>
      <c r="N1173" s="320">
        <f t="shared" si="1114"/>
        <v>0.01</v>
      </c>
      <c r="O1173" s="320">
        <f t="shared" si="1114"/>
        <v>0</v>
      </c>
      <c r="P1173" s="320">
        <f t="shared" si="1114"/>
        <v>0</v>
      </c>
      <c r="Q1173" s="320">
        <f t="shared" si="1114"/>
        <v>0</v>
      </c>
      <c r="R1173" s="303">
        <f t="shared" si="1091"/>
        <v>366654948.54999995</v>
      </c>
      <c r="S1173" s="320">
        <f t="shared" ref="S1173:Z1173" si="1115">+S1174</f>
        <v>0</v>
      </c>
      <c r="T1173" s="320">
        <f t="shared" si="1115"/>
        <v>0</v>
      </c>
      <c r="U1173" s="320">
        <f t="shared" si="1115"/>
        <v>0</v>
      </c>
      <c r="V1173" s="320">
        <f t="shared" si="1115"/>
        <v>0</v>
      </c>
      <c r="W1173" s="320">
        <f t="shared" si="1115"/>
        <v>0</v>
      </c>
      <c r="X1173" s="320">
        <f t="shared" si="1115"/>
        <v>0</v>
      </c>
      <c r="Y1173" s="320">
        <f t="shared" si="1115"/>
        <v>0</v>
      </c>
      <c r="Z1173" s="320">
        <f t="shared" si="1115"/>
        <v>0</v>
      </c>
      <c r="AA1173" s="319">
        <f t="shared" si="1101"/>
        <v>0</v>
      </c>
      <c r="AB1173" s="319">
        <f t="shared" si="1092"/>
        <v>366654948.54999995</v>
      </c>
      <c r="AC1173" s="108">
        <f t="shared" si="1089"/>
        <v>0.28545056754181175</v>
      </c>
    </row>
    <row r="1174" spans="1:29" s="82" customFormat="1" ht="31.5" x14ac:dyDescent="0.2">
      <c r="A1174" s="399"/>
      <c r="B1174" s="114" t="s">
        <v>311</v>
      </c>
      <c r="C1174" s="110" t="s">
        <v>108</v>
      </c>
      <c r="D1174" s="320">
        <f>+D1175+D1183</f>
        <v>1284477910.51</v>
      </c>
      <c r="E1174" s="154">
        <f>SUM('ADICIONES  2018'!C1174:E1174)</f>
        <v>0</v>
      </c>
      <c r="F1174" s="320">
        <f t="shared" ref="F1174:J1174" si="1116">+F1175+F1183</f>
        <v>0</v>
      </c>
      <c r="G1174" s="320">
        <f t="shared" si="1116"/>
        <v>0</v>
      </c>
      <c r="H1174" s="320">
        <f t="shared" si="1116"/>
        <v>0</v>
      </c>
      <c r="I1174" s="320">
        <f t="shared" si="1116"/>
        <v>0</v>
      </c>
      <c r="J1174" s="320">
        <f t="shared" si="1116"/>
        <v>0</v>
      </c>
      <c r="K1174" s="303">
        <f t="shared" si="1090"/>
        <v>1284477910.51</v>
      </c>
      <c r="L1174" s="320">
        <f t="shared" ref="L1174:Q1174" si="1117">+L1175+L1183</f>
        <v>183344974.31999999</v>
      </c>
      <c r="M1174" s="320">
        <f t="shared" si="1117"/>
        <v>183309974.22</v>
      </c>
      <c r="N1174" s="320">
        <f t="shared" si="1117"/>
        <v>0.01</v>
      </c>
      <c r="O1174" s="320">
        <f t="shared" si="1117"/>
        <v>0</v>
      </c>
      <c r="P1174" s="320">
        <f t="shared" si="1117"/>
        <v>0</v>
      </c>
      <c r="Q1174" s="320">
        <f t="shared" si="1117"/>
        <v>0</v>
      </c>
      <c r="R1174" s="303">
        <f t="shared" si="1091"/>
        <v>366654948.54999995</v>
      </c>
      <c r="S1174" s="320">
        <f t="shared" ref="S1174:Z1174" si="1118">+S1175+S1183</f>
        <v>0</v>
      </c>
      <c r="T1174" s="320">
        <f t="shared" si="1118"/>
        <v>0</v>
      </c>
      <c r="U1174" s="320">
        <f t="shared" si="1118"/>
        <v>0</v>
      </c>
      <c r="V1174" s="320">
        <f t="shared" si="1118"/>
        <v>0</v>
      </c>
      <c r="W1174" s="320">
        <f t="shared" si="1118"/>
        <v>0</v>
      </c>
      <c r="X1174" s="320">
        <f t="shared" si="1118"/>
        <v>0</v>
      </c>
      <c r="Y1174" s="320">
        <f t="shared" si="1118"/>
        <v>0</v>
      </c>
      <c r="Z1174" s="320">
        <f t="shared" si="1118"/>
        <v>0</v>
      </c>
      <c r="AA1174" s="319">
        <f t="shared" si="1101"/>
        <v>0</v>
      </c>
      <c r="AB1174" s="319">
        <f t="shared" si="1092"/>
        <v>366654948.54999995</v>
      </c>
      <c r="AC1174" s="108">
        <f t="shared" si="1089"/>
        <v>0.28545056754181175</v>
      </c>
    </row>
    <row r="1175" spans="1:29" s="82" customFormat="1" ht="31.5" hidden="1" x14ac:dyDescent="0.2">
      <c r="A1175" s="399"/>
      <c r="B1175" s="114" t="s">
        <v>357</v>
      </c>
      <c r="C1175" s="110" t="s">
        <v>358</v>
      </c>
      <c r="D1175" s="320">
        <f>SUM(D1176:D1178)</f>
        <v>0</v>
      </c>
      <c r="E1175" s="387">
        <f>SUM('ADICIONES  2018'!C1175:E1175)</f>
        <v>0</v>
      </c>
      <c r="F1175" s="320">
        <f t="shared" ref="F1175" si="1119">SUM(F1176:F1178)</f>
        <v>0</v>
      </c>
      <c r="G1175" s="320">
        <f t="shared" ref="G1175:J1175" si="1120">SUM(G1176:G1178)</f>
        <v>0</v>
      </c>
      <c r="H1175" s="320">
        <f t="shared" si="1120"/>
        <v>0</v>
      </c>
      <c r="I1175" s="320">
        <f t="shared" si="1120"/>
        <v>0</v>
      </c>
      <c r="J1175" s="320">
        <f t="shared" si="1120"/>
        <v>0</v>
      </c>
      <c r="K1175" s="303">
        <f t="shared" si="1090"/>
        <v>0</v>
      </c>
      <c r="L1175" s="320">
        <f t="shared" ref="L1175:Q1175" si="1121">SUM(L1176:L1178)</f>
        <v>0</v>
      </c>
      <c r="M1175" s="320">
        <f t="shared" si="1121"/>
        <v>0</v>
      </c>
      <c r="N1175" s="320">
        <f t="shared" si="1121"/>
        <v>0</v>
      </c>
      <c r="O1175" s="320">
        <f t="shared" si="1121"/>
        <v>0</v>
      </c>
      <c r="P1175" s="320">
        <f t="shared" si="1121"/>
        <v>0</v>
      </c>
      <c r="Q1175" s="320">
        <f t="shared" si="1121"/>
        <v>0</v>
      </c>
      <c r="R1175" s="303">
        <f t="shared" si="1091"/>
        <v>0</v>
      </c>
      <c r="S1175" s="320">
        <f t="shared" ref="S1175:Z1175" si="1122">SUM(S1176:S1178)</f>
        <v>0</v>
      </c>
      <c r="T1175" s="320">
        <f t="shared" si="1122"/>
        <v>0</v>
      </c>
      <c r="U1175" s="320">
        <f t="shared" si="1122"/>
        <v>0</v>
      </c>
      <c r="V1175" s="320">
        <f t="shared" si="1122"/>
        <v>0</v>
      </c>
      <c r="W1175" s="320">
        <f t="shared" si="1122"/>
        <v>0</v>
      </c>
      <c r="X1175" s="320">
        <f t="shared" si="1122"/>
        <v>0</v>
      </c>
      <c r="Y1175" s="320">
        <f t="shared" si="1122"/>
        <v>0</v>
      </c>
      <c r="Z1175" s="320">
        <f t="shared" si="1122"/>
        <v>0</v>
      </c>
      <c r="AA1175" s="319">
        <f t="shared" si="1101"/>
        <v>0</v>
      </c>
      <c r="AB1175" s="319">
        <f t="shared" si="1092"/>
        <v>0</v>
      </c>
      <c r="AC1175" s="108" t="e">
        <f t="shared" si="1089"/>
        <v>#DIV/0!</v>
      </c>
    </row>
    <row r="1176" spans="1:29" ht="28.5" hidden="1" x14ac:dyDescent="0.2">
      <c r="B1176" s="100" t="s">
        <v>359</v>
      </c>
      <c r="C1176" s="101" t="s">
        <v>360</v>
      </c>
      <c r="D1176" s="321">
        <v>0</v>
      </c>
      <c r="E1176" s="387">
        <f>SUM('ADICIONES  2018'!C1176:E1176)</f>
        <v>0</v>
      </c>
      <c r="F1176" s="321"/>
      <c r="G1176" s="321"/>
      <c r="H1176" s="321"/>
      <c r="I1176" s="321"/>
      <c r="J1176" s="321"/>
      <c r="K1176" s="305">
        <f t="shared" si="1090"/>
        <v>0</v>
      </c>
      <c r="L1176" s="321"/>
      <c r="M1176" s="321"/>
      <c r="N1176" s="321"/>
      <c r="O1176" s="321"/>
      <c r="P1176" s="321"/>
      <c r="Q1176" s="321"/>
      <c r="R1176" s="305">
        <f t="shared" si="1091"/>
        <v>0</v>
      </c>
      <c r="S1176" s="321"/>
      <c r="T1176" s="321"/>
      <c r="U1176" s="321"/>
      <c r="V1176" s="321"/>
      <c r="W1176" s="321"/>
      <c r="X1176" s="321"/>
      <c r="Y1176" s="321"/>
      <c r="Z1176" s="321"/>
      <c r="AA1176" s="322">
        <f t="shared" si="1101"/>
        <v>0</v>
      </c>
      <c r="AB1176" s="322">
        <f t="shared" si="1092"/>
        <v>0</v>
      </c>
      <c r="AC1176" s="37" t="e">
        <f t="shared" si="1089"/>
        <v>#DIV/0!</v>
      </c>
    </row>
    <row r="1177" spans="1:29" ht="42.75" hidden="1" x14ac:dyDescent="0.2">
      <c r="B1177" s="100" t="s">
        <v>1866</v>
      </c>
      <c r="C1177" s="101" t="s">
        <v>1867</v>
      </c>
      <c r="D1177" s="321">
        <v>0</v>
      </c>
      <c r="E1177" s="387">
        <f>SUM('ADICIONES  2018'!C1177:E1177)</f>
        <v>0</v>
      </c>
      <c r="F1177" s="321"/>
      <c r="G1177" s="321"/>
      <c r="H1177" s="321"/>
      <c r="I1177" s="321"/>
      <c r="J1177" s="321"/>
      <c r="K1177" s="305">
        <f t="shared" si="1090"/>
        <v>0</v>
      </c>
      <c r="L1177" s="321"/>
      <c r="M1177" s="321"/>
      <c r="N1177" s="321"/>
      <c r="O1177" s="321"/>
      <c r="P1177" s="321"/>
      <c r="Q1177" s="321"/>
      <c r="R1177" s="305">
        <f t="shared" si="1091"/>
        <v>0</v>
      </c>
      <c r="S1177" s="321"/>
      <c r="T1177" s="321"/>
      <c r="U1177" s="321"/>
      <c r="V1177" s="321"/>
      <c r="W1177" s="321"/>
      <c r="X1177" s="321"/>
      <c r="Y1177" s="321"/>
      <c r="Z1177" s="321"/>
      <c r="AA1177" s="322">
        <f t="shared" si="1101"/>
        <v>0</v>
      </c>
      <c r="AB1177" s="322">
        <f t="shared" si="1092"/>
        <v>0</v>
      </c>
      <c r="AC1177" s="37" t="e">
        <f t="shared" si="1089"/>
        <v>#DIV/0!</v>
      </c>
    </row>
    <row r="1178" spans="1:29" s="82" customFormat="1" ht="47.25" hidden="1" x14ac:dyDescent="0.2">
      <c r="A1178" s="399"/>
      <c r="B1178" s="114" t="s">
        <v>361</v>
      </c>
      <c r="C1178" s="110" t="s">
        <v>362</v>
      </c>
      <c r="D1178" s="320">
        <f>SUM(D1179:D1182)</f>
        <v>0</v>
      </c>
      <c r="E1178" s="387">
        <f>SUM('ADICIONES  2018'!C1178:E1178)</f>
        <v>0</v>
      </c>
      <c r="F1178" s="320">
        <f t="shared" ref="F1178" si="1123">SUM(F1179:F1182)</f>
        <v>0</v>
      </c>
      <c r="G1178" s="320">
        <f t="shared" ref="G1178:J1178" si="1124">SUM(G1179:G1182)</f>
        <v>0</v>
      </c>
      <c r="H1178" s="320">
        <f t="shared" si="1124"/>
        <v>0</v>
      </c>
      <c r="I1178" s="320">
        <f t="shared" si="1124"/>
        <v>0</v>
      </c>
      <c r="J1178" s="320">
        <f t="shared" si="1124"/>
        <v>0</v>
      </c>
      <c r="K1178" s="303">
        <f t="shared" si="1090"/>
        <v>0</v>
      </c>
      <c r="L1178" s="320">
        <f t="shared" ref="L1178:Q1178" si="1125">SUM(L1179:L1182)</f>
        <v>0</v>
      </c>
      <c r="M1178" s="320">
        <f t="shared" si="1125"/>
        <v>0</v>
      </c>
      <c r="N1178" s="320">
        <f t="shared" si="1125"/>
        <v>0</v>
      </c>
      <c r="O1178" s="320">
        <f t="shared" si="1125"/>
        <v>0</v>
      </c>
      <c r="P1178" s="320">
        <f t="shared" si="1125"/>
        <v>0</v>
      </c>
      <c r="Q1178" s="320">
        <f t="shared" si="1125"/>
        <v>0</v>
      </c>
      <c r="R1178" s="303">
        <f t="shared" si="1091"/>
        <v>0</v>
      </c>
      <c r="S1178" s="320">
        <f t="shared" ref="S1178:Z1178" si="1126">SUM(S1179:S1182)</f>
        <v>0</v>
      </c>
      <c r="T1178" s="320">
        <f t="shared" si="1126"/>
        <v>0</v>
      </c>
      <c r="U1178" s="320">
        <f t="shared" si="1126"/>
        <v>0</v>
      </c>
      <c r="V1178" s="320">
        <f t="shared" si="1126"/>
        <v>0</v>
      </c>
      <c r="W1178" s="320">
        <f t="shared" si="1126"/>
        <v>0</v>
      </c>
      <c r="X1178" s="320">
        <f t="shared" si="1126"/>
        <v>0</v>
      </c>
      <c r="Y1178" s="320">
        <f t="shared" si="1126"/>
        <v>0</v>
      </c>
      <c r="Z1178" s="320">
        <f t="shared" si="1126"/>
        <v>0</v>
      </c>
      <c r="AA1178" s="319">
        <f t="shared" si="1101"/>
        <v>0</v>
      </c>
      <c r="AB1178" s="319">
        <f t="shared" si="1092"/>
        <v>0</v>
      </c>
      <c r="AC1178" s="108" t="e">
        <f t="shared" si="1089"/>
        <v>#DIV/0!</v>
      </c>
    </row>
    <row r="1179" spans="1:29" ht="28.5" hidden="1" x14ac:dyDescent="0.2">
      <c r="B1179" s="100" t="s">
        <v>363</v>
      </c>
      <c r="C1179" s="101" t="s">
        <v>364</v>
      </c>
      <c r="D1179" s="321">
        <v>0</v>
      </c>
      <c r="E1179" s="387">
        <f>SUM('ADICIONES  2018'!C1179:E1179)</f>
        <v>0</v>
      </c>
      <c r="F1179" s="321"/>
      <c r="G1179" s="321"/>
      <c r="H1179" s="321"/>
      <c r="I1179" s="321"/>
      <c r="J1179" s="321"/>
      <c r="K1179" s="305">
        <f t="shared" si="1090"/>
        <v>0</v>
      </c>
      <c r="L1179" s="321"/>
      <c r="M1179" s="321"/>
      <c r="N1179" s="321"/>
      <c r="O1179" s="321"/>
      <c r="P1179" s="321"/>
      <c r="Q1179" s="321"/>
      <c r="R1179" s="305">
        <f t="shared" si="1091"/>
        <v>0</v>
      </c>
      <c r="S1179" s="321"/>
      <c r="T1179" s="321"/>
      <c r="U1179" s="321"/>
      <c r="V1179" s="321"/>
      <c r="W1179" s="321"/>
      <c r="X1179" s="321"/>
      <c r="Y1179" s="321"/>
      <c r="Z1179" s="321"/>
      <c r="AA1179" s="322">
        <f t="shared" si="1101"/>
        <v>0</v>
      </c>
      <c r="AB1179" s="322">
        <f t="shared" si="1092"/>
        <v>0</v>
      </c>
      <c r="AC1179" s="37" t="e">
        <f t="shared" si="1089"/>
        <v>#DIV/0!</v>
      </c>
    </row>
    <row r="1180" spans="1:29" ht="28.5" hidden="1" x14ac:dyDescent="0.2">
      <c r="B1180" s="100" t="s">
        <v>365</v>
      </c>
      <c r="C1180" s="101" t="s">
        <v>366</v>
      </c>
      <c r="D1180" s="321">
        <v>0</v>
      </c>
      <c r="E1180" s="387">
        <f>SUM('ADICIONES  2018'!C1180:E1180)</f>
        <v>0</v>
      </c>
      <c r="F1180" s="321"/>
      <c r="G1180" s="321"/>
      <c r="H1180" s="321"/>
      <c r="I1180" s="321"/>
      <c r="J1180" s="321"/>
      <c r="K1180" s="305">
        <f t="shared" si="1090"/>
        <v>0</v>
      </c>
      <c r="L1180" s="321"/>
      <c r="M1180" s="321"/>
      <c r="N1180" s="321"/>
      <c r="O1180" s="321"/>
      <c r="P1180" s="321"/>
      <c r="Q1180" s="321"/>
      <c r="R1180" s="305">
        <f t="shared" si="1091"/>
        <v>0</v>
      </c>
      <c r="S1180" s="321"/>
      <c r="T1180" s="321"/>
      <c r="U1180" s="321"/>
      <c r="V1180" s="321"/>
      <c r="W1180" s="321"/>
      <c r="X1180" s="321"/>
      <c r="Y1180" s="321"/>
      <c r="Z1180" s="321"/>
      <c r="AA1180" s="322">
        <f t="shared" si="1101"/>
        <v>0</v>
      </c>
      <c r="AB1180" s="322">
        <f t="shared" si="1092"/>
        <v>0</v>
      </c>
      <c r="AC1180" s="37" t="e">
        <f t="shared" si="1089"/>
        <v>#DIV/0!</v>
      </c>
    </row>
    <row r="1181" spans="1:29" ht="28.5" hidden="1" x14ac:dyDescent="0.2">
      <c r="B1181" s="100" t="s">
        <v>367</v>
      </c>
      <c r="C1181" s="101" t="s">
        <v>368</v>
      </c>
      <c r="D1181" s="321">
        <v>0</v>
      </c>
      <c r="E1181" s="387">
        <f>SUM('ADICIONES  2018'!C1181:E1181)</f>
        <v>0</v>
      </c>
      <c r="F1181" s="321"/>
      <c r="G1181" s="321"/>
      <c r="H1181" s="321"/>
      <c r="I1181" s="321"/>
      <c r="J1181" s="321"/>
      <c r="K1181" s="305">
        <f t="shared" si="1090"/>
        <v>0</v>
      </c>
      <c r="L1181" s="321"/>
      <c r="M1181" s="321"/>
      <c r="N1181" s="321"/>
      <c r="O1181" s="321"/>
      <c r="P1181" s="321"/>
      <c r="Q1181" s="321"/>
      <c r="R1181" s="305">
        <f t="shared" si="1091"/>
        <v>0</v>
      </c>
      <c r="S1181" s="321"/>
      <c r="T1181" s="321"/>
      <c r="U1181" s="321"/>
      <c r="V1181" s="321"/>
      <c r="W1181" s="321"/>
      <c r="X1181" s="321"/>
      <c r="Y1181" s="321"/>
      <c r="Z1181" s="321"/>
      <c r="AA1181" s="322">
        <f t="shared" si="1101"/>
        <v>0</v>
      </c>
      <c r="AB1181" s="322">
        <f t="shared" si="1092"/>
        <v>0</v>
      </c>
      <c r="AC1181" s="37" t="e">
        <f t="shared" si="1089"/>
        <v>#DIV/0!</v>
      </c>
    </row>
    <row r="1182" spans="1:29" ht="28.5" hidden="1" x14ac:dyDescent="0.2">
      <c r="B1182" s="100" t="s">
        <v>1868</v>
      </c>
      <c r="C1182" s="101" t="s">
        <v>1869</v>
      </c>
      <c r="D1182" s="321">
        <v>0</v>
      </c>
      <c r="E1182" s="387">
        <f>SUM('ADICIONES  2018'!C1182:E1182)</f>
        <v>0</v>
      </c>
      <c r="F1182" s="321"/>
      <c r="G1182" s="321"/>
      <c r="H1182" s="321"/>
      <c r="I1182" s="321"/>
      <c r="J1182" s="321"/>
      <c r="K1182" s="305">
        <f t="shared" si="1090"/>
        <v>0</v>
      </c>
      <c r="L1182" s="321"/>
      <c r="M1182" s="321"/>
      <c r="N1182" s="321"/>
      <c r="O1182" s="321"/>
      <c r="P1182" s="321"/>
      <c r="Q1182" s="321"/>
      <c r="R1182" s="305">
        <f t="shared" si="1091"/>
        <v>0</v>
      </c>
      <c r="S1182" s="321"/>
      <c r="T1182" s="321"/>
      <c r="U1182" s="321"/>
      <c r="V1182" s="321"/>
      <c r="W1182" s="321"/>
      <c r="X1182" s="321"/>
      <c r="Y1182" s="321"/>
      <c r="Z1182" s="321"/>
      <c r="AA1182" s="322">
        <f t="shared" si="1101"/>
        <v>0</v>
      </c>
      <c r="AB1182" s="322">
        <f t="shared" si="1092"/>
        <v>0</v>
      </c>
      <c r="AC1182" s="37" t="e">
        <f t="shared" si="1089"/>
        <v>#DIV/0!</v>
      </c>
    </row>
    <row r="1183" spans="1:29" s="82" customFormat="1" ht="47.25" x14ac:dyDescent="0.2">
      <c r="A1183" s="399"/>
      <c r="B1183" s="114" t="s">
        <v>312</v>
      </c>
      <c r="C1183" s="110" t="s">
        <v>313</v>
      </c>
      <c r="D1183" s="320">
        <f>+D1184+D1187</f>
        <v>1284477910.51</v>
      </c>
      <c r="E1183" s="154">
        <f>SUM('ADICIONES  2018'!C1183:E1183)</f>
        <v>0</v>
      </c>
      <c r="F1183" s="320">
        <f t="shared" ref="F1183:J1183" si="1127">+F1184+F1187</f>
        <v>0</v>
      </c>
      <c r="G1183" s="320">
        <f t="shared" si="1127"/>
        <v>0</v>
      </c>
      <c r="H1183" s="320">
        <f t="shared" si="1127"/>
        <v>0</v>
      </c>
      <c r="I1183" s="320">
        <f t="shared" si="1127"/>
        <v>0</v>
      </c>
      <c r="J1183" s="320">
        <f t="shared" si="1127"/>
        <v>0</v>
      </c>
      <c r="K1183" s="303">
        <f t="shared" si="1090"/>
        <v>1284477910.51</v>
      </c>
      <c r="L1183" s="320">
        <f t="shared" ref="L1183:Q1183" si="1128">+L1184+L1187</f>
        <v>183344974.31999999</v>
      </c>
      <c r="M1183" s="320">
        <f t="shared" si="1128"/>
        <v>183309974.22</v>
      </c>
      <c r="N1183" s="320">
        <f t="shared" si="1128"/>
        <v>0.01</v>
      </c>
      <c r="O1183" s="320">
        <f t="shared" si="1128"/>
        <v>0</v>
      </c>
      <c r="P1183" s="320">
        <f t="shared" si="1128"/>
        <v>0</v>
      </c>
      <c r="Q1183" s="320">
        <f t="shared" si="1128"/>
        <v>0</v>
      </c>
      <c r="R1183" s="303">
        <f t="shared" si="1091"/>
        <v>366654948.54999995</v>
      </c>
      <c r="S1183" s="320">
        <f t="shared" ref="S1183:Z1183" si="1129">+S1184+S1187</f>
        <v>0</v>
      </c>
      <c r="T1183" s="320">
        <f t="shared" si="1129"/>
        <v>0</v>
      </c>
      <c r="U1183" s="320">
        <f t="shared" si="1129"/>
        <v>0</v>
      </c>
      <c r="V1183" s="320">
        <f t="shared" si="1129"/>
        <v>0</v>
      </c>
      <c r="W1183" s="320">
        <f t="shared" si="1129"/>
        <v>0</v>
      </c>
      <c r="X1183" s="320">
        <f t="shared" si="1129"/>
        <v>0</v>
      </c>
      <c r="Y1183" s="320">
        <f t="shared" si="1129"/>
        <v>0</v>
      </c>
      <c r="Z1183" s="320">
        <f t="shared" si="1129"/>
        <v>0</v>
      </c>
      <c r="AA1183" s="319">
        <f t="shared" si="1101"/>
        <v>0</v>
      </c>
      <c r="AB1183" s="319">
        <f t="shared" si="1092"/>
        <v>366654948.54999995</v>
      </c>
      <c r="AC1183" s="108">
        <f t="shared" si="1089"/>
        <v>0.28545056754181175</v>
      </c>
    </row>
    <row r="1184" spans="1:29" s="82" customFormat="1" ht="31.5" x14ac:dyDescent="0.2">
      <c r="A1184" s="399"/>
      <c r="B1184" s="114" t="s">
        <v>314</v>
      </c>
      <c r="C1184" s="110" t="s">
        <v>315</v>
      </c>
      <c r="D1184" s="320">
        <f>SUM(D1185:D1186)</f>
        <v>125000000</v>
      </c>
      <c r="E1184" s="154">
        <f>SUM('ADICIONES  2018'!C1184:E1184)</f>
        <v>0</v>
      </c>
      <c r="F1184" s="320">
        <f t="shared" ref="F1184" si="1130">SUM(F1185:F1186)</f>
        <v>0</v>
      </c>
      <c r="G1184" s="320">
        <f t="shared" ref="G1184:J1184" si="1131">SUM(G1185:G1186)</f>
        <v>0</v>
      </c>
      <c r="H1184" s="320">
        <f t="shared" si="1131"/>
        <v>0</v>
      </c>
      <c r="I1184" s="320">
        <f t="shared" si="1131"/>
        <v>0</v>
      </c>
      <c r="J1184" s="320">
        <f t="shared" si="1131"/>
        <v>0</v>
      </c>
      <c r="K1184" s="303">
        <f t="shared" si="1090"/>
        <v>125000000</v>
      </c>
      <c r="L1184" s="320">
        <f t="shared" ref="L1184:Q1184" si="1132">SUM(L1185:L1186)</f>
        <v>11217237.279999999</v>
      </c>
      <c r="M1184" s="320">
        <f t="shared" si="1132"/>
        <v>8929791.6500000004</v>
      </c>
      <c r="N1184" s="320">
        <f t="shared" si="1132"/>
        <v>0</v>
      </c>
      <c r="O1184" s="320">
        <f t="shared" si="1132"/>
        <v>0</v>
      </c>
      <c r="P1184" s="320">
        <f t="shared" si="1132"/>
        <v>0</v>
      </c>
      <c r="Q1184" s="320">
        <f t="shared" si="1132"/>
        <v>0</v>
      </c>
      <c r="R1184" s="303">
        <f t="shared" si="1091"/>
        <v>20147028.93</v>
      </c>
      <c r="S1184" s="320">
        <f t="shared" ref="S1184:Z1184" si="1133">SUM(S1185:S1186)</f>
        <v>0</v>
      </c>
      <c r="T1184" s="320">
        <f t="shared" si="1133"/>
        <v>0</v>
      </c>
      <c r="U1184" s="320">
        <f t="shared" si="1133"/>
        <v>0</v>
      </c>
      <c r="V1184" s="320">
        <f t="shared" si="1133"/>
        <v>0</v>
      </c>
      <c r="W1184" s="320">
        <f t="shared" si="1133"/>
        <v>0</v>
      </c>
      <c r="X1184" s="320">
        <f t="shared" si="1133"/>
        <v>0</v>
      </c>
      <c r="Y1184" s="320">
        <f t="shared" si="1133"/>
        <v>0</v>
      </c>
      <c r="Z1184" s="320">
        <f t="shared" si="1133"/>
        <v>0</v>
      </c>
      <c r="AA1184" s="319">
        <f t="shared" si="1101"/>
        <v>0</v>
      </c>
      <c r="AB1184" s="319">
        <f t="shared" si="1092"/>
        <v>20147028.93</v>
      </c>
      <c r="AC1184" s="108">
        <f t="shared" si="1089"/>
        <v>0.16117623143999998</v>
      </c>
    </row>
    <row r="1185" spans="1:29" ht="28.5" x14ac:dyDescent="0.2">
      <c r="B1185" s="100" t="s">
        <v>316</v>
      </c>
      <c r="C1185" s="101" t="s">
        <v>173</v>
      </c>
      <c r="D1185" s="321">
        <v>84000000</v>
      </c>
      <c r="E1185" s="387">
        <f>SUM('ADICIONES  2018'!C1185:E1185)</f>
        <v>0</v>
      </c>
      <c r="F1185" s="321"/>
      <c r="G1185" s="321"/>
      <c r="H1185" s="321"/>
      <c r="I1185" s="321"/>
      <c r="J1185" s="321"/>
      <c r="K1185" s="305">
        <f t="shared" si="1090"/>
        <v>84000000</v>
      </c>
      <c r="L1185" s="321">
        <v>8646413.2799999993</v>
      </c>
      <c r="M1185" s="321">
        <v>6928089.6500000004</v>
      </c>
      <c r="N1185" s="321"/>
      <c r="O1185" s="321"/>
      <c r="P1185" s="321"/>
      <c r="Q1185" s="321"/>
      <c r="R1185" s="305">
        <f t="shared" si="1091"/>
        <v>15574502.93</v>
      </c>
      <c r="S1185" s="321"/>
      <c r="T1185" s="321"/>
      <c r="U1185" s="321"/>
      <c r="V1185" s="321"/>
      <c r="W1185" s="321"/>
      <c r="X1185" s="321"/>
      <c r="Y1185" s="321"/>
      <c r="Z1185" s="321"/>
      <c r="AA1185" s="322">
        <f t="shared" si="1101"/>
        <v>0</v>
      </c>
      <c r="AB1185" s="322">
        <f t="shared" si="1092"/>
        <v>15574502.93</v>
      </c>
      <c r="AC1185" s="37">
        <f t="shared" si="1089"/>
        <v>0.18541074916666667</v>
      </c>
    </row>
    <row r="1186" spans="1:29" ht="28.5" x14ac:dyDescent="0.2">
      <c r="B1186" s="100" t="s">
        <v>337</v>
      </c>
      <c r="C1186" s="101" t="s">
        <v>335</v>
      </c>
      <c r="D1186" s="321">
        <v>41000000</v>
      </c>
      <c r="E1186" s="387">
        <f>SUM('ADICIONES  2018'!C1186:E1186)</f>
        <v>0</v>
      </c>
      <c r="F1186" s="321"/>
      <c r="G1186" s="321"/>
      <c r="H1186" s="321"/>
      <c r="I1186" s="321"/>
      <c r="J1186" s="321"/>
      <c r="K1186" s="305">
        <f t="shared" si="1090"/>
        <v>41000000</v>
      </c>
      <c r="L1186" s="321">
        <v>2570824</v>
      </c>
      <c r="M1186" s="321">
        <v>2001702</v>
      </c>
      <c r="N1186" s="321"/>
      <c r="O1186" s="321"/>
      <c r="P1186" s="321"/>
      <c r="Q1186" s="321"/>
      <c r="R1186" s="305">
        <f t="shared" si="1091"/>
        <v>4572526</v>
      </c>
      <c r="S1186" s="321"/>
      <c r="T1186" s="321"/>
      <c r="U1186" s="321"/>
      <c r="V1186" s="321"/>
      <c r="W1186" s="321"/>
      <c r="X1186" s="321"/>
      <c r="Y1186" s="321"/>
      <c r="Z1186" s="321"/>
      <c r="AA1186" s="322">
        <f t="shared" si="1101"/>
        <v>0</v>
      </c>
      <c r="AB1186" s="322">
        <f t="shared" si="1092"/>
        <v>4572526</v>
      </c>
      <c r="AC1186" s="37">
        <f t="shared" si="1089"/>
        <v>0.11152502439024391</v>
      </c>
    </row>
    <row r="1187" spans="1:29" s="82" customFormat="1" ht="31.5" x14ac:dyDescent="0.2">
      <c r="A1187" s="399"/>
      <c r="B1187" s="114" t="s">
        <v>317</v>
      </c>
      <c r="C1187" s="110" t="s">
        <v>140</v>
      </c>
      <c r="D1187" s="320">
        <f>SUM(D1188:D1192)</f>
        <v>1159477910.51</v>
      </c>
      <c r="E1187" s="154">
        <f>SUM('ADICIONES  2018'!C1187:E1187)</f>
        <v>0</v>
      </c>
      <c r="F1187" s="320">
        <f t="shared" ref="F1187" si="1134">SUM(F1188:F1192)</f>
        <v>0</v>
      </c>
      <c r="G1187" s="320">
        <f t="shared" ref="G1187:J1187" si="1135">SUM(G1188:G1192)</f>
        <v>0</v>
      </c>
      <c r="H1187" s="320">
        <f t="shared" si="1135"/>
        <v>0</v>
      </c>
      <c r="I1187" s="320">
        <f t="shared" si="1135"/>
        <v>0</v>
      </c>
      <c r="J1187" s="320">
        <f t="shared" si="1135"/>
        <v>0</v>
      </c>
      <c r="K1187" s="303">
        <f t="shared" si="1090"/>
        <v>1159477910.51</v>
      </c>
      <c r="L1187" s="320">
        <f t="shared" ref="L1187:Q1187" si="1136">SUM(L1188:L1192)</f>
        <v>172127737.03999999</v>
      </c>
      <c r="M1187" s="320">
        <f t="shared" si="1136"/>
        <v>174380182.56999999</v>
      </c>
      <c r="N1187" s="320">
        <f t="shared" si="1136"/>
        <v>0.01</v>
      </c>
      <c r="O1187" s="320">
        <f t="shared" si="1136"/>
        <v>0</v>
      </c>
      <c r="P1187" s="320">
        <f t="shared" si="1136"/>
        <v>0</v>
      </c>
      <c r="Q1187" s="320">
        <f t="shared" si="1136"/>
        <v>0</v>
      </c>
      <c r="R1187" s="303">
        <f t="shared" si="1091"/>
        <v>346507919.62</v>
      </c>
      <c r="S1187" s="320">
        <f t="shared" ref="S1187:Z1187" si="1137">SUM(S1188:S1192)</f>
        <v>0</v>
      </c>
      <c r="T1187" s="320">
        <f t="shared" si="1137"/>
        <v>0</v>
      </c>
      <c r="U1187" s="320">
        <f t="shared" si="1137"/>
        <v>0</v>
      </c>
      <c r="V1187" s="320">
        <f t="shared" si="1137"/>
        <v>0</v>
      </c>
      <c r="W1187" s="320">
        <f t="shared" si="1137"/>
        <v>0</v>
      </c>
      <c r="X1187" s="320">
        <f t="shared" si="1137"/>
        <v>0</v>
      </c>
      <c r="Y1187" s="320">
        <f t="shared" si="1137"/>
        <v>0</v>
      </c>
      <c r="Z1187" s="320">
        <f t="shared" si="1137"/>
        <v>0</v>
      </c>
      <c r="AA1187" s="319">
        <f t="shared" si="1101"/>
        <v>0</v>
      </c>
      <c r="AB1187" s="319">
        <f t="shared" si="1092"/>
        <v>346507919.62</v>
      </c>
      <c r="AC1187" s="108">
        <f t="shared" si="1089"/>
        <v>0.29884822856831089</v>
      </c>
    </row>
    <row r="1188" spans="1:29" ht="28.5" x14ac:dyDescent="0.2">
      <c r="B1188" s="100" t="s">
        <v>318</v>
      </c>
      <c r="C1188" s="101" t="s">
        <v>172</v>
      </c>
      <c r="D1188" s="321">
        <v>403471851.23000002</v>
      </c>
      <c r="E1188" s="387">
        <f>SUM('ADICIONES  2018'!C1188:E1188)</f>
        <v>0</v>
      </c>
      <c r="F1188" s="321"/>
      <c r="G1188" s="321"/>
      <c r="H1188" s="321"/>
      <c r="I1188" s="321"/>
      <c r="J1188" s="321"/>
      <c r="K1188" s="305">
        <f t="shared" si="1090"/>
        <v>403471851.23000002</v>
      </c>
      <c r="L1188" s="321">
        <v>49322911.82</v>
      </c>
      <c r="M1188" s="321">
        <v>62708211.380000003</v>
      </c>
      <c r="N1188" s="321">
        <v>0.01</v>
      </c>
      <c r="O1188" s="321"/>
      <c r="P1188" s="321"/>
      <c r="Q1188" s="321"/>
      <c r="R1188" s="305">
        <f t="shared" si="1091"/>
        <v>112031123.21000001</v>
      </c>
      <c r="S1188" s="321"/>
      <c r="T1188" s="321"/>
      <c r="U1188" s="321"/>
      <c r="V1188" s="321"/>
      <c r="W1188" s="321"/>
      <c r="X1188" s="321"/>
      <c r="Y1188" s="321"/>
      <c r="Z1188" s="321"/>
      <c r="AA1188" s="322">
        <f t="shared" si="1101"/>
        <v>0</v>
      </c>
      <c r="AB1188" s="322">
        <f t="shared" si="1092"/>
        <v>112031123.21000001</v>
      </c>
      <c r="AC1188" s="37">
        <f>+AB1188/K1188</f>
        <v>0.27766775518160353</v>
      </c>
    </row>
    <row r="1189" spans="1:29" ht="42.75" x14ac:dyDescent="0.2">
      <c r="B1189" s="100" t="s">
        <v>876</v>
      </c>
      <c r="C1189" s="101" t="s">
        <v>369</v>
      </c>
      <c r="D1189" s="321">
        <v>466006059.27999997</v>
      </c>
      <c r="E1189" s="387">
        <f>SUM('ADICIONES  2018'!C1189:E1189)</f>
        <v>0</v>
      </c>
      <c r="F1189" s="321"/>
      <c r="G1189" s="321"/>
      <c r="H1189" s="321"/>
      <c r="I1189" s="321"/>
      <c r="J1189" s="321"/>
      <c r="K1189" s="305">
        <f t="shared" si="1090"/>
        <v>466006059.27999997</v>
      </c>
      <c r="L1189" s="321">
        <v>67741597</v>
      </c>
      <c r="M1189" s="321">
        <v>69140999</v>
      </c>
      <c r="N1189" s="321">
        <v>0</v>
      </c>
      <c r="O1189" s="321"/>
      <c r="P1189" s="321"/>
      <c r="Q1189" s="321"/>
      <c r="R1189" s="305">
        <f t="shared" si="1091"/>
        <v>136882596</v>
      </c>
      <c r="S1189" s="321"/>
      <c r="T1189" s="321"/>
      <c r="U1189" s="321"/>
      <c r="V1189" s="321"/>
      <c r="W1189" s="321"/>
      <c r="X1189" s="321"/>
      <c r="Y1189" s="321"/>
      <c r="Z1189" s="321"/>
      <c r="AA1189" s="322">
        <f t="shared" si="1101"/>
        <v>0</v>
      </c>
      <c r="AB1189" s="322">
        <f t="shared" si="1092"/>
        <v>136882596</v>
      </c>
      <c r="AC1189" s="37">
        <f t="shared" si="1089"/>
        <v>0.29373565702448096</v>
      </c>
    </row>
    <row r="1190" spans="1:29" ht="28.5" x14ac:dyDescent="0.2">
      <c r="B1190" s="100" t="s">
        <v>319</v>
      </c>
      <c r="C1190" s="101" t="s">
        <v>320</v>
      </c>
      <c r="D1190" s="321">
        <v>290000000</v>
      </c>
      <c r="E1190" s="387">
        <f>SUM('ADICIONES  2018'!C1190:E1190)</f>
        <v>0</v>
      </c>
      <c r="F1190" s="321"/>
      <c r="G1190" s="321"/>
      <c r="H1190" s="321"/>
      <c r="I1190" s="321"/>
      <c r="J1190" s="321"/>
      <c r="K1190" s="305">
        <f t="shared" si="1090"/>
        <v>290000000</v>
      </c>
      <c r="L1190" s="321">
        <v>32399573.199999999</v>
      </c>
      <c r="M1190" s="321">
        <v>33524963.219999999</v>
      </c>
      <c r="N1190" s="321">
        <v>0</v>
      </c>
      <c r="O1190" s="321"/>
      <c r="P1190" s="321"/>
      <c r="Q1190" s="321"/>
      <c r="R1190" s="305">
        <f t="shared" si="1091"/>
        <v>65924536.420000002</v>
      </c>
      <c r="S1190" s="321"/>
      <c r="T1190" s="321"/>
      <c r="U1190" s="321"/>
      <c r="V1190" s="321"/>
      <c r="W1190" s="321"/>
      <c r="X1190" s="321"/>
      <c r="Y1190" s="321"/>
      <c r="Z1190" s="321"/>
      <c r="AA1190" s="322">
        <f t="shared" si="1101"/>
        <v>0</v>
      </c>
      <c r="AB1190" s="322">
        <f t="shared" si="1092"/>
        <v>65924536.420000002</v>
      </c>
      <c r="AC1190" s="37">
        <f t="shared" si="1089"/>
        <v>0.22732598765517242</v>
      </c>
    </row>
    <row r="1191" spans="1:29" ht="15.75" thickBot="1" x14ac:dyDescent="0.25">
      <c r="B1191" s="100" t="s">
        <v>1308</v>
      </c>
      <c r="C1191" s="101" t="s">
        <v>1309</v>
      </c>
      <c r="D1191" s="321">
        <v>0</v>
      </c>
      <c r="E1191" s="387">
        <f>SUM('ADICIONES  2018'!C1191:E1191)</f>
        <v>0</v>
      </c>
      <c r="F1191" s="321"/>
      <c r="G1191" s="321"/>
      <c r="H1191" s="321"/>
      <c r="I1191" s="321"/>
      <c r="J1191" s="321"/>
      <c r="K1191" s="305">
        <f t="shared" si="1090"/>
        <v>0</v>
      </c>
      <c r="L1191" s="321">
        <v>22663655.02</v>
      </c>
      <c r="M1191" s="321">
        <v>9006008.9700000007</v>
      </c>
      <c r="N1191" s="321">
        <v>0</v>
      </c>
      <c r="O1191" s="321"/>
      <c r="P1191" s="321"/>
      <c r="Q1191" s="321"/>
      <c r="R1191" s="305">
        <f t="shared" si="1091"/>
        <v>31669663.990000002</v>
      </c>
      <c r="S1191" s="321"/>
      <c r="T1191" s="321"/>
      <c r="U1191" s="321"/>
      <c r="V1191" s="321"/>
      <c r="W1191" s="321"/>
      <c r="X1191" s="321"/>
      <c r="Y1191" s="321"/>
      <c r="Z1191" s="321"/>
      <c r="AA1191" s="322">
        <f t="shared" si="1101"/>
        <v>0</v>
      </c>
      <c r="AB1191" s="322">
        <f t="shared" si="1092"/>
        <v>31669663.990000002</v>
      </c>
      <c r="AC1191" s="37">
        <v>0</v>
      </c>
    </row>
    <row r="1192" spans="1:29" ht="29.25" hidden="1" thickBot="1" x14ac:dyDescent="0.25">
      <c r="B1192" s="366" t="s">
        <v>1870</v>
      </c>
      <c r="C1192" s="367" t="s">
        <v>1869</v>
      </c>
      <c r="D1192" s="368">
        <v>0</v>
      </c>
      <c r="E1192" s="390">
        <f>SUM('ADICIONES  2018'!C1192:D1192)</f>
        <v>0</v>
      </c>
      <c r="F1192" s="368"/>
      <c r="G1192" s="368"/>
      <c r="H1192" s="368"/>
      <c r="I1192" s="368"/>
      <c r="J1192" s="368"/>
      <c r="K1192" s="369">
        <f t="shared" si="1090"/>
        <v>0</v>
      </c>
      <c r="L1192" s="368">
        <v>0</v>
      </c>
      <c r="M1192" s="368">
        <v>0</v>
      </c>
      <c r="N1192" s="368">
        <v>0</v>
      </c>
      <c r="O1192" s="368"/>
      <c r="P1192" s="368"/>
      <c r="Q1192" s="368"/>
      <c r="R1192" s="369">
        <f t="shared" si="1091"/>
        <v>0</v>
      </c>
      <c r="S1192" s="368"/>
      <c r="T1192" s="368"/>
      <c r="U1192" s="368"/>
      <c r="V1192" s="368"/>
      <c r="W1192" s="368"/>
      <c r="X1192" s="368"/>
      <c r="Y1192" s="368"/>
      <c r="Z1192" s="368"/>
      <c r="AA1192" s="370">
        <f t="shared" si="1101"/>
        <v>0</v>
      </c>
      <c r="AB1192" s="370">
        <f t="shared" si="1092"/>
        <v>0</v>
      </c>
      <c r="AC1192" s="39" t="e">
        <f t="shared" si="1089"/>
        <v>#DIV/0!</v>
      </c>
    </row>
    <row r="1193" spans="1:29" s="82" customFormat="1" ht="31.5" customHeight="1" thickBot="1" x14ac:dyDescent="0.25">
      <c r="A1193" s="399">
        <v>1</v>
      </c>
      <c r="B1193" s="435" t="s">
        <v>23</v>
      </c>
      <c r="C1193" s="453"/>
      <c r="D1193" s="371">
        <f t="shared" ref="D1193:AB1193" si="1138">+D697</f>
        <v>103133015452.86998</v>
      </c>
      <c r="E1193" s="391">
        <f t="shared" si="1138"/>
        <v>57244832139.009995</v>
      </c>
      <c r="F1193" s="372">
        <f t="shared" si="1138"/>
        <v>0</v>
      </c>
      <c r="G1193" s="373">
        <f t="shared" si="1138"/>
        <v>0</v>
      </c>
      <c r="H1193" s="373">
        <f t="shared" si="1138"/>
        <v>0</v>
      </c>
      <c r="I1193" s="373">
        <f t="shared" si="1138"/>
        <v>0</v>
      </c>
      <c r="J1193" s="373">
        <f t="shared" si="1138"/>
        <v>0</v>
      </c>
      <c r="K1193" s="373">
        <f t="shared" si="1138"/>
        <v>160377847591.87997</v>
      </c>
      <c r="L1193" s="373">
        <f t="shared" si="1138"/>
        <v>1666536233.74</v>
      </c>
      <c r="M1193" s="373">
        <f t="shared" si="1138"/>
        <v>24349635091.52</v>
      </c>
      <c r="N1193" s="373">
        <f t="shared" si="1138"/>
        <v>4443562109.4700003</v>
      </c>
      <c r="O1193" s="373">
        <f t="shared" si="1138"/>
        <v>0</v>
      </c>
      <c r="P1193" s="373">
        <f t="shared" si="1138"/>
        <v>0</v>
      </c>
      <c r="Q1193" s="373">
        <f t="shared" si="1138"/>
        <v>0</v>
      </c>
      <c r="R1193" s="373">
        <f t="shared" si="1138"/>
        <v>30459733434.730003</v>
      </c>
      <c r="S1193" s="373">
        <f t="shared" si="1138"/>
        <v>0</v>
      </c>
      <c r="T1193" s="373">
        <f t="shared" si="1138"/>
        <v>0</v>
      </c>
      <c r="U1193" s="373">
        <f t="shared" si="1138"/>
        <v>0</v>
      </c>
      <c r="V1193" s="373">
        <f t="shared" si="1138"/>
        <v>0</v>
      </c>
      <c r="W1193" s="373">
        <f t="shared" si="1138"/>
        <v>0</v>
      </c>
      <c r="X1193" s="373">
        <f t="shared" si="1138"/>
        <v>0</v>
      </c>
      <c r="Y1193" s="374">
        <f t="shared" si="1138"/>
        <v>0</v>
      </c>
      <c r="Z1193" s="373">
        <f t="shared" si="1138"/>
        <v>0</v>
      </c>
      <c r="AA1193" s="373">
        <f t="shared" si="1138"/>
        <v>0</v>
      </c>
      <c r="AB1193" s="373">
        <f t="shared" si="1138"/>
        <v>30459733434.730003</v>
      </c>
      <c r="AC1193" s="115">
        <f>AB1193/K1193</f>
        <v>0.18992481749874912</v>
      </c>
    </row>
    <row r="1194" spans="1:29" x14ac:dyDescent="0.2">
      <c r="A1194" s="166">
        <v>1</v>
      </c>
      <c r="B1194" s="22"/>
      <c r="C1194" s="3"/>
      <c r="D1194" s="330"/>
      <c r="E1194" s="157"/>
      <c r="F1194" s="317"/>
      <c r="G1194" s="317"/>
      <c r="H1194" s="317"/>
      <c r="I1194" s="318"/>
      <c r="J1194" s="318"/>
      <c r="K1194" s="318"/>
      <c r="L1194" s="318"/>
      <c r="M1194" s="318"/>
      <c r="N1194" s="318"/>
      <c r="O1194" s="318"/>
      <c r="P1194" s="318"/>
      <c r="Q1194" s="318"/>
      <c r="R1194" s="318"/>
      <c r="S1194" s="318"/>
      <c r="T1194" s="318"/>
      <c r="U1194" s="318"/>
      <c r="V1194" s="318"/>
      <c r="W1194" s="318"/>
      <c r="X1194" s="318"/>
      <c r="Y1194" s="318"/>
      <c r="Z1194" s="318"/>
      <c r="AA1194" s="318"/>
      <c r="AB1194" s="318"/>
      <c r="AC1194" s="40"/>
    </row>
    <row r="1195" spans="1:29" ht="19.5" x14ac:dyDescent="0.2">
      <c r="A1195" s="166">
        <v>1</v>
      </c>
      <c r="B1195" s="443" t="s">
        <v>1949</v>
      </c>
      <c r="C1195" s="444"/>
      <c r="D1195" s="344"/>
      <c r="E1195" s="393"/>
      <c r="F1195" s="346"/>
      <c r="G1195" s="346"/>
      <c r="H1195" s="346"/>
      <c r="I1195" s="345"/>
      <c r="J1195" s="345"/>
      <c r="K1195" s="345"/>
      <c r="L1195" s="345"/>
      <c r="M1195" s="345"/>
      <c r="N1195" s="345"/>
      <c r="O1195" s="345"/>
      <c r="P1195" s="345"/>
      <c r="Q1195" s="345"/>
      <c r="R1195" s="345"/>
      <c r="S1195" s="345"/>
      <c r="T1195" s="345"/>
      <c r="U1195" s="345"/>
      <c r="V1195" s="345"/>
      <c r="W1195" s="345"/>
      <c r="X1195" s="345"/>
      <c r="Y1195" s="345"/>
      <c r="Z1195" s="345"/>
      <c r="AA1195" s="345"/>
      <c r="AB1195" s="345"/>
      <c r="AC1195" s="347"/>
    </row>
    <row r="1196" spans="1:29" s="5" customFormat="1" ht="15.75" x14ac:dyDescent="0.25">
      <c r="A1196" s="166">
        <v>1</v>
      </c>
      <c r="B1196" s="415" t="s">
        <v>186</v>
      </c>
      <c r="C1196" s="416" t="s">
        <v>1950</v>
      </c>
      <c r="D1196" s="407">
        <f>+D1197+D1208</f>
        <v>0</v>
      </c>
      <c r="E1196" s="154">
        <f>SUM('ADICIONES  2018'!C1196:E1196)</f>
        <v>2810342816.4200001</v>
      </c>
      <c r="F1196" s="407">
        <f t="shared" ref="F1196:J1196" si="1139">+F1197+F1208</f>
        <v>0</v>
      </c>
      <c r="G1196" s="407">
        <f t="shared" si="1139"/>
        <v>0</v>
      </c>
      <c r="H1196" s="407">
        <f t="shared" si="1139"/>
        <v>0</v>
      </c>
      <c r="I1196" s="407">
        <f t="shared" si="1139"/>
        <v>0</v>
      </c>
      <c r="J1196" s="407">
        <f t="shared" si="1139"/>
        <v>0</v>
      </c>
      <c r="K1196" s="309">
        <f>+D1196+E1196-F1196+G1196-H1196</f>
        <v>2810342816.4200001</v>
      </c>
      <c r="L1196" s="407">
        <f t="shared" ref="L1196:Q1196" si="1140">+L1197+L1208</f>
        <v>0</v>
      </c>
      <c r="M1196" s="407">
        <f t="shared" si="1140"/>
        <v>0</v>
      </c>
      <c r="N1196" s="407">
        <f t="shared" si="1140"/>
        <v>0</v>
      </c>
      <c r="O1196" s="407">
        <f t="shared" si="1140"/>
        <v>0</v>
      </c>
      <c r="P1196" s="407">
        <f t="shared" si="1140"/>
        <v>0</v>
      </c>
      <c r="Q1196" s="407">
        <f t="shared" si="1140"/>
        <v>0</v>
      </c>
      <c r="R1196" s="346"/>
      <c r="S1196" s="407">
        <f t="shared" ref="S1196:Y1196" si="1141">+S1197+S1208</f>
        <v>0</v>
      </c>
      <c r="T1196" s="407">
        <f t="shared" si="1141"/>
        <v>0</v>
      </c>
      <c r="U1196" s="407">
        <f t="shared" si="1141"/>
        <v>0</v>
      </c>
      <c r="V1196" s="407">
        <f t="shared" si="1141"/>
        <v>0</v>
      </c>
      <c r="W1196" s="407">
        <f t="shared" si="1141"/>
        <v>0</v>
      </c>
      <c r="X1196" s="407">
        <f t="shared" si="1141"/>
        <v>0</v>
      </c>
      <c r="Y1196" s="407">
        <f t="shared" si="1141"/>
        <v>0</v>
      </c>
      <c r="Z1196" s="346"/>
      <c r="AA1196" s="322">
        <f t="shared" ref="AA1196:AA1226" si="1142">SUM(S1196:Z1196)</f>
        <v>0</v>
      </c>
      <c r="AB1196" s="322">
        <f t="shared" ref="AB1196:AB1226" si="1143">+AA1196+R1196</f>
        <v>0</v>
      </c>
      <c r="AC1196" s="37">
        <f t="shared" ref="AC1196:AC1227" si="1144">+AB1196/K1196</f>
        <v>0</v>
      </c>
    </row>
    <row r="1197" spans="1:29" s="5" customFormat="1" ht="15.75" x14ac:dyDescent="0.25">
      <c r="A1197" s="166">
        <v>1</v>
      </c>
      <c r="B1197" s="415" t="s">
        <v>188</v>
      </c>
      <c r="C1197" s="416" t="s">
        <v>91</v>
      </c>
      <c r="D1197" s="407">
        <f t="shared" ref="D1197:D1203" si="1145">+D1198</f>
        <v>0</v>
      </c>
      <c r="E1197" s="154">
        <f>SUM('ADICIONES  2018'!C1197:E1197)</f>
        <v>2227553206</v>
      </c>
      <c r="F1197" s="407">
        <f t="shared" ref="F1197:J1203" si="1146">+F1198</f>
        <v>0</v>
      </c>
      <c r="G1197" s="407">
        <f t="shared" si="1146"/>
        <v>0</v>
      </c>
      <c r="H1197" s="407">
        <f t="shared" si="1146"/>
        <v>0</v>
      </c>
      <c r="I1197" s="407">
        <f t="shared" si="1146"/>
        <v>0</v>
      </c>
      <c r="J1197" s="407">
        <f t="shared" si="1146"/>
        <v>0</v>
      </c>
      <c r="K1197" s="309">
        <f t="shared" ref="K1197:K1226" si="1147">+D1197+E1197-F1197+G1197-H1197</f>
        <v>2227553206</v>
      </c>
      <c r="L1197" s="407">
        <f t="shared" ref="L1197:Q1203" si="1148">+L1198</f>
        <v>0</v>
      </c>
      <c r="M1197" s="407">
        <f t="shared" si="1148"/>
        <v>0</v>
      </c>
      <c r="N1197" s="407">
        <f t="shared" si="1148"/>
        <v>0</v>
      </c>
      <c r="O1197" s="407">
        <f t="shared" si="1148"/>
        <v>0</v>
      </c>
      <c r="P1197" s="407">
        <f t="shared" si="1148"/>
        <v>0</v>
      </c>
      <c r="Q1197" s="407">
        <f t="shared" si="1148"/>
        <v>0</v>
      </c>
      <c r="R1197" s="346"/>
      <c r="S1197" s="407">
        <f t="shared" ref="S1197:Y1203" si="1149">+S1198</f>
        <v>0</v>
      </c>
      <c r="T1197" s="407">
        <f t="shared" si="1149"/>
        <v>0</v>
      </c>
      <c r="U1197" s="407">
        <f t="shared" si="1149"/>
        <v>0</v>
      </c>
      <c r="V1197" s="407">
        <f t="shared" si="1149"/>
        <v>0</v>
      </c>
      <c r="W1197" s="407">
        <f t="shared" si="1149"/>
        <v>0</v>
      </c>
      <c r="X1197" s="407">
        <f t="shared" si="1149"/>
        <v>0</v>
      </c>
      <c r="Y1197" s="407">
        <f t="shared" si="1149"/>
        <v>0</v>
      </c>
      <c r="Z1197" s="346"/>
      <c r="AA1197" s="322">
        <f t="shared" si="1142"/>
        <v>0</v>
      </c>
      <c r="AB1197" s="322">
        <f t="shared" si="1143"/>
        <v>0</v>
      </c>
      <c r="AC1197" s="37">
        <f t="shared" si="1144"/>
        <v>0</v>
      </c>
    </row>
    <row r="1198" spans="1:29" s="5" customFormat="1" ht="15.75" x14ac:dyDescent="0.25">
      <c r="A1198" s="166">
        <v>1</v>
      </c>
      <c r="B1198" s="415" t="s">
        <v>237</v>
      </c>
      <c r="C1198" s="416" t="s">
        <v>238</v>
      </c>
      <c r="D1198" s="407">
        <f t="shared" si="1145"/>
        <v>0</v>
      </c>
      <c r="E1198" s="154">
        <f>SUM('ADICIONES  2018'!C1198:E1198)</f>
        <v>2227553206</v>
      </c>
      <c r="F1198" s="407">
        <f t="shared" si="1146"/>
        <v>0</v>
      </c>
      <c r="G1198" s="407">
        <f t="shared" si="1146"/>
        <v>0</v>
      </c>
      <c r="H1198" s="407">
        <f t="shared" si="1146"/>
        <v>0</v>
      </c>
      <c r="I1198" s="407">
        <f t="shared" si="1146"/>
        <v>0</v>
      </c>
      <c r="J1198" s="407">
        <f t="shared" si="1146"/>
        <v>0</v>
      </c>
      <c r="K1198" s="309">
        <f t="shared" si="1147"/>
        <v>2227553206</v>
      </c>
      <c r="L1198" s="407">
        <f t="shared" si="1148"/>
        <v>0</v>
      </c>
      <c r="M1198" s="407">
        <f t="shared" si="1148"/>
        <v>0</v>
      </c>
      <c r="N1198" s="407">
        <f t="shared" si="1148"/>
        <v>0</v>
      </c>
      <c r="O1198" s="407">
        <f t="shared" si="1148"/>
        <v>0</v>
      </c>
      <c r="P1198" s="407">
        <f t="shared" si="1148"/>
        <v>0</v>
      </c>
      <c r="Q1198" s="407">
        <f t="shared" si="1148"/>
        <v>0</v>
      </c>
      <c r="R1198" s="346"/>
      <c r="S1198" s="407">
        <f t="shared" si="1149"/>
        <v>0</v>
      </c>
      <c r="T1198" s="407">
        <f t="shared" si="1149"/>
        <v>0</v>
      </c>
      <c r="U1198" s="407">
        <f t="shared" si="1149"/>
        <v>0</v>
      </c>
      <c r="V1198" s="407">
        <f t="shared" si="1149"/>
        <v>0</v>
      </c>
      <c r="W1198" s="407">
        <f t="shared" si="1149"/>
        <v>0</v>
      </c>
      <c r="X1198" s="407">
        <f t="shared" si="1149"/>
        <v>0</v>
      </c>
      <c r="Y1198" s="407">
        <f t="shared" si="1149"/>
        <v>0</v>
      </c>
      <c r="Z1198" s="346"/>
      <c r="AA1198" s="322">
        <f t="shared" si="1142"/>
        <v>0</v>
      </c>
      <c r="AB1198" s="322">
        <f t="shared" si="1143"/>
        <v>0</v>
      </c>
      <c r="AC1198" s="37">
        <f t="shared" si="1144"/>
        <v>0</v>
      </c>
    </row>
    <row r="1199" spans="1:29" s="5" customFormat="1" ht="15.75" x14ac:dyDescent="0.25">
      <c r="A1199" s="166"/>
      <c r="B1199" s="415" t="s">
        <v>268</v>
      </c>
      <c r="C1199" s="416" t="s">
        <v>269</v>
      </c>
      <c r="D1199" s="407">
        <f t="shared" si="1145"/>
        <v>0</v>
      </c>
      <c r="E1199" s="154">
        <f>SUM('ADICIONES  2018'!C1199:E1199)</f>
        <v>2227553206</v>
      </c>
      <c r="F1199" s="407">
        <f t="shared" si="1146"/>
        <v>0</v>
      </c>
      <c r="G1199" s="407">
        <f t="shared" si="1146"/>
        <v>0</v>
      </c>
      <c r="H1199" s="407">
        <f t="shared" si="1146"/>
        <v>0</v>
      </c>
      <c r="I1199" s="407">
        <f t="shared" si="1146"/>
        <v>0</v>
      </c>
      <c r="J1199" s="407">
        <f t="shared" si="1146"/>
        <v>0</v>
      </c>
      <c r="K1199" s="309">
        <f t="shared" si="1147"/>
        <v>2227553206</v>
      </c>
      <c r="L1199" s="407">
        <f t="shared" si="1148"/>
        <v>0</v>
      </c>
      <c r="M1199" s="407">
        <f t="shared" si="1148"/>
        <v>0</v>
      </c>
      <c r="N1199" s="407">
        <f t="shared" si="1148"/>
        <v>0</v>
      </c>
      <c r="O1199" s="407">
        <f t="shared" si="1148"/>
        <v>0</v>
      </c>
      <c r="P1199" s="407">
        <f t="shared" si="1148"/>
        <v>0</v>
      </c>
      <c r="Q1199" s="407">
        <f t="shared" si="1148"/>
        <v>0</v>
      </c>
      <c r="R1199" s="346"/>
      <c r="S1199" s="407">
        <f t="shared" si="1149"/>
        <v>0</v>
      </c>
      <c r="T1199" s="407">
        <f t="shared" si="1149"/>
        <v>0</v>
      </c>
      <c r="U1199" s="407">
        <f t="shared" si="1149"/>
        <v>0</v>
      </c>
      <c r="V1199" s="407">
        <f t="shared" si="1149"/>
        <v>0</v>
      </c>
      <c r="W1199" s="407">
        <f t="shared" si="1149"/>
        <v>0</v>
      </c>
      <c r="X1199" s="407">
        <f t="shared" si="1149"/>
        <v>0</v>
      </c>
      <c r="Y1199" s="407">
        <f t="shared" si="1149"/>
        <v>0</v>
      </c>
      <c r="Z1199" s="346"/>
      <c r="AA1199" s="322">
        <f t="shared" si="1142"/>
        <v>0</v>
      </c>
      <c r="AB1199" s="322">
        <f t="shared" si="1143"/>
        <v>0</v>
      </c>
      <c r="AC1199" s="37">
        <f t="shared" si="1144"/>
        <v>0</v>
      </c>
    </row>
    <row r="1200" spans="1:29" s="5" customFormat="1" ht="15.75" x14ac:dyDescent="0.25">
      <c r="A1200" s="166"/>
      <c r="B1200" s="415" t="s">
        <v>270</v>
      </c>
      <c r="C1200" s="416" t="s">
        <v>1951</v>
      </c>
      <c r="D1200" s="407">
        <f t="shared" si="1145"/>
        <v>0</v>
      </c>
      <c r="E1200" s="154">
        <f>SUM('ADICIONES  2018'!C1200:E1200)</f>
        <v>2227553206</v>
      </c>
      <c r="F1200" s="407">
        <f t="shared" si="1146"/>
        <v>0</v>
      </c>
      <c r="G1200" s="407">
        <f t="shared" si="1146"/>
        <v>0</v>
      </c>
      <c r="H1200" s="407">
        <f t="shared" si="1146"/>
        <v>0</v>
      </c>
      <c r="I1200" s="407">
        <f t="shared" si="1146"/>
        <v>0</v>
      </c>
      <c r="J1200" s="407">
        <f t="shared" si="1146"/>
        <v>0</v>
      </c>
      <c r="K1200" s="309">
        <f t="shared" si="1147"/>
        <v>2227553206</v>
      </c>
      <c r="L1200" s="407">
        <f t="shared" si="1148"/>
        <v>0</v>
      </c>
      <c r="M1200" s="407">
        <f t="shared" si="1148"/>
        <v>0</v>
      </c>
      <c r="N1200" s="407">
        <f t="shared" si="1148"/>
        <v>0</v>
      </c>
      <c r="O1200" s="407">
        <f t="shared" si="1148"/>
        <v>0</v>
      </c>
      <c r="P1200" s="407">
        <f t="shared" si="1148"/>
        <v>0</v>
      </c>
      <c r="Q1200" s="407">
        <f t="shared" si="1148"/>
        <v>0</v>
      </c>
      <c r="R1200" s="346"/>
      <c r="S1200" s="407">
        <f t="shared" si="1149"/>
        <v>0</v>
      </c>
      <c r="T1200" s="407">
        <f t="shared" si="1149"/>
        <v>0</v>
      </c>
      <c r="U1200" s="407">
        <f t="shared" si="1149"/>
        <v>0</v>
      </c>
      <c r="V1200" s="407">
        <f t="shared" si="1149"/>
        <v>0</v>
      </c>
      <c r="W1200" s="407">
        <f t="shared" si="1149"/>
        <v>0</v>
      </c>
      <c r="X1200" s="407">
        <f t="shared" si="1149"/>
        <v>0</v>
      </c>
      <c r="Y1200" s="407">
        <f t="shared" si="1149"/>
        <v>0</v>
      </c>
      <c r="Z1200" s="346"/>
      <c r="AA1200" s="322">
        <f t="shared" si="1142"/>
        <v>0</v>
      </c>
      <c r="AB1200" s="322">
        <f t="shared" si="1143"/>
        <v>0</v>
      </c>
      <c r="AC1200" s="37">
        <f t="shared" si="1144"/>
        <v>0</v>
      </c>
    </row>
    <row r="1201" spans="1:29" s="5" customFormat="1" ht="15.75" x14ac:dyDescent="0.25">
      <c r="A1201" s="166"/>
      <c r="B1201" s="415" t="s">
        <v>271</v>
      </c>
      <c r="C1201" s="416" t="s">
        <v>97</v>
      </c>
      <c r="D1201" s="407">
        <f t="shared" si="1145"/>
        <v>0</v>
      </c>
      <c r="E1201" s="154">
        <f>SUM('ADICIONES  2018'!C1201:E1201)</f>
        <v>2227553206</v>
      </c>
      <c r="F1201" s="407">
        <f t="shared" si="1146"/>
        <v>0</v>
      </c>
      <c r="G1201" s="407">
        <f t="shared" si="1146"/>
        <v>0</v>
      </c>
      <c r="H1201" s="407">
        <f t="shared" si="1146"/>
        <v>0</v>
      </c>
      <c r="I1201" s="407">
        <f t="shared" si="1146"/>
        <v>0</v>
      </c>
      <c r="J1201" s="407">
        <f t="shared" si="1146"/>
        <v>0</v>
      </c>
      <c r="K1201" s="309">
        <f t="shared" si="1147"/>
        <v>2227553206</v>
      </c>
      <c r="L1201" s="407">
        <f t="shared" si="1148"/>
        <v>0</v>
      </c>
      <c r="M1201" s="407">
        <f t="shared" si="1148"/>
        <v>0</v>
      </c>
      <c r="N1201" s="407">
        <f t="shared" si="1148"/>
        <v>0</v>
      </c>
      <c r="O1201" s="407">
        <f t="shared" si="1148"/>
        <v>0</v>
      </c>
      <c r="P1201" s="407">
        <f t="shared" si="1148"/>
        <v>0</v>
      </c>
      <c r="Q1201" s="407">
        <f t="shared" si="1148"/>
        <v>0</v>
      </c>
      <c r="R1201" s="346"/>
      <c r="S1201" s="407">
        <f t="shared" si="1149"/>
        <v>0</v>
      </c>
      <c r="T1201" s="407">
        <f t="shared" si="1149"/>
        <v>0</v>
      </c>
      <c r="U1201" s="407">
        <f t="shared" si="1149"/>
        <v>0</v>
      </c>
      <c r="V1201" s="407">
        <f t="shared" si="1149"/>
        <v>0</v>
      </c>
      <c r="W1201" s="407">
        <f t="shared" si="1149"/>
        <v>0</v>
      </c>
      <c r="X1201" s="407">
        <f t="shared" si="1149"/>
        <v>0</v>
      </c>
      <c r="Y1201" s="407">
        <f t="shared" si="1149"/>
        <v>0</v>
      </c>
      <c r="Z1201" s="346"/>
      <c r="AA1201" s="322">
        <f t="shared" si="1142"/>
        <v>0</v>
      </c>
      <c r="AB1201" s="322">
        <f t="shared" si="1143"/>
        <v>0</v>
      </c>
      <c r="AC1201" s="37">
        <f t="shared" si="1144"/>
        <v>0</v>
      </c>
    </row>
    <row r="1202" spans="1:29" s="5" customFormat="1" ht="15.75" x14ac:dyDescent="0.25">
      <c r="A1202" s="166"/>
      <c r="B1202" s="415" t="s">
        <v>272</v>
      </c>
      <c r="C1202" s="416" t="s">
        <v>1952</v>
      </c>
      <c r="D1202" s="407">
        <f t="shared" si="1145"/>
        <v>0</v>
      </c>
      <c r="E1202" s="154">
        <f>SUM('ADICIONES  2018'!C1202:E1202)</f>
        <v>2227553206</v>
      </c>
      <c r="F1202" s="407">
        <f t="shared" si="1146"/>
        <v>0</v>
      </c>
      <c r="G1202" s="407">
        <f t="shared" si="1146"/>
        <v>0</v>
      </c>
      <c r="H1202" s="407">
        <f t="shared" si="1146"/>
        <v>0</v>
      </c>
      <c r="I1202" s="407">
        <f t="shared" si="1146"/>
        <v>0</v>
      </c>
      <c r="J1202" s="407">
        <f t="shared" si="1146"/>
        <v>0</v>
      </c>
      <c r="K1202" s="309">
        <f t="shared" si="1147"/>
        <v>2227553206</v>
      </c>
      <c r="L1202" s="407">
        <f t="shared" si="1148"/>
        <v>0</v>
      </c>
      <c r="M1202" s="407">
        <f t="shared" si="1148"/>
        <v>0</v>
      </c>
      <c r="N1202" s="407">
        <f t="shared" si="1148"/>
        <v>0</v>
      </c>
      <c r="O1202" s="407">
        <f t="shared" si="1148"/>
        <v>0</v>
      </c>
      <c r="P1202" s="407">
        <f t="shared" si="1148"/>
        <v>0</v>
      </c>
      <c r="Q1202" s="407">
        <f t="shared" si="1148"/>
        <v>0</v>
      </c>
      <c r="R1202" s="346"/>
      <c r="S1202" s="407">
        <f t="shared" si="1149"/>
        <v>0</v>
      </c>
      <c r="T1202" s="407">
        <f t="shared" si="1149"/>
        <v>0</v>
      </c>
      <c r="U1202" s="407">
        <f t="shared" si="1149"/>
        <v>0</v>
      </c>
      <c r="V1202" s="407">
        <f t="shared" si="1149"/>
        <v>0</v>
      </c>
      <c r="W1202" s="407">
        <f t="shared" si="1149"/>
        <v>0</v>
      </c>
      <c r="X1202" s="407">
        <f t="shared" si="1149"/>
        <v>0</v>
      </c>
      <c r="Y1202" s="407">
        <f t="shared" si="1149"/>
        <v>0</v>
      </c>
      <c r="Z1202" s="346"/>
      <c r="AA1202" s="322">
        <f t="shared" si="1142"/>
        <v>0</v>
      </c>
      <c r="AB1202" s="322">
        <f t="shared" si="1143"/>
        <v>0</v>
      </c>
      <c r="AC1202" s="37">
        <f t="shared" si="1144"/>
        <v>0</v>
      </c>
    </row>
    <row r="1203" spans="1:29" s="5" customFormat="1" ht="30" x14ac:dyDescent="0.25">
      <c r="A1203" s="166"/>
      <c r="B1203" s="415" t="s">
        <v>747</v>
      </c>
      <c r="C1203" s="416" t="s">
        <v>748</v>
      </c>
      <c r="D1203" s="407">
        <f t="shared" si="1145"/>
        <v>0</v>
      </c>
      <c r="E1203" s="154">
        <f>SUM('ADICIONES  2018'!C1203:E1203)</f>
        <v>2227553206</v>
      </c>
      <c r="F1203" s="407">
        <f t="shared" si="1146"/>
        <v>0</v>
      </c>
      <c r="G1203" s="407">
        <f t="shared" si="1146"/>
        <v>0</v>
      </c>
      <c r="H1203" s="407">
        <f t="shared" si="1146"/>
        <v>0</v>
      </c>
      <c r="I1203" s="407">
        <f t="shared" si="1146"/>
        <v>0</v>
      </c>
      <c r="J1203" s="407">
        <f t="shared" si="1146"/>
        <v>0</v>
      </c>
      <c r="K1203" s="309">
        <f t="shared" si="1147"/>
        <v>2227553206</v>
      </c>
      <c r="L1203" s="407">
        <f t="shared" si="1148"/>
        <v>0</v>
      </c>
      <c r="M1203" s="407">
        <f t="shared" si="1148"/>
        <v>0</v>
      </c>
      <c r="N1203" s="407">
        <f t="shared" si="1148"/>
        <v>0</v>
      </c>
      <c r="O1203" s="407">
        <f t="shared" si="1148"/>
        <v>0</v>
      </c>
      <c r="P1203" s="407">
        <f t="shared" si="1148"/>
        <v>0</v>
      </c>
      <c r="Q1203" s="407">
        <f t="shared" si="1148"/>
        <v>0</v>
      </c>
      <c r="R1203" s="346"/>
      <c r="S1203" s="407">
        <f t="shared" si="1149"/>
        <v>0</v>
      </c>
      <c r="T1203" s="407">
        <f t="shared" si="1149"/>
        <v>0</v>
      </c>
      <c r="U1203" s="407">
        <f t="shared" si="1149"/>
        <v>0</v>
      </c>
      <c r="V1203" s="407">
        <f t="shared" si="1149"/>
        <v>0</v>
      </c>
      <c r="W1203" s="407">
        <f t="shared" si="1149"/>
        <v>0</v>
      </c>
      <c r="X1203" s="407">
        <f t="shared" si="1149"/>
        <v>0</v>
      </c>
      <c r="Y1203" s="407">
        <f t="shared" si="1149"/>
        <v>0</v>
      </c>
      <c r="Z1203" s="346"/>
      <c r="AA1203" s="322">
        <f t="shared" si="1142"/>
        <v>0</v>
      </c>
      <c r="AB1203" s="322">
        <f t="shared" si="1143"/>
        <v>0</v>
      </c>
      <c r="AC1203" s="37">
        <f t="shared" si="1144"/>
        <v>0</v>
      </c>
    </row>
    <row r="1204" spans="1:29" s="5" customFormat="1" ht="30" x14ac:dyDescent="0.25">
      <c r="A1204" s="166"/>
      <c r="B1204" s="415" t="s">
        <v>1953</v>
      </c>
      <c r="C1204" s="416" t="s">
        <v>1954</v>
      </c>
      <c r="D1204" s="407">
        <f>SUM(D1205:D1207)</f>
        <v>0</v>
      </c>
      <c r="E1204" s="154">
        <f>SUM('ADICIONES  2018'!C1204:E1204)</f>
        <v>2227553206</v>
      </c>
      <c r="F1204" s="407">
        <f t="shared" ref="F1204:J1204" si="1150">SUM(F1205:F1207)</f>
        <v>0</v>
      </c>
      <c r="G1204" s="407">
        <f t="shared" si="1150"/>
        <v>0</v>
      </c>
      <c r="H1204" s="407">
        <f t="shared" si="1150"/>
        <v>0</v>
      </c>
      <c r="I1204" s="407">
        <f t="shared" si="1150"/>
        <v>0</v>
      </c>
      <c r="J1204" s="407">
        <f t="shared" si="1150"/>
        <v>0</v>
      </c>
      <c r="K1204" s="309">
        <f t="shared" si="1147"/>
        <v>2227553206</v>
      </c>
      <c r="L1204" s="407">
        <f t="shared" ref="L1204:Q1204" si="1151">SUM(L1205:L1207)</f>
        <v>0</v>
      </c>
      <c r="M1204" s="407">
        <f t="shared" si="1151"/>
        <v>0</v>
      </c>
      <c r="N1204" s="407">
        <f t="shared" si="1151"/>
        <v>0</v>
      </c>
      <c r="O1204" s="407">
        <f t="shared" si="1151"/>
        <v>0</v>
      </c>
      <c r="P1204" s="407">
        <f t="shared" si="1151"/>
        <v>0</v>
      </c>
      <c r="Q1204" s="407">
        <f t="shared" si="1151"/>
        <v>0</v>
      </c>
      <c r="R1204" s="346"/>
      <c r="S1204" s="407">
        <f t="shared" ref="S1204:Y1204" si="1152">SUM(S1205:S1207)</f>
        <v>0</v>
      </c>
      <c r="T1204" s="407">
        <f t="shared" si="1152"/>
        <v>0</v>
      </c>
      <c r="U1204" s="407">
        <f t="shared" si="1152"/>
        <v>0</v>
      </c>
      <c r="V1204" s="407">
        <f t="shared" si="1152"/>
        <v>0</v>
      </c>
      <c r="W1204" s="407">
        <f t="shared" si="1152"/>
        <v>0</v>
      </c>
      <c r="X1204" s="407">
        <f t="shared" si="1152"/>
        <v>0</v>
      </c>
      <c r="Y1204" s="407">
        <f t="shared" si="1152"/>
        <v>0</v>
      </c>
      <c r="Z1204" s="346"/>
      <c r="AA1204" s="322">
        <f t="shared" si="1142"/>
        <v>0</v>
      </c>
      <c r="AB1204" s="322">
        <f t="shared" si="1143"/>
        <v>0</v>
      </c>
      <c r="AC1204" s="37">
        <f t="shared" si="1144"/>
        <v>0</v>
      </c>
    </row>
    <row r="1205" spans="1:29" ht="57" x14ac:dyDescent="0.2">
      <c r="A1205" s="166"/>
      <c r="B1205" s="417" t="s">
        <v>1955</v>
      </c>
      <c r="C1205" s="418" t="s">
        <v>1956</v>
      </c>
      <c r="D1205" s="344"/>
      <c r="E1205" s="387">
        <f>SUM('ADICIONES  2018'!C1205:E1205)</f>
        <v>1046383879</v>
      </c>
      <c r="F1205" s="344"/>
      <c r="G1205" s="344"/>
      <c r="H1205" s="344"/>
      <c r="I1205" s="344"/>
      <c r="J1205" s="344"/>
      <c r="K1205" s="305">
        <f t="shared" si="1147"/>
        <v>1046383879</v>
      </c>
      <c r="L1205" s="344"/>
      <c r="M1205" s="344"/>
      <c r="N1205" s="344"/>
      <c r="O1205" s="344"/>
      <c r="P1205" s="344"/>
      <c r="Q1205" s="344"/>
      <c r="R1205" s="345"/>
      <c r="S1205" s="344"/>
      <c r="T1205" s="344"/>
      <c r="U1205" s="344"/>
      <c r="V1205" s="344"/>
      <c r="W1205" s="344"/>
      <c r="X1205" s="344"/>
      <c r="Y1205" s="344"/>
      <c r="Z1205" s="345"/>
      <c r="AA1205" s="322">
        <f t="shared" si="1142"/>
        <v>0</v>
      </c>
      <c r="AB1205" s="322">
        <f t="shared" si="1143"/>
        <v>0</v>
      </c>
      <c r="AC1205" s="37">
        <f t="shared" si="1144"/>
        <v>0</v>
      </c>
    </row>
    <row r="1206" spans="1:29" ht="42.75" x14ac:dyDescent="0.2">
      <c r="A1206" s="166"/>
      <c r="B1206" s="417" t="s">
        <v>1957</v>
      </c>
      <c r="C1206" s="418" t="s">
        <v>1958</v>
      </c>
      <c r="D1206" s="344"/>
      <c r="E1206" s="387">
        <f>SUM('ADICIONES  2018'!C1206:E1206)</f>
        <v>499738874</v>
      </c>
      <c r="F1206" s="344"/>
      <c r="G1206" s="344"/>
      <c r="H1206" s="344"/>
      <c r="I1206" s="344"/>
      <c r="J1206" s="344"/>
      <c r="K1206" s="305">
        <f t="shared" si="1147"/>
        <v>499738874</v>
      </c>
      <c r="L1206" s="344"/>
      <c r="M1206" s="344"/>
      <c r="N1206" s="344"/>
      <c r="O1206" s="344"/>
      <c r="P1206" s="344"/>
      <c r="Q1206" s="344"/>
      <c r="R1206" s="345"/>
      <c r="S1206" s="344"/>
      <c r="T1206" s="344"/>
      <c r="U1206" s="344"/>
      <c r="V1206" s="344"/>
      <c r="W1206" s="344"/>
      <c r="X1206" s="344"/>
      <c r="Y1206" s="344"/>
      <c r="Z1206" s="345"/>
      <c r="AA1206" s="322">
        <f t="shared" si="1142"/>
        <v>0</v>
      </c>
      <c r="AB1206" s="322">
        <f t="shared" si="1143"/>
        <v>0</v>
      </c>
      <c r="AC1206" s="37">
        <f t="shared" si="1144"/>
        <v>0</v>
      </c>
    </row>
    <row r="1207" spans="1:29" ht="42.75" x14ac:dyDescent="0.2">
      <c r="A1207" s="166"/>
      <c r="B1207" s="417" t="s">
        <v>1959</v>
      </c>
      <c r="C1207" s="418" t="s">
        <v>1960</v>
      </c>
      <c r="D1207" s="344"/>
      <c r="E1207" s="387">
        <f>SUM('ADICIONES  2018'!C1207:E1207)</f>
        <v>681430453</v>
      </c>
      <c r="F1207" s="344"/>
      <c r="G1207" s="344"/>
      <c r="H1207" s="344"/>
      <c r="I1207" s="344"/>
      <c r="J1207" s="344"/>
      <c r="K1207" s="305">
        <f t="shared" si="1147"/>
        <v>681430453</v>
      </c>
      <c r="L1207" s="344"/>
      <c r="M1207" s="344"/>
      <c r="N1207" s="344"/>
      <c r="O1207" s="344"/>
      <c r="P1207" s="344"/>
      <c r="Q1207" s="344"/>
      <c r="R1207" s="345"/>
      <c r="S1207" s="344"/>
      <c r="T1207" s="344"/>
      <c r="U1207" s="344"/>
      <c r="V1207" s="344"/>
      <c r="W1207" s="344"/>
      <c r="X1207" s="344"/>
      <c r="Y1207" s="344"/>
      <c r="Z1207" s="345"/>
      <c r="AA1207" s="322">
        <f t="shared" si="1142"/>
        <v>0</v>
      </c>
      <c r="AB1207" s="322">
        <f t="shared" si="1143"/>
        <v>0</v>
      </c>
      <c r="AC1207" s="37">
        <f t="shared" si="1144"/>
        <v>0</v>
      </c>
    </row>
    <row r="1208" spans="1:29" s="5" customFormat="1" ht="15.75" x14ac:dyDescent="0.25">
      <c r="A1208" s="166">
        <v>1</v>
      </c>
      <c r="B1208" s="415" t="s">
        <v>308</v>
      </c>
      <c r="C1208" s="416" t="s">
        <v>102</v>
      </c>
      <c r="D1208" s="407">
        <f>+D1209+D1219</f>
        <v>0</v>
      </c>
      <c r="E1208" s="154">
        <f>SUM('ADICIONES  2018'!C1208:E1208)</f>
        <v>582789610.41999996</v>
      </c>
      <c r="F1208" s="407">
        <f t="shared" ref="F1208:J1208" si="1153">+F1209+F1219</f>
        <v>0</v>
      </c>
      <c r="G1208" s="407">
        <f t="shared" si="1153"/>
        <v>0</v>
      </c>
      <c r="H1208" s="407">
        <f t="shared" si="1153"/>
        <v>0</v>
      </c>
      <c r="I1208" s="407">
        <f t="shared" si="1153"/>
        <v>0</v>
      </c>
      <c r="J1208" s="407">
        <f t="shared" si="1153"/>
        <v>0</v>
      </c>
      <c r="K1208" s="309">
        <f t="shared" si="1147"/>
        <v>582789610.41999996</v>
      </c>
      <c r="L1208" s="407">
        <f t="shared" ref="L1208:Q1208" si="1154">+L1209+L1219</f>
        <v>0</v>
      </c>
      <c r="M1208" s="407">
        <f t="shared" si="1154"/>
        <v>0</v>
      </c>
      <c r="N1208" s="407">
        <f t="shared" si="1154"/>
        <v>0</v>
      </c>
      <c r="O1208" s="407">
        <f t="shared" si="1154"/>
        <v>0</v>
      </c>
      <c r="P1208" s="407">
        <f t="shared" si="1154"/>
        <v>0</v>
      </c>
      <c r="Q1208" s="407">
        <f t="shared" si="1154"/>
        <v>0</v>
      </c>
      <c r="R1208" s="346"/>
      <c r="S1208" s="407">
        <f t="shared" ref="S1208:Y1208" si="1155">+S1209+S1219</f>
        <v>0</v>
      </c>
      <c r="T1208" s="407">
        <f t="shared" si="1155"/>
        <v>0</v>
      </c>
      <c r="U1208" s="407">
        <f t="shared" si="1155"/>
        <v>0</v>
      </c>
      <c r="V1208" s="407">
        <f t="shared" si="1155"/>
        <v>0</v>
      </c>
      <c r="W1208" s="407">
        <f t="shared" si="1155"/>
        <v>0</v>
      </c>
      <c r="X1208" s="407">
        <f t="shared" si="1155"/>
        <v>0</v>
      </c>
      <c r="Y1208" s="407">
        <f t="shared" si="1155"/>
        <v>0</v>
      </c>
      <c r="Z1208" s="346"/>
      <c r="AA1208" s="322">
        <f t="shared" si="1142"/>
        <v>0</v>
      </c>
      <c r="AB1208" s="322">
        <f t="shared" si="1143"/>
        <v>0</v>
      </c>
      <c r="AC1208" s="37">
        <f t="shared" si="1144"/>
        <v>0</v>
      </c>
    </row>
    <row r="1209" spans="1:29" s="5" customFormat="1" ht="15.75" x14ac:dyDescent="0.25">
      <c r="A1209" s="166">
        <v>1</v>
      </c>
      <c r="B1209" s="415" t="s">
        <v>799</v>
      </c>
      <c r="C1209" s="416" t="s">
        <v>1961</v>
      </c>
      <c r="D1209" s="407">
        <f t="shared" ref="D1209:D1214" si="1156">+D1210</f>
        <v>0</v>
      </c>
      <c r="E1209" s="154">
        <f>SUM('ADICIONES  2018'!C1209:E1209)</f>
        <v>578289610.41999996</v>
      </c>
      <c r="F1209" s="407">
        <f t="shared" ref="F1209:J1214" si="1157">+F1210</f>
        <v>0</v>
      </c>
      <c r="G1209" s="407">
        <f t="shared" si="1157"/>
        <v>0</v>
      </c>
      <c r="H1209" s="407">
        <f t="shared" si="1157"/>
        <v>0</v>
      </c>
      <c r="I1209" s="407">
        <f t="shared" si="1157"/>
        <v>0</v>
      </c>
      <c r="J1209" s="407">
        <f t="shared" si="1157"/>
        <v>0</v>
      </c>
      <c r="K1209" s="309">
        <f t="shared" si="1147"/>
        <v>578289610.41999996</v>
      </c>
      <c r="L1209" s="407">
        <f t="shared" ref="L1209:Q1214" si="1158">+L1210</f>
        <v>0</v>
      </c>
      <c r="M1209" s="407">
        <f t="shared" si="1158"/>
        <v>0</v>
      </c>
      <c r="N1209" s="407">
        <f t="shared" si="1158"/>
        <v>0</v>
      </c>
      <c r="O1209" s="407">
        <f t="shared" si="1158"/>
        <v>0</v>
      </c>
      <c r="P1209" s="407">
        <f t="shared" si="1158"/>
        <v>0</v>
      </c>
      <c r="Q1209" s="407">
        <f t="shared" si="1158"/>
        <v>0</v>
      </c>
      <c r="R1209" s="346"/>
      <c r="S1209" s="407">
        <f t="shared" ref="S1209:Y1214" si="1159">+S1210</f>
        <v>0</v>
      </c>
      <c r="T1209" s="407">
        <f t="shared" si="1159"/>
        <v>0</v>
      </c>
      <c r="U1209" s="407">
        <f t="shared" si="1159"/>
        <v>0</v>
      </c>
      <c r="V1209" s="407">
        <f t="shared" si="1159"/>
        <v>0</v>
      </c>
      <c r="W1209" s="407">
        <f t="shared" si="1159"/>
        <v>0</v>
      </c>
      <c r="X1209" s="407">
        <f t="shared" si="1159"/>
        <v>0</v>
      </c>
      <c r="Y1209" s="407">
        <f t="shared" si="1159"/>
        <v>0</v>
      </c>
      <c r="Z1209" s="346"/>
      <c r="AA1209" s="322">
        <f t="shared" si="1142"/>
        <v>0</v>
      </c>
      <c r="AB1209" s="322">
        <f t="shared" si="1143"/>
        <v>0</v>
      </c>
      <c r="AC1209" s="37">
        <f t="shared" si="1144"/>
        <v>0</v>
      </c>
    </row>
    <row r="1210" spans="1:29" s="5" customFormat="1" ht="15.75" x14ac:dyDescent="0.25">
      <c r="A1210" s="166"/>
      <c r="B1210" s="415" t="s">
        <v>352</v>
      </c>
      <c r="C1210" s="416" t="s">
        <v>1962</v>
      </c>
      <c r="D1210" s="407">
        <f t="shared" si="1156"/>
        <v>0</v>
      </c>
      <c r="E1210" s="154">
        <f>SUM('ADICIONES  2018'!C1210:E1210)</f>
        <v>578289610.41999996</v>
      </c>
      <c r="F1210" s="407">
        <f t="shared" si="1157"/>
        <v>0</v>
      </c>
      <c r="G1210" s="407">
        <f t="shared" si="1157"/>
        <v>0</v>
      </c>
      <c r="H1210" s="407">
        <f t="shared" si="1157"/>
        <v>0</v>
      </c>
      <c r="I1210" s="407">
        <f t="shared" si="1157"/>
        <v>0</v>
      </c>
      <c r="J1210" s="407">
        <f t="shared" si="1157"/>
        <v>0</v>
      </c>
      <c r="K1210" s="309">
        <f t="shared" si="1147"/>
        <v>578289610.41999996</v>
      </c>
      <c r="L1210" s="407">
        <f t="shared" si="1158"/>
        <v>0</v>
      </c>
      <c r="M1210" s="407">
        <f t="shared" si="1158"/>
        <v>0</v>
      </c>
      <c r="N1210" s="407">
        <f t="shared" si="1158"/>
        <v>0</v>
      </c>
      <c r="O1210" s="407">
        <f t="shared" si="1158"/>
        <v>0</v>
      </c>
      <c r="P1210" s="407">
        <f t="shared" si="1158"/>
        <v>0</v>
      </c>
      <c r="Q1210" s="407">
        <f t="shared" si="1158"/>
        <v>0</v>
      </c>
      <c r="R1210" s="346"/>
      <c r="S1210" s="407">
        <f t="shared" si="1159"/>
        <v>0</v>
      </c>
      <c r="T1210" s="407">
        <f t="shared" si="1159"/>
        <v>0</v>
      </c>
      <c r="U1210" s="407">
        <f t="shared" si="1159"/>
        <v>0</v>
      </c>
      <c r="V1210" s="407">
        <f t="shared" si="1159"/>
        <v>0</v>
      </c>
      <c r="W1210" s="407">
        <f t="shared" si="1159"/>
        <v>0</v>
      </c>
      <c r="X1210" s="407">
        <f t="shared" si="1159"/>
        <v>0</v>
      </c>
      <c r="Y1210" s="407">
        <f t="shared" si="1159"/>
        <v>0</v>
      </c>
      <c r="Z1210" s="346"/>
      <c r="AA1210" s="322">
        <f t="shared" si="1142"/>
        <v>0</v>
      </c>
      <c r="AB1210" s="322">
        <f t="shared" si="1143"/>
        <v>0</v>
      </c>
      <c r="AC1210" s="37">
        <f t="shared" si="1144"/>
        <v>0</v>
      </c>
    </row>
    <row r="1211" spans="1:29" s="5" customFormat="1" ht="30" x14ac:dyDescent="0.25">
      <c r="A1211" s="166"/>
      <c r="B1211" s="415" t="s">
        <v>353</v>
      </c>
      <c r="C1211" s="416" t="s">
        <v>1963</v>
      </c>
      <c r="D1211" s="407">
        <f t="shared" si="1156"/>
        <v>0</v>
      </c>
      <c r="E1211" s="154">
        <f>SUM('ADICIONES  2018'!C1211:E1211)</f>
        <v>578289610.41999996</v>
      </c>
      <c r="F1211" s="407">
        <f t="shared" si="1157"/>
        <v>0</v>
      </c>
      <c r="G1211" s="407">
        <f t="shared" si="1157"/>
        <v>0</v>
      </c>
      <c r="H1211" s="407">
        <f t="shared" si="1157"/>
        <v>0</v>
      </c>
      <c r="I1211" s="407">
        <f t="shared" si="1157"/>
        <v>0</v>
      </c>
      <c r="J1211" s="407">
        <f t="shared" si="1157"/>
        <v>0</v>
      </c>
      <c r="K1211" s="309">
        <f t="shared" si="1147"/>
        <v>578289610.41999996</v>
      </c>
      <c r="L1211" s="407">
        <f t="shared" si="1158"/>
        <v>0</v>
      </c>
      <c r="M1211" s="407">
        <f t="shared" si="1158"/>
        <v>0</v>
      </c>
      <c r="N1211" s="407">
        <f t="shared" si="1158"/>
        <v>0</v>
      </c>
      <c r="O1211" s="407">
        <f t="shared" si="1158"/>
        <v>0</v>
      </c>
      <c r="P1211" s="407">
        <f t="shared" si="1158"/>
        <v>0</v>
      </c>
      <c r="Q1211" s="407">
        <f t="shared" si="1158"/>
        <v>0</v>
      </c>
      <c r="R1211" s="346"/>
      <c r="S1211" s="407">
        <f t="shared" si="1159"/>
        <v>0</v>
      </c>
      <c r="T1211" s="407">
        <f t="shared" si="1159"/>
        <v>0</v>
      </c>
      <c r="U1211" s="407">
        <f t="shared" si="1159"/>
        <v>0</v>
      </c>
      <c r="V1211" s="407">
        <f t="shared" si="1159"/>
        <v>0</v>
      </c>
      <c r="W1211" s="407">
        <f t="shared" si="1159"/>
        <v>0</v>
      </c>
      <c r="X1211" s="407">
        <f t="shared" si="1159"/>
        <v>0</v>
      </c>
      <c r="Y1211" s="407">
        <f t="shared" si="1159"/>
        <v>0</v>
      </c>
      <c r="Z1211" s="346"/>
      <c r="AA1211" s="322">
        <f t="shared" si="1142"/>
        <v>0</v>
      </c>
      <c r="AB1211" s="322">
        <f t="shared" si="1143"/>
        <v>0</v>
      </c>
      <c r="AC1211" s="37">
        <f t="shared" si="1144"/>
        <v>0</v>
      </c>
    </row>
    <row r="1212" spans="1:29" s="5" customFormat="1" ht="30" x14ac:dyDescent="0.25">
      <c r="A1212" s="166"/>
      <c r="B1212" s="415" t="s">
        <v>931</v>
      </c>
      <c r="C1212" s="416" t="s">
        <v>990</v>
      </c>
      <c r="D1212" s="407">
        <f t="shared" si="1156"/>
        <v>0</v>
      </c>
      <c r="E1212" s="154">
        <f>SUM('ADICIONES  2018'!C1212:E1212)</f>
        <v>578289610.41999996</v>
      </c>
      <c r="F1212" s="407">
        <f t="shared" si="1157"/>
        <v>0</v>
      </c>
      <c r="G1212" s="407">
        <f t="shared" si="1157"/>
        <v>0</v>
      </c>
      <c r="H1212" s="407">
        <f t="shared" si="1157"/>
        <v>0</v>
      </c>
      <c r="I1212" s="407">
        <f t="shared" si="1157"/>
        <v>0</v>
      </c>
      <c r="J1212" s="407">
        <f t="shared" si="1157"/>
        <v>0</v>
      </c>
      <c r="K1212" s="309">
        <f t="shared" si="1147"/>
        <v>578289610.41999996</v>
      </c>
      <c r="L1212" s="407">
        <f t="shared" si="1158"/>
        <v>0</v>
      </c>
      <c r="M1212" s="407">
        <f t="shared" si="1158"/>
        <v>0</v>
      </c>
      <c r="N1212" s="407">
        <f t="shared" si="1158"/>
        <v>0</v>
      </c>
      <c r="O1212" s="407">
        <f t="shared" si="1158"/>
        <v>0</v>
      </c>
      <c r="P1212" s="407">
        <f t="shared" si="1158"/>
        <v>0</v>
      </c>
      <c r="Q1212" s="407">
        <f t="shared" si="1158"/>
        <v>0</v>
      </c>
      <c r="R1212" s="346"/>
      <c r="S1212" s="407">
        <f t="shared" si="1159"/>
        <v>0</v>
      </c>
      <c r="T1212" s="407">
        <f t="shared" si="1159"/>
        <v>0</v>
      </c>
      <c r="U1212" s="407">
        <f t="shared" si="1159"/>
        <v>0</v>
      </c>
      <c r="V1212" s="407">
        <f t="shared" si="1159"/>
        <v>0</v>
      </c>
      <c r="W1212" s="407">
        <f t="shared" si="1159"/>
        <v>0</v>
      </c>
      <c r="X1212" s="407">
        <f t="shared" si="1159"/>
        <v>0</v>
      </c>
      <c r="Y1212" s="407">
        <f t="shared" si="1159"/>
        <v>0</v>
      </c>
      <c r="Z1212" s="346"/>
      <c r="AA1212" s="322">
        <f t="shared" si="1142"/>
        <v>0</v>
      </c>
      <c r="AB1212" s="322">
        <f t="shared" si="1143"/>
        <v>0</v>
      </c>
      <c r="AC1212" s="37">
        <f t="shared" si="1144"/>
        <v>0</v>
      </c>
    </row>
    <row r="1213" spans="1:29" s="5" customFormat="1" ht="30" x14ac:dyDescent="0.25">
      <c r="A1213" s="166"/>
      <c r="B1213" s="415" t="s">
        <v>932</v>
      </c>
      <c r="C1213" s="416" t="s">
        <v>1964</v>
      </c>
      <c r="D1213" s="407">
        <f t="shared" si="1156"/>
        <v>0</v>
      </c>
      <c r="E1213" s="154">
        <f>SUM('ADICIONES  2018'!C1213:E1213)</f>
        <v>578289610.41999996</v>
      </c>
      <c r="F1213" s="407">
        <f t="shared" si="1157"/>
        <v>0</v>
      </c>
      <c r="G1213" s="407">
        <f t="shared" si="1157"/>
        <v>0</v>
      </c>
      <c r="H1213" s="407">
        <f t="shared" si="1157"/>
        <v>0</v>
      </c>
      <c r="I1213" s="407">
        <f t="shared" si="1157"/>
        <v>0</v>
      </c>
      <c r="J1213" s="407">
        <f t="shared" si="1157"/>
        <v>0</v>
      </c>
      <c r="K1213" s="309">
        <f t="shared" si="1147"/>
        <v>578289610.41999996</v>
      </c>
      <c r="L1213" s="407">
        <f t="shared" si="1158"/>
        <v>0</v>
      </c>
      <c r="M1213" s="407">
        <f t="shared" si="1158"/>
        <v>0</v>
      </c>
      <c r="N1213" s="407">
        <f t="shared" si="1158"/>
        <v>0</v>
      </c>
      <c r="O1213" s="407">
        <f t="shared" si="1158"/>
        <v>0</v>
      </c>
      <c r="P1213" s="407">
        <f t="shared" si="1158"/>
        <v>0</v>
      </c>
      <c r="Q1213" s="407">
        <f t="shared" si="1158"/>
        <v>0</v>
      </c>
      <c r="R1213" s="346"/>
      <c r="S1213" s="407">
        <f t="shared" si="1159"/>
        <v>0</v>
      </c>
      <c r="T1213" s="407">
        <f t="shared" si="1159"/>
        <v>0</v>
      </c>
      <c r="U1213" s="407">
        <f t="shared" si="1159"/>
        <v>0</v>
      </c>
      <c r="V1213" s="407">
        <f t="shared" si="1159"/>
        <v>0</v>
      </c>
      <c r="W1213" s="407">
        <f t="shared" si="1159"/>
        <v>0</v>
      </c>
      <c r="X1213" s="407">
        <f t="shared" si="1159"/>
        <v>0</v>
      </c>
      <c r="Y1213" s="407">
        <f t="shared" si="1159"/>
        <v>0</v>
      </c>
      <c r="Z1213" s="346"/>
      <c r="AA1213" s="322">
        <f t="shared" si="1142"/>
        <v>0</v>
      </c>
      <c r="AB1213" s="322">
        <f t="shared" si="1143"/>
        <v>0</v>
      </c>
      <c r="AC1213" s="37">
        <f t="shared" si="1144"/>
        <v>0</v>
      </c>
    </row>
    <row r="1214" spans="1:29" s="5" customFormat="1" ht="45" x14ac:dyDescent="0.25">
      <c r="A1214" s="166"/>
      <c r="B1214" s="415" t="s">
        <v>933</v>
      </c>
      <c r="C1214" s="416" t="s">
        <v>1965</v>
      </c>
      <c r="D1214" s="407">
        <f t="shared" si="1156"/>
        <v>0</v>
      </c>
      <c r="E1214" s="154">
        <f>SUM('ADICIONES  2018'!C1214:E1214)</f>
        <v>578289610.41999996</v>
      </c>
      <c r="F1214" s="407">
        <f t="shared" si="1157"/>
        <v>0</v>
      </c>
      <c r="G1214" s="407">
        <f t="shared" si="1157"/>
        <v>0</v>
      </c>
      <c r="H1214" s="407">
        <f t="shared" si="1157"/>
        <v>0</v>
      </c>
      <c r="I1214" s="407">
        <f t="shared" si="1157"/>
        <v>0</v>
      </c>
      <c r="J1214" s="407">
        <f t="shared" si="1157"/>
        <v>0</v>
      </c>
      <c r="K1214" s="309">
        <f t="shared" si="1147"/>
        <v>578289610.41999996</v>
      </c>
      <c r="L1214" s="407">
        <f t="shared" si="1158"/>
        <v>0</v>
      </c>
      <c r="M1214" s="407">
        <f t="shared" si="1158"/>
        <v>0</v>
      </c>
      <c r="N1214" s="407">
        <f t="shared" si="1158"/>
        <v>0</v>
      </c>
      <c r="O1214" s="407">
        <f t="shared" si="1158"/>
        <v>0</v>
      </c>
      <c r="P1214" s="407">
        <f t="shared" si="1158"/>
        <v>0</v>
      </c>
      <c r="Q1214" s="407">
        <f t="shared" si="1158"/>
        <v>0</v>
      </c>
      <c r="R1214" s="346"/>
      <c r="S1214" s="407">
        <f t="shared" si="1159"/>
        <v>0</v>
      </c>
      <c r="T1214" s="407">
        <f t="shared" si="1159"/>
        <v>0</v>
      </c>
      <c r="U1214" s="407">
        <f t="shared" si="1159"/>
        <v>0</v>
      </c>
      <c r="V1214" s="407">
        <f t="shared" si="1159"/>
        <v>0</v>
      </c>
      <c r="W1214" s="407">
        <f t="shared" si="1159"/>
        <v>0</v>
      </c>
      <c r="X1214" s="407">
        <f t="shared" si="1159"/>
        <v>0</v>
      </c>
      <c r="Y1214" s="407">
        <f t="shared" si="1159"/>
        <v>0</v>
      </c>
      <c r="Z1214" s="346"/>
      <c r="AA1214" s="322">
        <f t="shared" si="1142"/>
        <v>0</v>
      </c>
      <c r="AB1214" s="322">
        <f t="shared" si="1143"/>
        <v>0</v>
      </c>
      <c r="AC1214" s="37">
        <f t="shared" si="1144"/>
        <v>0</v>
      </c>
    </row>
    <row r="1215" spans="1:29" s="5" customFormat="1" ht="45" x14ac:dyDescent="0.25">
      <c r="A1215" s="166"/>
      <c r="B1215" s="415" t="s">
        <v>1966</v>
      </c>
      <c r="C1215" s="416" t="s">
        <v>1965</v>
      </c>
      <c r="D1215" s="407">
        <f>SUM(D1216:D1218)</f>
        <v>0</v>
      </c>
      <c r="E1215" s="154">
        <f>SUM('ADICIONES  2018'!C1215:E1215)</f>
        <v>578289610.41999996</v>
      </c>
      <c r="F1215" s="407">
        <f t="shared" ref="F1215:J1215" si="1160">SUM(F1216:F1218)</f>
        <v>0</v>
      </c>
      <c r="G1215" s="407">
        <f t="shared" si="1160"/>
        <v>0</v>
      </c>
      <c r="H1215" s="407">
        <f t="shared" si="1160"/>
        <v>0</v>
      </c>
      <c r="I1215" s="407">
        <f t="shared" si="1160"/>
        <v>0</v>
      </c>
      <c r="J1215" s="407">
        <f t="shared" si="1160"/>
        <v>0</v>
      </c>
      <c r="K1215" s="309">
        <f t="shared" si="1147"/>
        <v>578289610.41999996</v>
      </c>
      <c r="L1215" s="407">
        <f t="shared" ref="L1215:Q1215" si="1161">SUM(L1216:L1218)</f>
        <v>0</v>
      </c>
      <c r="M1215" s="407">
        <f t="shared" si="1161"/>
        <v>0</v>
      </c>
      <c r="N1215" s="407">
        <f t="shared" si="1161"/>
        <v>0</v>
      </c>
      <c r="O1215" s="407">
        <f t="shared" si="1161"/>
        <v>0</v>
      </c>
      <c r="P1215" s="407">
        <f t="shared" si="1161"/>
        <v>0</v>
      </c>
      <c r="Q1215" s="407">
        <f t="shared" si="1161"/>
        <v>0</v>
      </c>
      <c r="R1215" s="346"/>
      <c r="S1215" s="407">
        <f t="shared" ref="S1215:Y1215" si="1162">SUM(S1216:S1218)</f>
        <v>0</v>
      </c>
      <c r="T1215" s="407">
        <f t="shared" si="1162"/>
        <v>0</v>
      </c>
      <c r="U1215" s="407">
        <f t="shared" si="1162"/>
        <v>0</v>
      </c>
      <c r="V1215" s="407">
        <f t="shared" si="1162"/>
        <v>0</v>
      </c>
      <c r="W1215" s="407">
        <f t="shared" si="1162"/>
        <v>0</v>
      </c>
      <c r="X1215" s="407">
        <f t="shared" si="1162"/>
        <v>0</v>
      </c>
      <c r="Y1215" s="407">
        <f t="shared" si="1162"/>
        <v>0</v>
      </c>
      <c r="Z1215" s="346"/>
      <c r="AA1215" s="322">
        <f t="shared" si="1142"/>
        <v>0</v>
      </c>
      <c r="AB1215" s="322">
        <f t="shared" si="1143"/>
        <v>0</v>
      </c>
      <c r="AC1215" s="37">
        <f t="shared" si="1144"/>
        <v>0</v>
      </c>
    </row>
    <row r="1216" spans="1:29" ht="57" x14ac:dyDescent="0.2">
      <c r="A1216" s="166"/>
      <c r="B1216" s="417" t="s">
        <v>1967</v>
      </c>
      <c r="C1216" s="418" t="s">
        <v>1956</v>
      </c>
      <c r="D1216" s="344"/>
      <c r="E1216" s="387">
        <f>SUM('ADICIONES  2018'!C1216:E1216)</f>
        <v>373644744</v>
      </c>
      <c r="F1216" s="344"/>
      <c r="G1216" s="344"/>
      <c r="H1216" s="344"/>
      <c r="I1216" s="344"/>
      <c r="J1216" s="344"/>
      <c r="K1216" s="305">
        <f t="shared" si="1147"/>
        <v>373644744</v>
      </c>
      <c r="L1216" s="344"/>
      <c r="M1216" s="344"/>
      <c r="N1216" s="344"/>
      <c r="O1216" s="344"/>
      <c r="P1216" s="344"/>
      <c r="Q1216" s="344"/>
      <c r="R1216" s="345"/>
      <c r="S1216" s="344"/>
      <c r="T1216" s="344"/>
      <c r="U1216" s="344"/>
      <c r="V1216" s="344"/>
      <c r="W1216" s="344"/>
      <c r="X1216" s="344"/>
      <c r="Y1216" s="344"/>
      <c r="Z1216" s="345"/>
      <c r="AA1216" s="322">
        <f t="shared" si="1142"/>
        <v>0</v>
      </c>
      <c r="AB1216" s="322">
        <f t="shared" si="1143"/>
        <v>0</v>
      </c>
      <c r="AC1216" s="37">
        <f t="shared" si="1144"/>
        <v>0</v>
      </c>
    </row>
    <row r="1217" spans="1:29" ht="42.75" x14ac:dyDescent="0.2">
      <c r="A1217" s="166"/>
      <c r="B1217" s="417" t="s">
        <v>1968</v>
      </c>
      <c r="C1217" s="418" t="s">
        <v>1958</v>
      </c>
      <c r="D1217" s="344"/>
      <c r="E1217" s="387">
        <f>SUM('ADICIONES  2018'!C1217:E1217)</f>
        <v>86012313.420000002</v>
      </c>
      <c r="F1217" s="344"/>
      <c r="G1217" s="344"/>
      <c r="H1217" s="344"/>
      <c r="I1217" s="344"/>
      <c r="J1217" s="344"/>
      <c r="K1217" s="305">
        <f t="shared" si="1147"/>
        <v>86012313.420000002</v>
      </c>
      <c r="L1217" s="344"/>
      <c r="M1217" s="344"/>
      <c r="N1217" s="344"/>
      <c r="O1217" s="344"/>
      <c r="P1217" s="344"/>
      <c r="Q1217" s="344"/>
      <c r="R1217" s="345"/>
      <c r="S1217" s="344"/>
      <c r="T1217" s="344"/>
      <c r="U1217" s="344"/>
      <c r="V1217" s="344"/>
      <c r="W1217" s="344"/>
      <c r="X1217" s="344"/>
      <c r="Y1217" s="344"/>
      <c r="Z1217" s="345"/>
      <c r="AA1217" s="322">
        <f t="shared" si="1142"/>
        <v>0</v>
      </c>
      <c r="AB1217" s="322">
        <f t="shared" si="1143"/>
        <v>0</v>
      </c>
      <c r="AC1217" s="37">
        <f t="shared" si="1144"/>
        <v>0</v>
      </c>
    </row>
    <row r="1218" spans="1:29" ht="42.75" x14ac:dyDescent="0.2">
      <c r="A1218" s="166"/>
      <c r="B1218" s="417" t="s">
        <v>1969</v>
      </c>
      <c r="C1218" s="418" t="s">
        <v>1960</v>
      </c>
      <c r="D1218" s="344"/>
      <c r="E1218" s="387">
        <f>SUM('ADICIONES  2018'!C1218:E1218)</f>
        <v>118632553</v>
      </c>
      <c r="F1218" s="344"/>
      <c r="G1218" s="344"/>
      <c r="H1218" s="344"/>
      <c r="I1218" s="344"/>
      <c r="J1218" s="344"/>
      <c r="K1218" s="305">
        <f t="shared" si="1147"/>
        <v>118632553</v>
      </c>
      <c r="L1218" s="344"/>
      <c r="M1218" s="344"/>
      <c r="N1218" s="344"/>
      <c r="O1218" s="344"/>
      <c r="P1218" s="344"/>
      <c r="Q1218" s="344"/>
      <c r="R1218" s="345"/>
      <c r="S1218" s="344"/>
      <c r="T1218" s="344"/>
      <c r="U1218" s="344"/>
      <c r="V1218" s="344"/>
      <c r="W1218" s="344"/>
      <c r="X1218" s="344"/>
      <c r="Y1218" s="344"/>
      <c r="Z1218" s="345"/>
      <c r="AA1218" s="322">
        <f t="shared" si="1142"/>
        <v>0</v>
      </c>
      <c r="AB1218" s="322">
        <f t="shared" si="1143"/>
        <v>0</v>
      </c>
      <c r="AC1218" s="37">
        <f t="shared" si="1144"/>
        <v>0</v>
      </c>
    </row>
    <row r="1219" spans="1:29" s="5" customFormat="1" ht="30" x14ac:dyDescent="0.25">
      <c r="A1219" s="166">
        <v>1</v>
      </c>
      <c r="B1219" s="415" t="s">
        <v>310</v>
      </c>
      <c r="C1219" s="416" t="s">
        <v>1970</v>
      </c>
      <c r="D1219" s="407">
        <f>+D1220</f>
        <v>0</v>
      </c>
      <c r="E1219" s="154">
        <f>SUM('ADICIONES  2018'!C1219:E1219)</f>
        <v>4500000</v>
      </c>
      <c r="F1219" s="407">
        <f t="shared" ref="F1219:J1222" si="1163">+F1220</f>
        <v>0</v>
      </c>
      <c r="G1219" s="407">
        <f t="shared" si="1163"/>
        <v>0</v>
      </c>
      <c r="H1219" s="407">
        <f t="shared" si="1163"/>
        <v>0</v>
      </c>
      <c r="I1219" s="407">
        <f t="shared" si="1163"/>
        <v>0</v>
      </c>
      <c r="J1219" s="407">
        <f t="shared" si="1163"/>
        <v>0</v>
      </c>
      <c r="K1219" s="309">
        <f t="shared" si="1147"/>
        <v>4500000</v>
      </c>
      <c r="L1219" s="407">
        <f t="shared" ref="L1219:Q1222" si="1164">+L1220</f>
        <v>0</v>
      </c>
      <c r="M1219" s="407">
        <f t="shared" si="1164"/>
        <v>0</v>
      </c>
      <c r="N1219" s="407">
        <f t="shared" si="1164"/>
        <v>0</v>
      </c>
      <c r="O1219" s="407">
        <f t="shared" si="1164"/>
        <v>0</v>
      </c>
      <c r="P1219" s="407">
        <f t="shared" si="1164"/>
        <v>0</v>
      </c>
      <c r="Q1219" s="407">
        <f t="shared" si="1164"/>
        <v>0</v>
      </c>
      <c r="R1219" s="346"/>
      <c r="S1219" s="407">
        <f t="shared" ref="S1219:Y1222" si="1165">+S1220</f>
        <v>0</v>
      </c>
      <c r="T1219" s="407">
        <f t="shared" si="1165"/>
        <v>0</v>
      </c>
      <c r="U1219" s="407">
        <f t="shared" si="1165"/>
        <v>0</v>
      </c>
      <c r="V1219" s="407">
        <f t="shared" si="1165"/>
        <v>0</v>
      </c>
      <c r="W1219" s="407">
        <f t="shared" si="1165"/>
        <v>0</v>
      </c>
      <c r="X1219" s="407">
        <f t="shared" si="1165"/>
        <v>0</v>
      </c>
      <c r="Y1219" s="407">
        <f t="shared" si="1165"/>
        <v>0</v>
      </c>
      <c r="Z1219" s="346"/>
      <c r="AA1219" s="322">
        <f t="shared" si="1142"/>
        <v>0</v>
      </c>
      <c r="AB1219" s="322">
        <f t="shared" si="1143"/>
        <v>0</v>
      </c>
      <c r="AC1219" s="37">
        <f t="shared" si="1144"/>
        <v>0</v>
      </c>
    </row>
    <row r="1220" spans="1:29" s="5" customFormat="1" ht="30" x14ac:dyDescent="0.25">
      <c r="A1220" s="166"/>
      <c r="B1220" s="415" t="s">
        <v>311</v>
      </c>
      <c r="C1220" s="416" t="s">
        <v>1971</v>
      </c>
      <c r="D1220" s="407">
        <f>+D1221</f>
        <v>0</v>
      </c>
      <c r="E1220" s="154">
        <f>SUM('ADICIONES  2018'!C1220:E1220)</f>
        <v>4500000</v>
      </c>
      <c r="F1220" s="407">
        <f t="shared" si="1163"/>
        <v>0</v>
      </c>
      <c r="G1220" s="407">
        <f t="shared" si="1163"/>
        <v>0</v>
      </c>
      <c r="H1220" s="407">
        <f t="shared" si="1163"/>
        <v>0</v>
      </c>
      <c r="I1220" s="407">
        <f t="shared" si="1163"/>
        <v>0</v>
      </c>
      <c r="J1220" s="407">
        <f t="shared" si="1163"/>
        <v>0</v>
      </c>
      <c r="K1220" s="309">
        <f t="shared" si="1147"/>
        <v>4500000</v>
      </c>
      <c r="L1220" s="407">
        <f t="shared" si="1164"/>
        <v>0</v>
      </c>
      <c r="M1220" s="407">
        <f t="shared" si="1164"/>
        <v>0</v>
      </c>
      <c r="N1220" s="407">
        <f t="shared" si="1164"/>
        <v>0</v>
      </c>
      <c r="O1220" s="407">
        <f t="shared" si="1164"/>
        <v>0</v>
      </c>
      <c r="P1220" s="407">
        <f t="shared" si="1164"/>
        <v>0</v>
      </c>
      <c r="Q1220" s="407">
        <f t="shared" si="1164"/>
        <v>0</v>
      </c>
      <c r="R1220" s="346"/>
      <c r="S1220" s="407">
        <f t="shared" si="1165"/>
        <v>0</v>
      </c>
      <c r="T1220" s="407">
        <f t="shared" si="1165"/>
        <v>0</v>
      </c>
      <c r="U1220" s="407">
        <f t="shared" si="1165"/>
        <v>0</v>
      </c>
      <c r="V1220" s="407">
        <f t="shared" si="1165"/>
        <v>0</v>
      </c>
      <c r="W1220" s="407">
        <f t="shared" si="1165"/>
        <v>0</v>
      </c>
      <c r="X1220" s="407">
        <f t="shared" si="1165"/>
        <v>0</v>
      </c>
      <c r="Y1220" s="407">
        <f t="shared" si="1165"/>
        <v>0</v>
      </c>
      <c r="Z1220" s="346"/>
      <c r="AA1220" s="322">
        <f t="shared" si="1142"/>
        <v>0</v>
      </c>
      <c r="AB1220" s="322">
        <f t="shared" si="1143"/>
        <v>0</v>
      </c>
      <c r="AC1220" s="37">
        <f t="shared" si="1144"/>
        <v>0</v>
      </c>
    </row>
    <row r="1221" spans="1:29" s="5" customFormat="1" ht="30" x14ac:dyDescent="0.25">
      <c r="A1221" s="166"/>
      <c r="B1221" s="415" t="s">
        <v>811</v>
      </c>
      <c r="C1221" s="416" t="s">
        <v>812</v>
      </c>
      <c r="D1221" s="407">
        <f>+D1222</f>
        <v>0</v>
      </c>
      <c r="E1221" s="154">
        <f>SUM('ADICIONES  2018'!C1221:E1221)</f>
        <v>4500000</v>
      </c>
      <c r="F1221" s="407">
        <f t="shared" si="1163"/>
        <v>0</v>
      </c>
      <c r="G1221" s="407">
        <f t="shared" si="1163"/>
        <v>0</v>
      </c>
      <c r="H1221" s="407">
        <f t="shared" si="1163"/>
        <v>0</v>
      </c>
      <c r="I1221" s="407">
        <f t="shared" si="1163"/>
        <v>0</v>
      </c>
      <c r="J1221" s="407">
        <f t="shared" si="1163"/>
        <v>0</v>
      </c>
      <c r="K1221" s="309">
        <f t="shared" si="1147"/>
        <v>4500000</v>
      </c>
      <c r="L1221" s="407">
        <f t="shared" si="1164"/>
        <v>0</v>
      </c>
      <c r="M1221" s="407">
        <f t="shared" si="1164"/>
        <v>0</v>
      </c>
      <c r="N1221" s="407">
        <f t="shared" si="1164"/>
        <v>0</v>
      </c>
      <c r="O1221" s="407">
        <f t="shared" si="1164"/>
        <v>0</v>
      </c>
      <c r="P1221" s="407">
        <f t="shared" si="1164"/>
        <v>0</v>
      </c>
      <c r="Q1221" s="407">
        <f t="shared" si="1164"/>
        <v>0</v>
      </c>
      <c r="R1221" s="346"/>
      <c r="S1221" s="407">
        <f t="shared" si="1165"/>
        <v>0</v>
      </c>
      <c r="T1221" s="407">
        <f t="shared" si="1165"/>
        <v>0</v>
      </c>
      <c r="U1221" s="407">
        <f t="shared" si="1165"/>
        <v>0</v>
      </c>
      <c r="V1221" s="407">
        <f t="shared" si="1165"/>
        <v>0</v>
      </c>
      <c r="W1221" s="407">
        <f t="shared" si="1165"/>
        <v>0</v>
      </c>
      <c r="X1221" s="407">
        <f t="shared" si="1165"/>
        <v>0</v>
      </c>
      <c r="Y1221" s="407">
        <f t="shared" si="1165"/>
        <v>0</v>
      </c>
      <c r="Z1221" s="346"/>
      <c r="AA1221" s="322">
        <f t="shared" si="1142"/>
        <v>0</v>
      </c>
      <c r="AB1221" s="322">
        <f t="shared" si="1143"/>
        <v>0</v>
      </c>
      <c r="AC1221" s="37">
        <f t="shared" si="1144"/>
        <v>0</v>
      </c>
    </row>
    <row r="1222" spans="1:29" s="5" customFormat="1" ht="45" x14ac:dyDescent="0.25">
      <c r="A1222" s="166"/>
      <c r="B1222" s="415" t="s">
        <v>813</v>
      </c>
      <c r="C1222" s="416" t="s">
        <v>1972</v>
      </c>
      <c r="D1222" s="407">
        <f>+D1223</f>
        <v>0</v>
      </c>
      <c r="E1222" s="154">
        <f>SUM('ADICIONES  2018'!C1222:E1222)</f>
        <v>4500000</v>
      </c>
      <c r="F1222" s="407">
        <f t="shared" si="1163"/>
        <v>0</v>
      </c>
      <c r="G1222" s="407">
        <f t="shared" si="1163"/>
        <v>0</v>
      </c>
      <c r="H1222" s="407">
        <f t="shared" si="1163"/>
        <v>0</v>
      </c>
      <c r="I1222" s="407">
        <f t="shared" si="1163"/>
        <v>0</v>
      </c>
      <c r="J1222" s="407">
        <f t="shared" si="1163"/>
        <v>0</v>
      </c>
      <c r="K1222" s="309">
        <f t="shared" si="1147"/>
        <v>4500000</v>
      </c>
      <c r="L1222" s="407">
        <f t="shared" si="1164"/>
        <v>0</v>
      </c>
      <c r="M1222" s="407">
        <f t="shared" si="1164"/>
        <v>0</v>
      </c>
      <c r="N1222" s="407">
        <f t="shared" si="1164"/>
        <v>0</v>
      </c>
      <c r="O1222" s="407">
        <f t="shared" si="1164"/>
        <v>0</v>
      </c>
      <c r="P1222" s="407">
        <f t="shared" si="1164"/>
        <v>0</v>
      </c>
      <c r="Q1222" s="407">
        <f t="shared" si="1164"/>
        <v>0</v>
      </c>
      <c r="R1222" s="346"/>
      <c r="S1222" s="407">
        <f t="shared" si="1165"/>
        <v>0</v>
      </c>
      <c r="T1222" s="407">
        <f t="shared" si="1165"/>
        <v>0</v>
      </c>
      <c r="U1222" s="407">
        <f t="shared" si="1165"/>
        <v>0</v>
      </c>
      <c r="V1222" s="407">
        <f t="shared" si="1165"/>
        <v>0</v>
      </c>
      <c r="W1222" s="407">
        <f t="shared" si="1165"/>
        <v>0</v>
      </c>
      <c r="X1222" s="407">
        <f t="shared" si="1165"/>
        <v>0</v>
      </c>
      <c r="Y1222" s="407">
        <f t="shared" si="1165"/>
        <v>0</v>
      </c>
      <c r="Z1222" s="346"/>
      <c r="AA1222" s="322">
        <f t="shared" si="1142"/>
        <v>0</v>
      </c>
      <c r="AB1222" s="322">
        <f t="shared" si="1143"/>
        <v>0</v>
      </c>
      <c r="AC1222" s="37">
        <f t="shared" si="1144"/>
        <v>0</v>
      </c>
    </row>
    <row r="1223" spans="1:29" s="5" customFormat="1" ht="30" x14ac:dyDescent="0.25">
      <c r="A1223" s="166"/>
      <c r="B1223" s="415" t="s">
        <v>1973</v>
      </c>
      <c r="C1223" s="416" t="s">
        <v>1954</v>
      </c>
      <c r="D1223" s="407">
        <f>SUM(D1224:D1226)</f>
        <v>0</v>
      </c>
      <c r="E1223" s="154">
        <f>SUM('ADICIONES  2018'!C1223:E1223)</f>
        <v>4500000</v>
      </c>
      <c r="F1223" s="407">
        <f t="shared" ref="F1223:J1223" si="1166">SUM(F1224:F1226)</f>
        <v>0</v>
      </c>
      <c r="G1223" s="407">
        <f t="shared" si="1166"/>
        <v>0</v>
      </c>
      <c r="H1223" s="407">
        <f t="shared" si="1166"/>
        <v>0</v>
      </c>
      <c r="I1223" s="407">
        <f t="shared" si="1166"/>
        <v>0</v>
      </c>
      <c r="J1223" s="407">
        <f t="shared" si="1166"/>
        <v>0</v>
      </c>
      <c r="K1223" s="309">
        <f t="shared" si="1147"/>
        <v>4500000</v>
      </c>
      <c r="L1223" s="407">
        <f t="shared" ref="L1223:Q1223" si="1167">SUM(L1224:L1226)</f>
        <v>0</v>
      </c>
      <c r="M1223" s="407">
        <f t="shared" si="1167"/>
        <v>0</v>
      </c>
      <c r="N1223" s="407">
        <f t="shared" si="1167"/>
        <v>0</v>
      </c>
      <c r="O1223" s="407">
        <f t="shared" si="1167"/>
        <v>0</v>
      </c>
      <c r="P1223" s="407">
        <f t="shared" si="1167"/>
        <v>0</v>
      </c>
      <c r="Q1223" s="407">
        <f t="shared" si="1167"/>
        <v>0</v>
      </c>
      <c r="R1223" s="346"/>
      <c r="S1223" s="407">
        <f t="shared" ref="S1223:Y1223" si="1168">SUM(S1224:S1226)</f>
        <v>0</v>
      </c>
      <c r="T1223" s="407">
        <f t="shared" si="1168"/>
        <v>0</v>
      </c>
      <c r="U1223" s="407">
        <f t="shared" si="1168"/>
        <v>0</v>
      </c>
      <c r="V1223" s="407">
        <f t="shared" si="1168"/>
        <v>0</v>
      </c>
      <c r="W1223" s="407">
        <f t="shared" si="1168"/>
        <v>0</v>
      </c>
      <c r="X1223" s="407">
        <f t="shared" si="1168"/>
        <v>0</v>
      </c>
      <c r="Y1223" s="407">
        <f t="shared" si="1168"/>
        <v>0</v>
      </c>
      <c r="Z1223" s="346"/>
      <c r="AA1223" s="322">
        <f t="shared" si="1142"/>
        <v>0</v>
      </c>
      <c r="AB1223" s="322">
        <f t="shared" si="1143"/>
        <v>0</v>
      </c>
      <c r="AC1223" s="37">
        <f t="shared" si="1144"/>
        <v>0</v>
      </c>
    </row>
    <row r="1224" spans="1:29" ht="57" x14ac:dyDescent="0.2">
      <c r="A1224" s="166"/>
      <c r="B1224" s="417" t="s">
        <v>1974</v>
      </c>
      <c r="C1224" s="418" t="s">
        <v>1956</v>
      </c>
      <c r="D1224" s="344"/>
      <c r="E1224" s="387">
        <f>SUM('ADICIONES  2018'!C1224:E1224)</f>
        <v>1500000</v>
      </c>
      <c r="F1224" s="344"/>
      <c r="G1224" s="344"/>
      <c r="H1224" s="344"/>
      <c r="I1224" s="344"/>
      <c r="J1224" s="344"/>
      <c r="K1224" s="305">
        <f t="shared" si="1147"/>
        <v>1500000</v>
      </c>
      <c r="L1224" s="344"/>
      <c r="M1224" s="344"/>
      <c r="N1224" s="344"/>
      <c r="O1224" s="344"/>
      <c r="P1224" s="344"/>
      <c r="Q1224" s="344"/>
      <c r="R1224" s="345"/>
      <c r="S1224" s="344"/>
      <c r="T1224" s="344"/>
      <c r="U1224" s="344"/>
      <c r="V1224" s="344"/>
      <c r="W1224" s="344"/>
      <c r="X1224" s="344"/>
      <c r="Y1224" s="344"/>
      <c r="Z1224" s="345"/>
      <c r="AA1224" s="322">
        <f t="shared" si="1142"/>
        <v>0</v>
      </c>
      <c r="AB1224" s="322">
        <f t="shared" si="1143"/>
        <v>0</v>
      </c>
      <c r="AC1224" s="37">
        <f t="shared" si="1144"/>
        <v>0</v>
      </c>
    </row>
    <row r="1225" spans="1:29" ht="42.75" x14ac:dyDescent="0.2">
      <c r="A1225" s="166"/>
      <c r="B1225" s="417" t="s">
        <v>1975</v>
      </c>
      <c r="C1225" s="418" t="s">
        <v>1958</v>
      </c>
      <c r="D1225" s="344"/>
      <c r="E1225" s="387">
        <f>SUM('ADICIONES  2018'!C1225:E1225)</f>
        <v>1500000</v>
      </c>
      <c r="F1225" s="344"/>
      <c r="G1225" s="344"/>
      <c r="H1225" s="344"/>
      <c r="I1225" s="344"/>
      <c r="J1225" s="344"/>
      <c r="K1225" s="305">
        <f t="shared" si="1147"/>
        <v>1500000</v>
      </c>
      <c r="L1225" s="344"/>
      <c r="M1225" s="344"/>
      <c r="N1225" s="344"/>
      <c r="O1225" s="344"/>
      <c r="P1225" s="344"/>
      <c r="Q1225" s="344"/>
      <c r="R1225" s="345"/>
      <c r="S1225" s="344"/>
      <c r="T1225" s="344"/>
      <c r="U1225" s="344"/>
      <c r="V1225" s="344"/>
      <c r="W1225" s="344"/>
      <c r="X1225" s="344"/>
      <c r="Y1225" s="344"/>
      <c r="Z1225" s="345"/>
      <c r="AA1225" s="322">
        <f t="shared" si="1142"/>
        <v>0</v>
      </c>
      <c r="AB1225" s="322">
        <f t="shared" si="1143"/>
        <v>0</v>
      </c>
      <c r="AC1225" s="37">
        <f t="shared" si="1144"/>
        <v>0</v>
      </c>
    </row>
    <row r="1226" spans="1:29" ht="43.5" thickBot="1" x14ac:dyDescent="0.25">
      <c r="A1226" s="166"/>
      <c r="B1226" s="419" t="s">
        <v>1976</v>
      </c>
      <c r="C1226" s="420" t="s">
        <v>1960</v>
      </c>
      <c r="D1226" s="410"/>
      <c r="E1226" s="390">
        <f>SUM('ADICIONES  2018'!C1226:E1226)</f>
        <v>1500000</v>
      </c>
      <c r="F1226" s="410"/>
      <c r="G1226" s="410"/>
      <c r="H1226" s="410"/>
      <c r="I1226" s="410"/>
      <c r="J1226" s="410"/>
      <c r="K1226" s="305">
        <f t="shared" si="1147"/>
        <v>1500000</v>
      </c>
      <c r="L1226" s="410"/>
      <c r="M1226" s="410"/>
      <c r="N1226" s="410"/>
      <c r="O1226" s="410"/>
      <c r="P1226" s="410"/>
      <c r="Q1226" s="410"/>
      <c r="R1226" s="411"/>
      <c r="S1226" s="410"/>
      <c r="T1226" s="410"/>
      <c r="U1226" s="410"/>
      <c r="V1226" s="410"/>
      <c r="W1226" s="410"/>
      <c r="X1226" s="410"/>
      <c r="Y1226" s="410"/>
      <c r="Z1226" s="411"/>
      <c r="AA1226" s="322">
        <f t="shared" si="1142"/>
        <v>0</v>
      </c>
      <c r="AB1226" s="322">
        <f t="shared" si="1143"/>
        <v>0</v>
      </c>
      <c r="AC1226" s="37">
        <f t="shared" si="1144"/>
        <v>0</v>
      </c>
    </row>
    <row r="1227" spans="1:29" s="409" customFormat="1" ht="20.25" thickBot="1" x14ac:dyDescent="0.25">
      <c r="A1227" s="408">
        <v>1</v>
      </c>
      <c r="B1227" s="445" t="s">
        <v>1977</v>
      </c>
      <c r="C1227" s="446"/>
      <c r="D1227" s="412">
        <f>+D1196</f>
        <v>0</v>
      </c>
      <c r="E1227" s="412">
        <f>+E1196</f>
        <v>2810342816.4200001</v>
      </c>
      <c r="F1227" s="412">
        <f t="shared" ref="F1227:AB1227" si="1169">+F1196</f>
        <v>0</v>
      </c>
      <c r="G1227" s="412">
        <f t="shared" si="1169"/>
        <v>0</v>
      </c>
      <c r="H1227" s="412">
        <f t="shared" si="1169"/>
        <v>0</v>
      </c>
      <c r="I1227" s="412">
        <f t="shared" si="1169"/>
        <v>0</v>
      </c>
      <c r="J1227" s="412">
        <f t="shared" si="1169"/>
        <v>0</v>
      </c>
      <c r="K1227" s="412">
        <f t="shared" si="1169"/>
        <v>2810342816.4200001</v>
      </c>
      <c r="L1227" s="412">
        <f t="shared" si="1169"/>
        <v>0</v>
      </c>
      <c r="M1227" s="412">
        <f t="shared" si="1169"/>
        <v>0</v>
      </c>
      <c r="N1227" s="412">
        <f t="shared" si="1169"/>
        <v>0</v>
      </c>
      <c r="O1227" s="412">
        <f t="shared" si="1169"/>
        <v>0</v>
      </c>
      <c r="P1227" s="412">
        <f t="shared" si="1169"/>
        <v>0</v>
      </c>
      <c r="Q1227" s="412">
        <f t="shared" si="1169"/>
        <v>0</v>
      </c>
      <c r="R1227" s="412">
        <f t="shared" si="1169"/>
        <v>0</v>
      </c>
      <c r="S1227" s="412">
        <f t="shared" si="1169"/>
        <v>0</v>
      </c>
      <c r="T1227" s="412">
        <f t="shared" si="1169"/>
        <v>0</v>
      </c>
      <c r="U1227" s="412">
        <f t="shared" si="1169"/>
        <v>0</v>
      </c>
      <c r="V1227" s="412">
        <f t="shared" si="1169"/>
        <v>0</v>
      </c>
      <c r="W1227" s="412">
        <f t="shared" si="1169"/>
        <v>0</v>
      </c>
      <c r="X1227" s="412">
        <f t="shared" si="1169"/>
        <v>0</v>
      </c>
      <c r="Y1227" s="412">
        <f t="shared" si="1169"/>
        <v>0</v>
      </c>
      <c r="Z1227" s="412">
        <f t="shared" si="1169"/>
        <v>0</v>
      </c>
      <c r="AA1227" s="412">
        <f t="shared" si="1169"/>
        <v>0</v>
      </c>
      <c r="AB1227" s="412">
        <f t="shared" si="1169"/>
        <v>0</v>
      </c>
      <c r="AC1227" s="36">
        <f t="shared" si="1144"/>
        <v>0</v>
      </c>
    </row>
    <row r="1228" spans="1:29" x14ac:dyDescent="0.2">
      <c r="A1228" s="166">
        <v>1</v>
      </c>
      <c r="B1228" s="342"/>
      <c r="C1228" s="343"/>
      <c r="D1228" s="344"/>
      <c r="E1228" s="393"/>
      <c r="F1228" s="346"/>
      <c r="G1228" s="346"/>
      <c r="H1228" s="346"/>
      <c r="I1228" s="345"/>
      <c r="J1228" s="345"/>
      <c r="K1228" s="345"/>
      <c r="L1228" s="345"/>
      <c r="M1228" s="345"/>
      <c r="N1228" s="345"/>
      <c r="O1228" s="345"/>
      <c r="P1228" s="345"/>
      <c r="Q1228" s="345"/>
      <c r="R1228" s="345"/>
      <c r="S1228" s="345"/>
      <c r="T1228" s="345"/>
      <c r="U1228" s="345"/>
      <c r="V1228" s="345"/>
      <c r="W1228" s="345"/>
      <c r="X1228" s="345"/>
      <c r="Y1228" s="345"/>
      <c r="Z1228" s="345"/>
      <c r="AA1228" s="345"/>
      <c r="AB1228" s="345"/>
      <c r="AC1228" s="347"/>
    </row>
    <row r="1229" spans="1:29" x14ac:dyDescent="0.2">
      <c r="A1229" s="166"/>
      <c r="B1229" s="342"/>
      <c r="C1229" s="343"/>
      <c r="D1229" s="344"/>
      <c r="E1229" s="393"/>
      <c r="F1229" s="346"/>
      <c r="G1229" s="346"/>
      <c r="H1229" s="346"/>
      <c r="I1229" s="345"/>
      <c r="J1229" s="345"/>
      <c r="K1229" s="345"/>
      <c r="L1229" s="345"/>
      <c r="M1229" s="345"/>
      <c r="N1229" s="345"/>
      <c r="O1229" s="345"/>
      <c r="P1229" s="345"/>
      <c r="Q1229" s="345"/>
      <c r="R1229" s="345"/>
      <c r="S1229" s="345"/>
      <c r="T1229" s="345"/>
      <c r="U1229" s="345"/>
      <c r="V1229" s="345"/>
      <c r="W1229" s="345"/>
      <c r="X1229" s="345"/>
      <c r="Y1229" s="345"/>
      <c r="Z1229" s="345"/>
      <c r="AA1229" s="345"/>
      <c r="AB1229" s="345"/>
      <c r="AC1229" s="347"/>
    </row>
    <row r="1230" spans="1:29" ht="19.5" x14ac:dyDescent="0.2">
      <c r="A1230" s="166"/>
      <c r="B1230" s="439" t="s">
        <v>1890</v>
      </c>
      <c r="C1230" s="440"/>
      <c r="D1230" s="307"/>
      <c r="E1230" s="156"/>
      <c r="F1230" s="309"/>
      <c r="G1230" s="309"/>
      <c r="H1230" s="309"/>
      <c r="I1230" s="305"/>
      <c r="J1230" s="305"/>
      <c r="K1230" s="305"/>
      <c r="L1230" s="305"/>
      <c r="M1230" s="305"/>
      <c r="N1230" s="305"/>
      <c r="O1230" s="305"/>
      <c r="P1230" s="305"/>
      <c r="Q1230" s="305"/>
      <c r="R1230" s="305"/>
      <c r="S1230" s="305"/>
      <c r="T1230" s="305"/>
      <c r="U1230" s="305"/>
      <c r="V1230" s="305"/>
      <c r="W1230" s="305"/>
      <c r="X1230" s="305"/>
      <c r="Y1230" s="305"/>
      <c r="Z1230" s="305"/>
      <c r="AA1230" s="305"/>
      <c r="AB1230" s="305"/>
      <c r="AC1230" s="37"/>
    </row>
    <row r="1231" spans="1:29" ht="51.75" thickBot="1" x14ac:dyDescent="0.25">
      <c r="A1231" s="166"/>
      <c r="B1231" s="350"/>
      <c r="C1231" s="351" t="s">
        <v>1892</v>
      </c>
      <c r="D1231" s="311"/>
      <c r="E1231" s="387">
        <f>SUM('ADICIONES  2018'!C1230:E1230)</f>
        <v>607642880</v>
      </c>
      <c r="F1231" s="352"/>
      <c r="G1231" s="352"/>
      <c r="H1231" s="352"/>
      <c r="I1231" s="312"/>
      <c r="J1231" s="312"/>
      <c r="K1231" s="312">
        <f t="shared" ref="K1231" si="1170">+D1231+E1231-F1231+G1231-H1231</f>
        <v>607642880</v>
      </c>
      <c r="L1231" s="312"/>
      <c r="M1231" s="312"/>
      <c r="N1231" s="312"/>
      <c r="O1231" s="312"/>
      <c r="P1231" s="312"/>
      <c r="Q1231" s="312"/>
      <c r="R1231" s="312">
        <f t="shared" ref="R1231" si="1171">SUM(L1231:Q1231)</f>
        <v>0</v>
      </c>
      <c r="S1231" s="312"/>
      <c r="T1231" s="312"/>
      <c r="U1231" s="312"/>
      <c r="V1231" s="312"/>
      <c r="W1231" s="312"/>
      <c r="X1231" s="312"/>
      <c r="Y1231" s="312"/>
      <c r="Z1231" s="312"/>
      <c r="AA1231" s="329">
        <f t="shared" ref="AA1231" si="1172">SUM(S1231:Z1231)</f>
        <v>0</v>
      </c>
      <c r="AB1231" s="329">
        <f t="shared" ref="AB1231" si="1173">+AA1231+R1231</f>
        <v>0</v>
      </c>
      <c r="AC1231" s="38">
        <v>0</v>
      </c>
    </row>
    <row r="1232" spans="1:29" ht="20.25" thickBot="1" x14ac:dyDescent="0.25">
      <c r="A1232" s="166"/>
      <c r="B1232" s="441" t="s">
        <v>1891</v>
      </c>
      <c r="C1232" s="442"/>
      <c r="D1232" s="348">
        <f>+D1231</f>
        <v>0</v>
      </c>
      <c r="E1232" s="392">
        <f>+E1231</f>
        <v>607642880</v>
      </c>
      <c r="F1232" s="348">
        <f t="shared" ref="F1232:AB1232" si="1174">+F1231</f>
        <v>0</v>
      </c>
      <c r="G1232" s="348">
        <f t="shared" si="1174"/>
        <v>0</v>
      </c>
      <c r="H1232" s="348">
        <f t="shared" si="1174"/>
        <v>0</v>
      </c>
      <c r="I1232" s="348">
        <f t="shared" si="1174"/>
        <v>0</v>
      </c>
      <c r="J1232" s="348">
        <f t="shared" si="1174"/>
        <v>0</v>
      </c>
      <c r="K1232" s="348">
        <f t="shared" si="1174"/>
        <v>607642880</v>
      </c>
      <c r="L1232" s="348">
        <f t="shared" si="1174"/>
        <v>0</v>
      </c>
      <c r="M1232" s="348">
        <f t="shared" si="1174"/>
        <v>0</v>
      </c>
      <c r="N1232" s="348">
        <f t="shared" si="1174"/>
        <v>0</v>
      </c>
      <c r="O1232" s="348">
        <f t="shared" si="1174"/>
        <v>0</v>
      </c>
      <c r="P1232" s="348">
        <f t="shared" si="1174"/>
        <v>0</v>
      </c>
      <c r="Q1232" s="348">
        <f t="shared" si="1174"/>
        <v>0</v>
      </c>
      <c r="R1232" s="348">
        <f t="shared" si="1174"/>
        <v>0</v>
      </c>
      <c r="S1232" s="348">
        <f t="shared" si="1174"/>
        <v>0</v>
      </c>
      <c r="T1232" s="348">
        <f t="shared" si="1174"/>
        <v>0</v>
      </c>
      <c r="U1232" s="348">
        <f t="shared" si="1174"/>
        <v>0</v>
      </c>
      <c r="V1232" s="348">
        <f t="shared" si="1174"/>
        <v>0</v>
      </c>
      <c r="W1232" s="348">
        <f t="shared" si="1174"/>
        <v>0</v>
      </c>
      <c r="X1232" s="348">
        <f t="shared" si="1174"/>
        <v>0</v>
      </c>
      <c r="Y1232" s="348">
        <f t="shared" si="1174"/>
        <v>0</v>
      </c>
      <c r="Z1232" s="348">
        <f t="shared" si="1174"/>
        <v>0</v>
      </c>
      <c r="AA1232" s="348">
        <f t="shared" si="1174"/>
        <v>0</v>
      </c>
      <c r="AB1232" s="348">
        <f t="shared" si="1174"/>
        <v>0</v>
      </c>
      <c r="AC1232" s="349">
        <f t="shared" ref="AC1232" si="1175">+AB1232/K1232</f>
        <v>0</v>
      </c>
    </row>
    <row r="1233" spans="1:29" x14ac:dyDescent="0.2">
      <c r="A1233" s="166"/>
      <c r="B1233" s="342"/>
      <c r="C1233" s="343"/>
      <c r="D1233" s="344"/>
      <c r="E1233" s="393"/>
      <c r="F1233" s="346"/>
      <c r="G1233" s="346"/>
      <c r="H1233" s="346"/>
      <c r="I1233" s="345"/>
      <c r="J1233" s="345"/>
      <c r="K1233" s="345"/>
      <c r="L1233" s="345"/>
      <c r="M1233" s="345"/>
      <c r="N1233" s="345"/>
      <c r="O1233" s="345"/>
      <c r="P1233" s="345"/>
      <c r="Q1233" s="345"/>
      <c r="R1233" s="345"/>
      <c r="S1233" s="345"/>
      <c r="T1233" s="345"/>
      <c r="U1233" s="345"/>
      <c r="V1233" s="345"/>
      <c r="W1233" s="345"/>
      <c r="X1233" s="345"/>
      <c r="Y1233" s="345"/>
      <c r="Z1233" s="345"/>
      <c r="AA1233" s="345"/>
      <c r="AB1233" s="345"/>
      <c r="AC1233" s="347"/>
    </row>
    <row r="1234" spans="1:29" ht="19.5" x14ac:dyDescent="0.2">
      <c r="A1234" s="166">
        <v>1</v>
      </c>
      <c r="B1234" s="439" t="s">
        <v>32</v>
      </c>
      <c r="C1234" s="440"/>
      <c r="D1234" s="303"/>
      <c r="E1234" s="394"/>
      <c r="F1234" s="303"/>
      <c r="G1234" s="303"/>
      <c r="H1234" s="303"/>
      <c r="I1234" s="303"/>
      <c r="J1234" s="309"/>
      <c r="K1234" s="309"/>
      <c r="L1234" s="309"/>
      <c r="M1234" s="309"/>
      <c r="N1234" s="309"/>
      <c r="O1234" s="309"/>
      <c r="P1234" s="309"/>
      <c r="Q1234" s="309"/>
      <c r="R1234" s="309"/>
      <c r="S1234" s="309"/>
      <c r="T1234" s="309"/>
      <c r="U1234" s="309"/>
      <c r="V1234" s="309"/>
      <c r="W1234" s="309"/>
      <c r="X1234" s="309"/>
      <c r="Y1234" s="309"/>
      <c r="Z1234" s="309"/>
      <c r="AA1234" s="309"/>
      <c r="AB1234" s="305"/>
      <c r="AC1234" s="36"/>
    </row>
    <row r="1235" spans="1:29" s="82" customFormat="1" ht="15.75" x14ac:dyDescent="0.2">
      <c r="A1235" s="399">
        <v>1</v>
      </c>
      <c r="B1235" s="138" t="s">
        <v>90</v>
      </c>
      <c r="C1235" s="143" t="s">
        <v>355</v>
      </c>
      <c r="D1235" s="331">
        <f>+D1236</f>
        <v>522208495081</v>
      </c>
      <c r="E1235" s="154">
        <f>SUM('ADICIONES  2018'!C1234:E1234)</f>
        <v>0</v>
      </c>
      <c r="F1235" s="331">
        <f t="shared" ref="F1235:J1235" si="1176">+F1236</f>
        <v>0</v>
      </c>
      <c r="G1235" s="331">
        <f t="shared" si="1176"/>
        <v>0</v>
      </c>
      <c r="H1235" s="331">
        <f t="shared" si="1176"/>
        <v>0</v>
      </c>
      <c r="I1235" s="331">
        <f t="shared" si="1176"/>
        <v>0</v>
      </c>
      <c r="J1235" s="331">
        <f t="shared" si="1176"/>
        <v>0</v>
      </c>
      <c r="K1235" s="331">
        <f>+D1235+E1235-F1235+G1235-H1235</f>
        <v>522208495081</v>
      </c>
      <c r="L1235" s="331">
        <f t="shared" ref="L1235:Q1235" si="1177">+L1236</f>
        <v>37773099177.309998</v>
      </c>
      <c r="M1235" s="331">
        <f t="shared" si="1177"/>
        <v>33443485307.389999</v>
      </c>
      <c r="N1235" s="331">
        <f t="shared" si="1177"/>
        <v>43885047325</v>
      </c>
      <c r="O1235" s="331">
        <f t="shared" si="1177"/>
        <v>0</v>
      </c>
      <c r="P1235" s="331">
        <f t="shared" si="1177"/>
        <v>0</v>
      </c>
      <c r="Q1235" s="331">
        <f t="shared" si="1177"/>
        <v>0</v>
      </c>
      <c r="R1235" s="331">
        <f>SUM(L1235:Q1235)</f>
        <v>115101631809.7</v>
      </c>
      <c r="S1235" s="331">
        <f t="shared" ref="S1235:Z1235" si="1178">+S1236</f>
        <v>0</v>
      </c>
      <c r="T1235" s="331">
        <f t="shared" si="1178"/>
        <v>0</v>
      </c>
      <c r="U1235" s="331">
        <f t="shared" si="1178"/>
        <v>0</v>
      </c>
      <c r="V1235" s="331">
        <f t="shared" si="1178"/>
        <v>0</v>
      </c>
      <c r="W1235" s="331">
        <f t="shared" si="1178"/>
        <v>0</v>
      </c>
      <c r="X1235" s="331">
        <f t="shared" si="1178"/>
        <v>0</v>
      </c>
      <c r="Y1235" s="331">
        <f t="shared" si="1178"/>
        <v>0</v>
      </c>
      <c r="Z1235" s="331">
        <f t="shared" si="1178"/>
        <v>0</v>
      </c>
      <c r="AA1235" s="303">
        <f>SUM(S1235:Z1235)</f>
        <v>0</v>
      </c>
      <c r="AB1235" s="303">
        <f>+R1235+AA1235</f>
        <v>115101631809.7</v>
      </c>
      <c r="AC1235" s="108">
        <f>AB1235/K1235</f>
        <v>0.220413173845145</v>
      </c>
    </row>
    <row r="1236" spans="1:29" s="82" customFormat="1" ht="15.75" x14ac:dyDescent="0.2">
      <c r="A1236" s="399">
        <v>1</v>
      </c>
      <c r="B1236" s="138" t="s">
        <v>186</v>
      </c>
      <c r="C1236" s="143" t="s">
        <v>355</v>
      </c>
      <c r="D1236" s="331">
        <f>+D1237+D1258</f>
        <v>522208495081</v>
      </c>
      <c r="E1236" s="154">
        <f>SUM('ADICIONES  2018'!C1235:E1235)</f>
        <v>0</v>
      </c>
      <c r="F1236" s="331">
        <f t="shared" ref="F1236:J1236" si="1179">+F1237+F1258</f>
        <v>0</v>
      </c>
      <c r="G1236" s="331">
        <f t="shared" si="1179"/>
        <v>0</v>
      </c>
      <c r="H1236" s="331">
        <f t="shared" si="1179"/>
        <v>0</v>
      </c>
      <c r="I1236" s="331">
        <f t="shared" si="1179"/>
        <v>0</v>
      </c>
      <c r="J1236" s="331">
        <f t="shared" si="1179"/>
        <v>0</v>
      </c>
      <c r="K1236" s="331">
        <f t="shared" ref="K1236:K1291" si="1180">+D1236+E1236-F1236+G1236-H1236</f>
        <v>522208495081</v>
      </c>
      <c r="L1236" s="331">
        <f t="shared" ref="L1236:Q1236" si="1181">+L1237+L1258</f>
        <v>37773099177.309998</v>
      </c>
      <c r="M1236" s="331">
        <f t="shared" si="1181"/>
        <v>33443485307.389999</v>
      </c>
      <c r="N1236" s="331">
        <f t="shared" si="1181"/>
        <v>43885047325</v>
      </c>
      <c r="O1236" s="331">
        <f t="shared" si="1181"/>
        <v>0</v>
      </c>
      <c r="P1236" s="331">
        <f t="shared" si="1181"/>
        <v>0</v>
      </c>
      <c r="Q1236" s="331">
        <f t="shared" si="1181"/>
        <v>0</v>
      </c>
      <c r="R1236" s="331">
        <f t="shared" ref="R1236:R1291" si="1182">SUM(L1236:Q1236)</f>
        <v>115101631809.7</v>
      </c>
      <c r="S1236" s="331">
        <f t="shared" ref="S1236:Z1236" si="1183">+S1237+S1258</f>
        <v>0</v>
      </c>
      <c r="T1236" s="331">
        <f t="shared" si="1183"/>
        <v>0</v>
      </c>
      <c r="U1236" s="331">
        <f t="shared" si="1183"/>
        <v>0</v>
      </c>
      <c r="V1236" s="331">
        <f t="shared" si="1183"/>
        <v>0</v>
      </c>
      <c r="W1236" s="331">
        <f t="shared" si="1183"/>
        <v>0</v>
      </c>
      <c r="X1236" s="331">
        <f t="shared" si="1183"/>
        <v>0</v>
      </c>
      <c r="Y1236" s="331">
        <f t="shared" si="1183"/>
        <v>0</v>
      </c>
      <c r="Z1236" s="331">
        <f t="shared" si="1183"/>
        <v>0</v>
      </c>
      <c r="AA1236" s="303">
        <f t="shared" ref="AA1236:AA1274" si="1184">SUM(S1236:Z1236)</f>
        <v>0</v>
      </c>
      <c r="AB1236" s="303">
        <f t="shared" ref="AB1236:AB1291" si="1185">+R1236+AA1236</f>
        <v>115101631809.7</v>
      </c>
      <c r="AC1236" s="108">
        <f t="shared" ref="AC1236:AC1292" si="1186">AB1236/K1236</f>
        <v>0.220413173845145</v>
      </c>
    </row>
    <row r="1237" spans="1:29" s="82" customFormat="1" ht="15.75" x14ac:dyDescent="0.2">
      <c r="A1237" s="399">
        <v>1</v>
      </c>
      <c r="B1237" s="138" t="s">
        <v>188</v>
      </c>
      <c r="C1237" s="143" t="s">
        <v>91</v>
      </c>
      <c r="D1237" s="331">
        <f>+D1238</f>
        <v>521097495081</v>
      </c>
      <c r="E1237" s="154">
        <f>SUM('ADICIONES  2018'!C1236:E1236)</f>
        <v>0</v>
      </c>
      <c r="F1237" s="331">
        <f t="shared" ref="F1237:J1237" si="1187">+F1238</f>
        <v>0</v>
      </c>
      <c r="G1237" s="331">
        <f t="shared" si="1187"/>
        <v>0</v>
      </c>
      <c r="H1237" s="331">
        <f t="shared" si="1187"/>
        <v>0</v>
      </c>
      <c r="I1237" s="331">
        <f t="shared" si="1187"/>
        <v>0</v>
      </c>
      <c r="J1237" s="331">
        <f t="shared" si="1187"/>
        <v>0</v>
      </c>
      <c r="K1237" s="331">
        <f t="shared" si="1180"/>
        <v>521097495081</v>
      </c>
      <c r="L1237" s="331">
        <f t="shared" ref="L1237:Q1237" si="1188">+L1238</f>
        <v>37700249028</v>
      </c>
      <c r="M1237" s="331">
        <f t="shared" si="1188"/>
        <v>33369269866</v>
      </c>
      <c r="N1237" s="331">
        <f t="shared" si="1188"/>
        <v>43419755420</v>
      </c>
      <c r="O1237" s="331">
        <f t="shared" si="1188"/>
        <v>0</v>
      </c>
      <c r="P1237" s="331">
        <f t="shared" si="1188"/>
        <v>0</v>
      </c>
      <c r="Q1237" s="331">
        <f t="shared" si="1188"/>
        <v>0</v>
      </c>
      <c r="R1237" s="331">
        <f t="shared" si="1182"/>
        <v>114489274314</v>
      </c>
      <c r="S1237" s="331">
        <f t="shared" ref="S1237:Z1237" si="1189">+S1238</f>
        <v>0</v>
      </c>
      <c r="T1237" s="331">
        <f t="shared" si="1189"/>
        <v>0</v>
      </c>
      <c r="U1237" s="331">
        <f t="shared" si="1189"/>
        <v>0</v>
      </c>
      <c r="V1237" s="331">
        <f t="shared" si="1189"/>
        <v>0</v>
      </c>
      <c r="W1237" s="331">
        <f t="shared" si="1189"/>
        <v>0</v>
      </c>
      <c r="X1237" s="331">
        <f t="shared" si="1189"/>
        <v>0</v>
      </c>
      <c r="Y1237" s="331">
        <f t="shared" si="1189"/>
        <v>0</v>
      </c>
      <c r="Z1237" s="331">
        <f t="shared" si="1189"/>
        <v>0</v>
      </c>
      <c r="AA1237" s="303">
        <f t="shared" si="1184"/>
        <v>0</v>
      </c>
      <c r="AB1237" s="303">
        <f t="shared" si="1185"/>
        <v>114489274314</v>
      </c>
      <c r="AC1237" s="108">
        <f t="shared" si="1186"/>
        <v>0.21970797287406582</v>
      </c>
    </row>
    <row r="1238" spans="1:29" s="82" customFormat="1" ht="15.75" x14ac:dyDescent="0.2">
      <c r="A1238" s="399">
        <v>1</v>
      </c>
      <c r="B1238" s="138" t="s">
        <v>237</v>
      </c>
      <c r="C1238" s="143" t="s">
        <v>658</v>
      </c>
      <c r="D1238" s="331">
        <f>+D1239+D1256</f>
        <v>521097495081</v>
      </c>
      <c r="E1238" s="154">
        <f>SUM('ADICIONES  2018'!C1237:E1237)</f>
        <v>0</v>
      </c>
      <c r="F1238" s="331">
        <f t="shared" ref="F1238:J1238" si="1190">+F1239+F1256</f>
        <v>0</v>
      </c>
      <c r="G1238" s="331">
        <f t="shared" si="1190"/>
        <v>0</v>
      </c>
      <c r="H1238" s="331">
        <f t="shared" si="1190"/>
        <v>0</v>
      </c>
      <c r="I1238" s="331">
        <f t="shared" si="1190"/>
        <v>0</v>
      </c>
      <c r="J1238" s="331">
        <f t="shared" si="1190"/>
        <v>0</v>
      </c>
      <c r="K1238" s="331">
        <f t="shared" si="1180"/>
        <v>521097495081</v>
      </c>
      <c r="L1238" s="331">
        <f t="shared" ref="L1238:Q1238" si="1191">+L1239+L1256</f>
        <v>37700249028</v>
      </c>
      <c r="M1238" s="331">
        <f t="shared" si="1191"/>
        <v>33369269866</v>
      </c>
      <c r="N1238" s="331">
        <f t="shared" si="1191"/>
        <v>43419755420</v>
      </c>
      <c r="O1238" s="331">
        <f t="shared" si="1191"/>
        <v>0</v>
      </c>
      <c r="P1238" s="331">
        <f t="shared" si="1191"/>
        <v>0</v>
      </c>
      <c r="Q1238" s="331">
        <f t="shared" si="1191"/>
        <v>0</v>
      </c>
      <c r="R1238" s="331">
        <f t="shared" si="1182"/>
        <v>114489274314</v>
      </c>
      <c r="S1238" s="331">
        <f t="shared" ref="S1238:Z1238" si="1192">+S1239+S1256</f>
        <v>0</v>
      </c>
      <c r="T1238" s="331">
        <f t="shared" si="1192"/>
        <v>0</v>
      </c>
      <c r="U1238" s="331">
        <f t="shared" si="1192"/>
        <v>0</v>
      </c>
      <c r="V1238" s="331">
        <f t="shared" si="1192"/>
        <v>0</v>
      </c>
      <c r="W1238" s="331">
        <f t="shared" si="1192"/>
        <v>0</v>
      </c>
      <c r="X1238" s="331">
        <f t="shared" si="1192"/>
        <v>0</v>
      </c>
      <c r="Y1238" s="331">
        <f t="shared" si="1192"/>
        <v>0</v>
      </c>
      <c r="Z1238" s="331">
        <f t="shared" si="1192"/>
        <v>0</v>
      </c>
      <c r="AA1238" s="303">
        <f t="shared" si="1184"/>
        <v>0</v>
      </c>
      <c r="AB1238" s="303">
        <f t="shared" si="1185"/>
        <v>114489274314</v>
      </c>
      <c r="AC1238" s="108">
        <f t="shared" si="1186"/>
        <v>0.21970797287406582</v>
      </c>
    </row>
    <row r="1239" spans="1:29" s="82" customFormat="1" ht="15.75" x14ac:dyDescent="0.2">
      <c r="A1239" s="399">
        <v>1</v>
      </c>
      <c r="B1239" s="138" t="s">
        <v>268</v>
      </c>
      <c r="C1239" s="143" t="s">
        <v>269</v>
      </c>
      <c r="D1239" s="331">
        <f>+D1240+D1244</f>
        <v>521097495081</v>
      </c>
      <c r="E1239" s="154">
        <f>SUM('ADICIONES  2018'!C1238:E1238)</f>
        <v>0</v>
      </c>
      <c r="F1239" s="331">
        <f t="shared" ref="F1239:J1239" si="1193">+F1240+F1244</f>
        <v>0</v>
      </c>
      <c r="G1239" s="331">
        <f t="shared" si="1193"/>
        <v>0</v>
      </c>
      <c r="H1239" s="331">
        <f t="shared" si="1193"/>
        <v>0</v>
      </c>
      <c r="I1239" s="331">
        <f t="shared" si="1193"/>
        <v>0</v>
      </c>
      <c r="J1239" s="331">
        <f t="shared" si="1193"/>
        <v>0</v>
      </c>
      <c r="K1239" s="331">
        <f t="shared" si="1180"/>
        <v>521097495081</v>
      </c>
      <c r="L1239" s="331">
        <f t="shared" ref="L1239:Q1239" si="1194">+L1240+L1244</f>
        <v>37700249028</v>
      </c>
      <c r="M1239" s="331">
        <f t="shared" si="1194"/>
        <v>33369269866</v>
      </c>
      <c r="N1239" s="331">
        <f t="shared" si="1194"/>
        <v>43419755420</v>
      </c>
      <c r="O1239" s="331">
        <f t="shared" si="1194"/>
        <v>0</v>
      </c>
      <c r="P1239" s="331">
        <f t="shared" si="1194"/>
        <v>0</v>
      </c>
      <c r="Q1239" s="331">
        <f t="shared" si="1194"/>
        <v>0</v>
      </c>
      <c r="R1239" s="331">
        <f t="shared" si="1182"/>
        <v>114489274314</v>
      </c>
      <c r="S1239" s="331">
        <f t="shared" ref="S1239:Z1239" si="1195">+S1240+S1244</f>
        <v>0</v>
      </c>
      <c r="T1239" s="331">
        <f t="shared" si="1195"/>
        <v>0</v>
      </c>
      <c r="U1239" s="331">
        <f t="shared" si="1195"/>
        <v>0</v>
      </c>
      <c r="V1239" s="331">
        <f t="shared" si="1195"/>
        <v>0</v>
      </c>
      <c r="W1239" s="331">
        <f t="shared" si="1195"/>
        <v>0</v>
      </c>
      <c r="X1239" s="331">
        <f t="shared" si="1195"/>
        <v>0</v>
      </c>
      <c r="Y1239" s="331">
        <f t="shared" si="1195"/>
        <v>0</v>
      </c>
      <c r="Z1239" s="331">
        <f t="shared" si="1195"/>
        <v>0</v>
      </c>
      <c r="AA1239" s="303">
        <f t="shared" si="1184"/>
        <v>0</v>
      </c>
      <c r="AB1239" s="303">
        <f t="shared" si="1185"/>
        <v>114489274314</v>
      </c>
      <c r="AC1239" s="108">
        <f t="shared" si="1186"/>
        <v>0.21970797287406582</v>
      </c>
    </row>
    <row r="1240" spans="1:29" s="82" customFormat="1" ht="31.5" hidden="1" x14ac:dyDescent="0.2">
      <c r="A1240" s="399">
        <v>1</v>
      </c>
      <c r="B1240" s="138" t="s">
        <v>736</v>
      </c>
      <c r="C1240" s="143" t="s">
        <v>1871</v>
      </c>
      <c r="D1240" s="331">
        <f>+D1241</f>
        <v>0</v>
      </c>
      <c r="E1240" s="154">
        <f>SUM('ADICIONES  2018'!C1239:E1239)</f>
        <v>0</v>
      </c>
      <c r="F1240" s="331">
        <f t="shared" ref="F1240:J1242" si="1196">+F1241</f>
        <v>0</v>
      </c>
      <c r="G1240" s="331">
        <f t="shared" si="1196"/>
        <v>0</v>
      </c>
      <c r="H1240" s="331">
        <f t="shared" si="1196"/>
        <v>0</v>
      </c>
      <c r="I1240" s="331">
        <f t="shared" si="1196"/>
        <v>0</v>
      </c>
      <c r="J1240" s="331">
        <f t="shared" si="1196"/>
        <v>0</v>
      </c>
      <c r="K1240" s="331">
        <f t="shared" si="1180"/>
        <v>0</v>
      </c>
      <c r="L1240" s="331">
        <f t="shared" ref="L1240:Q1242" si="1197">+L1241</f>
        <v>0</v>
      </c>
      <c r="M1240" s="331">
        <f t="shared" si="1197"/>
        <v>0</v>
      </c>
      <c r="N1240" s="331">
        <f t="shared" si="1197"/>
        <v>0</v>
      </c>
      <c r="O1240" s="331">
        <f t="shared" si="1197"/>
        <v>0</v>
      </c>
      <c r="P1240" s="331">
        <f t="shared" si="1197"/>
        <v>0</v>
      </c>
      <c r="Q1240" s="331">
        <f t="shared" si="1197"/>
        <v>0</v>
      </c>
      <c r="R1240" s="331">
        <f t="shared" si="1182"/>
        <v>0</v>
      </c>
      <c r="S1240" s="331">
        <f t="shared" ref="S1240:Z1242" si="1198">+S1241</f>
        <v>0</v>
      </c>
      <c r="T1240" s="331">
        <f t="shared" si="1198"/>
        <v>0</v>
      </c>
      <c r="U1240" s="331">
        <f t="shared" si="1198"/>
        <v>0</v>
      </c>
      <c r="V1240" s="331">
        <f t="shared" si="1198"/>
        <v>0</v>
      </c>
      <c r="W1240" s="331">
        <f t="shared" si="1198"/>
        <v>0</v>
      </c>
      <c r="X1240" s="331">
        <f t="shared" si="1198"/>
        <v>0</v>
      </c>
      <c r="Y1240" s="331">
        <f t="shared" si="1198"/>
        <v>0</v>
      </c>
      <c r="Z1240" s="331">
        <f t="shared" si="1198"/>
        <v>0</v>
      </c>
      <c r="AA1240" s="303">
        <f t="shared" si="1184"/>
        <v>0</v>
      </c>
      <c r="AB1240" s="303">
        <f t="shared" si="1185"/>
        <v>0</v>
      </c>
      <c r="AC1240" s="108" t="e">
        <f t="shared" si="1186"/>
        <v>#DIV/0!</v>
      </c>
    </row>
    <row r="1241" spans="1:29" s="82" customFormat="1" ht="15.75" hidden="1" x14ac:dyDescent="0.2">
      <c r="A1241" s="399"/>
      <c r="B1241" s="138" t="s">
        <v>1872</v>
      </c>
      <c r="C1241" s="143" t="s">
        <v>1873</v>
      </c>
      <c r="D1241" s="331">
        <f>+D1242</f>
        <v>0</v>
      </c>
      <c r="E1241" s="154">
        <f>SUM('ADICIONES  2018'!C1240:E1240)</f>
        <v>0</v>
      </c>
      <c r="F1241" s="331">
        <f t="shared" si="1196"/>
        <v>0</v>
      </c>
      <c r="G1241" s="331">
        <f t="shared" si="1196"/>
        <v>0</v>
      </c>
      <c r="H1241" s="331">
        <f t="shared" si="1196"/>
        <v>0</v>
      </c>
      <c r="I1241" s="331">
        <f t="shared" si="1196"/>
        <v>0</v>
      </c>
      <c r="J1241" s="331">
        <f t="shared" si="1196"/>
        <v>0</v>
      </c>
      <c r="K1241" s="331">
        <f t="shared" si="1180"/>
        <v>0</v>
      </c>
      <c r="L1241" s="331">
        <f t="shared" si="1197"/>
        <v>0</v>
      </c>
      <c r="M1241" s="331">
        <f t="shared" si="1197"/>
        <v>0</v>
      </c>
      <c r="N1241" s="331">
        <f t="shared" si="1197"/>
        <v>0</v>
      </c>
      <c r="O1241" s="331">
        <f t="shared" si="1197"/>
        <v>0</v>
      </c>
      <c r="P1241" s="331">
        <f t="shared" si="1197"/>
        <v>0</v>
      </c>
      <c r="Q1241" s="331">
        <f t="shared" si="1197"/>
        <v>0</v>
      </c>
      <c r="R1241" s="331">
        <f t="shared" si="1182"/>
        <v>0</v>
      </c>
      <c r="S1241" s="331">
        <f t="shared" si="1198"/>
        <v>0</v>
      </c>
      <c r="T1241" s="331">
        <f t="shared" si="1198"/>
        <v>0</v>
      </c>
      <c r="U1241" s="331">
        <f t="shared" si="1198"/>
        <v>0</v>
      </c>
      <c r="V1241" s="331">
        <f t="shared" si="1198"/>
        <v>0</v>
      </c>
      <c r="W1241" s="331">
        <f t="shared" si="1198"/>
        <v>0</v>
      </c>
      <c r="X1241" s="331">
        <f t="shared" si="1198"/>
        <v>0</v>
      </c>
      <c r="Y1241" s="331">
        <f t="shared" si="1198"/>
        <v>0</v>
      </c>
      <c r="Z1241" s="331">
        <f t="shared" si="1198"/>
        <v>0</v>
      </c>
      <c r="AA1241" s="303">
        <f t="shared" si="1184"/>
        <v>0</v>
      </c>
      <c r="AB1241" s="303">
        <f t="shared" si="1185"/>
        <v>0</v>
      </c>
      <c r="AC1241" s="108" t="e">
        <f t="shared" si="1186"/>
        <v>#DIV/0!</v>
      </c>
    </row>
    <row r="1242" spans="1:29" s="82" customFormat="1" ht="47.25" hidden="1" x14ac:dyDescent="0.2">
      <c r="A1242" s="399"/>
      <c r="B1242" s="138" t="s">
        <v>1874</v>
      </c>
      <c r="C1242" s="143" t="s">
        <v>1875</v>
      </c>
      <c r="D1242" s="331">
        <f>+D1243</f>
        <v>0</v>
      </c>
      <c r="E1242" s="154">
        <f>SUM('ADICIONES  2018'!C1241:E1241)</f>
        <v>0</v>
      </c>
      <c r="F1242" s="331">
        <f t="shared" si="1196"/>
        <v>0</v>
      </c>
      <c r="G1242" s="331">
        <f t="shared" si="1196"/>
        <v>0</v>
      </c>
      <c r="H1242" s="331">
        <f t="shared" si="1196"/>
        <v>0</v>
      </c>
      <c r="I1242" s="331">
        <f t="shared" si="1196"/>
        <v>0</v>
      </c>
      <c r="J1242" s="331">
        <f t="shared" si="1196"/>
        <v>0</v>
      </c>
      <c r="K1242" s="331">
        <f t="shared" si="1180"/>
        <v>0</v>
      </c>
      <c r="L1242" s="331">
        <f t="shared" si="1197"/>
        <v>0</v>
      </c>
      <c r="M1242" s="331">
        <f t="shared" si="1197"/>
        <v>0</v>
      </c>
      <c r="N1242" s="331">
        <f t="shared" si="1197"/>
        <v>0</v>
      </c>
      <c r="O1242" s="331">
        <f t="shared" si="1197"/>
        <v>0</v>
      </c>
      <c r="P1242" s="331">
        <f t="shared" si="1197"/>
        <v>0</v>
      </c>
      <c r="Q1242" s="331">
        <f t="shared" si="1197"/>
        <v>0</v>
      </c>
      <c r="R1242" s="331">
        <f t="shared" si="1182"/>
        <v>0</v>
      </c>
      <c r="S1242" s="331">
        <f t="shared" si="1198"/>
        <v>0</v>
      </c>
      <c r="T1242" s="331">
        <f t="shared" si="1198"/>
        <v>0</v>
      </c>
      <c r="U1242" s="331">
        <f t="shared" si="1198"/>
        <v>0</v>
      </c>
      <c r="V1242" s="331">
        <f t="shared" si="1198"/>
        <v>0</v>
      </c>
      <c r="W1242" s="331">
        <f t="shared" si="1198"/>
        <v>0</v>
      </c>
      <c r="X1242" s="331">
        <f t="shared" si="1198"/>
        <v>0</v>
      </c>
      <c r="Y1242" s="331">
        <f t="shared" si="1198"/>
        <v>0</v>
      </c>
      <c r="Z1242" s="331">
        <f t="shared" si="1198"/>
        <v>0</v>
      </c>
      <c r="AA1242" s="303">
        <f t="shared" si="1184"/>
        <v>0</v>
      </c>
      <c r="AB1242" s="303">
        <f t="shared" si="1185"/>
        <v>0</v>
      </c>
      <c r="AC1242" s="108" t="e">
        <f t="shared" si="1186"/>
        <v>#DIV/0!</v>
      </c>
    </row>
    <row r="1243" spans="1:29" s="21" customFormat="1" ht="28.5" hidden="1" x14ac:dyDescent="0.2">
      <c r="A1243" s="95"/>
      <c r="B1243" s="139" t="s">
        <v>1876</v>
      </c>
      <c r="C1243" s="142" t="s">
        <v>1875</v>
      </c>
      <c r="D1243" s="332">
        <v>0</v>
      </c>
      <c r="E1243" s="154">
        <f>SUM('ADICIONES  2018'!C1242:E1242)</f>
        <v>0</v>
      </c>
      <c r="F1243" s="332"/>
      <c r="G1243" s="332"/>
      <c r="H1243" s="332"/>
      <c r="I1243" s="332"/>
      <c r="J1243" s="332"/>
      <c r="K1243" s="332">
        <f t="shared" si="1180"/>
        <v>0</v>
      </c>
      <c r="L1243" s="332"/>
      <c r="M1243" s="332">
        <v>0</v>
      </c>
      <c r="N1243" s="332"/>
      <c r="O1243" s="332"/>
      <c r="P1243" s="332"/>
      <c r="Q1243" s="332"/>
      <c r="R1243" s="332">
        <f t="shared" si="1182"/>
        <v>0</v>
      </c>
      <c r="S1243" s="332"/>
      <c r="T1243" s="332"/>
      <c r="U1243" s="332"/>
      <c r="V1243" s="332"/>
      <c r="W1243" s="332"/>
      <c r="X1243" s="332"/>
      <c r="Y1243" s="332"/>
      <c r="Z1243" s="332"/>
      <c r="AA1243" s="307">
        <f t="shared" si="1184"/>
        <v>0</v>
      </c>
      <c r="AB1243" s="307">
        <f t="shared" si="1185"/>
        <v>0</v>
      </c>
      <c r="AC1243" s="118" t="e">
        <f t="shared" si="1186"/>
        <v>#DIV/0!</v>
      </c>
    </row>
    <row r="1244" spans="1:29" s="82" customFormat="1" ht="31.5" x14ac:dyDescent="0.2">
      <c r="A1244" s="399">
        <v>1</v>
      </c>
      <c r="B1244" s="138" t="s">
        <v>270</v>
      </c>
      <c r="C1244" s="143" t="s">
        <v>96</v>
      </c>
      <c r="D1244" s="331">
        <f>+D1245</f>
        <v>521097495081</v>
      </c>
      <c r="E1244" s="154">
        <f>SUM('ADICIONES  2018'!C1243:E1243)</f>
        <v>0</v>
      </c>
      <c r="F1244" s="331">
        <f t="shared" ref="F1244:J1244" si="1199">+F1245</f>
        <v>0</v>
      </c>
      <c r="G1244" s="331">
        <f t="shared" si="1199"/>
        <v>0</v>
      </c>
      <c r="H1244" s="331">
        <f t="shared" si="1199"/>
        <v>0</v>
      </c>
      <c r="I1244" s="331">
        <f t="shared" si="1199"/>
        <v>0</v>
      </c>
      <c r="J1244" s="331">
        <f t="shared" si="1199"/>
        <v>0</v>
      </c>
      <c r="K1244" s="331">
        <f t="shared" si="1180"/>
        <v>521097495081</v>
      </c>
      <c r="L1244" s="331">
        <f t="shared" ref="L1244:Q1244" si="1200">+L1245</f>
        <v>37700249028</v>
      </c>
      <c r="M1244" s="331">
        <f t="shared" si="1200"/>
        <v>33369269866</v>
      </c>
      <c r="N1244" s="331">
        <f t="shared" si="1200"/>
        <v>43419755420</v>
      </c>
      <c r="O1244" s="331">
        <f t="shared" si="1200"/>
        <v>0</v>
      </c>
      <c r="P1244" s="331">
        <f t="shared" si="1200"/>
        <v>0</v>
      </c>
      <c r="Q1244" s="331">
        <f t="shared" si="1200"/>
        <v>0</v>
      </c>
      <c r="R1244" s="331">
        <f t="shared" si="1182"/>
        <v>114489274314</v>
      </c>
      <c r="S1244" s="331">
        <f t="shared" ref="S1244:Z1244" si="1201">+S1245</f>
        <v>0</v>
      </c>
      <c r="T1244" s="331">
        <f t="shared" si="1201"/>
        <v>0</v>
      </c>
      <c r="U1244" s="331">
        <f t="shared" si="1201"/>
        <v>0</v>
      </c>
      <c r="V1244" s="331">
        <f t="shared" si="1201"/>
        <v>0</v>
      </c>
      <c r="W1244" s="331">
        <f t="shared" si="1201"/>
        <v>0</v>
      </c>
      <c r="X1244" s="331">
        <f t="shared" si="1201"/>
        <v>0</v>
      </c>
      <c r="Y1244" s="331">
        <f t="shared" si="1201"/>
        <v>0</v>
      </c>
      <c r="Z1244" s="331">
        <f t="shared" si="1201"/>
        <v>0</v>
      </c>
      <c r="AA1244" s="303">
        <f t="shared" si="1184"/>
        <v>0</v>
      </c>
      <c r="AB1244" s="303">
        <f t="shared" si="1185"/>
        <v>114489274314</v>
      </c>
      <c r="AC1244" s="108">
        <f t="shared" si="1186"/>
        <v>0.21970797287406582</v>
      </c>
    </row>
    <row r="1245" spans="1:29" s="82" customFormat="1" ht="15.75" x14ac:dyDescent="0.2">
      <c r="A1245" s="399"/>
      <c r="B1245" s="138" t="s">
        <v>271</v>
      </c>
      <c r="C1245" s="143" t="s">
        <v>97</v>
      </c>
      <c r="D1245" s="331">
        <f>+D1246+D1253</f>
        <v>521097495081</v>
      </c>
      <c r="E1245" s="154">
        <f>SUM('ADICIONES  2018'!C1244:E1244)</f>
        <v>0</v>
      </c>
      <c r="F1245" s="331">
        <f t="shared" ref="F1245:J1245" si="1202">+F1246+F1253</f>
        <v>0</v>
      </c>
      <c r="G1245" s="331">
        <f t="shared" si="1202"/>
        <v>0</v>
      </c>
      <c r="H1245" s="331">
        <f t="shared" si="1202"/>
        <v>0</v>
      </c>
      <c r="I1245" s="331">
        <f t="shared" si="1202"/>
        <v>0</v>
      </c>
      <c r="J1245" s="331">
        <f t="shared" si="1202"/>
        <v>0</v>
      </c>
      <c r="K1245" s="331">
        <f t="shared" si="1180"/>
        <v>521097495081</v>
      </c>
      <c r="L1245" s="331">
        <f t="shared" ref="L1245:Q1245" si="1203">+L1246+L1253</f>
        <v>37700249028</v>
      </c>
      <c r="M1245" s="331">
        <f t="shared" si="1203"/>
        <v>33369269866</v>
      </c>
      <c r="N1245" s="331">
        <f t="shared" si="1203"/>
        <v>43419755420</v>
      </c>
      <c r="O1245" s="331">
        <f t="shared" si="1203"/>
        <v>0</v>
      </c>
      <c r="P1245" s="331">
        <f t="shared" si="1203"/>
        <v>0</v>
      </c>
      <c r="Q1245" s="331">
        <f t="shared" si="1203"/>
        <v>0</v>
      </c>
      <c r="R1245" s="331">
        <f t="shared" si="1182"/>
        <v>114489274314</v>
      </c>
      <c r="S1245" s="331">
        <f t="shared" ref="S1245:Z1245" si="1204">+S1246+S1253</f>
        <v>0</v>
      </c>
      <c r="T1245" s="331">
        <f t="shared" si="1204"/>
        <v>0</v>
      </c>
      <c r="U1245" s="331">
        <f t="shared" si="1204"/>
        <v>0</v>
      </c>
      <c r="V1245" s="331">
        <f t="shared" si="1204"/>
        <v>0</v>
      </c>
      <c r="W1245" s="331">
        <f t="shared" si="1204"/>
        <v>0</v>
      </c>
      <c r="X1245" s="331">
        <f t="shared" si="1204"/>
        <v>0</v>
      </c>
      <c r="Y1245" s="331">
        <f t="shared" si="1204"/>
        <v>0</v>
      </c>
      <c r="Z1245" s="331">
        <f t="shared" si="1204"/>
        <v>0</v>
      </c>
      <c r="AA1245" s="303">
        <f t="shared" si="1184"/>
        <v>0</v>
      </c>
      <c r="AB1245" s="303">
        <f t="shared" si="1185"/>
        <v>114489274314</v>
      </c>
      <c r="AC1245" s="108">
        <f t="shared" si="1186"/>
        <v>0.21970797287406582</v>
      </c>
    </row>
    <row r="1246" spans="1:29" s="82" customFormat="1" ht="31.5" x14ac:dyDescent="0.2">
      <c r="A1246" s="399"/>
      <c r="B1246" s="138" t="s">
        <v>272</v>
      </c>
      <c r="C1246" s="143" t="s">
        <v>98</v>
      </c>
      <c r="D1246" s="331">
        <f>+D1247</f>
        <v>505445411562</v>
      </c>
      <c r="E1246" s="154">
        <f>SUM('ADICIONES  2018'!C1245:E1245)</f>
        <v>0</v>
      </c>
      <c r="F1246" s="331">
        <f t="shared" ref="F1246:J1247" si="1205">+F1247</f>
        <v>0</v>
      </c>
      <c r="G1246" s="331">
        <f t="shared" si="1205"/>
        <v>0</v>
      </c>
      <c r="H1246" s="331">
        <f t="shared" si="1205"/>
        <v>0</v>
      </c>
      <c r="I1246" s="331">
        <f t="shared" si="1205"/>
        <v>0</v>
      </c>
      <c r="J1246" s="331">
        <f t="shared" si="1205"/>
        <v>0</v>
      </c>
      <c r="K1246" s="331">
        <f t="shared" si="1180"/>
        <v>505445411562</v>
      </c>
      <c r="L1246" s="331">
        <f t="shared" ref="L1246:Q1247" si="1206">+L1247</f>
        <v>35308603761</v>
      </c>
      <c r="M1246" s="331">
        <f t="shared" si="1206"/>
        <v>33369269866</v>
      </c>
      <c r="N1246" s="331">
        <f t="shared" si="1206"/>
        <v>43419755420</v>
      </c>
      <c r="O1246" s="331">
        <f t="shared" si="1206"/>
        <v>0</v>
      </c>
      <c r="P1246" s="331">
        <f t="shared" si="1206"/>
        <v>0</v>
      </c>
      <c r="Q1246" s="331">
        <f t="shared" si="1206"/>
        <v>0</v>
      </c>
      <c r="R1246" s="331">
        <f t="shared" si="1182"/>
        <v>112097629047</v>
      </c>
      <c r="S1246" s="331">
        <f t="shared" ref="S1246:Z1247" si="1207">+S1247</f>
        <v>0</v>
      </c>
      <c r="T1246" s="331">
        <f t="shared" si="1207"/>
        <v>0</v>
      </c>
      <c r="U1246" s="331">
        <f t="shared" si="1207"/>
        <v>0</v>
      </c>
      <c r="V1246" s="331">
        <f t="shared" si="1207"/>
        <v>0</v>
      </c>
      <c r="W1246" s="331">
        <f t="shared" si="1207"/>
        <v>0</v>
      </c>
      <c r="X1246" s="331">
        <f t="shared" si="1207"/>
        <v>0</v>
      </c>
      <c r="Y1246" s="331">
        <f t="shared" si="1207"/>
        <v>0</v>
      </c>
      <c r="Z1246" s="331">
        <f t="shared" si="1207"/>
        <v>0</v>
      </c>
      <c r="AA1246" s="303">
        <f t="shared" si="1184"/>
        <v>0</v>
      </c>
      <c r="AB1246" s="303">
        <f t="shared" si="1185"/>
        <v>112097629047</v>
      </c>
      <c r="AC1246" s="108">
        <f t="shared" si="1186"/>
        <v>0.22177989251219002</v>
      </c>
    </row>
    <row r="1247" spans="1:29" s="82" customFormat="1" ht="31.5" x14ac:dyDescent="0.2">
      <c r="A1247" s="399"/>
      <c r="B1247" s="138" t="s">
        <v>877</v>
      </c>
      <c r="C1247" s="143" t="s">
        <v>878</v>
      </c>
      <c r="D1247" s="331">
        <f>+D1248</f>
        <v>505445411562</v>
      </c>
      <c r="E1247" s="154">
        <f>SUM('ADICIONES  2018'!C1246:E1246)</f>
        <v>0</v>
      </c>
      <c r="F1247" s="331">
        <f t="shared" si="1205"/>
        <v>0</v>
      </c>
      <c r="G1247" s="331">
        <f t="shared" si="1205"/>
        <v>0</v>
      </c>
      <c r="H1247" s="331">
        <f t="shared" si="1205"/>
        <v>0</v>
      </c>
      <c r="I1247" s="331">
        <f t="shared" si="1205"/>
        <v>0</v>
      </c>
      <c r="J1247" s="331">
        <f t="shared" si="1205"/>
        <v>0</v>
      </c>
      <c r="K1247" s="331">
        <f t="shared" si="1180"/>
        <v>505445411562</v>
      </c>
      <c r="L1247" s="331">
        <f t="shared" si="1206"/>
        <v>35308603761</v>
      </c>
      <c r="M1247" s="331">
        <f t="shared" si="1206"/>
        <v>33369269866</v>
      </c>
      <c r="N1247" s="331">
        <f t="shared" si="1206"/>
        <v>43419755420</v>
      </c>
      <c r="O1247" s="331">
        <f t="shared" si="1206"/>
        <v>0</v>
      </c>
      <c r="P1247" s="331">
        <f t="shared" si="1206"/>
        <v>0</v>
      </c>
      <c r="Q1247" s="331">
        <f t="shared" si="1206"/>
        <v>0</v>
      </c>
      <c r="R1247" s="331">
        <f t="shared" si="1182"/>
        <v>112097629047</v>
      </c>
      <c r="S1247" s="331">
        <f t="shared" si="1207"/>
        <v>0</v>
      </c>
      <c r="T1247" s="331">
        <f t="shared" si="1207"/>
        <v>0</v>
      </c>
      <c r="U1247" s="331">
        <f t="shared" si="1207"/>
        <v>0</v>
      </c>
      <c r="V1247" s="331">
        <f t="shared" si="1207"/>
        <v>0</v>
      </c>
      <c r="W1247" s="331">
        <f t="shared" si="1207"/>
        <v>0</v>
      </c>
      <c r="X1247" s="331">
        <f t="shared" si="1207"/>
        <v>0</v>
      </c>
      <c r="Y1247" s="331">
        <f t="shared" si="1207"/>
        <v>0</v>
      </c>
      <c r="Z1247" s="331">
        <f t="shared" si="1207"/>
        <v>0</v>
      </c>
      <c r="AA1247" s="303">
        <f t="shared" si="1184"/>
        <v>0</v>
      </c>
      <c r="AB1247" s="303">
        <f t="shared" si="1185"/>
        <v>112097629047</v>
      </c>
      <c r="AC1247" s="108">
        <f t="shared" si="1186"/>
        <v>0.22177989251219002</v>
      </c>
    </row>
    <row r="1248" spans="1:29" s="82" customFormat="1" ht="31.5" x14ac:dyDescent="0.2">
      <c r="A1248" s="399"/>
      <c r="B1248" s="138" t="s">
        <v>879</v>
      </c>
      <c r="C1248" s="143" t="s">
        <v>880</v>
      </c>
      <c r="D1248" s="331">
        <f>SUM(D1249:D1252)</f>
        <v>505445411562</v>
      </c>
      <c r="E1248" s="154">
        <f>SUM('ADICIONES  2018'!C1247:E1247)</f>
        <v>0</v>
      </c>
      <c r="F1248" s="331">
        <f t="shared" ref="F1248:J1248" si="1208">SUM(F1249:F1252)</f>
        <v>0</v>
      </c>
      <c r="G1248" s="331">
        <f t="shared" si="1208"/>
        <v>0</v>
      </c>
      <c r="H1248" s="331">
        <f t="shared" si="1208"/>
        <v>0</v>
      </c>
      <c r="I1248" s="331">
        <f t="shared" si="1208"/>
        <v>0</v>
      </c>
      <c r="J1248" s="331">
        <f t="shared" si="1208"/>
        <v>0</v>
      </c>
      <c r="K1248" s="331">
        <f t="shared" si="1180"/>
        <v>505445411562</v>
      </c>
      <c r="L1248" s="331">
        <f t="shared" ref="L1248:Q1248" si="1209">SUM(L1249:L1252)</f>
        <v>35308603761</v>
      </c>
      <c r="M1248" s="331">
        <f t="shared" si="1209"/>
        <v>33369269866</v>
      </c>
      <c r="N1248" s="331">
        <f t="shared" si="1209"/>
        <v>43419755420</v>
      </c>
      <c r="O1248" s="331">
        <f t="shared" si="1209"/>
        <v>0</v>
      </c>
      <c r="P1248" s="331">
        <f t="shared" si="1209"/>
        <v>0</v>
      </c>
      <c r="Q1248" s="331">
        <f t="shared" si="1209"/>
        <v>0</v>
      </c>
      <c r="R1248" s="331">
        <f t="shared" si="1182"/>
        <v>112097629047</v>
      </c>
      <c r="S1248" s="331">
        <f t="shared" ref="S1248" si="1210">SUM(S1249:S1252)</f>
        <v>0</v>
      </c>
      <c r="T1248" s="331">
        <f t="shared" ref="T1248" si="1211">SUM(T1249:T1252)</f>
        <v>0</v>
      </c>
      <c r="U1248" s="331">
        <f t="shared" ref="U1248:Z1248" si="1212">SUM(U1249:U1252)</f>
        <v>0</v>
      </c>
      <c r="V1248" s="331">
        <f t="shared" si="1212"/>
        <v>0</v>
      </c>
      <c r="W1248" s="331">
        <f t="shared" si="1212"/>
        <v>0</v>
      </c>
      <c r="X1248" s="331">
        <f t="shared" si="1212"/>
        <v>0</v>
      </c>
      <c r="Y1248" s="331">
        <f t="shared" si="1212"/>
        <v>0</v>
      </c>
      <c r="Z1248" s="331">
        <f t="shared" si="1212"/>
        <v>0</v>
      </c>
      <c r="AA1248" s="303">
        <f t="shared" si="1184"/>
        <v>0</v>
      </c>
      <c r="AB1248" s="303">
        <f t="shared" si="1185"/>
        <v>112097629047</v>
      </c>
      <c r="AC1248" s="108">
        <f t="shared" si="1186"/>
        <v>0.22177989251219002</v>
      </c>
    </row>
    <row r="1249" spans="1:29" x14ac:dyDescent="0.2">
      <c r="B1249" s="139" t="s">
        <v>881</v>
      </c>
      <c r="C1249" s="142" t="s">
        <v>882</v>
      </c>
      <c r="D1249" s="333">
        <v>54345322343</v>
      </c>
      <c r="E1249" s="387">
        <f>SUM('ADICIONES  2018'!C1248:E1248)</f>
        <v>0</v>
      </c>
      <c r="F1249" s="333"/>
      <c r="G1249" s="333"/>
      <c r="H1249" s="333"/>
      <c r="I1249" s="333"/>
      <c r="J1249" s="333"/>
      <c r="K1249" s="333">
        <f t="shared" si="1180"/>
        <v>54345322343</v>
      </c>
      <c r="L1249" s="333">
        <v>3853429501</v>
      </c>
      <c r="M1249" s="333">
        <v>0</v>
      </c>
      <c r="N1249" s="333">
        <v>4435497128</v>
      </c>
      <c r="O1249" s="333"/>
      <c r="P1249" s="333"/>
      <c r="Q1249" s="333"/>
      <c r="R1249" s="333">
        <f t="shared" si="1182"/>
        <v>8288926629</v>
      </c>
      <c r="S1249" s="333"/>
      <c r="T1249" s="333"/>
      <c r="U1249" s="333"/>
      <c r="V1249" s="333"/>
      <c r="W1249" s="333"/>
      <c r="X1249" s="333"/>
      <c r="Y1249" s="333"/>
      <c r="Z1249" s="333"/>
      <c r="AA1249" s="305">
        <f t="shared" si="1184"/>
        <v>0</v>
      </c>
      <c r="AB1249" s="305">
        <f t="shared" si="1185"/>
        <v>8288926629</v>
      </c>
      <c r="AC1249" s="118">
        <f t="shared" si="1186"/>
        <v>0.15252327655146686</v>
      </c>
    </row>
    <row r="1250" spans="1:29" x14ac:dyDescent="0.2">
      <c r="B1250" s="139" t="s">
        <v>883</v>
      </c>
      <c r="C1250" s="142" t="s">
        <v>884</v>
      </c>
      <c r="D1250" s="333">
        <v>376357537531</v>
      </c>
      <c r="E1250" s="387">
        <f>SUM('ADICIONES  2018'!C1249:D1249)</f>
        <v>0</v>
      </c>
      <c r="F1250" s="333"/>
      <c r="G1250" s="333"/>
      <c r="H1250" s="333"/>
      <c r="I1250" s="333"/>
      <c r="J1250" s="333"/>
      <c r="K1250" s="333">
        <f t="shared" si="1180"/>
        <v>376357537531</v>
      </c>
      <c r="L1250" s="333">
        <v>25729327847</v>
      </c>
      <c r="M1250" s="333">
        <v>29521877814</v>
      </c>
      <c r="N1250" s="333">
        <v>31150806388</v>
      </c>
      <c r="O1250" s="333"/>
      <c r="P1250" s="333"/>
      <c r="Q1250" s="333"/>
      <c r="R1250" s="333">
        <f t="shared" si="1182"/>
        <v>86402012049</v>
      </c>
      <c r="S1250" s="333"/>
      <c r="T1250" s="333"/>
      <c r="U1250" s="333"/>
      <c r="V1250" s="333"/>
      <c r="W1250" s="333"/>
      <c r="X1250" s="333"/>
      <c r="Y1250" s="333"/>
      <c r="Z1250" s="333"/>
      <c r="AA1250" s="305">
        <f t="shared" si="1184"/>
        <v>0</v>
      </c>
      <c r="AB1250" s="305">
        <f t="shared" si="1185"/>
        <v>86402012049</v>
      </c>
      <c r="AC1250" s="118">
        <f t="shared" si="1186"/>
        <v>0.22957428358103016</v>
      </c>
    </row>
    <row r="1251" spans="1:29" ht="28.5" x14ac:dyDescent="0.2">
      <c r="B1251" s="139" t="s">
        <v>885</v>
      </c>
      <c r="C1251" s="142" t="s">
        <v>886</v>
      </c>
      <c r="D1251" s="333">
        <v>22650586400</v>
      </c>
      <c r="E1251" s="387">
        <f>SUM('ADICIONES  2018'!C1250:D1250)</f>
        <v>0</v>
      </c>
      <c r="F1251" s="305"/>
      <c r="G1251" s="308"/>
      <c r="H1251" s="305"/>
      <c r="I1251" s="305"/>
      <c r="J1251" s="305"/>
      <c r="K1251" s="333">
        <f t="shared" si="1180"/>
        <v>22650586400</v>
      </c>
      <c r="L1251" s="305">
        <v>1878454361</v>
      </c>
      <c r="M1251" s="305">
        <v>1878454361</v>
      </c>
      <c r="N1251" s="305">
        <v>1838730664</v>
      </c>
      <c r="O1251" s="305"/>
      <c r="P1251" s="305"/>
      <c r="Q1251" s="305"/>
      <c r="R1251" s="333">
        <f t="shared" si="1182"/>
        <v>5595639386</v>
      </c>
      <c r="S1251" s="305"/>
      <c r="T1251" s="305"/>
      <c r="U1251" s="305"/>
      <c r="V1251" s="305"/>
      <c r="W1251" s="305"/>
      <c r="X1251" s="305"/>
      <c r="Y1251" s="305"/>
      <c r="Z1251" s="305"/>
      <c r="AA1251" s="305">
        <f t="shared" si="1184"/>
        <v>0</v>
      </c>
      <c r="AB1251" s="305">
        <f t="shared" si="1185"/>
        <v>5595639386</v>
      </c>
      <c r="AC1251" s="118">
        <f t="shared" si="1186"/>
        <v>0.24704170069521908</v>
      </c>
    </row>
    <row r="1252" spans="1:29" x14ac:dyDescent="0.2">
      <c r="B1252" s="139" t="s">
        <v>887</v>
      </c>
      <c r="C1252" s="142" t="s">
        <v>888</v>
      </c>
      <c r="D1252" s="333">
        <v>52091965288</v>
      </c>
      <c r="E1252" s="387">
        <f>SUM('ADICIONES  2018'!C1251:D1251)</f>
        <v>0</v>
      </c>
      <c r="F1252" s="333"/>
      <c r="G1252" s="333"/>
      <c r="H1252" s="333"/>
      <c r="I1252" s="333"/>
      <c r="J1252" s="333"/>
      <c r="K1252" s="333">
        <f t="shared" si="1180"/>
        <v>52091965288</v>
      </c>
      <c r="L1252" s="333">
        <v>3847392052</v>
      </c>
      <c r="M1252" s="333">
        <v>1968937691</v>
      </c>
      <c r="N1252" s="333">
        <v>5994721240</v>
      </c>
      <c r="O1252" s="333"/>
      <c r="P1252" s="333"/>
      <c r="Q1252" s="333"/>
      <c r="R1252" s="333">
        <f t="shared" si="1182"/>
        <v>11811050983</v>
      </c>
      <c r="S1252" s="333"/>
      <c r="T1252" s="333"/>
      <c r="U1252" s="333"/>
      <c r="V1252" s="333"/>
      <c r="W1252" s="333"/>
      <c r="X1252" s="333"/>
      <c r="Y1252" s="333"/>
      <c r="Z1252" s="333"/>
      <c r="AA1252" s="305">
        <f t="shared" si="1184"/>
        <v>0</v>
      </c>
      <c r="AB1252" s="305">
        <f t="shared" si="1185"/>
        <v>11811050983</v>
      </c>
      <c r="AC1252" s="118">
        <f t="shared" si="1186"/>
        <v>0.22673460134783618</v>
      </c>
    </row>
    <row r="1253" spans="1:29" s="82" customFormat="1" ht="47.25" x14ac:dyDescent="0.2">
      <c r="A1253" s="399"/>
      <c r="B1253" s="138" t="s">
        <v>281</v>
      </c>
      <c r="C1253" s="143" t="s">
        <v>889</v>
      </c>
      <c r="D1253" s="331">
        <f>+D1254</f>
        <v>15652083519</v>
      </c>
      <c r="E1253" s="154">
        <f>SUM('ADICIONES  2018'!C1252:D1252)</f>
        <v>0</v>
      </c>
      <c r="F1253" s="331">
        <f t="shared" ref="F1253:J1254" si="1213">+F1254</f>
        <v>0</v>
      </c>
      <c r="G1253" s="331">
        <f t="shared" si="1213"/>
        <v>0</v>
      </c>
      <c r="H1253" s="331">
        <f t="shared" si="1213"/>
        <v>0</v>
      </c>
      <c r="I1253" s="331">
        <f t="shared" si="1213"/>
        <v>0</v>
      </c>
      <c r="J1253" s="331">
        <f t="shared" si="1213"/>
        <v>0</v>
      </c>
      <c r="K1253" s="331">
        <f t="shared" si="1180"/>
        <v>15652083519</v>
      </c>
      <c r="L1253" s="331">
        <f t="shared" ref="L1253:Q1254" si="1214">+L1254</f>
        <v>2391645267</v>
      </c>
      <c r="M1253" s="331">
        <f t="shared" si="1214"/>
        <v>0</v>
      </c>
      <c r="N1253" s="331">
        <f t="shared" si="1214"/>
        <v>0</v>
      </c>
      <c r="O1253" s="331">
        <f t="shared" si="1214"/>
        <v>0</v>
      </c>
      <c r="P1253" s="331">
        <f t="shared" si="1214"/>
        <v>0</v>
      </c>
      <c r="Q1253" s="331">
        <f t="shared" si="1214"/>
        <v>0</v>
      </c>
      <c r="R1253" s="331">
        <f t="shared" si="1182"/>
        <v>2391645267</v>
      </c>
      <c r="S1253" s="331">
        <f t="shared" ref="S1253:Z1254" si="1215">+S1254</f>
        <v>0</v>
      </c>
      <c r="T1253" s="331">
        <f t="shared" si="1215"/>
        <v>0</v>
      </c>
      <c r="U1253" s="331">
        <f t="shared" si="1215"/>
        <v>0</v>
      </c>
      <c r="V1253" s="331">
        <f t="shared" si="1215"/>
        <v>0</v>
      </c>
      <c r="W1253" s="331">
        <f t="shared" si="1215"/>
        <v>0</v>
      </c>
      <c r="X1253" s="331">
        <f t="shared" si="1215"/>
        <v>0</v>
      </c>
      <c r="Y1253" s="331">
        <f t="shared" si="1215"/>
        <v>0</v>
      </c>
      <c r="Z1253" s="331">
        <f t="shared" si="1215"/>
        <v>0</v>
      </c>
      <c r="AA1253" s="303">
        <f t="shared" si="1184"/>
        <v>0</v>
      </c>
      <c r="AB1253" s="303">
        <f t="shared" si="1185"/>
        <v>2391645267</v>
      </c>
      <c r="AC1253" s="108">
        <f t="shared" si="1186"/>
        <v>0.15280044117428787</v>
      </c>
    </row>
    <row r="1254" spans="1:29" s="82" customFormat="1" ht="15.75" x14ac:dyDescent="0.2">
      <c r="A1254" s="399"/>
      <c r="B1254" s="138" t="s">
        <v>890</v>
      </c>
      <c r="C1254" s="143" t="s">
        <v>891</v>
      </c>
      <c r="D1254" s="331">
        <f>+D1255</f>
        <v>15652083519</v>
      </c>
      <c r="E1254" s="154">
        <f>SUM('ADICIONES  2018'!C1253:D1253)</f>
        <v>0</v>
      </c>
      <c r="F1254" s="331">
        <f t="shared" si="1213"/>
        <v>0</v>
      </c>
      <c r="G1254" s="331">
        <f t="shared" si="1213"/>
        <v>0</v>
      </c>
      <c r="H1254" s="331">
        <f t="shared" si="1213"/>
        <v>0</v>
      </c>
      <c r="I1254" s="331">
        <f t="shared" si="1213"/>
        <v>0</v>
      </c>
      <c r="J1254" s="331">
        <f t="shared" si="1213"/>
        <v>0</v>
      </c>
      <c r="K1254" s="331">
        <f t="shared" si="1180"/>
        <v>15652083519</v>
      </c>
      <c r="L1254" s="331">
        <f t="shared" si="1214"/>
        <v>2391645267</v>
      </c>
      <c r="M1254" s="331">
        <f t="shared" si="1214"/>
        <v>0</v>
      </c>
      <c r="N1254" s="331">
        <f t="shared" si="1214"/>
        <v>0</v>
      </c>
      <c r="O1254" s="331">
        <f t="shared" si="1214"/>
        <v>0</v>
      </c>
      <c r="P1254" s="331">
        <f t="shared" si="1214"/>
        <v>0</v>
      </c>
      <c r="Q1254" s="331">
        <f t="shared" si="1214"/>
        <v>0</v>
      </c>
      <c r="R1254" s="331">
        <f t="shared" si="1182"/>
        <v>2391645267</v>
      </c>
      <c r="S1254" s="331">
        <f t="shared" si="1215"/>
        <v>0</v>
      </c>
      <c r="T1254" s="331">
        <f t="shared" si="1215"/>
        <v>0</v>
      </c>
      <c r="U1254" s="331">
        <f t="shared" si="1215"/>
        <v>0</v>
      </c>
      <c r="V1254" s="331">
        <f t="shared" si="1215"/>
        <v>0</v>
      </c>
      <c r="W1254" s="331">
        <f t="shared" si="1215"/>
        <v>0</v>
      </c>
      <c r="X1254" s="331">
        <f t="shared" si="1215"/>
        <v>0</v>
      </c>
      <c r="Y1254" s="331">
        <f t="shared" si="1215"/>
        <v>0</v>
      </c>
      <c r="Z1254" s="331">
        <f t="shared" si="1215"/>
        <v>0</v>
      </c>
      <c r="AA1254" s="303">
        <f t="shared" si="1184"/>
        <v>0</v>
      </c>
      <c r="AB1254" s="303">
        <f t="shared" si="1185"/>
        <v>2391645267</v>
      </c>
      <c r="AC1254" s="108">
        <f t="shared" si="1186"/>
        <v>0.15280044117428787</v>
      </c>
    </row>
    <row r="1255" spans="1:29" ht="28.5" x14ac:dyDescent="0.2">
      <c r="B1255" s="139" t="s">
        <v>892</v>
      </c>
      <c r="C1255" s="142" t="s">
        <v>893</v>
      </c>
      <c r="D1255" s="333">
        <v>15652083519</v>
      </c>
      <c r="E1255" s="387">
        <f>SUM('ADICIONES  2018'!C1254:D1254)</f>
        <v>0</v>
      </c>
      <c r="F1255" s="333"/>
      <c r="G1255" s="333"/>
      <c r="H1255" s="333"/>
      <c r="I1255" s="333"/>
      <c r="J1255" s="333"/>
      <c r="K1255" s="333">
        <f t="shared" si="1180"/>
        <v>15652083519</v>
      </c>
      <c r="L1255" s="333">
        <v>2391645267</v>
      </c>
      <c r="M1255" s="333">
        <v>0</v>
      </c>
      <c r="N1255" s="333"/>
      <c r="O1255" s="333"/>
      <c r="P1255" s="333"/>
      <c r="Q1255" s="333"/>
      <c r="R1255" s="333">
        <f t="shared" si="1182"/>
        <v>2391645267</v>
      </c>
      <c r="S1255" s="333"/>
      <c r="T1255" s="333"/>
      <c r="U1255" s="333"/>
      <c r="V1255" s="333"/>
      <c r="W1255" s="333"/>
      <c r="X1255" s="333"/>
      <c r="Y1255" s="333"/>
      <c r="Z1255" s="333"/>
      <c r="AA1255" s="305">
        <f t="shared" si="1184"/>
        <v>0</v>
      </c>
      <c r="AB1255" s="305">
        <f t="shared" si="1185"/>
        <v>2391645267</v>
      </c>
      <c r="AC1255" s="118">
        <f t="shared" si="1186"/>
        <v>0.15280044117428787</v>
      </c>
    </row>
    <row r="1256" spans="1:29" s="82" customFormat="1" ht="31.5" hidden="1" x14ac:dyDescent="0.2">
      <c r="A1256" s="399">
        <v>1</v>
      </c>
      <c r="B1256" s="138" t="s">
        <v>294</v>
      </c>
      <c r="C1256" s="143" t="s">
        <v>99</v>
      </c>
      <c r="D1256" s="331">
        <f>+D1257</f>
        <v>0</v>
      </c>
      <c r="E1256" s="387">
        <f>SUM('ADICIONES  2018'!C1255:D1255)</f>
        <v>0</v>
      </c>
      <c r="F1256" s="331">
        <f t="shared" ref="F1256:J1256" si="1216">+F1257</f>
        <v>0</v>
      </c>
      <c r="G1256" s="331">
        <f t="shared" si="1216"/>
        <v>0</v>
      </c>
      <c r="H1256" s="331">
        <f t="shared" si="1216"/>
        <v>0</v>
      </c>
      <c r="I1256" s="331">
        <f t="shared" si="1216"/>
        <v>0</v>
      </c>
      <c r="J1256" s="331">
        <f t="shared" si="1216"/>
        <v>0</v>
      </c>
      <c r="K1256" s="331">
        <f t="shared" si="1180"/>
        <v>0</v>
      </c>
      <c r="L1256" s="331">
        <f t="shared" ref="L1256:Q1256" si="1217">+L1257</f>
        <v>0</v>
      </c>
      <c r="M1256" s="331">
        <f t="shared" si="1217"/>
        <v>0</v>
      </c>
      <c r="N1256" s="331">
        <f t="shared" si="1217"/>
        <v>0</v>
      </c>
      <c r="O1256" s="331">
        <f t="shared" si="1217"/>
        <v>0</v>
      </c>
      <c r="P1256" s="331">
        <f t="shared" si="1217"/>
        <v>0</v>
      </c>
      <c r="Q1256" s="331">
        <f t="shared" si="1217"/>
        <v>0</v>
      </c>
      <c r="R1256" s="331">
        <f t="shared" si="1182"/>
        <v>0</v>
      </c>
      <c r="S1256" s="331">
        <f t="shared" ref="S1256:Z1256" si="1218">+S1257</f>
        <v>0</v>
      </c>
      <c r="T1256" s="331">
        <f t="shared" si="1218"/>
        <v>0</v>
      </c>
      <c r="U1256" s="331">
        <f t="shared" si="1218"/>
        <v>0</v>
      </c>
      <c r="V1256" s="331">
        <f t="shared" si="1218"/>
        <v>0</v>
      </c>
      <c r="W1256" s="331">
        <f t="shared" si="1218"/>
        <v>0</v>
      </c>
      <c r="X1256" s="331">
        <f t="shared" si="1218"/>
        <v>0</v>
      </c>
      <c r="Y1256" s="331">
        <f t="shared" si="1218"/>
        <v>0</v>
      </c>
      <c r="Z1256" s="331">
        <f t="shared" si="1218"/>
        <v>0</v>
      </c>
      <c r="AA1256" s="303">
        <f t="shared" si="1184"/>
        <v>0</v>
      </c>
      <c r="AB1256" s="303">
        <f t="shared" si="1185"/>
        <v>0</v>
      </c>
      <c r="AC1256" s="108" t="e">
        <f t="shared" si="1186"/>
        <v>#DIV/0!</v>
      </c>
    </row>
    <row r="1257" spans="1:29" hidden="1" x14ac:dyDescent="0.2">
      <c r="B1257" s="139" t="s">
        <v>356</v>
      </c>
      <c r="C1257" s="142" t="s">
        <v>1877</v>
      </c>
      <c r="D1257" s="304">
        <v>0</v>
      </c>
      <c r="E1257" s="387">
        <f>SUM('ADICIONES  2018'!C1256:D1256)</f>
        <v>0</v>
      </c>
      <c r="F1257" s="304"/>
      <c r="G1257" s="304"/>
      <c r="H1257" s="304"/>
      <c r="I1257" s="304"/>
      <c r="J1257" s="304"/>
      <c r="K1257" s="332">
        <f t="shared" si="1180"/>
        <v>0</v>
      </c>
      <c r="L1257" s="304"/>
      <c r="M1257" s="304">
        <v>0</v>
      </c>
      <c r="N1257" s="304"/>
      <c r="O1257" s="304"/>
      <c r="P1257" s="304"/>
      <c r="Q1257" s="304"/>
      <c r="R1257" s="332">
        <f t="shared" si="1182"/>
        <v>0</v>
      </c>
      <c r="S1257" s="304"/>
      <c r="T1257" s="304"/>
      <c r="U1257" s="304"/>
      <c r="V1257" s="304"/>
      <c r="W1257" s="304"/>
      <c r="X1257" s="304"/>
      <c r="Y1257" s="304"/>
      <c r="Z1257" s="304"/>
      <c r="AA1257" s="307">
        <f t="shared" ref="AA1257:AA1266" si="1219">SUM(S1257:Z1257)</f>
        <v>0</v>
      </c>
      <c r="AB1257" s="307">
        <f t="shared" si="1185"/>
        <v>0</v>
      </c>
      <c r="AC1257" s="118" t="e">
        <f t="shared" si="1186"/>
        <v>#DIV/0!</v>
      </c>
    </row>
    <row r="1258" spans="1:29" s="82" customFormat="1" ht="15.75" x14ac:dyDescent="0.2">
      <c r="A1258" s="399">
        <v>1</v>
      </c>
      <c r="B1258" s="138" t="s">
        <v>308</v>
      </c>
      <c r="C1258" s="143" t="s">
        <v>102</v>
      </c>
      <c r="D1258" s="109">
        <f>+D1259+D1263+D1265+D1283</f>
        <v>1111000000</v>
      </c>
      <c r="E1258" s="154">
        <f>SUM('ADICIONES  2018'!C1257:D1257)</f>
        <v>0</v>
      </c>
      <c r="F1258" s="109">
        <f t="shared" ref="F1258:J1258" si="1220">+F1259+F1263+F1265+F1283</f>
        <v>0</v>
      </c>
      <c r="G1258" s="109">
        <f t="shared" si="1220"/>
        <v>0</v>
      </c>
      <c r="H1258" s="109">
        <f t="shared" si="1220"/>
        <v>0</v>
      </c>
      <c r="I1258" s="109">
        <f t="shared" si="1220"/>
        <v>0</v>
      </c>
      <c r="J1258" s="109">
        <f t="shared" si="1220"/>
        <v>0</v>
      </c>
      <c r="K1258" s="331">
        <f t="shared" si="1180"/>
        <v>1111000000</v>
      </c>
      <c r="L1258" s="109">
        <f t="shared" ref="L1258:Q1258" si="1221">+L1259+L1263+L1265+L1283</f>
        <v>72850149.310000002</v>
      </c>
      <c r="M1258" s="109">
        <f t="shared" si="1221"/>
        <v>74215441.390000001</v>
      </c>
      <c r="N1258" s="109">
        <f t="shared" si="1221"/>
        <v>465291905</v>
      </c>
      <c r="O1258" s="109">
        <f t="shared" si="1221"/>
        <v>0</v>
      </c>
      <c r="P1258" s="109">
        <f t="shared" si="1221"/>
        <v>0</v>
      </c>
      <c r="Q1258" s="109">
        <f t="shared" si="1221"/>
        <v>0</v>
      </c>
      <c r="R1258" s="331">
        <f t="shared" si="1182"/>
        <v>612357495.70000005</v>
      </c>
      <c r="S1258" s="109">
        <f t="shared" ref="S1258:Z1258" si="1222">+S1259+S1263+S1265+S1283</f>
        <v>0</v>
      </c>
      <c r="T1258" s="109">
        <f t="shared" si="1222"/>
        <v>0</v>
      </c>
      <c r="U1258" s="109">
        <f t="shared" si="1222"/>
        <v>0</v>
      </c>
      <c r="V1258" s="109">
        <f t="shared" si="1222"/>
        <v>0</v>
      </c>
      <c r="W1258" s="109">
        <f t="shared" si="1222"/>
        <v>0</v>
      </c>
      <c r="X1258" s="109">
        <f t="shared" si="1222"/>
        <v>0</v>
      </c>
      <c r="Y1258" s="109">
        <f t="shared" si="1222"/>
        <v>0</v>
      </c>
      <c r="Z1258" s="109">
        <f t="shared" si="1222"/>
        <v>0</v>
      </c>
      <c r="AA1258" s="303">
        <f t="shared" si="1219"/>
        <v>0</v>
      </c>
      <c r="AB1258" s="303">
        <f t="shared" si="1185"/>
        <v>612357495.70000005</v>
      </c>
      <c r="AC1258" s="108">
        <f t="shared" si="1186"/>
        <v>0.55117686381638165</v>
      </c>
    </row>
    <row r="1259" spans="1:29" s="82" customFormat="1" ht="15.75" x14ac:dyDescent="0.2">
      <c r="A1259" s="399">
        <v>1</v>
      </c>
      <c r="B1259" s="138" t="s">
        <v>894</v>
      </c>
      <c r="C1259" s="143" t="s">
        <v>184</v>
      </c>
      <c r="D1259" s="109">
        <f>+D1260+D1262</f>
        <v>800000000</v>
      </c>
      <c r="E1259" s="154">
        <f>SUM('ADICIONES  2018'!C1258:D1258)</f>
        <v>0</v>
      </c>
      <c r="F1259" s="109">
        <f t="shared" ref="F1259:J1259" si="1223">+F1260+F1262</f>
        <v>0</v>
      </c>
      <c r="G1259" s="109">
        <f t="shared" si="1223"/>
        <v>0</v>
      </c>
      <c r="H1259" s="109">
        <f t="shared" si="1223"/>
        <v>0</v>
      </c>
      <c r="I1259" s="109">
        <f t="shared" si="1223"/>
        <v>0</v>
      </c>
      <c r="J1259" s="109">
        <f t="shared" si="1223"/>
        <v>0</v>
      </c>
      <c r="K1259" s="331">
        <f t="shared" si="1180"/>
        <v>800000000</v>
      </c>
      <c r="L1259" s="109">
        <f t="shared" ref="L1259:Q1259" si="1224">+L1260+L1262</f>
        <v>42951527</v>
      </c>
      <c r="M1259" s="109">
        <f t="shared" si="1224"/>
        <v>34741195</v>
      </c>
      <c r="N1259" s="109">
        <f t="shared" si="1224"/>
        <v>423168383</v>
      </c>
      <c r="O1259" s="109">
        <f t="shared" si="1224"/>
        <v>0</v>
      </c>
      <c r="P1259" s="109">
        <f t="shared" si="1224"/>
        <v>0</v>
      </c>
      <c r="Q1259" s="109">
        <f t="shared" si="1224"/>
        <v>0</v>
      </c>
      <c r="R1259" s="331">
        <f t="shared" si="1182"/>
        <v>500861105</v>
      </c>
      <c r="S1259" s="109">
        <f t="shared" ref="S1259:Z1259" si="1225">+S1260+S1262</f>
        <v>0</v>
      </c>
      <c r="T1259" s="109">
        <f t="shared" si="1225"/>
        <v>0</v>
      </c>
      <c r="U1259" s="109">
        <f t="shared" si="1225"/>
        <v>0</v>
      </c>
      <c r="V1259" s="109">
        <f t="shared" si="1225"/>
        <v>0</v>
      </c>
      <c r="W1259" s="109">
        <f t="shared" si="1225"/>
        <v>0</v>
      </c>
      <c r="X1259" s="109">
        <f t="shared" si="1225"/>
        <v>0</v>
      </c>
      <c r="Y1259" s="109">
        <f t="shared" si="1225"/>
        <v>0</v>
      </c>
      <c r="Z1259" s="109">
        <f t="shared" si="1225"/>
        <v>0</v>
      </c>
      <c r="AA1259" s="303">
        <f t="shared" si="1219"/>
        <v>0</v>
      </c>
      <c r="AB1259" s="303">
        <f t="shared" si="1185"/>
        <v>500861105</v>
      </c>
      <c r="AC1259" s="108">
        <f t="shared" si="1186"/>
        <v>0.62607638124999998</v>
      </c>
    </row>
    <row r="1260" spans="1:29" s="82" customFormat="1" ht="15.75" x14ac:dyDescent="0.2">
      <c r="A1260" s="399"/>
      <c r="B1260" s="138" t="s">
        <v>1878</v>
      </c>
      <c r="C1260" s="143" t="s">
        <v>1879</v>
      </c>
      <c r="D1260" s="109">
        <f>+D1261</f>
        <v>0</v>
      </c>
      <c r="E1260" s="387">
        <f>SUM('ADICIONES  2018'!C1259:D1259)</f>
        <v>0</v>
      </c>
      <c r="F1260" s="109">
        <f t="shared" ref="F1260:J1260" si="1226">+F1261</f>
        <v>0</v>
      </c>
      <c r="G1260" s="109">
        <f t="shared" si="1226"/>
        <v>0</v>
      </c>
      <c r="H1260" s="109">
        <f t="shared" si="1226"/>
        <v>0</v>
      </c>
      <c r="I1260" s="109">
        <f t="shared" si="1226"/>
        <v>0</v>
      </c>
      <c r="J1260" s="109">
        <f t="shared" si="1226"/>
        <v>0</v>
      </c>
      <c r="K1260" s="331">
        <f t="shared" si="1180"/>
        <v>0</v>
      </c>
      <c r="L1260" s="109">
        <f t="shared" ref="L1260:Q1260" si="1227">+L1261</f>
        <v>0</v>
      </c>
      <c r="M1260" s="109">
        <f t="shared" si="1227"/>
        <v>0</v>
      </c>
      <c r="N1260" s="109">
        <f t="shared" si="1227"/>
        <v>0</v>
      </c>
      <c r="O1260" s="109">
        <f t="shared" si="1227"/>
        <v>0</v>
      </c>
      <c r="P1260" s="109">
        <f t="shared" si="1227"/>
        <v>0</v>
      </c>
      <c r="Q1260" s="109">
        <f t="shared" si="1227"/>
        <v>0</v>
      </c>
      <c r="R1260" s="331">
        <f t="shared" si="1182"/>
        <v>0</v>
      </c>
      <c r="S1260" s="109">
        <f t="shared" ref="S1260:Z1260" si="1228">+S1261</f>
        <v>0</v>
      </c>
      <c r="T1260" s="109">
        <f t="shared" si="1228"/>
        <v>0</v>
      </c>
      <c r="U1260" s="109">
        <f t="shared" si="1228"/>
        <v>0</v>
      </c>
      <c r="V1260" s="109">
        <f t="shared" si="1228"/>
        <v>0</v>
      </c>
      <c r="W1260" s="109">
        <f t="shared" si="1228"/>
        <v>0</v>
      </c>
      <c r="X1260" s="109">
        <f t="shared" si="1228"/>
        <v>0</v>
      </c>
      <c r="Y1260" s="109">
        <f t="shared" si="1228"/>
        <v>0</v>
      </c>
      <c r="Z1260" s="109">
        <f t="shared" si="1228"/>
        <v>0</v>
      </c>
      <c r="AA1260" s="303">
        <f t="shared" si="1219"/>
        <v>0</v>
      </c>
      <c r="AB1260" s="303">
        <f t="shared" si="1185"/>
        <v>0</v>
      </c>
      <c r="AC1260" s="108">
        <v>0</v>
      </c>
    </row>
    <row r="1261" spans="1:29" ht="15.75" x14ac:dyDescent="0.2">
      <c r="B1261" s="139" t="s">
        <v>1880</v>
      </c>
      <c r="C1261" s="142" t="s">
        <v>1881</v>
      </c>
      <c r="D1261" s="308">
        <v>0</v>
      </c>
      <c r="E1261" s="387">
        <f>SUM('ADICIONES  2018'!C1260:D1260)</f>
        <v>0</v>
      </c>
      <c r="F1261" s="308"/>
      <c r="G1261" s="308"/>
      <c r="H1261" s="308"/>
      <c r="I1261" s="308"/>
      <c r="J1261" s="308"/>
      <c r="K1261" s="333">
        <f t="shared" si="1180"/>
        <v>0</v>
      </c>
      <c r="L1261" s="308">
        <v>0</v>
      </c>
      <c r="M1261" s="308">
        <v>0</v>
      </c>
      <c r="N1261" s="308">
        <v>0</v>
      </c>
      <c r="O1261" s="308"/>
      <c r="P1261" s="308"/>
      <c r="Q1261" s="308"/>
      <c r="R1261" s="333">
        <f t="shared" si="1182"/>
        <v>0</v>
      </c>
      <c r="S1261" s="308"/>
      <c r="T1261" s="308"/>
      <c r="U1261" s="308"/>
      <c r="V1261" s="308"/>
      <c r="W1261" s="308"/>
      <c r="X1261" s="308"/>
      <c r="Y1261" s="308"/>
      <c r="Z1261" s="308"/>
      <c r="AA1261" s="305">
        <f t="shared" si="1219"/>
        <v>0</v>
      </c>
      <c r="AB1261" s="305">
        <f t="shared" si="1185"/>
        <v>0</v>
      </c>
      <c r="AC1261" s="108">
        <v>0</v>
      </c>
    </row>
    <row r="1262" spans="1:29" ht="42.75" x14ac:dyDescent="0.2">
      <c r="B1262" s="139" t="s">
        <v>895</v>
      </c>
      <c r="C1262" s="142" t="s">
        <v>896</v>
      </c>
      <c r="D1262" s="308">
        <v>800000000</v>
      </c>
      <c r="E1262" s="387">
        <f>SUM('ADICIONES  2018'!C1261:D1261)</f>
        <v>0</v>
      </c>
      <c r="F1262" s="308"/>
      <c r="G1262" s="308"/>
      <c r="H1262" s="308"/>
      <c r="I1262" s="308"/>
      <c r="J1262" s="308"/>
      <c r="K1262" s="333">
        <f t="shared" si="1180"/>
        <v>800000000</v>
      </c>
      <c r="L1262" s="308">
        <v>42951527</v>
      </c>
      <c r="M1262" s="308">
        <v>34741195</v>
      </c>
      <c r="N1262" s="308">
        <v>423168383</v>
      </c>
      <c r="O1262" s="308"/>
      <c r="P1262" s="308"/>
      <c r="Q1262" s="308"/>
      <c r="R1262" s="333">
        <f t="shared" si="1182"/>
        <v>500861105</v>
      </c>
      <c r="S1262" s="308"/>
      <c r="T1262" s="308"/>
      <c r="U1262" s="308"/>
      <c r="V1262" s="308"/>
      <c r="W1262" s="308"/>
      <c r="X1262" s="308"/>
      <c r="Y1262" s="308"/>
      <c r="Z1262" s="308"/>
      <c r="AA1262" s="305">
        <f t="shared" si="1219"/>
        <v>0</v>
      </c>
      <c r="AB1262" s="305">
        <f t="shared" si="1185"/>
        <v>500861105</v>
      </c>
      <c r="AC1262" s="118">
        <f t="shared" si="1186"/>
        <v>0.62607638124999998</v>
      </c>
    </row>
    <row r="1263" spans="1:29" s="82" customFormat="1" ht="15.75" x14ac:dyDescent="0.2">
      <c r="A1263" s="399">
        <v>1</v>
      </c>
      <c r="B1263" s="138" t="s">
        <v>897</v>
      </c>
      <c r="C1263" s="143" t="s">
        <v>898</v>
      </c>
      <c r="D1263" s="331">
        <f>+D1264</f>
        <v>50000000</v>
      </c>
      <c r="E1263" s="154">
        <f>SUM('ADICIONES  2018'!C1262:D1262)</f>
        <v>0</v>
      </c>
      <c r="F1263" s="331">
        <f t="shared" ref="F1263:J1263" si="1229">+F1264</f>
        <v>0</v>
      </c>
      <c r="G1263" s="331">
        <f t="shared" si="1229"/>
        <v>0</v>
      </c>
      <c r="H1263" s="331">
        <f t="shared" si="1229"/>
        <v>0</v>
      </c>
      <c r="I1263" s="331">
        <f t="shared" si="1229"/>
        <v>0</v>
      </c>
      <c r="J1263" s="331">
        <f t="shared" si="1229"/>
        <v>0</v>
      </c>
      <c r="K1263" s="331">
        <f t="shared" si="1180"/>
        <v>50000000</v>
      </c>
      <c r="L1263" s="331">
        <f t="shared" ref="L1263:Q1263" si="1230">+L1264</f>
        <v>1171850</v>
      </c>
      <c r="M1263" s="331">
        <f t="shared" si="1230"/>
        <v>0</v>
      </c>
      <c r="N1263" s="331">
        <f t="shared" si="1230"/>
        <v>0</v>
      </c>
      <c r="O1263" s="331">
        <f t="shared" si="1230"/>
        <v>0</v>
      </c>
      <c r="P1263" s="331">
        <f t="shared" si="1230"/>
        <v>0</v>
      </c>
      <c r="Q1263" s="331">
        <f t="shared" si="1230"/>
        <v>0</v>
      </c>
      <c r="R1263" s="331">
        <f t="shared" si="1182"/>
        <v>1171850</v>
      </c>
      <c r="S1263" s="331">
        <f t="shared" ref="S1263:Z1263" si="1231">+S1264</f>
        <v>0</v>
      </c>
      <c r="T1263" s="331">
        <f t="shared" si="1231"/>
        <v>0</v>
      </c>
      <c r="U1263" s="331">
        <f t="shared" si="1231"/>
        <v>0</v>
      </c>
      <c r="V1263" s="331">
        <f t="shared" si="1231"/>
        <v>0</v>
      </c>
      <c r="W1263" s="331">
        <f t="shared" si="1231"/>
        <v>0</v>
      </c>
      <c r="X1263" s="331">
        <f t="shared" si="1231"/>
        <v>0</v>
      </c>
      <c r="Y1263" s="331">
        <f t="shared" si="1231"/>
        <v>0</v>
      </c>
      <c r="Z1263" s="331">
        <f t="shared" si="1231"/>
        <v>0</v>
      </c>
      <c r="AA1263" s="303">
        <f t="shared" si="1219"/>
        <v>0</v>
      </c>
      <c r="AB1263" s="303">
        <f t="shared" si="1185"/>
        <v>1171850</v>
      </c>
      <c r="AC1263" s="108">
        <f t="shared" si="1186"/>
        <v>2.3436999999999999E-2</v>
      </c>
    </row>
    <row r="1264" spans="1:29" x14ac:dyDescent="0.2">
      <c r="B1264" s="139" t="s">
        <v>899</v>
      </c>
      <c r="C1264" s="142" t="s">
        <v>900</v>
      </c>
      <c r="D1264" s="333">
        <v>50000000</v>
      </c>
      <c r="E1264" s="387">
        <f>SUM('ADICIONES  2018'!C1263:D1263)</f>
        <v>0</v>
      </c>
      <c r="F1264" s="305"/>
      <c r="G1264" s="308"/>
      <c r="H1264" s="305"/>
      <c r="I1264" s="305"/>
      <c r="J1264" s="305"/>
      <c r="K1264" s="333">
        <f t="shared" si="1180"/>
        <v>50000000</v>
      </c>
      <c r="L1264" s="305">
        <v>1171850</v>
      </c>
      <c r="M1264" s="305"/>
      <c r="N1264" s="305"/>
      <c r="O1264" s="305"/>
      <c r="P1264" s="305"/>
      <c r="Q1264" s="305"/>
      <c r="R1264" s="333">
        <f t="shared" si="1182"/>
        <v>1171850</v>
      </c>
      <c r="S1264" s="305"/>
      <c r="T1264" s="305"/>
      <c r="U1264" s="305"/>
      <c r="V1264" s="305"/>
      <c r="W1264" s="305"/>
      <c r="X1264" s="305"/>
      <c r="Y1264" s="305"/>
      <c r="Z1264" s="305"/>
      <c r="AA1264" s="305">
        <f t="shared" si="1219"/>
        <v>0</v>
      </c>
      <c r="AB1264" s="305">
        <f t="shared" si="1185"/>
        <v>1171850</v>
      </c>
      <c r="AC1264" s="118">
        <f t="shared" si="1186"/>
        <v>2.3436999999999999E-2</v>
      </c>
    </row>
    <row r="1265" spans="1:29" s="82" customFormat="1" ht="15.75" hidden="1" x14ac:dyDescent="0.2">
      <c r="A1265" s="399">
        <v>1</v>
      </c>
      <c r="B1265" s="138" t="s">
        <v>799</v>
      </c>
      <c r="C1265" s="143" t="s">
        <v>174</v>
      </c>
      <c r="D1265" s="331">
        <f>+D1266</f>
        <v>0</v>
      </c>
      <c r="E1265" s="387">
        <f>SUM('ADICIONES  2018'!C1264:D1264)</f>
        <v>0</v>
      </c>
      <c r="F1265" s="331">
        <f t="shared" ref="F1265:J1265" si="1232">+F1266</f>
        <v>0</v>
      </c>
      <c r="G1265" s="331">
        <f t="shared" si="1232"/>
        <v>0</v>
      </c>
      <c r="H1265" s="331">
        <f t="shared" si="1232"/>
        <v>0</v>
      </c>
      <c r="I1265" s="331">
        <f t="shared" si="1232"/>
        <v>0</v>
      </c>
      <c r="J1265" s="331">
        <f t="shared" si="1232"/>
        <v>0</v>
      </c>
      <c r="K1265" s="331">
        <f t="shared" si="1180"/>
        <v>0</v>
      </c>
      <c r="L1265" s="331">
        <f t="shared" ref="L1265:Q1265" si="1233">+L1266</f>
        <v>0</v>
      </c>
      <c r="M1265" s="331">
        <f t="shared" si="1233"/>
        <v>0</v>
      </c>
      <c r="N1265" s="331">
        <f t="shared" si="1233"/>
        <v>0</v>
      </c>
      <c r="O1265" s="331">
        <f t="shared" si="1233"/>
        <v>0</v>
      </c>
      <c r="P1265" s="331">
        <f t="shared" si="1233"/>
        <v>0</v>
      </c>
      <c r="Q1265" s="331">
        <f t="shared" si="1233"/>
        <v>0</v>
      </c>
      <c r="R1265" s="331">
        <f t="shared" si="1182"/>
        <v>0</v>
      </c>
      <c r="S1265" s="331">
        <f t="shared" ref="S1265:Z1265" si="1234">+S1266</f>
        <v>0</v>
      </c>
      <c r="T1265" s="331">
        <f t="shared" si="1234"/>
        <v>0</v>
      </c>
      <c r="U1265" s="331">
        <f t="shared" si="1234"/>
        <v>0</v>
      </c>
      <c r="V1265" s="331">
        <f t="shared" si="1234"/>
        <v>0</v>
      </c>
      <c r="W1265" s="331">
        <f t="shared" si="1234"/>
        <v>0</v>
      </c>
      <c r="X1265" s="331">
        <f t="shared" si="1234"/>
        <v>0</v>
      </c>
      <c r="Y1265" s="331">
        <f t="shared" si="1234"/>
        <v>0</v>
      </c>
      <c r="Z1265" s="331">
        <f t="shared" si="1234"/>
        <v>0</v>
      </c>
      <c r="AA1265" s="303">
        <f t="shared" si="1219"/>
        <v>0</v>
      </c>
      <c r="AB1265" s="303">
        <f t="shared" si="1185"/>
        <v>0</v>
      </c>
      <c r="AC1265" s="108" t="e">
        <f t="shared" si="1186"/>
        <v>#DIV/0!</v>
      </c>
    </row>
    <row r="1266" spans="1:29" s="82" customFormat="1" ht="15.75" hidden="1" x14ac:dyDescent="0.2">
      <c r="A1266" s="399"/>
      <c r="B1266" s="138" t="s">
        <v>352</v>
      </c>
      <c r="C1266" s="143" t="s">
        <v>175</v>
      </c>
      <c r="D1266" s="331">
        <f>+D1267+D1277</f>
        <v>0</v>
      </c>
      <c r="E1266" s="387">
        <f>SUM('ADICIONES  2018'!C1265:D1265)</f>
        <v>0</v>
      </c>
      <c r="F1266" s="331">
        <f t="shared" ref="F1266:J1266" si="1235">+F1267+F1277</f>
        <v>0</v>
      </c>
      <c r="G1266" s="331">
        <f t="shared" si="1235"/>
        <v>0</v>
      </c>
      <c r="H1266" s="331">
        <f t="shared" si="1235"/>
        <v>0</v>
      </c>
      <c r="I1266" s="331">
        <f t="shared" si="1235"/>
        <v>0</v>
      </c>
      <c r="J1266" s="331">
        <f t="shared" si="1235"/>
        <v>0</v>
      </c>
      <c r="K1266" s="331">
        <f t="shared" si="1180"/>
        <v>0</v>
      </c>
      <c r="L1266" s="331">
        <f t="shared" ref="L1266:Q1266" si="1236">+L1267+L1277</f>
        <v>0</v>
      </c>
      <c r="M1266" s="331">
        <f t="shared" si="1236"/>
        <v>0</v>
      </c>
      <c r="N1266" s="331">
        <f t="shared" si="1236"/>
        <v>0</v>
      </c>
      <c r="O1266" s="331">
        <f t="shared" si="1236"/>
        <v>0</v>
      </c>
      <c r="P1266" s="331">
        <f t="shared" si="1236"/>
        <v>0</v>
      </c>
      <c r="Q1266" s="331">
        <f t="shared" si="1236"/>
        <v>0</v>
      </c>
      <c r="R1266" s="331">
        <f t="shared" si="1182"/>
        <v>0</v>
      </c>
      <c r="S1266" s="331">
        <f t="shared" ref="S1266:Z1266" si="1237">+S1267+S1277</f>
        <v>0</v>
      </c>
      <c r="T1266" s="331">
        <f t="shared" si="1237"/>
        <v>0</v>
      </c>
      <c r="U1266" s="331">
        <f t="shared" si="1237"/>
        <v>0</v>
      </c>
      <c r="V1266" s="331">
        <f t="shared" si="1237"/>
        <v>0</v>
      </c>
      <c r="W1266" s="331">
        <f t="shared" si="1237"/>
        <v>0</v>
      </c>
      <c r="X1266" s="331">
        <f t="shared" si="1237"/>
        <v>0</v>
      </c>
      <c r="Y1266" s="331">
        <f t="shared" si="1237"/>
        <v>0</v>
      </c>
      <c r="Z1266" s="331">
        <f t="shared" si="1237"/>
        <v>0</v>
      </c>
      <c r="AA1266" s="303">
        <f t="shared" si="1219"/>
        <v>0</v>
      </c>
      <c r="AB1266" s="303">
        <f t="shared" si="1185"/>
        <v>0</v>
      </c>
      <c r="AC1266" s="108" t="e">
        <f t="shared" si="1186"/>
        <v>#DIV/0!</v>
      </c>
    </row>
    <row r="1267" spans="1:29" s="82" customFormat="1" ht="31.5" hidden="1" x14ac:dyDescent="0.2">
      <c r="A1267" s="399"/>
      <c r="B1267" s="138" t="s">
        <v>353</v>
      </c>
      <c r="C1267" s="143" t="s">
        <v>354</v>
      </c>
      <c r="D1267" s="331">
        <f>+D1268</f>
        <v>0</v>
      </c>
      <c r="E1267" s="387">
        <f>SUM('ADICIONES  2018'!C1266:D1266)</f>
        <v>0</v>
      </c>
      <c r="F1267" s="331">
        <f t="shared" ref="F1267:J1267" si="1238">+F1268</f>
        <v>0</v>
      </c>
      <c r="G1267" s="331">
        <f t="shared" si="1238"/>
        <v>0</v>
      </c>
      <c r="H1267" s="331">
        <f t="shared" si="1238"/>
        <v>0</v>
      </c>
      <c r="I1267" s="331">
        <f t="shared" si="1238"/>
        <v>0</v>
      </c>
      <c r="J1267" s="331">
        <f t="shared" si="1238"/>
        <v>0</v>
      </c>
      <c r="K1267" s="331">
        <f t="shared" si="1180"/>
        <v>0</v>
      </c>
      <c r="L1267" s="331">
        <f t="shared" ref="L1267:Q1267" si="1239">+L1268</f>
        <v>0</v>
      </c>
      <c r="M1267" s="331">
        <f t="shared" si="1239"/>
        <v>0</v>
      </c>
      <c r="N1267" s="331">
        <f t="shared" si="1239"/>
        <v>0</v>
      </c>
      <c r="O1267" s="331">
        <f t="shared" si="1239"/>
        <v>0</v>
      </c>
      <c r="P1267" s="331">
        <f t="shared" si="1239"/>
        <v>0</v>
      </c>
      <c r="Q1267" s="331">
        <f t="shared" si="1239"/>
        <v>0</v>
      </c>
      <c r="R1267" s="331">
        <f t="shared" si="1182"/>
        <v>0</v>
      </c>
      <c r="S1267" s="331">
        <f t="shared" ref="S1267:Z1267" si="1240">+S1268</f>
        <v>0</v>
      </c>
      <c r="T1267" s="331">
        <f t="shared" si="1240"/>
        <v>0</v>
      </c>
      <c r="U1267" s="331">
        <f t="shared" si="1240"/>
        <v>0</v>
      </c>
      <c r="V1267" s="331">
        <f t="shared" si="1240"/>
        <v>0</v>
      </c>
      <c r="W1267" s="331">
        <f t="shared" si="1240"/>
        <v>0</v>
      </c>
      <c r="X1267" s="331">
        <f t="shared" si="1240"/>
        <v>0</v>
      </c>
      <c r="Y1267" s="331">
        <f t="shared" si="1240"/>
        <v>0</v>
      </c>
      <c r="Z1267" s="331">
        <f t="shared" si="1240"/>
        <v>0</v>
      </c>
      <c r="AA1267" s="303">
        <f t="shared" si="1184"/>
        <v>0</v>
      </c>
      <c r="AB1267" s="303">
        <f t="shared" si="1185"/>
        <v>0</v>
      </c>
      <c r="AC1267" s="108" t="e">
        <f t="shared" si="1186"/>
        <v>#DIV/0!</v>
      </c>
    </row>
    <row r="1268" spans="1:29" s="82" customFormat="1" ht="47.25" hidden="1" x14ac:dyDescent="0.2">
      <c r="A1268" s="399"/>
      <c r="B1268" s="138" t="s">
        <v>931</v>
      </c>
      <c r="C1268" s="143" t="s">
        <v>1197</v>
      </c>
      <c r="D1268" s="331">
        <f>+D1269+D1272+D1273+D1274+D1275+D1276</f>
        <v>0</v>
      </c>
      <c r="E1268" s="387">
        <f>SUM('ADICIONES  2018'!C1267:D1267)</f>
        <v>0</v>
      </c>
      <c r="F1268" s="331">
        <f t="shared" ref="F1268:J1268" si="1241">+F1269+F1272+F1273+F1274+F1275+F1276</f>
        <v>0</v>
      </c>
      <c r="G1268" s="331">
        <f t="shared" si="1241"/>
        <v>0</v>
      </c>
      <c r="H1268" s="331">
        <f t="shared" si="1241"/>
        <v>0</v>
      </c>
      <c r="I1268" s="331">
        <f t="shared" si="1241"/>
        <v>0</v>
      </c>
      <c r="J1268" s="331">
        <f t="shared" si="1241"/>
        <v>0</v>
      </c>
      <c r="K1268" s="331">
        <f t="shared" si="1180"/>
        <v>0</v>
      </c>
      <c r="L1268" s="331">
        <f t="shared" ref="L1268:Q1268" si="1242">+L1269+L1272+L1273+L1274+L1275+L1276</f>
        <v>0</v>
      </c>
      <c r="M1268" s="331">
        <f t="shared" si="1242"/>
        <v>0</v>
      </c>
      <c r="N1268" s="331">
        <f t="shared" si="1242"/>
        <v>0</v>
      </c>
      <c r="O1268" s="331">
        <f t="shared" si="1242"/>
        <v>0</v>
      </c>
      <c r="P1268" s="331">
        <f t="shared" si="1242"/>
        <v>0</v>
      </c>
      <c r="Q1268" s="331">
        <f t="shared" si="1242"/>
        <v>0</v>
      </c>
      <c r="R1268" s="331">
        <f t="shared" si="1182"/>
        <v>0</v>
      </c>
      <c r="S1268" s="331">
        <f t="shared" ref="S1268:Z1268" si="1243">+S1269+S1272+S1273+S1274+S1275+S1276</f>
        <v>0</v>
      </c>
      <c r="T1268" s="331">
        <f t="shared" si="1243"/>
        <v>0</v>
      </c>
      <c r="U1268" s="331">
        <f t="shared" si="1243"/>
        <v>0</v>
      </c>
      <c r="V1268" s="331">
        <f t="shared" si="1243"/>
        <v>0</v>
      </c>
      <c r="W1268" s="331">
        <f t="shared" si="1243"/>
        <v>0</v>
      </c>
      <c r="X1268" s="331">
        <f t="shared" si="1243"/>
        <v>0</v>
      </c>
      <c r="Y1268" s="331">
        <f t="shared" si="1243"/>
        <v>0</v>
      </c>
      <c r="Z1268" s="331">
        <f t="shared" si="1243"/>
        <v>0</v>
      </c>
      <c r="AA1268" s="303">
        <f t="shared" si="1184"/>
        <v>0</v>
      </c>
      <c r="AB1268" s="303">
        <f t="shared" si="1185"/>
        <v>0</v>
      </c>
      <c r="AC1268" s="108" t="e">
        <f t="shared" si="1186"/>
        <v>#DIV/0!</v>
      </c>
    </row>
    <row r="1269" spans="1:29" s="82" customFormat="1" ht="47.25" hidden="1" x14ac:dyDescent="0.2">
      <c r="A1269" s="399"/>
      <c r="B1269" s="138" t="s">
        <v>932</v>
      </c>
      <c r="C1269" s="143" t="s">
        <v>1198</v>
      </c>
      <c r="D1269" s="331">
        <f>+D1270</f>
        <v>0</v>
      </c>
      <c r="E1269" s="387">
        <f>SUM('ADICIONES  2018'!C1268:D1268)</f>
        <v>0</v>
      </c>
      <c r="F1269" s="331">
        <f t="shared" ref="F1269:J1270" si="1244">+F1270</f>
        <v>0</v>
      </c>
      <c r="G1269" s="331">
        <f t="shared" si="1244"/>
        <v>0</v>
      </c>
      <c r="H1269" s="331">
        <f t="shared" si="1244"/>
        <v>0</v>
      </c>
      <c r="I1269" s="331">
        <f t="shared" si="1244"/>
        <v>0</v>
      </c>
      <c r="J1269" s="331">
        <f t="shared" si="1244"/>
        <v>0</v>
      </c>
      <c r="K1269" s="331">
        <f t="shared" si="1180"/>
        <v>0</v>
      </c>
      <c r="L1269" s="331">
        <f t="shared" ref="L1269:Q1270" si="1245">+L1270</f>
        <v>0</v>
      </c>
      <c r="M1269" s="331">
        <f t="shared" si="1245"/>
        <v>0</v>
      </c>
      <c r="N1269" s="331">
        <f t="shared" si="1245"/>
        <v>0</v>
      </c>
      <c r="O1269" s="331">
        <f t="shared" si="1245"/>
        <v>0</v>
      </c>
      <c r="P1269" s="331">
        <f t="shared" si="1245"/>
        <v>0</v>
      </c>
      <c r="Q1269" s="331">
        <f t="shared" si="1245"/>
        <v>0</v>
      </c>
      <c r="R1269" s="331">
        <f t="shared" si="1182"/>
        <v>0</v>
      </c>
      <c r="S1269" s="331">
        <f t="shared" ref="S1269:Z1270" si="1246">+S1270</f>
        <v>0</v>
      </c>
      <c r="T1269" s="331">
        <f t="shared" si="1246"/>
        <v>0</v>
      </c>
      <c r="U1269" s="331">
        <f t="shared" si="1246"/>
        <v>0</v>
      </c>
      <c r="V1269" s="331">
        <f t="shared" si="1246"/>
        <v>0</v>
      </c>
      <c r="W1269" s="331">
        <f t="shared" si="1246"/>
        <v>0</v>
      </c>
      <c r="X1269" s="331">
        <f t="shared" si="1246"/>
        <v>0</v>
      </c>
      <c r="Y1269" s="331">
        <f t="shared" si="1246"/>
        <v>0</v>
      </c>
      <c r="Z1269" s="331">
        <f t="shared" si="1246"/>
        <v>0</v>
      </c>
      <c r="AA1269" s="303">
        <f t="shared" si="1184"/>
        <v>0</v>
      </c>
      <c r="AB1269" s="303">
        <f t="shared" si="1185"/>
        <v>0</v>
      </c>
      <c r="AC1269" s="108" t="e">
        <f t="shared" si="1186"/>
        <v>#DIV/0!</v>
      </c>
    </row>
    <row r="1270" spans="1:29" s="82" customFormat="1" ht="31.5" hidden="1" x14ac:dyDescent="0.2">
      <c r="A1270" s="399"/>
      <c r="B1270" s="138" t="s">
        <v>1199</v>
      </c>
      <c r="C1270" s="143" t="s">
        <v>1200</v>
      </c>
      <c r="D1270" s="331">
        <f>+D1271</f>
        <v>0</v>
      </c>
      <c r="E1270" s="387">
        <f>SUM('ADICIONES  2018'!C1269:D1269)</f>
        <v>0</v>
      </c>
      <c r="F1270" s="331">
        <f t="shared" si="1244"/>
        <v>0</v>
      </c>
      <c r="G1270" s="331">
        <f t="shared" si="1244"/>
        <v>0</v>
      </c>
      <c r="H1270" s="331">
        <f t="shared" si="1244"/>
        <v>0</v>
      </c>
      <c r="I1270" s="331">
        <f t="shared" si="1244"/>
        <v>0</v>
      </c>
      <c r="J1270" s="331">
        <f t="shared" si="1244"/>
        <v>0</v>
      </c>
      <c r="K1270" s="331">
        <f t="shared" si="1180"/>
        <v>0</v>
      </c>
      <c r="L1270" s="331">
        <f t="shared" si="1245"/>
        <v>0</v>
      </c>
      <c r="M1270" s="331">
        <f t="shared" si="1245"/>
        <v>0</v>
      </c>
      <c r="N1270" s="331">
        <f t="shared" si="1245"/>
        <v>0</v>
      </c>
      <c r="O1270" s="331">
        <f t="shared" si="1245"/>
        <v>0</v>
      </c>
      <c r="P1270" s="331">
        <f t="shared" si="1245"/>
        <v>0</v>
      </c>
      <c r="Q1270" s="331">
        <f t="shared" si="1245"/>
        <v>0</v>
      </c>
      <c r="R1270" s="331">
        <f t="shared" si="1182"/>
        <v>0</v>
      </c>
      <c r="S1270" s="331">
        <f t="shared" si="1246"/>
        <v>0</v>
      </c>
      <c r="T1270" s="331">
        <f t="shared" si="1246"/>
        <v>0</v>
      </c>
      <c r="U1270" s="331">
        <f t="shared" si="1246"/>
        <v>0</v>
      </c>
      <c r="V1270" s="331">
        <f t="shared" si="1246"/>
        <v>0</v>
      </c>
      <c r="W1270" s="331">
        <f t="shared" si="1246"/>
        <v>0</v>
      </c>
      <c r="X1270" s="331">
        <f t="shared" si="1246"/>
        <v>0</v>
      </c>
      <c r="Y1270" s="331">
        <f t="shared" si="1246"/>
        <v>0</v>
      </c>
      <c r="Z1270" s="331">
        <f t="shared" si="1246"/>
        <v>0</v>
      </c>
      <c r="AA1270" s="303">
        <f t="shared" si="1184"/>
        <v>0</v>
      </c>
      <c r="AB1270" s="303">
        <f t="shared" si="1185"/>
        <v>0</v>
      </c>
      <c r="AC1270" s="108" t="e">
        <f t="shared" si="1186"/>
        <v>#DIV/0!</v>
      </c>
    </row>
    <row r="1271" spans="1:29" hidden="1" x14ac:dyDescent="0.2">
      <c r="B1271" s="139" t="s">
        <v>1201</v>
      </c>
      <c r="C1271" s="142" t="s">
        <v>1202</v>
      </c>
      <c r="D1271" s="333">
        <v>0</v>
      </c>
      <c r="E1271" s="387">
        <f>SUM('ADICIONES  2018'!C1270:D1270)</f>
        <v>0</v>
      </c>
      <c r="F1271" s="305"/>
      <c r="G1271" s="308"/>
      <c r="H1271" s="305"/>
      <c r="I1271" s="305"/>
      <c r="J1271" s="305"/>
      <c r="K1271" s="333">
        <f t="shared" si="1180"/>
        <v>0</v>
      </c>
      <c r="L1271" s="305"/>
      <c r="M1271" s="305"/>
      <c r="N1271" s="305"/>
      <c r="O1271" s="305"/>
      <c r="P1271" s="305"/>
      <c r="Q1271" s="305"/>
      <c r="R1271" s="333">
        <f t="shared" si="1182"/>
        <v>0</v>
      </c>
      <c r="S1271" s="305"/>
      <c r="T1271" s="305"/>
      <c r="U1271" s="305"/>
      <c r="V1271" s="305"/>
      <c r="W1271" s="305"/>
      <c r="X1271" s="305"/>
      <c r="Y1271" s="305"/>
      <c r="Z1271" s="305"/>
      <c r="AA1271" s="305">
        <f t="shared" si="1184"/>
        <v>0</v>
      </c>
      <c r="AB1271" s="305">
        <f t="shared" si="1185"/>
        <v>0</v>
      </c>
      <c r="AC1271" s="118" t="e">
        <f t="shared" si="1186"/>
        <v>#DIV/0!</v>
      </c>
    </row>
    <row r="1272" spans="1:29" ht="42.75" hidden="1" x14ac:dyDescent="0.2">
      <c r="B1272" s="139" t="s">
        <v>934</v>
      </c>
      <c r="C1272" s="142" t="s">
        <v>1203</v>
      </c>
      <c r="D1272" s="333">
        <v>0</v>
      </c>
      <c r="E1272" s="387">
        <f>SUM('ADICIONES  2018'!C1271:D1271)</f>
        <v>0</v>
      </c>
      <c r="F1272" s="333"/>
      <c r="G1272" s="333"/>
      <c r="H1272" s="333"/>
      <c r="I1272" s="333"/>
      <c r="J1272" s="333"/>
      <c r="K1272" s="333">
        <f t="shared" si="1180"/>
        <v>0</v>
      </c>
      <c r="L1272" s="333"/>
      <c r="M1272" s="333"/>
      <c r="N1272" s="333"/>
      <c r="O1272" s="333"/>
      <c r="P1272" s="333"/>
      <c r="Q1272" s="333"/>
      <c r="R1272" s="333">
        <f t="shared" si="1182"/>
        <v>0</v>
      </c>
      <c r="S1272" s="333"/>
      <c r="T1272" s="333"/>
      <c r="U1272" s="333"/>
      <c r="V1272" s="333"/>
      <c r="W1272" s="333"/>
      <c r="X1272" s="333"/>
      <c r="Y1272" s="333"/>
      <c r="Z1272" s="333"/>
      <c r="AA1272" s="305">
        <f t="shared" si="1184"/>
        <v>0</v>
      </c>
      <c r="AB1272" s="305">
        <f t="shared" si="1185"/>
        <v>0</v>
      </c>
      <c r="AC1272" s="118" t="e">
        <f t="shared" si="1186"/>
        <v>#DIV/0!</v>
      </c>
    </row>
    <row r="1273" spans="1:29" ht="42.75" hidden="1" x14ac:dyDescent="0.2">
      <c r="B1273" s="139" t="s">
        <v>934</v>
      </c>
      <c r="C1273" s="142" t="s">
        <v>1203</v>
      </c>
      <c r="D1273" s="333">
        <v>0</v>
      </c>
      <c r="E1273" s="387">
        <f>SUM('ADICIONES  2018'!C1272:D1272)</f>
        <v>0</v>
      </c>
      <c r="F1273" s="305"/>
      <c r="G1273" s="308"/>
      <c r="H1273" s="305"/>
      <c r="I1273" s="305"/>
      <c r="J1273" s="305"/>
      <c r="K1273" s="333">
        <f t="shared" si="1180"/>
        <v>0</v>
      </c>
      <c r="L1273" s="305"/>
      <c r="M1273" s="305"/>
      <c r="N1273" s="305"/>
      <c r="O1273" s="305"/>
      <c r="P1273" s="305"/>
      <c r="Q1273" s="305"/>
      <c r="R1273" s="333">
        <f t="shared" si="1182"/>
        <v>0</v>
      </c>
      <c r="S1273" s="305"/>
      <c r="T1273" s="305"/>
      <c r="U1273" s="305"/>
      <c r="V1273" s="305"/>
      <c r="W1273" s="305"/>
      <c r="X1273" s="305"/>
      <c r="Y1273" s="305"/>
      <c r="Z1273" s="305"/>
      <c r="AA1273" s="305">
        <f t="shared" si="1184"/>
        <v>0</v>
      </c>
      <c r="AB1273" s="305">
        <f t="shared" si="1185"/>
        <v>0</v>
      </c>
      <c r="AC1273" s="118" t="e">
        <f t="shared" si="1186"/>
        <v>#DIV/0!</v>
      </c>
    </row>
    <row r="1274" spans="1:29" ht="42.75" hidden="1" x14ac:dyDescent="0.2">
      <c r="B1274" s="139" t="s">
        <v>934</v>
      </c>
      <c r="C1274" s="142" t="s">
        <v>1203</v>
      </c>
      <c r="D1274" s="333">
        <v>0</v>
      </c>
      <c r="E1274" s="387">
        <f>SUM('ADICIONES  2018'!C1273:D1273)</f>
        <v>0</v>
      </c>
      <c r="F1274" s="305"/>
      <c r="G1274" s="308"/>
      <c r="H1274" s="305"/>
      <c r="I1274" s="305"/>
      <c r="J1274" s="305"/>
      <c r="K1274" s="333">
        <f t="shared" si="1180"/>
        <v>0</v>
      </c>
      <c r="L1274" s="305"/>
      <c r="M1274" s="305"/>
      <c r="N1274" s="305"/>
      <c r="O1274" s="305"/>
      <c r="P1274" s="305"/>
      <c r="Q1274" s="305"/>
      <c r="R1274" s="333">
        <f t="shared" si="1182"/>
        <v>0</v>
      </c>
      <c r="S1274" s="305"/>
      <c r="T1274" s="305"/>
      <c r="U1274" s="305"/>
      <c r="V1274" s="305"/>
      <c r="W1274" s="305"/>
      <c r="X1274" s="305"/>
      <c r="Y1274" s="305"/>
      <c r="Z1274" s="305"/>
      <c r="AA1274" s="305">
        <f t="shared" si="1184"/>
        <v>0</v>
      </c>
      <c r="AB1274" s="305">
        <f t="shared" si="1185"/>
        <v>0</v>
      </c>
      <c r="AC1274" s="108" t="e">
        <f t="shared" si="1186"/>
        <v>#DIV/0!</v>
      </c>
    </row>
    <row r="1275" spans="1:29" ht="42.75" hidden="1" x14ac:dyDescent="0.2">
      <c r="B1275" s="139" t="s">
        <v>934</v>
      </c>
      <c r="C1275" s="142" t="s">
        <v>1203</v>
      </c>
      <c r="D1275" s="333">
        <v>0</v>
      </c>
      <c r="E1275" s="387">
        <f>SUM('ADICIONES  2018'!C1274:D1274)</f>
        <v>0</v>
      </c>
      <c r="F1275" s="305"/>
      <c r="G1275" s="308"/>
      <c r="H1275" s="305"/>
      <c r="I1275" s="305"/>
      <c r="J1275" s="305"/>
      <c r="K1275" s="333">
        <f t="shared" si="1180"/>
        <v>0</v>
      </c>
      <c r="L1275" s="305"/>
      <c r="M1275" s="305"/>
      <c r="N1275" s="305"/>
      <c r="O1275" s="305"/>
      <c r="P1275" s="305"/>
      <c r="Q1275" s="305"/>
      <c r="R1275" s="333">
        <f t="shared" si="1182"/>
        <v>0</v>
      </c>
      <c r="S1275" s="305"/>
      <c r="T1275" s="305"/>
      <c r="U1275" s="305"/>
      <c r="V1275" s="305"/>
      <c r="W1275" s="305"/>
      <c r="X1275" s="305"/>
      <c r="Y1275" s="305"/>
      <c r="Z1275" s="305"/>
      <c r="AA1275" s="305">
        <f t="shared" ref="AA1275:AA1291" si="1247">SUM(S1275:Z1275)</f>
        <v>0</v>
      </c>
      <c r="AB1275" s="305">
        <f t="shared" si="1185"/>
        <v>0</v>
      </c>
      <c r="AC1275" s="108" t="e">
        <f t="shared" si="1186"/>
        <v>#DIV/0!</v>
      </c>
    </row>
    <row r="1276" spans="1:29" ht="42.75" hidden="1" x14ac:dyDescent="0.2">
      <c r="B1276" s="139" t="s">
        <v>934</v>
      </c>
      <c r="C1276" s="142" t="s">
        <v>1203</v>
      </c>
      <c r="D1276" s="333">
        <v>0</v>
      </c>
      <c r="E1276" s="387">
        <f>SUM('ADICIONES  2018'!C1275:D1275)</f>
        <v>0</v>
      </c>
      <c r="F1276" s="305"/>
      <c r="G1276" s="308"/>
      <c r="H1276" s="305"/>
      <c r="I1276" s="305"/>
      <c r="J1276" s="305"/>
      <c r="K1276" s="333">
        <f t="shared" si="1180"/>
        <v>0</v>
      </c>
      <c r="L1276" s="305"/>
      <c r="M1276" s="305"/>
      <c r="N1276" s="305"/>
      <c r="O1276" s="305"/>
      <c r="P1276" s="305"/>
      <c r="Q1276" s="305"/>
      <c r="R1276" s="333">
        <f t="shared" si="1182"/>
        <v>0</v>
      </c>
      <c r="S1276" s="305"/>
      <c r="T1276" s="305"/>
      <c r="U1276" s="305"/>
      <c r="V1276" s="305"/>
      <c r="W1276" s="305"/>
      <c r="X1276" s="305"/>
      <c r="Y1276" s="305"/>
      <c r="Z1276" s="305"/>
      <c r="AA1276" s="305">
        <f t="shared" si="1247"/>
        <v>0</v>
      </c>
      <c r="AB1276" s="305">
        <f t="shared" si="1185"/>
        <v>0</v>
      </c>
      <c r="AC1276" s="108" t="e">
        <f t="shared" si="1186"/>
        <v>#DIV/0!</v>
      </c>
    </row>
    <row r="1277" spans="1:29" s="82" customFormat="1" ht="31.5" hidden="1" x14ac:dyDescent="0.2">
      <c r="A1277" s="399"/>
      <c r="B1277" s="138" t="s">
        <v>987</v>
      </c>
      <c r="C1277" s="143" t="s">
        <v>1882</v>
      </c>
      <c r="D1277" s="331">
        <f>+D1278</f>
        <v>0</v>
      </c>
      <c r="E1277" s="387">
        <f>SUM('ADICIONES  2018'!C1276:D1276)</f>
        <v>0</v>
      </c>
      <c r="F1277" s="331">
        <f t="shared" ref="F1277:J1277" si="1248">+F1278</f>
        <v>0</v>
      </c>
      <c r="G1277" s="331">
        <f t="shared" si="1248"/>
        <v>0</v>
      </c>
      <c r="H1277" s="331">
        <f t="shared" si="1248"/>
        <v>0</v>
      </c>
      <c r="I1277" s="331">
        <f t="shared" si="1248"/>
        <v>0</v>
      </c>
      <c r="J1277" s="331">
        <f t="shared" si="1248"/>
        <v>0</v>
      </c>
      <c r="K1277" s="334">
        <f t="shared" si="1180"/>
        <v>0</v>
      </c>
      <c r="L1277" s="331">
        <f t="shared" ref="L1277:Q1277" si="1249">+L1278</f>
        <v>0</v>
      </c>
      <c r="M1277" s="331">
        <f t="shared" si="1249"/>
        <v>0</v>
      </c>
      <c r="N1277" s="331">
        <f t="shared" si="1249"/>
        <v>0</v>
      </c>
      <c r="O1277" s="331">
        <f t="shared" si="1249"/>
        <v>0</v>
      </c>
      <c r="P1277" s="331">
        <f t="shared" si="1249"/>
        <v>0</v>
      </c>
      <c r="Q1277" s="331">
        <f t="shared" si="1249"/>
        <v>0</v>
      </c>
      <c r="R1277" s="334">
        <f t="shared" si="1182"/>
        <v>0</v>
      </c>
      <c r="S1277" s="331">
        <f t="shared" ref="S1277:Z1277" si="1250">+S1278</f>
        <v>0</v>
      </c>
      <c r="T1277" s="331">
        <f t="shared" si="1250"/>
        <v>0</v>
      </c>
      <c r="U1277" s="331">
        <f t="shared" si="1250"/>
        <v>0</v>
      </c>
      <c r="V1277" s="331">
        <f t="shared" si="1250"/>
        <v>0</v>
      </c>
      <c r="W1277" s="331">
        <f t="shared" si="1250"/>
        <v>0</v>
      </c>
      <c r="X1277" s="331">
        <f t="shared" si="1250"/>
        <v>0</v>
      </c>
      <c r="Y1277" s="331">
        <f t="shared" si="1250"/>
        <v>0</v>
      </c>
      <c r="Z1277" s="331">
        <f t="shared" si="1250"/>
        <v>0</v>
      </c>
      <c r="AA1277" s="303">
        <f t="shared" si="1247"/>
        <v>0</v>
      </c>
      <c r="AB1277" s="303">
        <f t="shared" si="1185"/>
        <v>0</v>
      </c>
      <c r="AC1277" s="108" t="e">
        <f t="shared" si="1186"/>
        <v>#DIV/0!</v>
      </c>
    </row>
    <row r="1278" spans="1:29" s="82" customFormat="1" ht="47.25" hidden="1" x14ac:dyDescent="0.2">
      <c r="A1278" s="399"/>
      <c r="B1278" s="138" t="s">
        <v>989</v>
      </c>
      <c r="C1278" s="143" t="s">
        <v>1883</v>
      </c>
      <c r="D1278" s="331">
        <f>+D1279+D1282</f>
        <v>0</v>
      </c>
      <c r="E1278" s="387">
        <f>SUM('ADICIONES  2018'!C1277:D1277)</f>
        <v>0</v>
      </c>
      <c r="F1278" s="331">
        <f t="shared" ref="F1278:J1278" si="1251">+F1279+F1282</f>
        <v>0</v>
      </c>
      <c r="G1278" s="331">
        <f t="shared" si="1251"/>
        <v>0</v>
      </c>
      <c r="H1278" s="331">
        <f t="shared" si="1251"/>
        <v>0</v>
      </c>
      <c r="I1278" s="331">
        <f t="shared" si="1251"/>
        <v>0</v>
      </c>
      <c r="J1278" s="331">
        <f t="shared" si="1251"/>
        <v>0</v>
      </c>
      <c r="K1278" s="334">
        <f t="shared" si="1180"/>
        <v>0</v>
      </c>
      <c r="L1278" s="331">
        <f t="shared" ref="L1278:Q1278" si="1252">+L1279+L1282</f>
        <v>0</v>
      </c>
      <c r="M1278" s="331">
        <f t="shared" si="1252"/>
        <v>0</v>
      </c>
      <c r="N1278" s="331">
        <f t="shared" si="1252"/>
        <v>0</v>
      </c>
      <c r="O1278" s="331">
        <f t="shared" si="1252"/>
        <v>0</v>
      </c>
      <c r="P1278" s="331">
        <f t="shared" si="1252"/>
        <v>0</v>
      </c>
      <c r="Q1278" s="331">
        <f t="shared" si="1252"/>
        <v>0</v>
      </c>
      <c r="R1278" s="334">
        <f t="shared" si="1182"/>
        <v>0</v>
      </c>
      <c r="S1278" s="331">
        <f t="shared" ref="S1278:Z1278" si="1253">+S1279+S1282</f>
        <v>0</v>
      </c>
      <c r="T1278" s="331">
        <f t="shared" si="1253"/>
        <v>0</v>
      </c>
      <c r="U1278" s="331">
        <f t="shared" si="1253"/>
        <v>0</v>
      </c>
      <c r="V1278" s="331">
        <f t="shared" si="1253"/>
        <v>0</v>
      </c>
      <c r="W1278" s="331">
        <f t="shared" si="1253"/>
        <v>0</v>
      </c>
      <c r="X1278" s="331">
        <f t="shared" si="1253"/>
        <v>0</v>
      </c>
      <c r="Y1278" s="331">
        <f t="shared" si="1253"/>
        <v>0</v>
      </c>
      <c r="Z1278" s="331">
        <f t="shared" si="1253"/>
        <v>0</v>
      </c>
      <c r="AA1278" s="303">
        <f t="shared" si="1247"/>
        <v>0</v>
      </c>
      <c r="AB1278" s="303">
        <f t="shared" si="1185"/>
        <v>0</v>
      </c>
      <c r="AC1278" s="108" t="e">
        <f t="shared" si="1186"/>
        <v>#DIV/0!</v>
      </c>
    </row>
    <row r="1279" spans="1:29" s="82" customFormat="1" ht="47.25" hidden="1" x14ac:dyDescent="0.2">
      <c r="A1279" s="399"/>
      <c r="B1279" s="138" t="s">
        <v>991</v>
      </c>
      <c r="C1279" s="143" t="s">
        <v>1198</v>
      </c>
      <c r="D1279" s="331">
        <f>+D1280</f>
        <v>0</v>
      </c>
      <c r="E1279" s="387">
        <f>SUM('ADICIONES  2018'!C1278:D1278)</f>
        <v>0</v>
      </c>
      <c r="F1279" s="331">
        <f t="shared" ref="F1279:J1280" si="1254">+F1280</f>
        <v>0</v>
      </c>
      <c r="G1279" s="331">
        <f t="shared" si="1254"/>
        <v>0</v>
      </c>
      <c r="H1279" s="331">
        <f t="shared" si="1254"/>
        <v>0</v>
      </c>
      <c r="I1279" s="331">
        <f t="shared" si="1254"/>
        <v>0</v>
      </c>
      <c r="J1279" s="331">
        <f t="shared" si="1254"/>
        <v>0</v>
      </c>
      <c r="K1279" s="334">
        <f t="shared" si="1180"/>
        <v>0</v>
      </c>
      <c r="L1279" s="331">
        <f t="shared" ref="L1279:Q1280" si="1255">+L1280</f>
        <v>0</v>
      </c>
      <c r="M1279" s="331">
        <f t="shared" si="1255"/>
        <v>0</v>
      </c>
      <c r="N1279" s="331">
        <f t="shared" si="1255"/>
        <v>0</v>
      </c>
      <c r="O1279" s="331">
        <f t="shared" si="1255"/>
        <v>0</v>
      </c>
      <c r="P1279" s="331">
        <f t="shared" si="1255"/>
        <v>0</v>
      </c>
      <c r="Q1279" s="331">
        <f t="shared" si="1255"/>
        <v>0</v>
      </c>
      <c r="R1279" s="334">
        <f t="shared" si="1182"/>
        <v>0</v>
      </c>
      <c r="S1279" s="331">
        <f t="shared" ref="S1279:Z1280" si="1256">+S1280</f>
        <v>0</v>
      </c>
      <c r="T1279" s="331">
        <f t="shared" si="1256"/>
        <v>0</v>
      </c>
      <c r="U1279" s="331">
        <f t="shared" si="1256"/>
        <v>0</v>
      </c>
      <c r="V1279" s="331">
        <f t="shared" si="1256"/>
        <v>0</v>
      </c>
      <c r="W1279" s="331">
        <f t="shared" si="1256"/>
        <v>0</v>
      </c>
      <c r="X1279" s="331">
        <f t="shared" si="1256"/>
        <v>0</v>
      </c>
      <c r="Y1279" s="331">
        <f t="shared" si="1256"/>
        <v>0</v>
      </c>
      <c r="Z1279" s="331">
        <f t="shared" si="1256"/>
        <v>0</v>
      </c>
      <c r="AA1279" s="303">
        <f t="shared" si="1247"/>
        <v>0</v>
      </c>
      <c r="AB1279" s="303">
        <f t="shared" si="1185"/>
        <v>0</v>
      </c>
      <c r="AC1279" s="108" t="e">
        <f t="shared" si="1186"/>
        <v>#DIV/0!</v>
      </c>
    </row>
    <row r="1280" spans="1:29" s="82" customFormat="1" ht="31.5" hidden="1" x14ac:dyDescent="0.2">
      <c r="A1280" s="399"/>
      <c r="B1280" s="138" t="s">
        <v>1884</v>
      </c>
      <c r="C1280" s="143" t="s">
        <v>1885</v>
      </c>
      <c r="D1280" s="331">
        <f>+D1281</f>
        <v>0</v>
      </c>
      <c r="E1280" s="387">
        <f>SUM('ADICIONES  2018'!C1279:D1279)</f>
        <v>0</v>
      </c>
      <c r="F1280" s="331">
        <f t="shared" si="1254"/>
        <v>0</v>
      </c>
      <c r="G1280" s="331">
        <f t="shared" si="1254"/>
        <v>0</v>
      </c>
      <c r="H1280" s="331">
        <f t="shared" si="1254"/>
        <v>0</v>
      </c>
      <c r="I1280" s="331">
        <f t="shared" si="1254"/>
        <v>0</v>
      </c>
      <c r="J1280" s="331">
        <f t="shared" si="1254"/>
        <v>0</v>
      </c>
      <c r="K1280" s="334">
        <f t="shared" si="1180"/>
        <v>0</v>
      </c>
      <c r="L1280" s="331">
        <f t="shared" si="1255"/>
        <v>0</v>
      </c>
      <c r="M1280" s="331">
        <f t="shared" si="1255"/>
        <v>0</v>
      </c>
      <c r="N1280" s="331">
        <f t="shared" si="1255"/>
        <v>0</v>
      </c>
      <c r="O1280" s="331">
        <f t="shared" si="1255"/>
        <v>0</v>
      </c>
      <c r="P1280" s="331">
        <f t="shared" si="1255"/>
        <v>0</v>
      </c>
      <c r="Q1280" s="331">
        <f t="shared" si="1255"/>
        <v>0</v>
      </c>
      <c r="R1280" s="334">
        <f t="shared" si="1182"/>
        <v>0</v>
      </c>
      <c r="S1280" s="331">
        <f t="shared" si="1256"/>
        <v>0</v>
      </c>
      <c r="T1280" s="331">
        <f t="shared" si="1256"/>
        <v>0</v>
      </c>
      <c r="U1280" s="331">
        <f t="shared" si="1256"/>
        <v>0</v>
      </c>
      <c r="V1280" s="331">
        <f t="shared" si="1256"/>
        <v>0</v>
      </c>
      <c r="W1280" s="331">
        <f t="shared" si="1256"/>
        <v>0</v>
      </c>
      <c r="X1280" s="331">
        <f t="shared" si="1256"/>
        <v>0</v>
      </c>
      <c r="Y1280" s="331">
        <f t="shared" si="1256"/>
        <v>0</v>
      </c>
      <c r="Z1280" s="331">
        <f t="shared" si="1256"/>
        <v>0</v>
      </c>
      <c r="AA1280" s="303">
        <f t="shared" si="1247"/>
        <v>0</v>
      </c>
      <c r="AB1280" s="303">
        <f t="shared" si="1185"/>
        <v>0</v>
      </c>
      <c r="AC1280" s="108" t="e">
        <f t="shared" si="1186"/>
        <v>#DIV/0!</v>
      </c>
    </row>
    <row r="1281" spans="1:29" ht="15.75" hidden="1" x14ac:dyDescent="0.2">
      <c r="B1281" s="139" t="s">
        <v>1886</v>
      </c>
      <c r="C1281" s="142" t="s">
        <v>1202</v>
      </c>
      <c r="D1281" s="333">
        <v>0</v>
      </c>
      <c r="E1281" s="387">
        <f>SUM('ADICIONES  2018'!C1280:D1280)</f>
        <v>0</v>
      </c>
      <c r="F1281" s="305"/>
      <c r="G1281" s="308"/>
      <c r="H1281" s="305"/>
      <c r="I1281" s="305"/>
      <c r="J1281" s="305"/>
      <c r="K1281" s="333">
        <f t="shared" si="1180"/>
        <v>0</v>
      </c>
      <c r="L1281" s="305"/>
      <c r="M1281" s="305"/>
      <c r="N1281" s="305"/>
      <c r="O1281" s="305"/>
      <c r="P1281" s="305"/>
      <c r="Q1281" s="305"/>
      <c r="R1281" s="333">
        <f t="shared" si="1182"/>
        <v>0</v>
      </c>
      <c r="S1281" s="305"/>
      <c r="T1281" s="305"/>
      <c r="U1281" s="305"/>
      <c r="V1281" s="305"/>
      <c r="W1281" s="305"/>
      <c r="X1281" s="305"/>
      <c r="Y1281" s="305"/>
      <c r="Z1281" s="305"/>
      <c r="AA1281" s="305">
        <f t="shared" si="1247"/>
        <v>0</v>
      </c>
      <c r="AB1281" s="305">
        <f t="shared" si="1185"/>
        <v>0</v>
      </c>
      <c r="AC1281" s="108" t="e">
        <f t="shared" si="1186"/>
        <v>#DIV/0!</v>
      </c>
    </row>
    <row r="1282" spans="1:29" ht="42.75" hidden="1" x14ac:dyDescent="0.2">
      <c r="B1282" s="139" t="s">
        <v>995</v>
      </c>
      <c r="C1282" s="142" t="s">
        <v>1887</v>
      </c>
      <c r="D1282" s="333">
        <v>0</v>
      </c>
      <c r="E1282" s="387">
        <f>SUM('ADICIONES  2018'!C1281:D1281)</f>
        <v>0</v>
      </c>
      <c r="F1282" s="305"/>
      <c r="G1282" s="308"/>
      <c r="H1282" s="305"/>
      <c r="I1282" s="305"/>
      <c r="J1282" s="305"/>
      <c r="K1282" s="333">
        <f t="shared" si="1180"/>
        <v>0</v>
      </c>
      <c r="L1282" s="305"/>
      <c r="M1282" s="305"/>
      <c r="N1282" s="305"/>
      <c r="O1282" s="305"/>
      <c r="P1282" s="305"/>
      <c r="Q1282" s="305"/>
      <c r="R1282" s="333">
        <f t="shared" si="1182"/>
        <v>0</v>
      </c>
      <c r="S1282" s="305"/>
      <c r="T1282" s="305"/>
      <c r="U1282" s="305"/>
      <c r="V1282" s="305"/>
      <c r="W1282" s="305"/>
      <c r="X1282" s="305"/>
      <c r="Y1282" s="305"/>
      <c r="Z1282" s="305"/>
      <c r="AA1282" s="305">
        <f t="shared" si="1247"/>
        <v>0</v>
      </c>
      <c r="AB1282" s="305">
        <f t="shared" si="1185"/>
        <v>0</v>
      </c>
      <c r="AC1282" s="108" t="e">
        <f t="shared" si="1186"/>
        <v>#DIV/0!</v>
      </c>
    </row>
    <row r="1283" spans="1:29" s="82" customFormat="1" ht="31.5" x14ac:dyDescent="0.2">
      <c r="A1283" s="399">
        <v>1</v>
      </c>
      <c r="B1283" s="138" t="s">
        <v>310</v>
      </c>
      <c r="C1283" s="143" t="s">
        <v>105</v>
      </c>
      <c r="D1283" s="331">
        <f>+D1284</f>
        <v>261000000</v>
      </c>
      <c r="E1283" s="154">
        <f>SUM('ADICIONES  2018'!C1282:D1282)</f>
        <v>0</v>
      </c>
      <c r="F1283" s="331">
        <f t="shared" ref="F1283:J1283" si="1257">+F1284</f>
        <v>0</v>
      </c>
      <c r="G1283" s="331">
        <f t="shared" si="1257"/>
        <v>0</v>
      </c>
      <c r="H1283" s="331">
        <f t="shared" si="1257"/>
        <v>0</v>
      </c>
      <c r="I1283" s="331">
        <f t="shared" si="1257"/>
        <v>0</v>
      </c>
      <c r="J1283" s="331">
        <f t="shared" si="1257"/>
        <v>0</v>
      </c>
      <c r="K1283" s="334">
        <f t="shared" si="1180"/>
        <v>261000000</v>
      </c>
      <c r="L1283" s="331">
        <f t="shared" ref="L1283:Q1283" si="1258">+L1284</f>
        <v>28726772.309999999</v>
      </c>
      <c r="M1283" s="331">
        <f t="shared" si="1258"/>
        <v>39474246.390000001</v>
      </c>
      <c r="N1283" s="331">
        <f t="shared" si="1258"/>
        <v>42123522</v>
      </c>
      <c r="O1283" s="331">
        <f t="shared" si="1258"/>
        <v>0</v>
      </c>
      <c r="P1283" s="331">
        <f t="shared" si="1258"/>
        <v>0</v>
      </c>
      <c r="Q1283" s="331">
        <f t="shared" si="1258"/>
        <v>0</v>
      </c>
      <c r="R1283" s="334">
        <f t="shared" si="1182"/>
        <v>110324540.7</v>
      </c>
      <c r="S1283" s="331">
        <f t="shared" ref="S1283:Z1283" si="1259">+S1284</f>
        <v>0</v>
      </c>
      <c r="T1283" s="331">
        <f t="shared" si="1259"/>
        <v>0</v>
      </c>
      <c r="U1283" s="331">
        <f t="shared" si="1259"/>
        <v>0</v>
      </c>
      <c r="V1283" s="331">
        <f t="shared" si="1259"/>
        <v>0</v>
      </c>
      <c r="W1283" s="331">
        <f t="shared" si="1259"/>
        <v>0</v>
      </c>
      <c r="X1283" s="331">
        <f t="shared" si="1259"/>
        <v>0</v>
      </c>
      <c r="Y1283" s="331">
        <f t="shared" si="1259"/>
        <v>0</v>
      </c>
      <c r="Z1283" s="331">
        <f t="shared" si="1259"/>
        <v>0</v>
      </c>
      <c r="AA1283" s="303">
        <f t="shared" si="1247"/>
        <v>0</v>
      </c>
      <c r="AB1283" s="303">
        <f t="shared" si="1185"/>
        <v>110324540.7</v>
      </c>
      <c r="AC1283" s="108">
        <f t="shared" si="1186"/>
        <v>0.42269938965517245</v>
      </c>
    </row>
    <row r="1284" spans="1:29" s="82" customFormat="1" ht="31.5" x14ac:dyDescent="0.2">
      <c r="A1284" s="399"/>
      <c r="B1284" s="138" t="s">
        <v>311</v>
      </c>
      <c r="C1284" s="143" t="s">
        <v>108</v>
      </c>
      <c r="D1284" s="331">
        <f>+D1285+D1288</f>
        <v>261000000</v>
      </c>
      <c r="E1284" s="154">
        <f>SUM('ADICIONES  2018'!C1283:D1283)</f>
        <v>0</v>
      </c>
      <c r="F1284" s="331">
        <f t="shared" ref="F1284:J1284" si="1260">+F1285+F1288</f>
        <v>0</v>
      </c>
      <c r="G1284" s="331">
        <f t="shared" si="1260"/>
        <v>0</v>
      </c>
      <c r="H1284" s="331">
        <f t="shared" si="1260"/>
        <v>0</v>
      </c>
      <c r="I1284" s="331">
        <f t="shared" si="1260"/>
        <v>0</v>
      </c>
      <c r="J1284" s="331">
        <f t="shared" si="1260"/>
        <v>0</v>
      </c>
      <c r="K1284" s="334">
        <f t="shared" si="1180"/>
        <v>261000000</v>
      </c>
      <c r="L1284" s="331">
        <f t="shared" ref="L1284:Q1284" si="1261">+L1285+L1288</f>
        <v>28726772.309999999</v>
      </c>
      <c r="M1284" s="331">
        <f t="shared" si="1261"/>
        <v>39474246.390000001</v>
      </c>
      <c r="N1284" s="331">
        <f t="shared" si="1261"/>
        <v>42123522</v>
      </c>
      <c r="O1284" s="331">
        <f t="shared" si="1261"/>
        <v>0</v>
      </c>
      <c r="P1284" s="331">
        <f t="shared" si="1261"/>
        <v>0</v>
      </c>
      <c r="Q1284" s="331">
        <f t="shared" si="1261"/>
        <v>0</v>
      </c>
      <c r="R1284" s="334">
        <f t="shared" si="1182"/>
        <v>110324540.7</v>
      </c>
      <c r="S1284" s="331">
        <f t="shared" ref="S1284:Z1284" si="1262">+S1285+S1288</f>
        <v>0</v>
      </c>
      <c r="T1284" s="331">
        <f t="shared" si="1262"/>
        <v>0</v>
      </c>
      <c r="U1284" s="331">
        <f t="shared" si="1262"/>
        <v>0</v>
      </c>
      <c r="V1284" s="331">
        <f t="shared" si="1262"/>
        <v>0</v>
      </c>
      <c r="W1284" s="331">
        <f t="shared" si="1262"/>
        <v>0</v>
      </c>
      <c r="X1284" s="331">
        <f t="shared" si="1262"/>
        <v>0</v>
      </c>
      <c r="Y1284" s="331">
        <f t="shared" si="1262"/>
        <v>0</v>
      </c>
      <c r="Z1284" s="331">
        <f t="shared" si="1262"/>
        <v>0</v>
      </c>
      <c r="AA1284" s="303">
        <f t="shared" si="1247"/>
        <v>0</v>
      </c>
      <c r="AB1284" s="303">
        <f t="shared" si="1185"/>
        <v>110324540.7</v>
      </c>
      <c r="AC1284" s="108">
        <f t="shared" si="1186"/>
        <v>0.42269938965517245</v>
      </c>
    </row>
    <row r="1285" spans="1:29" s="82" customFormat="1" ht="15.75" x14ac:dyDescent="0.2">
      <c r="A1285" s="399"/>
      <c r="B1285" s="138" t="s">
        <v>811</v>
      </c>
      <c r="C1285" s="143" t="s">
        <v>1889</v>
      </c>
      <c r="D1285" s="331">
        <f>+D1286</f>
        <v>100000000</v>
      </c>
      <c r="E1285" s="387">
        <f>SUM('ADICIONES  2018'!C1284:D1284)</f>
        <v>0</v>
      </c>
      <c r="F1285" s="331">
        <f t="shared" ref="F1285:J1286" si="1263">+F1286</f>
        <v>0</v>
      </c>
      <c r="G1285" s="331">
        <f t="shared" si="1263"/>
        <v>0</v>
      </c>
      <c r="H1285" s="331">
        <f t="shared" si="1263"/>
        <v>0</v>
      </c>
      <c r="I1285" s="331">
        <f t="shared" si="1263"/>
        <v>0</v>
      </c>
      <c r="J1285" s="331">
        <f t="shared" si="1263"/>
        <v>0</v>
      </c>
      <c r="K1285" s="334">
        <f t="shared" si="1180"/>
        <v>100000000</v>
      </c>
      <c r="L1285" s="331">
        <f t="shared" ref="L1285:Q1286" si="1264">+L1286</f>
        <v>21656764.309999999</v>
      </c>
      <c r="M1285" s="331">
        <f t="shared" si="1264"/>
        <v>28535805.390000001</v>
      </c>
      <c r="N1285" s="331">
        <f t="shared" si="1264"/>
        <v>31171932</v>
      </c>
      <c r="O1285" s="331">
        <f t="shared" si="1264"/>
        <v>0</v>
      </c>
      <c r="P1285" s="331">
        <f t="shared" si="1264"/>
        <v>0</v>
      </c>
      <c r="Q1285" s="331">
        <f t="shared" si="1264"/>
        <v>0</v>
      </c>
      <c r="R1285" s="334">
        <f t="shared" si="1182"/>
        <v>81364501.700000003</v>
      </c>
      <c r="S1285" s="331">
        <f t="shared" ref="S1285:Z1286" si="1265">+S1286</f>
        <v>0</v>
      </c>
      <c r="T1285" s="331">
        <f t="shared" si="1265"/>
        <v>0</v>
      </c>
      <c r="U1285" s="331">
        <f t="shared" si="1265"/>
        <v>0</v>
      </c>
      <c r="V1285" s="331">
        <f t="shared" si="1265"/>
        <v>0</v>
      </c>
      <c r="W1285" s="331">
        <f t="shared" si="1265"/>
        <v>0</v>
      </c>
      <c r="X1285" s="331">
        <f t="shared" si="1265"/>
        <v>0</v>
      </c>
      <c r="Y1285" s="331">
        <f t="shared" si="1265"/>
        <v>0</v>
      </c>
      <c r="Z1285" s="331">
        <f t="shared" si="1265"/>
        <v>0</v>
      </c>
      <c r="AA1285" s="303">
        <f t="shared" si="1247"/>
        <v>0</v>
      </c>
      <c r="AB1285" s="303">
        <f t="shared" si="1185"/>
        <v>81364501.700000003</v>
      </c>
      <c r="AC1285" s="108">
        <f t="shared" si="1186"/>
        <v>0.81364501700000003</v>
      </c>
    </row>
    <row r="1286" spans="1:29" s="82" customFormat="1" ht="47.25" x14ac:dyDescent="0.2">
      <c r="A1286" s="399"/>
      <c r="B1286" s="138" t="s">
        <v>902</v>
      </c>
      <c r="C1286" s="143" t="s">
        <v>903</v>
      </c>
      <c r="D1286" s="331">
        <f>+D1287</f>
        <v>100000000</v>
      </c>
      <c r="E1286" s="154">
        <f>SUM('ADICIONES  2018'!C1285:D1285)</f>
        <v>0</v>
      </c>
      <c r="F1286" s="331">
        <f t="shared" si="1263"/>
        <v>0</v>
      </c>
      <c r="G1286" s="331">
        <f t="shared" si="1263"/>
        <v>0</v>
      </c>
      <c r="H1286" s="331">
        <f t="shared" si="1263"/>
        <v>0</v>
      </c>
      <c r="I1286" s="331">
        <f t="shared" si="1263"/>
        <v>0</v>
      </c>
      <c r="J1286" s="331">
        <f t="shared" si="1263"/>
        <v>0</v>
      </c>
      <c r="K1286" s="334">
        <f t="shared" si="1180"/>
        <v>100000000</v>
      </c>
      <c r="L1286" s="331">
        <f t="shared" si="1264"/>
        <v>21656764.309999999</v>
      </c>
      <c r="M1286" s="331">
        <f t="shared" si="1264"/>
        <v>28535805.390000001</v>
      </c>
      <c r="N1286" s="331">
        <f t="shared" si="1264"/>
        <v>31171932</v>
      </c>
      <c r="O1286" s="331">
        <f t="shared" si="1264"/>
        <v>0</v>
      </c>
      <c r="P1286" s="331">
        <f t="shared" si="1264"/>
        <v>0</v>
      </c>
      <c r="Q1286" s="331">
        <f t="shared" si="1264"/>
        <v>0</v>
      </c>
      <c r="R1286" s="334">
        <f t="shared" si="1182"/>
        <v>81364501.700000003</v>
      </c>
      <c r="S1286" s="331">
        <f t="shared" si="1265"/>
        <v>0</v>
      </c>
      <c r="T1286" s="331">
        <f t="shared" si="1265"/>
        <v>0</v>
      </c>
      <c r="U1286" s="331">
        <f t="shared" si="1265"/>
        <v>0</v>
      </c>
      <c r="V1286" s="331">
        <f t="shared" si="1265"/>
        <v>0</v>
      </c>
      <c r="W1286" s="331">
        <f t="shared" si="1265"/>
        <v>0</v>
      </c>
      <c r="X1286" s="331">
        <f t="shared" si="1265"/>
        <v>0</v>
      </c>
      <c r="Y1286" s="331">
        <f t="shared" si="1265"/>
        <v>0</v>
      </c>
      <c r="Z1286" s="331">
        <f t="shared" si="1265"/>
        <v>0</v>
      </c>
      <c r="AA1286" s="303">
        <f t="shared" si="1247"/>
        <v>0</v>
      </c>
      <c r="AB1286" s="303">
        <f t="shared" si="1185"/>
        <v>81364501.700000003</v>
      </c>
      <c r="AC1286" s="108">
        <f t="shared" si="1186"/>
        <v>0.81364501700000003</v>
      </c>
    </row>
    <row r="1287" spans="1:29" ht="15.75" x14ac:dyDescent="0.2">
      <c r="B1287" s="139" t="s">
        <v>904</v>
      </c>
      <c r="C1287" s="142" t="s">
        <v>905</v>
      </c>
      <c r="D1287" s="333">
        <v>100000000</v>
      </c>
      <c r="E1287" s="387">
        <f>SUM('ADICIONES  2018'!C1286:D1286)</f>
        <v>0</v>
      </c>
      <c r="F1287" s="305"/>
      <c r="G1287" s="308"/>
      <c r="H1287" s="305"/>
      <c r="I1287" s="305"/>
      <c r="J1287" s="305"/>
      <c r="K1287" s="333">
        <f t="shared" si="1180"/>
        <v>100000000</v>
      </c>
      <c r="L1287" s="305">
        <v>21656764.309999999</v>
      </c>
      <c r="M1287" s="305">
        <v>28535805.390000001</v>
      </c>
      <c r="N1287" s="305">
        <v>31171932</v>
      </c>
      <c r="O1287" s="305"/>
      <c r="P1287" s="305"/>
      <c r="Q1287" s="305"/>
      <c r="R1287" s="333">
        <f t="shared" si="1182"/>
        <v>81364501.700000003</v>
      </c>
      <c r="S1287" s="305"/>
      <c r="T1287" s="305"/>
      <c r="U1287" s="305"/>
      <c r="V1287" s="305"/>
      <c r="W1287" s="305"/>
      <c r="X1287" s="305"/>
      <c r="Y1287" s="305"/>
      <c r="Z1287" s="305"/>
      <c r="AA1287" s="305">
        <f t="shared" si="1247"/>
        <v>0</v>
      </c>
      <c r="AB1287" s="305">
        <f t="shared" si="1185"/>
        <v>81364501.700000003</v>
      </c>
      <c r="AC1287" s="108">
        <f t="shared" si="1186"/>
        <v>0.81364501700000003</v>
      </c>
    </row>
    <row r="1288" spans="1:29" s="82" customFormat="1" ht="47.25" x14ac:dyDescent="0.2">
      <c r="A1288" s="399"/>
      <c r="B1288" s="138" t="s">
        <v>312</v>
      </c>
      <c r="C1288" s="143" t="s">
        <v>906</v>
      </c>
      <c r="D1288" s="331">
        <f>SUM(D1289:D1291)</f>
        <v>161000000</v>
      </c>
      <c r="E1288" s="154">
        <f>SUM('ADICIONES  2018'!C1287:D1287)</f>
        <v>0</v>
      </c>
      <c r="F1288" s="331">
        <f t="shared" ref="F1288:J1288" si="1266">SUM(F1289:F1291)</f>
        <v>0</v>
      </c>
      <c r="G1288" s="331">
        <f t="shared" si="1266"/>
        <v>0</v>
      </c>
      <c r="H1288" s="331">
        <f t="shared" si="1266"/>
        <v>0</v>
      </c>
      <c r="I1288" s="331">
        <f t="shared" si="1266"/>
        <v>0</v>
      </c>
      <c r="J1288" s="331">
        <f t="shared" si="1266"/>
        <v>0</v>
      </c>
      <c r="K1288" s="334">
        <f t="shared" si="1180"/>
        <v>161000000</v>
      </c>
      <c r="L1288" s="331">
        <f t="shared" ref="L1288:Q1288" si="1267">SUM(L1289:L1291)</f>
        <v>7070008</v>
      </c>
      <c r="M1288" s="331">
        <f t="shared" si="1267"/>
        <v>10938441</v>
      </c>
      <c r="N1288" s="331">
        <f t="shared" si="1267"/>
        <v>10951590</v>
      </c>
      <c r="O1288" s="331">
        <f t="shared" si="1267"/>
        <v>0</v>
      </c>
      <c r="P1288" s="331">
        <f t="shared" si="1267"/>
        <v>0</v>
      </c>
      <c r="Q1288" s="331">
        <f t="shared" si="1267"/>
        <v>0</v>
      </c>
      <c r="R1288" s="334">
        <f t="shared" si="1182"/>
        <v>28960039</v>
      </c>
      <c r="S1288" s="331">
        <f t="shared" ref="S1288:Z1288" si="1268">SUM(S1289:S1291)</f>
        <v>0</v>
      </c>
      <c r="T1288" s="331">
        <f t="shared" si="1268"/>
        <v>0</v>
      </c>
      <c r="U1288" s="331">
        <f t="shared" si="1268"/>
        <v>0</v>
      </c>
      <c r="V1288" s="331">
        <f t="shared" si="1268"/>
        <v>0</v>
      </c>
      <c r="W1288" s="331">
        <f t="shared" si="1268"/>
        <v>0</v>
      </c>
      <c r="X1288" s="331">
        <f t="shared" si="1268"/>
        <v>0</v>
      </c>
      <c r="Y1288" s="331">
        <f t="shared" si="1268"/>
        <v>0</v>
      </c>
      <c r="Z1288" s="331">
        <f t="shared" si="1268"/>
        <v>0</v>
      </c>
      <c r="AA1288" s="303">
        <f t="shared" si="1247"/>
        <v>0</v>
      </c>
      <c r="AB1288" s="303">
        <f t="shared" si="1185"/>
        <v>28960039</v>
      </c>
      <c r="AC1288" s="108">
        <f t="shared" si="1186"/>
        <v>0.17987601863354039</v>
      </c>
    </row>
    <row r="1289" spans="1:29" ht="28.5" hidden="1" x14ac:dyDescent="0.2">
      <c r="B1289" s="139" t="s">
        <v>314</v>
      </c>
      <c r="C1289" s="142" t="s">
        <v>906</v>
      </c>
      <c r="D1289" s="333">
        <v>0</v>
      </c>
      <c r="E1289" s="387">
        <f>SUM('ADICIONES  2018'!C1288:D1288)</f>
        <v>0</v>
      </c>
      <c r="F1289" s="305"/>
      <c r="G1289" s="308"/>
      <c r="H1289" s="305"/>
      <c r="I1289" s="305"/>
      <c r="J1289" s="305"/>
      <c r="K1289" s="333">
        <f t="shared" si="1180"/>
        <v>0</v>
      </c>
      <c r="L1289" s="305">
        <v>0</v>
      </c>
      <c r="M1289" s="305">
        <v>0</v>
      </c>
      <c r="N1289" s="305"/>
      <c r="O1289" s="305"/>
      <c r="P1289" s="305"/>
      <c r="Q1289" s="305"/>
      <c r="R1289" s="333">
        <f t="shared" si="1182"/>
        <v>0</v>
      </c>
      <c r="S1289" s="305"/>
      <c r="T1289" s="305"/>
      <c r="U1289" s="305"/>
      <c r="V1289" s="305"/>
      <c r="W1289" s="305"/>
      <c r="X1289" s="305"/>
      <c r="Y1289" s="305"/>
      <c r="Z1289" s="305"/>
      <c r="AA1289" s="305">
        <f t="shared" si="1247"/>
        <v>0</v>
      </c>
      <c r="AB1289" s="305">
        <f t="shared" si="1185"/>
        <v>0</v>
      </c>
      <c r="AC1289" s="108" t="e">
        <f t="shared" si="1186"/>
        <v>#DIV/0!</v>
      </c>
    </row>
    <row r="1290" spans="1:29" ht="28.5" x14ac:dyDescent="0.2">
      <c r="B1290" s="139" t="s">
        <v>314</v>
      </c>
      <c r="C1290" s="142" t="s">
        <v>906</v>
      </c>
      <c r="D1290" s="333">
        <v>160000000</v>
      </c>
      <c r="E1290" s="387">
        <f>SUM('ADICIONES  2018'!C1289:D1289)</f>
        <v>0</v>
      </c>
      <c r="F1290" s="305"/>
      <c r="G1290" s="308"/>
      <c r="H1290" s="305"/>
      <c r="I1290" s="305"/>
      <c r="J1290" s="305"/>
      <c r="K1290" s="333">
        <f t="shared" si="1180"/>
        <v>160000000</v>
      </c>
      <c r="L1290" s="305">
        <v>6939073</v>
      </c>
      <c r="M1290" s="305">
        <v>10806464</v>
      </c>
      <c r="N1290" s="305">
        <v>10819475</v>
      </c>
      <c r="O1290" s="305"/>
      <c r="P1290" s="305"/>
      <c r="Q1290" s="305"/>
      <c r="R1290" s="333">
        <f t="shared" si="1182"/>
        <v>28565012</v>
      </c>
      <c r="S1290" s="305"/>
      <c r="T1290" s="305"/>
      <c r="U1290" s="305"/>
      <c r="V1290" s="305"/>
      <c r="W1290" s="305"/>
      <c r="X1290" s="305"/>
      <c r="Y1290" s="305"/>
      <c r="Z1290" s="305"/>
      <c r="AA1290" s="305">
        <f t="shared" si="1247"/>
        <v>0</v>
      </c>
      <c r="AB1290" s="305">
        <f t="shared" si="1185"/>
        <v>28565012</v>
      </c>
      <c r="AC1290" s="108">
        <f t="shared" si="1186"/>
        <v>0.17853132499999999</v>
      </c>
    </row>
    <row r="1291" spans="1:29" ht="29.25" thickBot="1" x14ac:dyDescent="0.25">
      <c r="B1291" s="140" t="s">
        <v>317</v>
      </c>
      <c r="C1291" s="290" t="s">
        <v>1888</v>
      </c>
      <c r="D1291" s="335">
        <v>1000000</v>
      </c>
      <c r="E1291" s="387">
        <f>SUM('ADICIONES  2018'!C1290:D1290)</f>
        <v>0</v>
      </c>
      <c r="F1291" s="312"/>
      <c r="G1291" s="310"/>
      <c r="H1291" s="312"/>
      <c r="I1291" s="312"/>
      <c r="J1291" s="312"/>
      <c r="K1291" s="335">
        <f t="shared" si="1180"/>
        <v>1000000</v>
      </c>
      <c r="L1291" s="312">
        <v>130935</v>
      </c>
      <c r="M1291" s="312">
        <v>131977</v>
      </c>
      <c r="N1291" s="312">
        <v>132115</v>
      </c>
      <c r="O1291" s="312"/>
      <c r="P1291" s="312"/>
      <c r="Q1291" s="312"/>
      <c r="R1291" s="335">
        <f t="shared" si="1182"/>
        <v>395027</v>
      </c>
      <c r="S1291" s="312"/>
      <c r="T1291" s="312"/>
      <c r="U1291" s="312"/>
      <c r="V1291" s="312"/>
      <c r="W1291" s="312"/>
      <c r="X1291" s="312"/>
      <c r="Y1291" s="312"/>
      <c r="Z1291" s="312"/>
      <c r="AA1291" s="312">
        <f t="shared" si="1247"/>
        <v>0</v>
      </c>
      <c r="AB1291" s="312">
        <f t="shared" si="1185"/>
        <v>395027</v>
      </c>
      <c r="AC1291" s="267">
        <f t="shared" si="1186"/>
        <v>0.39502700000000002</v>
      </c>
    </row>
    <row r="1292" spans="1:29" s="82" customFormat="1" ht="20.25" thickBot="1" x14ac:dyDescent="0.25">
      <c r="A1292" s="399">
        <v>1</v>
      </c>
      <c r="B1292" s="454" t="s">
        <v>26</v>
      </c>
      <c r="C1292" s="455"/>
      <c r="D1292" s="336">
        <f>+D1235</f>
        <v>522208495081</v>
      </c>
      <c r="E1292" s="395">
        <f t="shared" ref="E1292:AB1292" si="1269">+E1235</f>
        <v>0</v>
      </c>
      <c r="F1292" s="336">
        <f t="shared" si="1269"/>
        <v>0</v>
      </c>
      <c r="G1292" s="336">
        <f t="shared" si="1269"/>
        <v>0</v>
      </c>
      <c r="H1292" s="336">
        <f t="shared" si="1269"/>
        <v>0</v>
      </c>
      <c r="I1292" s="336">
        <f t="shared" si="1269"/>
        <v>0</v>
      </c>
      <c r="J1292" s="336">
        <f t="shared" si="1269"/>
        <v>0</v>
      </c>
      <c r="K1292" s="336">
        <f t="shared" si="1269"/>
        <v>522208495081</v>
      </c>
      <c r="L1292" s="336">
        <f t="shared" si="1269"/>
        <v>37773099177.309998</v>
      </c>
      <c r="M1292" s="336">
        <f t="shared" si="1269"/>
        <v>33443485307.389999</v>
      </c>
      <c r="N1292" s="336">
        <f t="shared" si="1269"/>
        <v>43885047325</v>
      </c>
      <c r="O1292" s="336">
        <f t="shared" si="1269"/>
        <v>0</v>
      </c>
      <c r="P1292" s="336">
        <f t="shared" si="1269"/>
        <v>0</v>
      </c>
      <c r="Q1292" s="336">
        <f t="shared" si="1269"/>
        <v>0</v>
      </c>
      <c r="R1292" s="336">
        <f t="shared" si="1269"/>
        <v>115101631809.7</v>
      </c>
      <c r="S1292" s="336">
        <f t="shared" si="1269"/>
        <v>0</v>
      </c>
      <c r="T1292" s="336">
        <f t="shared" si="1269"/>
        <v>0</v>
      </c>
      <c r="U1292" s="336">
        <f t="shared" si="1269"/>
        <v>0</v>
      </c>
      <c r="V1292" s="336">
        <f t="shared" si="1269"/>
        <v>0</v>
      </c>
      <c r="W1292" s="336">
        <f t="shared" si="1269"/>
        <v>0</v>
      </c>
      <c r="X1292" s="336">
        <f t="shared" si="1269"/>
        <v>0</v>
      </c>
      <c r="Y1292" s="336">
        <f t="shared" si="1269"/>
        <v>0</v>
      </c>
      <c r="Z1292" s="336">
        <f t="shared" si="1269"/>
        <v>0</v>
      </c>
      <c r="AA1292" s="336">
        <f t="shared" si="1269"/>
        <v>0</v>
      </c>
      <c r="AB1292" s="336">
        <f t="shared" si="1269"/>
        <v>115101631809.7</v>
      </c>
      <c r="AC1292" s="266">
        <f t="shared" si="1186"/>
        <v>0.220413173845145</v>
      </c>
    </row>
    <row r="1293" spans="1:29" ht="20.25" thickBot="1" x14ac:dyDescent="0.25">
      <c r="A1293" s="166">
        <v>1</v>
      </c>
      <c r="B1293" s="435" t="s">
        <v>49</v>
      </c>
      <c r="C1293" s="436"/>
      <c r="D1293" s="337">
        <f>+D694+D1193+D1292+D1227</f>
        <v>1247384580885.1699</v>
      </c>
      <c r="E1293" s="337">
        <f>+E694+E1193+E1292+E1227</f>
        <v>244988492445.95004</v>
      </c>
      <c r="F1293" s="337">
        <f t="shared" ref="F1293:AB1293" si="1270">+F694+F1193+F1292+F1227</f>
        <v>0</v>
      </c>
      <c r="G1293" s="337">
        <f t="shared" si="1270"/>
        <v>0</v>
      </c>
      <c r="H1293" s="337">
        <f t="shared" si="1270"/>
        <v>0</v>
      </c>
      <c r="I1293" s="337">
        <f t="shared" si="1270"/>
        <v>0</v>
      </c>
      <c r="J1293" s="337">
        <f t="shared" si="1270"/>
        <v>0</v>
      </c>
      <c r="K1293" s="337">
        <f>+K694+K1193+K1292+K1227</f>
        <v>1492373073331.1201</v>
      </c>
      <c r="L1293" s="337">
        <f t="shared" si="1270"/>
        <v>99248804284.12999</v>
      </c>
      <c r="M1293" s="337">
        <f t="shared" si="1270"/>
        <v>97344905555.979996</v>
      </c>
      <c r="N1293" s="337">
        <f t="shared" si="1270"/>
        <v>96869653895.729996</v>
      </c>
      <c r="O1293" s="337">
        <f t="shared" si="1270"/>
        <v>0</v>
      </c>
      <c r="P1293" s="337">
        <f t="shared" si="1270"/>
        <v>0</v>
      </c>
      <c r="Q1293" s="337">
        <f t="shared" si="1270"/>
        <v>0</v>
      </c>
      <c r="R1293" s="337">
        <f t="shared" si="1270"/>
        <v>293463363735.83997</v>
      </c>
      <c r="S1293" s="337">
        <f t="shared" si="1270"/>
        <v>0</v>
      </c>
      <c r="T1293" s="337">
        <f t="shared" si="1270"/>
        <v>0</v>
      </c>
      <c r="U1293" s="337">
        <f t="shared" si="1270"/>
        <v>0</v>
      </c>
      <c r="V1293" s="337">
        <f t="shared" si="1270"/>
        <v>0</v>
      </c>
      <c r="W1293" s="337">
        <f t="shared" si="1270"/>
        <v>0</v>
      </c>
      <c r="X1293" s="337">
        <f t="shared" si="1270"/>
        <v>0</v>
      </c>
      <c r="Y1293" s="337">
        <f t="shared" si="1270"/>
        <v>0</v>
      </c>
      <c r="Z1293" s="337">
        <f t="shared" si="1270"/>
        <v>0</v>
      </c>
      <c r="AA1293" s="337">
        <f t="shared" si="1270"/>
        <v>0</v>
      </c>
      <c r="AB1293" s="337">
        <f t="shared" si="1270"/>
        <v>293463363735.83997</v>
      </c>
      <c r="AC1293" s="119">
        <f>AB1293/K1293</f>
        <v>0.19664209236957186</v>
      </c>
    </row>
    <row r="1294" spans="1:29" x14ac:dyDescent="0.2">
      <c r="A1294" s="166">
        <v>1</v>
      </c>
      <c r="B1294" s="437" t="s">
        <v>1893</v>
      </c>
      <c r="C1294" s="438"/>
      <c r="D1294" s="438"/>
      <c r="E1294" s="438"/>
      <c r="F1294" s="438"/>
      <c r="G1294" s="438"/>
      <c r="H1294" s="438"/>
      <c r="I1294" s="438"/>
      <c r="J1294" s="438"/>
      <c r="K1294" s="438"/>
      <c r="L1294" s="438"/>
      <c r="M1294" s="438"/>
      <c r="N1294" s="438"/>
      <c r="O1294" s="438"/>
      <c r="P1294" s="438"/>
      <c r="Q1294" s="438"/>
      <c r="R1294" s="438"/>
      <c r="S1294" s="438"/>
      <c r="T1294" s="438"/>
      <c r="U1294" s="438"/>
      <c r="V1294" s="438"/>
      <c r="W1294" s="438"/>
      <c r="X1294" s="438"/>
      <c r="Y1294" s="438"/>
      <c r="Z1294" s="438"/>
      <c r="AA1294" s="438"/>
      <c r="AB1294" s="438"/>
      <c r="AC1294" s="438"/>
    </row>
    <row r="1295" spans="1:29" x14ac:dyDescent="0.2">
      <c r="A1295" s="166">
        <v>1</v>
      </c>
      <c r="C1295" s="46"/>
      <c r="D1295" s="338"/>
      <c r="E1295" s="396"/>
      <c r="F1295" s="338"/>
      <c r="G1295" s="339"/>
      <c r="H1295" s="339"/>
      <c r="I1295" s="339"/>
      <c r="J1295" s="339"/>
      <c r="K1295" s="300"/>
      <c r="L1295" s="339"/>
      <c r="M1295" s="339"/>
      <c r="N1295" s="339"/>
      <c r="O1295" s="339"/>
      <c r="P1295" s="339"/>
      <c r="Q1295" s="339"/>
      <c r="R1295" s="339"/>
      <c r="S1295" s="339"/>
      <c r="T1295" s="339"/>
      <c r="U1295" s="339"/>
      <c r="V1295" s="339"/>
      <c r="W1295" s="339"/>
      <c r="X1295" s="339"/>
      <c r="Y1295" s="339"/>
      <c r="Z1295" s="339"/>
      <c r="AA1295" s="339"/>
      <c r="AB1295" s="339"/>
      <c r="AC1295" s="43"/>
    </row>
    <row r="1296" spans="1:29" x14ac:dyDescent="0.2">
      <c r="A1296" s="166">
        <v>1</v>
      </c>
      <c r="C1296" s="46"/>
      <c r="D1296" s="338"/>
      <c r="E1296" s="338"/>
      <c r="F1296" s="338"/>
      <c r="G1296" s="338"/>
      <c r="H1296" s="338"/>
      <c r="I1296" s="338"/>
      <c r="J1296" s="338"/>
      <c r="K1296" s="338"/>
      <c r="L1296" s="339"/>
      <c r="M1296" s="339"/>
      <c r="N1296" s="339"/>
      <c r="O1296" s="339"/>
      <c r="P1296" s="339"/>
      <c r="Q1296" s="339"/>
      <c r="R1296" s="339"/>
      <c r="S1296" s="339"/>
      <c r="T1296" s="339"/>
      <c r="U1296" s="339"/>
      <c r="V1296" s="339"/>
      <c r="W1296" s="339"/>
      <c r="X1296" s="339"/>
      <c r="Y1296" s="339"/>
      <c r="Z1296" s="339"/>
      <c r="AA1296" s="339"/>
      <c r="AB1296" s="339"/>
      <c r="AC1296" s="43"/>
    </row>
    <row r="1297" spans="1:29" ht="15" customHeight="1" x14ac:dyDescent="0.2">
      <c r="A1297" s="166">
        <v>1</v>
      </c>
      <c r="B1297" s="447" t="s">
        <v>54</v>
      </c>
      <c r="C1297" s="447"/>
      <c r="D1297" s="447"/>
      <c r="E1297" s="447"/>
      <c r="F1297" s="447"/>
      <c r="G1297" s="447"/>
      <c r="H1297" s="447"/>
      <c r="I1297" s="447"/>
      <c r="J1297" s="447"/>
      <c r="K1297" s="447"/>
      <c r="L1297" s="447"/>
      <c r="M1297" s="447"/>
      <c r="N1297" s="447"/>
      <c r="O1297" s="447"/>
      <c r="P1297" s="447"/>
      <c r="Q1297" s="447"/>
      <c r="R1297" s="447"/>
      <c r="S1297" s="447"/>
      <c r="T1297" s="447"/>
      <c r="U1297" s="447"/>
      <c r="V1297" s="447"/>
      <c r="W1297" s="447"/>
      <c r="X1297" s="447"/>
      <c r="Y1297" s="447"/>
      <c r="Z1297" s="447"/>
      <c r="AA1297" s="447"/>
      <c r="AB1297" s="447"/>
      <c r="AC1297" s="447"/>
    </row>
    <row r="1298" spans="1:29" ht="15" customHeight="1" x14ac:dyDescent="0.2">
      <c r="A1298" s="166">
        <v>1</v>
      </c>
      <c r="B1298" s="448" t="s">
        <v>89</v>
      </c>
      <c r="C1298" s="448"/>
      <c r="D1298" s="448"/>
      <c r="E1298" s="448"/>
      <c r="F1298" s="448"/>
      <c r="G1298" s="448"/>
      <c r="H1298" s="448"/>
      <c r="I1298" s="448"/>
      <c r="J1298" s="448"/>
      <c r="K1298" s="448"/>
      <c r="L1298" s="448"/>
      <c r="M1298" s="448"/>
      <c r="N1298" s="448"/>
      <c r="O1298" s="448"/>
      <c r="P1298" s="448"/>
      <c r="Q1298" s="448"/>
      <c r="R1298" s="448"/>
      <c r="S1298" s="448"/>
      <c r="T1298" s="448"/>
      <c r="U1298" s="448"/>
      <c r="V1298" s="448"/>
      <c r="W1298" s="448"/>
      <c r="X1298" s="448"/>
      <c r="Y1298" s="448"/>
      <c r="Z1298" s="448"/>
      <c r="AA1298" s="448"/>
      <c r="AB1298" s="448"/>
      <c r="AC1298" s="448"/>
    </row>
    <row r="1300" spans="1:29" x14ac:dyDescent="0.2">
      <c r="E1300" s="397"/>
      <c r="F1300" s="298"/>
      <c r="G1300" s="298"/>
      <c r="H1300" s="298"/>
    </row>
    <row r="1301" spans="1:29" x14ac:dyDescent="0.2">
      <c r="E1301" s="397"/>
      <c r="F1301" s="298"/>
      <c r="G1301" s="298"/>
      <c r="H1301" s="298"/>
      <c r="K1301" s="152"/>
    </row>
    <row r="1308" spans="1:29" x14ac:dyDescent="0.2">
      <c r="G1308" s="340"/>
      <c r="H1308" s="341"/>
    </row>
  </sheetData>
  <autoFilter ref="A8:AC1298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2">
    <mergeCell ref="B1297:AC1297"/>
    <mergeCell ref="B1298:AC1298"/>
    <mergeCell ref="AC9:AC10"/>
    <mergeCell ref="B694:C694"/>
    <mergeCell ref="C696:D696"/>
    <mergeCell ref="B1193:C1193"/>
    <mergeCell ref="B1234:C1234"/>
    <mergeCell ref="B1292:C1292"/>
    <mergeCell ref="W9:W10"/>
    <mergeCell ref="X9:X10"/>
    <mergeCell ref="Y9:Y10"/>
    <mergeCell ref="Z9:Z10"/>
    <mergeCell ref="AA9:AA10"/>
    <mergeCell ref="AB9:AB10"/>
    <mergeCell ref="S9:S10"/>
    <mergeCell ref="T9:T10"/>
    <mergeCell ref="B1293:C1293"/>
    <mergeCell ref="B1294:AC1294"/>
    <mergeCell ref="N9:N10"/>
    <mergeCell ref="O9:O10"/>
    <mergeCell ref="P9:P10"/>
    <mergeCell ref="Q9:Q10"/>
    <mergeCell ref="R9:R10"/>
    <mergeCell ref="B1230:C1230"/>
    <mergeCell ref="B1232:C1232"/>
    <mergeCell ref="B1195:C1195"/>
    <mergeCell ref="B1227:C1227"/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V9:V10"/>
    <mergeCell ref="K9:K10"/>
    <mergeCell ref="L9:L10"/>
    <mergeCell ref="M9:M10"/>
    <mergeCell ref="U9:U10"/>
  </mergeCells>
  <printOptions gridLines="1"/>
  <pageMargins left="1.2598425196850394" right="0" top="0.39370078740157483" bottom="0.6692913385826772" header="0.31496062992125984" footer="0.39370078740157483"/>
  <pageSetup paperSize="5" scale="61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MARZO  2018  -  ELABORO: JOSE LUNA D
                                       FUENTE: CONTABILIDAD &amp;C&amp;P</oddFooter>
  </headerFooter>
  <ignoredErrors>
    <ignoredError sqref="R66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V1292"/>
  <sheetViews>
    <sheetView topLeftCell="A10" zoomScaleNormal="100" workbookViewId="0">
      <pane xSplit="2" ySplit="1" topLeftCell="C1155" activePane="bottomRight" state="frozen"/>
      <selection activeCell="A10" sqref="A10"/>
      <selection pane="topRight" activeCell="C10" sqref="C10"/>
      <selection pane="bottomLeft" activeCell="A11" sqref="A11"/>
      <selection pane="bottomRight" activeCell="E1216" sqref="E1216:E1218"/>
    </sheetView>
  </sheetViews>
  <sheetFormatPr baseColWidth="10" defaultColWidth="11.42578125" defaultRowHeight="12.75" x14ac:dyDescent="0.2"/>
  <cols>
    <col min="1" max="1" width="27.42578125" style="186" customWidth="1"/>
    <col min="2" max="2" width="37" style="184" bestFit="1" customWidth="1"/>
    <col min="3" max="3" width="19.42578125" style="52" bestFit="1" customWidth="1"/>
    <col min="4" max="4" width="23.5703125" style="52" customWidth="1"/>
    <col min="5" max="5" width="22.28515625" style="52" bestFit="1" customWidth="1"/>
    <col min="6" max="8" width="20.85546875" style="52" bestFit="1" customWidth="1"/>
    <col min="9" max="9" width="22.28515625" style="52" bestFit="1" customWidth="1"/>
    <col min="10" max="11" width="20.85546875" style="52" bestFit="1" customWidth="1"/>
    <col min="12" max="12" width="18.28515625" style="52" bestFit="1" customWidth="1"/>
    <col min="13" max="13" width="17.42578125" style="52" bestFit="1" customWidth="1"/>
    <col min="14" max="14" width="19.42578125" style="52" bestFit="1" customWidth="1"/>
    <col min="15" max="15" width="21.85546875" style="52" bestFit="1" customWidth="1"/>
    <col min="16" max="16" width="26" style="185" customWidth="1"/>
    <col min="17" max="74" width="3.28515625" style="185" customWidth="1"/>
    <col min="75" max="16384" width="11.42578125" style="184"/>
  </cols>
  <sheetData>
    <row r="1" spans="1:74" x14ac:dyDescent="0.2">
      <c r="A1" s="183"/>
    </row>
    <row r="4" spans="1:74" x14ac:dyDescent="0.2">
      <c r="B4" s="187"/>
    </row>
    <row r="5" spans="1:74" x14ac:dyDescent="0.2">
      <c r="B5" s="187"/>
    </row>
    <row r="6" spans="1:74" x14ac:dyDescent="0.2">
      <c r="B6" s="187"/>
    </row>
    <row r="9" spans="1:74" ht="13.5" thickBot="1" x14ac:dyDescent="0.25"/>
    <row r="10" spans="1:74" s="192" customFormat="1" ht="13.5" thickBot="1" x14ac:dyDescent="0.25">
      <c r="A10" s="188" t="s">
        <v>41</v>
      </c>
      <c r="B10" s="189" t="s">
        <v>0</v>
      </c>
      <c r="C10" s="133" t="s">
        <v>5</v>
      </c>
      <c r="D10" s="133" t="s">
        <v>6</v>
      </c>
      <c r="E10" s="133" t="s">
        <v>7</v>
      </c>
      <c r="F10" s="133" t="s">
        <v>8</v>
      </c>
      <c r="G10" s="133" t="s">
        <v>9</v>
      </c>
      <c r="H10" s="133" t="s">
        <v>10</v>
      </c>
      <c r="I10" s="133" t="s">
        <v>12</v>
      </c>
      <c r="J10" s="133" t="s">
        <v>13</v>
      </c>
      <c r="K10" s="133" t="s">
        <v>14</v>
      </c>
      <c r="L10" s="133" t="s">
        <v>15</v>
      </c>
      <c r="M10" s="133" t="s">
        <v>16</v>
      </c>
      <c r="N10" s="133" t="s">
        <v>17</v>
      </c>
      <c r="O10" s="190" t="s">
        <v>18</v>
      </c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</row>
    <row r="11" spans="1:74" s="187" customFormat="1" x14ac:dyDescent="0.2">
      <c r="A11" s="193" t="s">
        <v>186</v>
      </c>
      <c r="B11" s="194" t="s">
        <v>187</v>
      </c>
      <c r="C11" s="181">
        <f>+C12+C256</f>
        <v>0</v>
      </c>
      <c r="D11" s="181">
        <f t="shared" ref="D11:N11" si="0">+D12+D256</f>
        <v>184933317490.52005</v>
      </c>
      <c r="E11" s="181">
        <f t="shared" si="0"/>
        <v>0</v>
      </c>
      <c r="F11" s="181">
        <f t="shared" si="0"/>
        <v>0</v>
      </c>
      <c r="G11" s="181">
        <f t="shared" si="0"/>
        <v>0</v>
      </c>
      <c r="H11" s="181">
        <f t="shared" si="0"/>
        <v>0</v>
      </c>
      <c r="I11" s="181">
        <f t="shared" si="0"/>
        <v>0</v>
      </c>
      <c r="J11" s="181">
        <f t="shared" si="0"/>
        <v>0</v>
      </c>
      <c r="K11" s="181">
        <f t="shared" si="0"/>
        <v>0</v>
      </c>
      <c r="L11" s="181">
        <f t="shared" si="0"/>
        <v>0</v>
      </c>
      <c r="M11" s="181">
        <f t="shared" si="0"/>
        <v>0</v>
      </c>
      <c r="N11" s="181">
        <f t="shared" si="0"/>
        <v>0</v>
      </c>
      <c r="O11" s="180">
        <f>SUM(C11:N11)</f>
        <v>184933317490.52005</v>
      </c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195"/>
      <c r="AZ11" s="195"/>
      <c r="BA11" s="195"/>
      <c r="BB11" s="195"/>
      <c r="BC11" s="195"/>
      <c r="BD11" s="195"/>
      <c r="BE11" s="195"/>
      <c r="BF11" s="195"/>
      <c r="BG11" s="195"/>
      <c r="BH11" s="195"/>
      <c r="BI11" s="195"/>
      <c r="BJ11" s="195"/>
      <c r="BK11" s="195"/>
      <c r="BL11" s="195"/>
      <c r="BM11" s="195"/>
      <c r="BN11" s="195"/>
      <c r="BO11" s="195"/>
      <c r="BP11" s="195"/>
      <c r="BQ11" s="195"/>
      <c r="BR11" s="195"/>
      <c r="BS11" s="195"/>
      <c r="BT11" s="195"/>
      <c r="BU11" s="195"/>
      <c r="BV11" s="195"/>
    </row>
    <row r="12" spans="1:74" s="187" customFormat="1" x14ac:dyDescent="0.2">
      <c r="A12" s="196" t="s">
        <v>188</v>
      </c>
      <c r="B12" s="197" t="s">
        <v>91</v>
      </c>
      <c r="C12" s="122">
        <f>+C13+C163</f>
        <v>0</v>
      </c>
      <c r="D12" s="122">
        <f t="shared" ref="D12:N12" si="1">+D13+D163</f>
        <v>0</v>
      </c>
      <c r="E12" s="122">
        <f t="shared" si="1"/>
        <v>0</v>
      </c>
      <c r="F12" s="122">
        <f t="shared" si="1"/>
        <v>0</v>
      </c>
      <c r="G12" s="122">
        <f t="shared" si="1"/>
        <v>0</v>
      </c>
      <c r="H12" s="122">
        <f t="shared" si="1"/>
        <v>0</v>
      </c>
      <c r="I12" s="122">
        <f t="shared" si="1"/>
        <v>0</v>
      </c>
      <c r="J12" s="122">
        <f t="shared" si="1"/>
        <v>0</v>
      </c>
      <c r="K12" s="122">
        <f t="shared" si="1"/>
        <v>0</v>
      </c>
      <c r="L12" s="122">
        <f t="shared" si="1"/>
        <v>0</v>
      </c>
      <c r="M12" s="122">
        <f t="shared" si="1"/>
        <v>0</v>
      </c>
      <c r="N12" s="122">
        <f t="shared" si="1"/>
        <v>0</v>
      </c>
      <c r="O12" s="136">
        <f t="shared" ref="O12:O75" si="2">SUM(C12:N12)</f>
        <v>0</v>
      </c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  <c r="BM12" s="195"/>
      <c r="BN12" s="195"/>
      <c r="BO12" s="195"/>
      <c r="BP12" s="195"/>
      <c r="BQ12" s="195"/>
      <c r="BR12" s="195"/>
      <c r="BS12" s="195"/>
      <c r="BT12" s="195"/>
      <c r="BU12" s="195"/>
      <c r="BV12" s="195"/>
    </row>
    <row r="13" spans="1:74" s="131" customFormat="1" x14ac:dyDescent="0.2">
      <c r="A13" s="196" t="s">
        <v>189</v>
      </c>
      <c r="B13" s="197" t="s">
        <v>386</v>
      </c>
      <c r="C13" s="122">
        <f>+C14+C26+C59+C74+C92+C107+C114+C121+C156</f>
        <v>0</v>
      </c>
      <c r="D13" s="122">
        <f t="shared" ref="D13:N13" si="3">+D14+D26+D59+D74+D92+D107+D114+D121+D156</f>
        <v>0</v>
      </c>
      <c r="E13" s="122">
        <f t="shared" si="3"/>
        <v>0</v>
      </c>
      <c r="F13" s="122">
        <f t="shared" si="3"/>
        <v>0</v>
      </c>
      <c r="G13" s="122">
        <f t="shared" si="3"/>
        <v>0</v>
      </c>
      <c r="H13" s="122">
        <f t="shared" si="3"/>
        <v>0</v>
      </c>
      <c r="I13" s="122">
        <f t="shared" si="3"/>
        <v>0</v>
      </c>
      <c r="J13" s="122">
        <f t="shared" si="3"/>
        <v>0</v>
      </c>
      <c r="K13" s="122">
        <f t="shared" si="3"/>
        <v>0</v>
      </c>
      <c r="L13" s="122">
        <f t="shared" si="3"/>
        <v>0</v>
      </c>
      <c r="M13" s="122">
        <f t="shared" si="3"/>
        <v>0</v>
      </c>
      <c r="N13" s="122">
        <f t="shared" si="3"/>
        <v>0</v>
      </c>
      <c r="O13" s="136">
        <f t="shared" si="2"/>
        <v>0</v>
      </c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</row>
    <row r="14" spans="1:74" s="131" customFormat="1" x14ac:dyDescent="0.2">
      <c r="A14" s="196" t="s">
        <v>387</v>
      </c>
      <c r="B14" s="198" t="s">
        <v>907</v>
      </c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36">
        <f t="shared" si="2"/>
        <v>0</v>
      </c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</row>
    <row r="15" spans="1:74" s="131" customFormat="1" ht="25.5" x14ac:dyDescent="0.2">
      <c r="A15" s="196" t="s">
        <v>388</v>
      </c>
      <c r="B15" s="198" t="s">
        <v>389</v>
      </c>
      <c r="C15" s="122">
        <f t="shared" ref="C15:N15" si="4">+C16</f>
        <v>0</v>
      </c>
      <c r="D15" s="122">
        <f t="shared" si="4"/>
        <v>0</v>
      </c>
      <c r="E15" s="122">
        <f t="shared" si="4"/>
        <v>0</v>
      </c>
      <c r="F15" s="122">
        <f t="shared" si="4"/>
        <v>0</v>
      </c>
      <c r="G15" s="122">
        <f t="shared" si="4"/>
        <v>0</v>
      </c>
      <c r="H15" s="122">
        <f t="shared" si="4"/>
        <v>0</v>
      </c>
      <c r="I15" s="122">
        <f t="shared" si="4"/>
        <v>0</v>
      </c>
      <c r="J15" s="122">
        <f t="shared" si="4"/>
        <v>0</v>
      </c>
      <c r="K15" s="122">
        <f t="shared" si="4"/>
        <v>0</v>
      </c>
      <c r="L15" s="122">
        <f t="shared" si="4"/>
        <v>0</v>
      </c>
      <c r="M15" s="122">
        <f t="shared" si="4"/>
        <v>0</v>
      </c>
      <c r="N15" s="122">
        <f t="shared" si="4"/>
        <v>0</v>
      </c>
      <c r="O15" s="136">
        <f t="shared" si="2"/>
        <v>0</v>
      </c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</row>
    <row r="16" spans="1:74" s="201" customFormat="1" ht="25.5" x14ac:dyDescent="0.2">
      <c r="A16" s="199" t="s">
        <v>390</v>
      </c>
      <c r="B16" s="134" t="s">
        <v>391</v>
      </c>
      <c r="C16" s="123">
        <f>+C14*69.7845456%</f>
        <v>0</v>
      </c>
      <c r="D16" s="123">
        <f t="shared" ref="D16:N16" si="5">+D14*69.7845456%</f>
        <v>0</v>
      </c>
      <c r="E16" s="123">
        <f t="shared" si="5"/>
        <v>0</v>
      </c>
      <c r="F16" s="123">
        <f t="shared" si="5"/>
        <v>0</v>
      </c>
      <c r="G16" s="123">
        <f t="shared" si="5"/>
        <v>0</v>
      </c>
      <c r="H16" s="123">
        <f t="shared" si="5"/>
        <v>0</v>
      </c>
      <c r="I16" s="123">
        <f t="shared" si="5"/>
        <v>0</v>
      </c>
      <c r="J16" s="123">
        <f t="shared" si="5"/>
        <v>0</v>
      </c>
      <c r="K16" s="123">
        <f t="shared" si="5"/>
        <v>0</v>
      </c>
      <c r="L16" s="123">
        <f t="shared" si="5"/>
        <v>0</v>
      </c>
      <c r="M16" s="123">
        <f t="shared" si="5"/>
        <v>0</v>
      </c>
      <c r="N16" s="123">
        <f t="shared" si="5"/>
        <v>0</v>
      </c>
      <c r="O16" s="136">
        <f t="shared" si="2"/>
        <v>0</v>
      </c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</row>
    <row r="17" spans="1:74" s="131" customFormat="1" ht="25.5" x14ac:dyDescent="0.2">
      <c r="A17" s="196" t="s">
        <v>392</v>
      </c>
      <c r="B17" s="202" t="s">
        <v>393</v>
      </c>
      <c r="C17" s="122">
        <f t="shared" ref="C17:N17" si="6">+C18</f>
        <v>0</v>
      </c>
      <c r="D17" s="122">
        <f t="shared" si="6"/>
        <v>0</v>
      </c>
      <c r="E17" s="122">
        <f t="shared" si="6"/>
        <v>0</v>
      </c>
      <c r="F17" s="122">
        <f t="shared" si="6"/>
        <v>0</v>
      </c>
      <c r="G17" s="122">
        <f t="shared" si="6"/>
        <v>0</v>
      </c>
      <c r="H17" s="122">
        <f t="shared" si="6"/>
        <v>0</v>
      </c>
      <c r="I17" s="122">
        <f t="shared" si="6"/>
        <v>0</v>
      </c>
      <c r="J17" s="122">
        <f t="shared" si="6"/>
        <v>0</v>
      </c>
      <c r="K17" s="122">
        <f t="shared" si="6"/>
        <v>0</v>
      </c>
      <c r="L17" s="122">
        <f t="shared" si="6"/>
        <v>0</v>
      </c>
      <c r="M17" s="122">
        <f t="shared" si="6"/>
        <v>0</v>
      </c>
      <c r="N17" s="122">
        <f t="shared" si="6"/>
        <v>0</v>
      </c>
      <c r="O17" s="136">
        <f t="shared" si="2"/>
        <v>0</v>
      </c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</row>
    <row r="18" spans="1:74" s="131" customFormat="1" x14ac:dyDescent="0.2">
      <c r="A18" s="196" t="s">
        <v>394</v>
      </c>
      <c r="B18" s="197" t="s">
        <v>92</v>
      </c>
      <c r="C18" s="122">
        <f>SUM(C19:C21)</f>
        <v>0</v>
      </c>
      <c r="D18" s="122">
        <f t="shared" ref="D18:N18" si="7">SUM(D19:D21)</f>
        <v>0</v>
      </c>
      <c r="E18" s="122">
        <f t="shared" si="7"/>
        <v>0</v>
      </c>
      <c r="F18" s="122">
        <f t="shared" si="7"/>
        <v>0</v>
      </c>
      <c r="G18" s="122">
        <f t="shared" si="7"/>
        <v>0</v>
      </c>
      <c r="H18" s="122">
        <f t="shared" si="7"/>
        <v>0</v>
      </c>
      <c r="I18" s="122">
        <f t="shared" si="7"/>
        <v>0</v>
      </c>
      <c r="J18" s="122">
        <f t="shared" si="7"/>
        <v>0</v>
      </c>
      <c r="K18" s="122">
        <f t="shared" si="7"/>
        <v>0</v>
      </c>
      <c r="L18" s="122">
        <f t="shared" si="7"/>
        <v>0</v>
      </c>
      <c r="M18" s="122">
        <f t="shared" si="7"/>
        <v>0</v>
      </c>
      <c r="N18" s="122">
        <f t="shared" si="7"/>
        <v>0</v>
      </c>
      <c r="O18" s="136">
        <f t="shared" si="2"/>
        <v>0</v>
      </c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</row>
    <row r="19" spans="1:74" s="201" customFormat="1" x14ac:dyDescent="0.2">
      <c r="A19" s="199" t="s">
        <v>395</v>
      </c>
      <c r="B19" s="134" t="s">
        <v>396</v>
      </c>
      <c r="C19" s="123">
        <f>+C14*7.992%</f>
        <v>0</v>
      </c>
      <c r="D19" s="123">
        <f t="shared" ref="D19:N19" si="8">+D14*7.992%</f>
        <v>0</v>
      </c>
      <c r="E19" s="123">
        <f t="shared" si="8"/>
        <v>0</v>
      </c>
      <c r="F19" s="123">
        <f t="shared" si="8"/>
        <v>0</v>
      </c>
      <c r="G19" s="123">
        <f t="shared" si="8"/>
        <v>0</v>
      </c>
      <c r="H19" s="123">
        <f t="shared" si="8"/>
        <v>0</v>
      </c>
      <c r="I19" s="123">
        <f t="shared" si="8"/>
        <v>0</v>
      </c>
      <c r="J19" s="123">
        <f t="shared" si="8"/>
        <v>0</v>
      </c>
      <c r="K19" s="123">
        <f t="shared" si="8"/>
        <v>0</v>
      </c>
      <c r="L19" s="123">
        <f t="shared" si="8"/>
        <v>0</v>
      </c>
      <c r="M19" s="123">
        <f t="shared" si="8"/>
        <v>0</v>
      </c>
      <c r="N19" s="123">
        <f t="shared" si="8"/>
        <v>0</v>
      </c>
      <c r="O19" s="136">
        <f t="shared" si="2"/>
        <v>0</v>
      </c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</row>
    <row r="20" spans="1:74" s="201" customFormat="1" x14ac:dyDescent="0.2">
      <c r="A20" s="199" t="s">
        <v>397</v>
      </c>
      <c r="B20" s="203" t="s">
        <v>398</v>
      </c>
      <c r="C20" s="123">
        <f>+C14*20%</f>
        <v>0</v>
      </c>
      <c r="D20" s="123">
        <f t="shared" ref="D20:N20" si="9">+D14*20%</f>
        <v>0</v>
      </c>
      <c r="E20" s="123">
        <f t="shared" si="9"/>
        <v>0</v>
      </c>
      <c r="F20" s="123">
        <f t="shared" si="9"/>
        <v>0</v>
      </c>
      <c r="G20" s="123">
        <f t="shared" si="9"/>
        <v>0</v>
      </c>
      <c r="H20" s="123">
        <f t="shared" si="9"/>
        <v>0</v>
      </c>
      <c r="I20" s="123">
        <f t="shared" si="9"/>
        <v>0</v>
      </c>
      <c r="J20" s="123">
        <f t="shared" si="9"/>
        <v>0</v>
      </c>
      <c r="K20" s="123">
        <f t="shared" si="9"/>
        <v>0</v>
      </c>
      <c r="L20" s="123">
        <f t="shared" si="9"/>
        <v>0</v>
      </c>
      <c r="M20" s="123">
        <f t="shared" si="9"/>
        <v>0</v>
      </c>
      <c r="N20" s="123">
        <f t="shared" si="9"/>
        <v>0</v>
      </c>
      <c r="O20" s="136">
        <f t="shared" si="2"/>
        <v>0</v>
      </c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</row>
    <row r="21" spans="1:74" s="201" customFormat="1" ht="38.25" x14ac:dyDescent="0.2">
      <c r="A21" s="199" t="s">
        <v>399</v>
      </c>
      <c r="B21" s="134" t="s">
        <v>1353</v>
      </c>
      <c r="C21" s="123">
        <f>+C14*0%</f>
        <v>0</v>
      </c>
      <c r="D21" s="123">
        <f t="shared" ref="D21:N21" si="10">+D14*0%</f>
        <v>0</v>
      </c>
      <c r="E21" s="123">
        <f t="shared" si="10"/>
        <v>0</v>
      </c>
      <c r="F21" s="123">
        <f t="shared" si="10"/>
        <v>0</v>
      </c>
      <c r="G21" s="123">
        <f t="shared" si="10"/>
        <v>0</v>
      </c>
      <c r="H21" s="123">
        <f t="shared" si="10"/>
        <v>0</v>
      </c>
      <c r="I21" s="123">
        <f t="shared" si="10"/>
        <v>0</v>
      </c>
      <c r="J21" s="123">
        <f t="shared" si="10"/>
        <v>0</v>
      </c>
      <c r="K21" s="123">
        <f t="shared" si="10"/>
        <v>0</v>
      </c>
      <c r="L21" s="123">
        <f t="shared" si="10"/>
        <v>0</v>
      </c>
      <c r="M21" s="123">
        <f t="shared" si="10"/>
        <v>0</v>
      </c>
      <c r="N21" s="123">
        <f t="shared" si="10"/>
        <v>0</v>
      </c>
      <c r="O21" s="136">
        <f t="shared" si="2"/>
        <v>0</v>
      </c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</row>
    <row r="22" spans="1:74" s="131" customFormat="1" ht="25.5" x14ac:dyDescent="0.2">
      <c r="A22" s="196" t="s">
        <v>400</v>
      </c>
      <c r="B22" s="202" t="s">
        <v>401</v>
      </c>
      <c r="C22" s="122">
        <f>SUM(C23:C25)</f>
        <v>0</v>
      </c>
      <c r="D22" s="122">
        <f t="shared" ref="D22:N22" si="11">SUM(D23:D25)</f>
        <v>0</v>
      </c>
      <c r="E22" s="122">
        <f t="shared" si="11"/>
        <v>0</v>
      </c>
      <c r="F22" s="122">
        <f t="shared" si="11"/>
        <v>0</v>
      </c>
      <c r="G22" s="122">
        <f t="shared" si="11"/>
        <v>0</v>
      </c>
      <c r="H22" s="122">
        <f t="shared" si="11"/>
        <v>0</v>
      </c>
      <c r="I22" s="122">
        <f t="shared" si="11"/>
        <v>0</v>
      </c>
      <c r="J22" s="122">
        <f t="shared" si="11"/>
        <v>0</v>
      </c>
      <c r="K22" s="122">
        <f t="shared" si="11"/>
        <v>0</v>
      </c>
      <c r="L22" s="122">
        <f t="shared" si="11"/>
        <v>0</v>
      </c>
      <c r="M22" s="122">
        <f t="shared" si="11"/>
        <v>0</v>
      </c>
      <c r="N22" s="122">
        <f t="shared" si="11"/>
        <v>0</v>
      </c>
      <c r="O22" s="136">
        <f t="shared" si="2"/>
        <v>0</v>
      </c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</row>
    <row r="23" spans="1:74" s="201" customFormat="1" x14ac:dyDescent="0.2">
      <c r="A23" s="199" t="s">
        <v>402</v>
      </c>
      <c r="B23" s="134" t="s">
        <v>403</v>
      </c>
      <c r="C23" s="123">
        <f>+C14*0.08%</f>
        <v>0</v>
      </c>
      <c r="D23" s="123">
        <f t="shared" ref="D23:N23" si="12">+D14*0.08%</f>
        <v>0</v>
      </c>
      <c r="E23" s="123">
        <f t="shared" si="12"/>
        <v>0</v>
      </c>
      <c r="F23" s="123">
        <f t="shared" si="12"/>
        <v>0</v>
      </c>
      <c r="G23" s="123">
        <f t="shared" si="12"/>
        <v>0</v>
      </c>
      <c r="H23" s="123">
        <f t="shared" si="12"/>
        <v>0</v>
      </c>
      <c r="I23" s="123">
        <f t="shared" si="12"/>
        <v>0</v>
      </c>
      <c r="J23" s="123">
        <f t="shared" si="12"/>
        <v>0</v>
      </c>
      <c r="K23" s="123">
        <f t="shared" si="12"/>
        <v>0</v>
      </c>
      <c r="L23" s="123">
        <f t="shared" si="12"/>
        <v>0</v>
      </c>
      <c r="M23" s="123">
        <f t="shared" si="12"/>
        <v>0</v>
      </c>
      <c r="N23" s="123">
        <f t="shared" si="12"/>
        <v>0</v>
      </c>
      <c r="O23" s="136">
        <f t="shared" si="2"/>
        <v>0</v>
      </c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</row>
    <row r="24" spans="1:74" s="201" customFormat="1" ht="25.5" x14ac:dyDescent="0.2">
      <c r="A24" s="199" t="s">
        <v>404</v>
      </c>
      <c r="B24" s="134" t="s">
        <v>405</v>
      </c>
      <c r="C24" s="123">
        <f>+C14*1.43856%</f>
        <v>0</v>
      </c>
      <c r="D24" s="123">
        <f t="shared" ref="D24:N24" si="13">+D14*1.43856%</f>
        <v>0</v>
      </c>
      <c r="E24" s="123">
        <f t="shared" si="13"/>
        <v>0</v>
      </c>
      <c r="F24" s="123">
        <f t="shared" si="13"/>
        <v>0</v>
      </c>
      <c r="G24" s="123">
        <f t="shared" si="13"/>
        <v>0</v>
      </c>
      <c r="H24" s="123">
        <f t="shared" si="13"/>
        <v>0</v>
      </c>
      <c r="I24" s="123">
        <f t="shared" si="13"/>
        <v>0</v>
      </c>
      <c r="J24" s="123">
        <f t="shared" si="13"/>
        <v>0</v>
      </c>
      <c r="K24" s="123">
        <f t="shared" si="13"/>
        <v>0</v>
      </c>
      <c r="L24" s="123">
        <f t="shared" si="13"/>
        <v>0</v>
      </c>
      <c r="M24" s="123">
        <f t="shared" si="13"/>
        <v>0</v>
      </c>
      <c r="N24" s="123">
        <f t="shared" si="13"/>
        <v>0</v>
      </c>
      <c r="O24" s="136">
        <f t="shared" si="2"/>
        <v>0</v>
      </c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</row>
    <row r="25" spans="1:74" s="201" customFormat="1" ht="38.25" x14ac:dyDescent="0.2">
      <c r="A25" s="199" t="s">
        <v>406</v>
      </c>
      <c r="B25" s="204" t="s">
        <v>407</v>
      </c>
      <c r="C25" s="123">
        <f>+C14*0.7048944%</f>
        <v>0</v>
      </c>
      <c r="D25" s="123">
        <f t="shared" ref="D25:N25" si="14">+D14*0.7048944%</f>
        <v>0</v>
      </c>
      <c r="E25" s="123">
        <f t="shared" si="14"/>
        <v>0</v>
      </c>
      <c r="F25" s="123">
        <f t="shared" si="14"/>
        <v>0</v>
      </c>
      <c r="G25" s="123">
        <f t="shared" si="14"/>
        <v>0</v>
      </c>
      <c r="H25" s="123">
        <f t="shared" si="14"/>
        <v>0</v>
      </c>
      <c r="I25" s="123">
        <f t="shared" si="14"/>
        <v>0</v>
      </c>
      <c r="J25" s="123">
        <f t="shared" si="14"/>
        <v>0</v>
      </c>
      <c r="K25" s="123">
        <f t="shared" si="14"/>
        <v>0</v>
      </c>
      <c r="L25" s="123">
        <f t="shared" si="14"/>
        <v>0</v>
      </c>
      <c r="M25" s="123">
        <f t="shared" si="14"/>
        <v>0</v>
      </c>
      <c r="N25" s="123">
        <f t="shared" si="14"/>
        <v>0</v>
      </c>
      <c r="O25" s="136">
        <f t="shared" si="2"/>
        <v>0</v>
      </c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</row>
    <row r="26" spans="1:74" s="131" customFormat="1" ht="25.5" x14ac:dyDescent="0.2">
      <c r="A26" s="196" t="s">
        <v>201</v>
      </c>
      <c r="B26" s="197" t="s">
        <v>408</v>
      </c>
      <c r="C26" s="122">
        <f>+C27+C43</f>
        <v>0</v>
      </c>
      <c r="D26" s="122">
        <f t="shared" ref="D26:N26" si="15">+D27+D43</f>
        <v>0</v>
      </c>
      <c r="E26" s="122">
        <f t="shared" si="15"/>
        <v>0</v>
      </c>
      <c r="F26" s="122">
        <f t="shared" si="15"/>
        <v>0</v>
      </c>
      <c r="G26" s="122">
        <f t="shared" si="15"/>
        <v>0</v>
      </c>
      <c r="H26" s="122">
        <f t="shared" si="15"/>
        <v>0</v>
      </c>
      <c r="I26" s="122">
        <f t="shared" si="15"/>
        <v>0</v>
      </c>
      <c r="J26" s="122">
        <f t="shared" si="15"/>
        <v>0</v>
      </c>
      <c r="K26" s="122">
        <f t="shared" si="15"/>
        <v>0</v>
      </c>
      <c r="L26" s="122">
        <f t="shared" si="15"/>
        <v>0</v>
      </c>
      <c r="M26" s="122">
        <f t="shared" si="15"/>
        <v>0</v>
      </c>
      <c r="N26" s="122">
        <f t="shared" si="15"/>
        <v>0</v>
      </c>
      <c r="O26" s="136">
        <f t="shared" si="2"/>
        <v>0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</row>
    <row r="27" spans="1:74" s="131" customFormat="1" x14ac:dyDescent="0.2">
      <c r="A27" s="196" t="s">
        <v>203</v>
      </c>
      <c r="B27" s="197" t="s">
        <v>93</v>
      </c>
      <c r="C27" s="122">
        <f t="shared" ref="C27:N27" si="16">+C28</f>
        <v>0</v>
      </c>
      <c r="D27" s="122">
        <f t="shared" si="16"/>
        <v>0</v>
      </c>
      <c r="E27" s="122">
        <f t="shared" si="16"/>
        <v>0</v>
      </c>
      <c r="F27" s="122">
        <f t="shared" si="16"/>
        <v>0</v>
      </c>
      <c r="G27" s="122">
        <f t="shared" si="16"/>
        <v>0</v>
      </c>
      <c r="H27" s="122">
        <f t="shared" si="16"/>
        <v>0</v>
      </c>
      <c r="I27" s="122">
        <f t="shared" si="16"/>
        <v>0</v>
      </c>
      <c r="J27" s="122">
        <f t="shared" si="16"/>
        <v>0</v>
      </c>
      <c r="K27" s="122">
        <f t="shared" si="16"/>
        <v>0</v>
      </c>
      <c r="L27" s="122">
        <f t="shared" si="16"/>
        <v>0</v>
      </c>
      <c r="M27" s="122">
        <f t="shared" si="16"/>
        <v>0</v>
      </c>
      <c r="N27" s="122">
        <f t="shared" si="16"/>
        <v>0</v>
      </c>
      <c r="O27" s="136">
        <f t="shared" si="2"/>
        <v>0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</row>
    <row r="28" spans="1:74" s="131" customFormat="1" ht="25.5" x14ac:dyDescent="0.2">
      <c r="A28" s="196" t="s">
        <v>409</v>
      </c>
      <c r="B28" s="197" t="s">
        <v>410</v>
      </c>
      <c r="C28" s="122">
        <f>+C29+C36</f>
        <v>0</v>
      </c>
      <c r="D28" s="122">
        <f t="shared" ref="D28:N28" si="17">+D29+D36</f>
        <v>0</v>
      </c>
      <c r="E28" s="122">
        <f t="shared" si="17"/>
        <v>0</v>
      </c>
      <c r="F28" s="122">
        <f t="shared" si="17"/>
        <v>0</v>
      </c>
      <c r="G28" s="122">
        <f t="shared" si="17"/>
        <v>0</v>
      </c>
      <c r="H28" s="122">
        <f t="shared" si="17"/>
        <v>0</v>
      </c>
      <c r="I28" s="122">
        <f t="shared" si="17"/>
        <v>0</v>
      </c>
      <c r="J28" s="122">
        <f t="shared" si="17"/>
        <v>0</v>
      </c>
      <c r="K28" s="122">
        <f t="shared" si="17"/>
        <v>0</v>
      </c>
      <c r="L28" s="122">
        <f t="shared" si="17"/>
        <v>0</v>
      </c>
      <c r="M28" s="122">
        <f t="shared" si="17"/>
        <v>0</v>
      </c>
      <c r="N28" s="122">
        <f t="shared" si="17"/>
        <v>0</v>
      </c>
      <c r="O28" s="136">
        <f t="shared" si="2"/>
        <v>0</v>
      </c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</row>
    <row r="29" spans="1:74" s="131" customFormat="1" ht="38.25" x14ac:dyDescent="0.2">
      <c r="A29" s="196" t="s">
        <v>411</v>
      </c>
      <c r="B29" s="202" t="s">
        <v>412</v>
      </c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36">
        <f t="shared" si="2"/>
        <v>0</v>
      </c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</row>
    <row r="30" spans="1:74" s="201" customFormat="1" ht="38.25" x14ac:dyDescent="0.2">
      <c r="A30" s="199" t="s">
        <v>413</v>
      </c>
      <c r="B30" s="204" t="s">
        <v>414</v>
      </c>
      <c r="C30" s="123">
        <f>+C29*87.230682%</f>
        <v>0</v>
      </c>
      <c r="D30" s="123">
        <f t="shared" ref="D30:N30" si="18">+D29*87.230682%</f>
        <v>0</v>
      </c>
      <c r="E30" s="123">
        <f t="shared" si="18"/>
        <v>0</v>
      </c>
      <c r="F30" s="123">
        <f t="shared" si="18"/>
        <v>0</v>
      </c>
      <c r="G30" s="123">
        <f t="shared" si="18"/>
        <v>0</v>
      </c>
      <c r="H30" s="123">
        <f t="shared" si="18"/>
        <v>0</v>
      </c>
      <c r="I30" s="123">
        <f t="shared" si="18"/>
        <v>0</v>
      </c>
      <c r="J30" s="123">
        <f t="shared" si="18"/>
        <v>0</v>
      </c>
      <c r="K30" s="123">
        <f t="shared" si="18"/>
        <v>0</v>
      </c>
      <c r="L30" s="123">
        <f t="shared" si="18"/>
        <v>0</v>
      </c>
      <c r="M30" s="123">
        <f t="shared" si="18"/>
        <v>0</v>
      </c>
      <c r="N30" s="123">
        <f t="shared" si="18"/>
        <v>0</v>
      </c>
      <c r="O30" s="136">
        <f t="shared" si="2"/>
        <v>0</v>
      </c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</row>
    <row r="31" spans="1:74" s="201" customFormat="1" ht="25.5" x14ac:dyDescent="0.2">
      <c r="A31" s="199" t="s">
        <v>415</v>
      </c>
      <c r="B31" s="204" t="s">
        <v>416</v>
      </c>
      <c r="C31" s="123">
        <f>+C29*0.1%</f>
        <v>0</v>
      </c>
      <c r="D31" s="123">
        <f t="shared" ref="D31:N31" si="19">+D29*0.1%</f>
        <v>0</v>
      </c>
      <c r="E31" s="123">
        <f t="shared" si="19"/>
        <v>0</v>
      </c>
      <c r="F31" s="123">
        <f t="shared" si="19"/>
        <v>0</v>
      </c>
      <c r="G31" s="123">
        <f t="shared" si="19"/>
        <v>0</v>
      </c>
      <c r="H31" s="123">
        <f t="shared" si="19"/>
        <v>0</v>
      </c>
      <c r="I31" s="123">
        <f t="shared" si="19"/>
        <v>0</v>
      </c>
      <c r="J31" s="123">
        <f t="shared" si="19"/>
        <v>0</v>
      </c>
      <c r="K31" s="123">
        <f t="shared" si="19"/>
        <v>0</v>
      </c>
      <c r="L31" s="123">
        <f t="shared" si="19"/>
        <v>0</v>
      </c>
      <c r="M31" s="123">
        <f t="shared" si="19"/>
        <v>0</v>
      </c>
      <c r="N31" s="123">
        <f t="shared" si="19"/>
        <v>0</v>
      </c>
      <c r="O31" s="136">
        <f t="shared" si="2"/>
        <v>0</v>
      </c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</row>
    <row r="32" spans="1:74" s="201" customFormat="1" ht="25.5" x14ac:dyDescent="0.2">
      <c r="A32" s="199" t="s">
        <v>417</v>
      </c>
      <c r="B32" s="204" t="s">
        <v>418</v>
      </c>
      <c r="C32" s="123">
        <f>+C29*9.99%</f>
        <v>0</v>
      </c>
      <c r="D32" s="123">
        <f t="shared" ref="D32:N32" si="20">+D29*9.99%</f>
        <v>0</v>
      </c>
      <c r="E32" s="123">
        <f t="shared" si="20"/>
        <v>0</v>
      </c>
      <c r="F32" s="123">
        <f t="shared" si="20"/>
        <v>0</v>
      </c>
      <c r="G32" s="123">
        <f t="shared" si="20"/>
        <v>0</v>
      </c>
      <c r="H32" s="123">
        <f t="shared" si="20"/>
        <v>0</v>
      </c>
      <c r="I32" s="123">
        <f t="shared" si="20"/>
        <v>0</v>
      </c>
      <c r="J32" s="123">
        <f t="shared" si="20"/>
        <v>0</v>
      </c>
      <c r="K32" s="123">
        <f t="shared" si="20"/>
        <v>0</v>
      </c>
      <c r="L32" s="123">
        <f t="shared" si="20"/>
        <v>0</v>
      </c>
      <c r="M32" s="123">
        <f t="shared" si="20"/>
        <v>0</v>
      </c>
      <c r="N32" s="123">
        <f t="shared" si="20"/>
        <v>0</v>
      </c>
      <c r="O32" s="136">
        <f t="shared" si="2"/>
        <v>0</v>
      </c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</row>
    <row r="33" spans="1:74" s="201" customFormat="1" ht="51" x14ac:dyDescent="0.2">
      <c r="A33" s="199" t="s">
        <v>419</v>
      </c>
      <c r="B33" s="204" t="s">
        <v>1354</v>
      </c>
      <c r="C33" s="123">
        <f>+C29*0%</f>
        <v>0</v>
      </c>
      <c r="D33" s="123">
        <f t="shared" ref="D33:N33" si="21">+D29*0%</f>
        <v>0</v>
      </c>
      <c r="E33" s="123">
        <f t="shared" si="21"/>
        <v>0</v>
      </c>
      <c r="F33" s="123">
        <f t="shared" si="21"/>
        <v>0</v>
      </c>
      <c r="G33" s="123">
        <f t="shared" si="21"/>
        <v>0</v>
      </c>
      <c r="H33" s="123">
        <f t="shared" si="21"/>
        <v>0</v>
      </c>
      <c r="I33" s="123">
        <f t="shared" si="21"/>
        <v>0</v>
      </c>
      <c r="J33" s="123">
        <f t="shared" si="21"/>
        <v>0</v>
      </c>
      <c r="K33" s="123">
        <f t="shared" si="21"/>
        <v>0</v>
      </c>
      <c r="L33" s="123">
        <f t="shared" si="21"/>
        <v>0</v>
      </c>
      <c r="M33" s="123">
        <f t="shared" si="21"/>
        <v>0</v>
      </c>
      <c r="N33" s="123">
        <f t="shared" si="21"/>
        <v>0</v>
      </c>
      <c r="O33" s="136">
        <f t="shared" si="2"/>
        <v>0</v>
      </c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</row>
    <row r="34" spans="1:74" s="201" customFormat="1" ht="25.5" x14ac:dyDescent="0.2">
      <c r="A34" s="199" t="s">
        <v>420</v>
      </c>
      <c r="B34" s="204" t="s">
        <v>421</v>
      </c>
      <c r="C34" s="123">
        <f>+C29*1.7982%</f>
        <v>0</v>
      </c>
      <c r="D34" s="123">
        <f t="shared" ref="D34:N34" si="22">+D29*1.7982%</f>
        <v>0</v>
      </c>
      <c r="E34" s="123">
        <f t="shared" si="22"/>
        <v>0</v>
      </c>
      <c r="F34" s="123">
        <f t="shared" si="22"/>
        <v>0</v>
      </c>
      <c r="G34" s="123">
        <f t="shared" si="22"/>
        <v>0</v>
      </c>
      <c r="H34" s="123">
        <f t="shared" si="22"/>
        <v>0</v>
      </c>
      <c r="I34" s="123">
        <f t="shared" si="22"/>
        <v>0</v>
      </c>
      <c r="J34" s="123">
        <f t="shared" si="22"/>
        <v>0</v>
      </c>
      <c r="K34" s="123">
        <f t="shared" si="22"/>
        <v>0</v>
      </c>
      <c r="L34" s="123">
        <f t="shared" si="22"/>
        <v>0</v>
      </c>
      <c r="M34" s="123">
        <f t="shared" si="22"/>
        <v>0</v>
      </c>
      <c r="N34" s="123">
        <f t="shared" si="22"/>
        <v>0</v>
      </c>
      <c r="O34" s="136">
        <f t="shared" si="2"/>
        <v>0</v>
      </c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</row>
    <row r="35" spans="1:74" s="201" customFormat="1" ht="38.25" x14ac:dyDescent="0.2">
      <c r="A35" s="199" t="s">
        <v>422</v>
      </c>
      <c r="B35" s="204" t="s">
        <v>423</v>
      </c>
      <c r="C35" s="123">
        <f>+C29*0.881118%</f>
        <v>0</v>
      </c>
      <c r="D35" s="123">
        <f t="shared" ref="D35:N35" si="23">+D29*0.881118%</f>
        <v>0</v>
      </c>
      <c r="E35" s="123">
        <f t="shared" si="23"/>
        <v>0</v>
      </c>
      <c r="F35" s="123">
        <f t="shared" si="23"/>
        <v>0</v>
      </c>
      <c r="G35" s="123">
        <f t="shared" si="23"/>
        <v>0</v>
      </c>
      <c r="H35" s="123">
        <f t="shared" si="23"/>
        <v>0</v>
      </c>
      <c r="I35" s="123">
        <f t="shared" si="23"/>
        <v>0</v>
      </c>
      <c r="J35" s="123">
        <f t="shared" si="23"/>
        <v>0</v>
      </c>
      <c r="K35" s="123">
        <f t="shared" si="23"/>
        <v>0</v>
      </c>
      <c r="L35" s="123">
        <f t="shared" si="23"/>
        <v>0</v>
      </c>
      <c r="M35" s="123">
        <f t="shared" si="23"/>
        <v>0</v>
      </c>
      <c r="N35" s="123">
        <f t="shared" si="23"/>
        <v>0</v>
      </c>
      <c r="O35" s="136">
        <f t="shared" si="2"/>
        <v>0</v>
      </c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</row>
    <row r="36" spans="1:74" s="131" customFormat="1" ht="25.5" x14ac:dyDescent="0.2">
      <c r="A36" s="196" t="s">
        <v>424</v>
      </c>
      <c r="B36" s="202" t="s">
        <v>425</v>
      </c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36">
        <f t="shared" si="2"/>
        <v>0</v>
      </c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</row>
    <row r="37" spans="1:74" s="201" customFormat="1" ht="38.25" x14ac:dyDescent="0.2">
      <c r="A37" s="196" t="s">
        <v>426</v>
      </c>
      <c r="B37" s="202" t="s">
        <v>427</v>
      </c>
      <c r="C37" s="123">
        <f>+C36*87.230682%</f>
        <v>0</v>
      </c>
      <c r="D37" s="123">
        <f t="shared" ref="D37:N37" si="24">+D36*87.230682%</f>
        <v>0</v>
      </c>
      <c r="E37" s="123">
        <f t="shared" si="24"/>
        <v>0</v>
      </c>
      <c r="F37" s="123">
        <f t="shared" si="24"/>
        <v>0</v>
      </c>
      <c r="G37" s="123">
        <f t="shared" si="24"/>
        <v>0</v>
      </c>
      <c r="H37" s="123">
        <f t="shared" si="24"/>
        <v>0</v>
      </c>
      <c r="I37" s="123">
        <f t="shared" si="24"/>
        <v>0</v>
      </c>
      <c r="J37" s="123">
        <f t="shared" si="24"/>
        <v>0</v>
      </c>
      <c r="K37" s="123">
        <f t="shared" si="24"/>
        <v>0</v>
      </c>
      <c r="L37" s="123">
        <f t="shared" si="24"/>
        <v>0</v>
      </c>
      <c r="M37" s="123">
        <f t="shared" si="24"/>
        <v>0</v>
      </c>
      <c r="N37" s="123">
        <f t="shared" si="24"/>
        <v>0</v>
      </c>
      <c r="O37" s="136">
        <f t="shared" si="2"/>
        <v>0</v>
      </c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</row>
    <row r="38" spans="1:74" s="201" customFormat="1" ht="25.5" x14ac:dyDescent="0.2">
      <c r="A38" s="196" t="s">
        <v>428</v>
      </c>
      <c r="B38" s="197" t="s">
        <v>429</v>
      </c>
      <c r="C38" s="123">
        <f>+C36*0.1%</f>
        <v>0</v>
      </c>
      <c r="D38" s="123">
        <f t="shared" ref="D38:N38" si="25">+D36*0.1%</f>
        <v>0</v>
      </c>
      <c r="E38" s="123">
        <f t="shared" si="25"/>
        <v>0</v>
      </c>
      <c r="F38" s="123">
        <f t="shared" si="25"/>
        <v>0</v>
      </c>
      <c r="G38" s="123">
        <f t="shared" si="25"/>
        <v>0</v>
      </c>
      <c r="H38" s="123">
        <f t="shared" si="25"/>
        <v>0</v>
      </c>
      <c r="I38" s="123">
        <f t="shared" si="25"/>
        <v>0</v>
      </c>
      <c r="J38" s="123">
        <f t="shared" si="25"/>
        <v>0</v>
      </c>
      <c r="K38" s="123">
        <f t="shared" si="25"/>
        <v>0</v>
      </c>
      <c r="L38" s="123">
        <f t="shared" si="25"/>
        <v>0</v>
      </c>
      <c r="M38" s="123">
        <f t="shared" si="25"/>
        <v>0</v>
      </c>
      <c r="N38" s="123">
        <f t="shared" si="25"/>
        <v>0</v>
      </c>
      <c r="O38" s="136">
        <f t="shared" si="2"/>
        <v>0</v>
      </c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</row>
    <row r="39" spans="1:74" s="201" customFormat="1" ht="25.5" x14ac:dyDescent="0.2">
      <c r="A39" s="199" t="s">
        <v>430</v>
      </c>
      <c r="B39" s="134" t="s">
        <v>431</v>
      </c>
      <c r="C39" s="123">
        <f>+C36*9.99%</f>
        <v>0</v>
      </c>
      <c r="D39" s="123">
        <f t="shared" ref="D39:N39" si="26">+D36*9.99%</f>
        <v>0</v>
      </c>
      <c r="E39" s="123">
        <f t="shared" si="26"/>
        <v>0</v>
      </c>
      <c r="F39" s="123">
        <f t="shared" si="26"/>
        <v>0</v>
      </c>
      <c r="G39" s="123">
        <f t="shared" si="26"/>
        <v>0</v>
      </c>
      <c r="H39" s="123">
        <f t="shared" si="26"/>
        <v>0</v>
      </c>
      <c r="I39" s="123">
        <f t="shared" si="26"/>
        <v>0</v>
      </c>
      <c r="J39" s="123">
        <f t="shared" si="26"/>
        <v>0</v>
      </c>
      <c r="K39" s="123">
        <f t="shared" si="26"/>
        <v>0</v>
      </c>
      <c r="L39" s="123">
        <f t="shared" si="26"/>
        <v>0</v>
      </c>
      <c r="M39" s="123">
        <f t="shared" si="26"/>
        <v>0</v>
      </c>
      <c r="N39" s="123">
        <f t="shared" si="26"/>
        <v>0</v>
      </c>
      <c r="O39" s="136">
        <f t="shared" si="2"/>
        <v>0</v>
      </c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</row>
    <row r="40" spans="1:74" s="201" customFormat="1" ht="51" x14ac:dyDescent="0.2">
      <c r="A40" s="199" t="s">
        <v>432</v>
      </c>
      <c r="B40" s="203" t="s">
        <v>1355</v>
      </c>
      <c r="C40" s="123">
        <f>+C36*0%</f>
        <v>0</v>
      </c>
      <c r="D40" s="123">
        <f t="shared" ref="D40:N40" si="27">+D36*0%</f>
        <v>0</v>
      </c>
      <c r="E40" s="123">
        <f t="shared" si="27"/>
        <v>0</v>
      </c>
      <c r="F40" s="123">
        <f t="shared" si="27"/>
        <v>0</v>
      </c>
      <c r="G40" s="123">
        <f t="shared" si="27"/>
        <v>0</v>
      </c>
      <c r="H40" s="123">
        <f t="shared" si="27"/>
        <v>0</v>
      </c>
      <c r="I40" s="123">
        <f t="shared" si="27"/>
        <v>0</v>
      </c>
      <c r="J40" s="123">
        <f t="shared" si="27"/>
        <v>0</v>
      </c>
      <c r="K40" s="123">
        <f t="shared" si="27"/>
        <v>0</v>
      </c>
      <c r="L40" s="123">
        <f t="shared" si="27"/>
        <v>0</v>
      </c>
      <c r="M40" s="123">
        <f t="shared" si="27"/>
        <v>0</v>
      </c>
      <c r="N40" s="123">
        <f t="shared" si="27"/>
        <v>0</v>
      </c>
      <c r="O40" s="136">
        <f t="shared" si="2"/>
        <v>0</v>
      </c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</row>
    <row r="41" spans="1:74" s="201" customFormat="1" ht="25.5" x14ac:dyDescent="0.2">
      <c r="A41" s="199" t="s">
        <v>433</v>
      </c>
      <c r="B41" s="134" t="s">
        <v>434</v>
      </c>
      <c r="C41" s="123">
        <f>+C36*1.7982%</f>
        <v>0</v>
      </c>
      <c r="D41" s="123">
        <f t="shared" ref="D41:N41" si="28">+D36*1.7982%</f>
        <v>0</v>
      </c>
      <c r="E41" s="123">
        <f t="shared" si="28"/>
        <v>0</v>
      </c>
      <c r="F41" s="123">
        <f t="shared" si="28"/>
        <v>0</v>
      </c>
      <c r="G41" s="123">
        <f t="shared" si="28"/>
        <v>0</v>
      </c>
      <c r="H41" s="123">
        <f t="shared" si="28"/>
        <v>0</v>
      </c>
      <c r="I41" s="123">
        <f t="shared" si="28"/>
        <v>0</v>
      </c>
      <c r="J41" s="123">
        <f t="shared" si="28"/>
        <v>0</v>
      </c>
      <c r="K41" s="123">
        <f t="shared" si="28"/>
        <v>0</v>
      </c>
      <c r="L41" s="123">
        <f t="shared" si="28"/>
        <v>0</v>
      </c>
      <c r="M41" s="123">
        <f t="shared" si="28"/>
        <v>0</v>
      </c>
      <c r="N41" s="123">
        <f t="shared" si="28"/>
        <v>0</v>
      </c>
      <c r="O41" s="136">
        <f t="shared" si="2"/>
        <v>0</v>
      </c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</row>
    <row r="42" spans="1:74" s="201" customFormat="1" ht="51" x14ac:dyDescent="0.2">
      <c r="A42" s="199" t="s">
        <v>435</v>
      </c>
      <c r="B42" s="134" t="s">
        <v>436</v>
      </c>
      <c r="C42" s="123">
        <f>+C36*0.881118%</f>
        <v>0</v>
      </c>
      <c r="D42" s="123">
        <f t="shared" ref="D42:N42" si="29">+D36*0.881118%</f>
        <v>0</v>
      </c>
      <c r="E42" s="123">
        <f t="shared" si="29"/>
        <v>0</v>
      </c>
      <c r="F42" s="123">
        <f t="shared" si="29"/>
        <v>0</v>
      </c>
      <c r="G42" s="123">
        <f t="shared" si="29"/>
        <v>0</v>
      </c>
      <c r="H42" s="123">
        <f t="shared" si="29"/>
        <v>0</v>
      </c>
      <c r="I42" s="123">
        <f t="shared" si="29"/>
        <v>0</v>
      </c>
      <c r="J42" s="123">
        <f t="shared" si="29"/>
        <v>0</v>
      </c>
      <c r="K42" s="123">
        <f t="shared" si="29"/>
        <v>0</v>
      </c>
      <c r="L42" s="123">
        <f t="shared" si="29"/>
        <v>0</v>
      </c>
      <c r="M42" s="123">
        <f t="shared" si="29"/>
        <v>0</v>
      </c>
      <c r="N42" s="123">
        <f t="shared" si="29"/>
        <v>0</v>
      </c>
      <c r="O42" s="136">
        <f t="shared" si="2"/>
        <v>0</v>
      </c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</row>
    <row r="43" spans="1:74" s="131" customFormat="1" ht="25.5" x14ac:dyDescent="0.2">
      <c r="A43" s="196" t="s">
        <v>437</v>
      </c>
      <c r="B43" s="202" t="s">
        <v>438</v>
      </c>
      <c r="C43" s="122">
        <f t="shared" ref="C43:N43" si="30">+C44</f>
        <v>0</v>
      </c>
      <c r="D43" s="122">
        <f t="shared" si="30"/>
        <v>0</v>
      </c>
      <c r="E43" s="122">
        <f t="shared" si="30"/>
        <v>0</v>
      </c>
      <c r="F43" s="122">
        <f t="shared" si="30"/>
        <v>0</v>
      </c>
      <c r="G43" s="122">
        <f t="shared" si="30"/>
        <v>0</v>
      </c>
      <c r="H43" s="122">
        <f t="shared" si="30"/>
        <v>0</v>
      </c>
      <c r="I43" s="122">
        <f t="shared" si="30"/>
        <v>0</v>
      </c>
      <c r="J43" s="122">
        <f t="shared" si="30"/>
        <v>0</v>
      </c>
      <c r="K43" s="122">
        <f t="shared" si="30"/>
        <v>0</v>
      </c>
      <c r="L43" s="122">
        <f t="shared" si="30"/>
        <v>0</v>
      </c>
      <c r="M43" s="122">
        <f t="shared" si="30"/>
        <v>0</v>
      </c>
      <c r="N43" s="122">
        <f t="shared" si="30"/>
        <v>0</v>
      </c>
      <c r="O43" s="136">
        <f t="shared" si="2"/>
        <v>0</v>
      </c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</row>
    <row r="44" spans="1:74" s="131" customFormat="1" ht="38.25" x14ac:dyDescent="0.2">
      <c r="A44" s="196" t="s">
        <v>439</v>
      </c>
      <c r="B44" s="202" t="s">
        <v>440</v>
      </c>
      <c r="C44" s="122">
        <f>+C45+C52</f>
        <v>0</v>
      </c>
      <c r="D44" s="122">
        <f t="shared" ref="D44:N44" si="31">+D45+D52</f>
        <v>0</v>
      </c>
      <c r="E44" s="122">
        <f t="shared" si="31"/>
        <v>0</v>
      </c>
      <c r="F44" s="122">
        <f t="shared" si="31"/>
        <v>0</v>
      </c>
      <c r="G44" s="122">
        <f t="shared" si="31"/>
        <v>0</v>
      </c>
      <c r="H44" s="122">
        <f t="shared" si="31"/>
        <v>0</v>
      </c>
      <c r="I44" s="122">
        <f t="shared" si="31"/>
        <v>0</v>
      </c>
      <c r="J44" s="122">
        <f t="shared" si="31"/>
        <v>0</v>
      </c>
      <c r="K44" s="122">
        <f t="shared" si="31"/>
        <v>0</v>
      </c>
      <c r="L44" s="122">
        <f t="shared" si="31"/>
        <v>0</v>
      </c>
      <c r="M44" s="122">
        <f t="shared" si="31"/>
        <v>0</v>
      </c>
      <c r="N44" s="122">
        <f t="shared" si="31"/>
        <v>0</v>
      </c>
      <c r="O44" s="136">
        <f t="shared" si="2"/>
        <v>0</v>
      </c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</row>
    <row r="45" spans="1:74" s="131" customFormat="1" ht="38.25" x14ac:dyDescent="0.2">
      <c r="A45" s="196" t="s">
        <v>441</v>
      </c>
      <c r="B45" s="197" t="s">
        <v>442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36">
        <f t="shared" si="2"/>
        <v>0</v>
      </c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</row>
    <row r="46" spans="1:74" s="201" customFormat="1" ht="38.25" x14ac:dyDescent="0.2">
      <c r="A46" s="199" t="s">
        <v>443</v>
      </c>
      <c r="B46" s="204" t="s">
        <v>444</v>
      </c>
      <c r="C46" s="123">
        <f>+C45*87.230682%</f>
        <v>0</v>
      </c>
      <c r="D46" s="123">
        <f t="shared" ref="D46:N46" si="32">+D45*87.230682%</f>
        <v>0</v>
      </c>
      <c r="E46" s="123">
        <f t="shared" si="32"/>
        <v>0</v>
      </c>
      <c r="F46" s="123">
        <f t="shared" si="32"/>
        <v>0</v>
      </c>
      <c r="G46" s="123">
        <f t="shared" si="32"/>
        <v>0</v>
      </c>
      <c r="H46" s="123">
        <f t="shared" si="32"/>
        <v>0</v>
      </c>
      <c r="I46" s="123">
        <f t="shared" si="32"/>
        <v>0</v>
      </c>
      <c r="J46" s="123">
        <f t="shared" si="32"/>
        <v>0</v>
      </c>
      <c r="K46" s="123">
        <f t="shared" si="32"/>
        <v>0</v>
      </c>
      <c r="L46" s="123">
        <f t="shared" si="32"/>
        <v>0</v>
      </c>
      <c r="M46" s="123">
        <f t="shared" si="32"/>
        <v>0</v>
      </c>
      <c r="N46" s="123">
        <f t="shared" si="32"/>
        <v>0</v>
      </c>
      <c r="O46" s="136">
        <f t="shared" si="2"/>
        <v>0</v>
      </c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</row>
    <row r="47" spans="1:74" s="201" customFormat="1" ht="25.5" x14ac:dyDescent="0.2">
      <c r="A47" s="199" t="s">
        <v>445</v>
      </c>
      <c r="B47" s="204" t="s">
        <v>446</v>
      </c>
      <c r="C47" s="123">
        <f>+C45*0.1%</f>
        <v>0</v>
      </c>
      <c r="D47" s="123">
        <f t="shared" ref="D47:N47" si="33">+D45*0.1%</f>
        <v>0</v>
      </c>
      <c r="E47" s="123">
        <f t="shared" si="33"/>
        <v>0</v>
      </c>
      <c r="F47" s="123">
        <f t="shared" si="33"/>
        <v>0</v>
      </c>
      <c r="G47" s="123">
        <f t="shared" si="33"/>
        <v>0</v>
      </c>
      <c r="H47" s="123">
        <f t="shared" si="33"/>
        <v>0</v>
      </c>
      <c r="I47" s="123">
        <f t="shared" si="33"/>
        <v>0</v>
      </c>
      <c r="J47" s="123">
        <f t="shared" si="33"/>
        <v>0</v>
      </c>
      <c r="K47" s="123">
        <f t="shared" si="33"/>
        <v>0</v>
      </c>
      <c r="L47" s="123">
        <f t="shared" si="33"/>
        <v>0</v>
      </c>
      <c r="M47" s="123">
        <f t="shared" si="33"/>
        <v>0</v>
      </c>
      <c r="N47" s="123">
        <f t="shared" si="33"/>
        <v>0</v>
      </c>
      <c r="O47" s="136">
        <f t="shared" si="2"/>
        <v>0</v>
      </c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</row>
    <row r="48" spans="1:74" s="201" customFormat="1" ht="25.5" x14ac:dyDescent="0.2">
      <c r="A48" s="199" t="s">
        <v>447</v>
      </c>
      <c r="B48" s="204" t="s">
        <v>448</v>
      </c>
      <c r="C48" s="123">
        <f>+C45*9.99%</f>
        <v>0</v>
      </c>
      <c r="D48" s="123">
        <f t="shared" ref="D48:N48" si="34">+D45*9.99%</f>
        <v>0</v>
      </c>
      <c r="E48" s="123">
        <f t="shared" si="34"/>
        <v>0</v>
      </c>
      <c r="F48" s="123">
        <f t="shared" si="34"/>
        <v>0</v>
      </c>
      <c r="G48" s="123">
        <f t="shared" si="34"/>
        <v>0</v>
      </c>
      <c r="H48" s="123">
        <f t="shared" si="34"/>
        <v>0</v>
      </c>
      <c r="I48" s="123">
        <f t="shared" si="34"/>
        <v>0</v>
      </c>
      <c r="J48" s="123">
        <f t="shared" si="34"/>
        <v>0</v>
      </c>
      <c r="K48" s="123">
        <f t="shared" si="34"/>
        <v>0</v>
      </c>
      <c r="L48" s="123">
        <f t="shared" si="34"/>
        <v>0</v>
      </c>
      <c r="M48" s="123">
        <f t="shared" si="34"/>
        <v>0</v>
      </c>
      <c r="N48" s="123">
        <f t="shared" si="34"/>
        <v>0</v>
      </c>
      <c r="O48" s="136">
        <f t="shared" si="2"/>
        <v>0</v>
      </c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</row>
    <row r="49" spans="1:74" s="201" customFormat="1" ht="51" x14ac:dyDescent="0.2">
      <c r="A49" s="199" t="s">
        <v>449</v>
      </c>
      <c r="B49" s="134" t="s">
        <v>1356</v>
      </c>
      <c r="C49" s="123">
        <f>+C45*0%</f>
        <v>0</v>
      </c>
      <c r="D49" s="123">
        <f t="shared" ref="D49:N49" si="35">+D45*0%</f>
        <v>0</v>
      </c>
      <c r="E49" s="123">
        <f t="shared" si="35"/>
        <v>0</v>
      </c>
      <c r="F49" s="123">
        <f t="shared" si="35"/>
        <v>0</v>
      </c>
      <c r="G49" s="123">
        <f t="shared" si="35"/>
        <v>0</v>
      </c>
      <c r="H49" s="123">
        <f t="shared" si="35"/>
        <v>0</v>
      </c>
      <c r="I49" s="123">
        <f t="shared" si="35"/>
        <v>0</v>
      </c>
      <c r="J49" s="123">
        <f t="shared" si="35"/>
        <v>0</v>
      </c>
      <c r="K49" s="123">
        <f t="shared" si="35"/>
        <v>0</v>
      </c>
      <c r="L49" s="123">
        <f t="shared" si="35"/>
        <v>0</v>
      </c>
      <c r="M49" s="123">
        <f t="shared" si="35"/>
        <v>0</v>
      </c>
      <c r="N49" s="123">
        <f t="shared" si="35"/>
        <v>0</v>
      </c>
      <c r="O49" s="136">
        <f t="shared" si="2"/>
        <v>0</v>
      </c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</row>
    <row r="50" spans="1:74" s="201" customFormat="1" ht="38.25" x14ac:dyDescent="0.2">
      <c r="A50" s="199" t="s">
        <v>450</v>
      </c>
      <c r="B50" s="134" t="s">
        <v>451</v>
      </c>
      <c r="C50" s="123">
        <f>+C45*1.7982%</f>
        <v>0</v>
      </c>
      <c r="D50" s="123">
        <f t="shared" ref="D50:N50" si="36">+D45*1.7982%</f>
        <v>0</v>
      </c>
      <c r="E50" s="123">
        <f t="shared" si="36"/>
        <v>0</v>
      </c>
      <c r="F50" s="123">
        <f t="shared" si="36"/>
        <v>0</v>
      </c>
      <c r="G50" s="123">
        <f t="shared" si="36"/>
        <v>0</v>
      </c>
      <c r="H50" s="123">
        <f t="shared" si="36"/>
        <v>0</v>
      </c>
      <c r="I50" s="123">
        <f t="shared" si="36"/>
        <v>0</v>
      </c>
      <c r="J50" s="123">
        <f t="shared" si="36"/>
        <v>0</v>
      </c>
      <c r="K50" s="123">
        <f t="shared" si="36"/>
        <v>0</v>
      </c>
      <c r="L50" s="123">
        <f t="shared" si="36"/>
        <v>0</v>
      </c>
      <c r="M50" s="123">
        <f t="shared" si="36"/>
        <v>0</v>
      </c>
      <c r="N50" s="123">
        <f t="shared" si="36"/>
        <v>0</v>
      </c>
      <c r="O50" s="136">
        <f t="shared" si="2"/>
        <v>0</v>
      </c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</row>
    <row r="51" spans="1:74" s="201" customFormat="1" ht="51" x14ac:dyDescent="0.2">
      <c r="A51" s="199" t="s">
        <v>452</v>
      </c>
      <c r="B51" s="134" t="s">
        <v>453</v>
      </c>
      <c r="C51" s="123">
        <f>+C45*0.881118%</f>
        <v>0</v>
      </c>
      <c r="D51" s="123">
        <f t="shared" ref="D51:N51" si="37">+D45*0.881118%</f>
        <v>0</v>
      </c>
      <c r="E51" s="123">
        <f t="shared" si="37"/>
        <v>0</v>
      </c>
      <c r="F51" s="123">
        <f t="shared" si="37"/>
        <v>0</v>
      </c>
      <c r="G51" s="123">
        <f t="shared" si="37"/>
        <v>0</v>
      </c>
      <c r="H51" s="123">
        <f t="shared" si="37"/>
        <v>0</v>
      </c>
      <c r="I51" s="123">
        <f t="shared" si="37"/>
        <v>0</v>
      </c>
      <c r="J51" s="123">
        <f t="shared" si="37"/>
        <v>0</v>
      </c>
      <c r="K51" s="123">
        <f t="shared" si="37"/>
        <v>0</v>
      </c>
      <c r="L51" s="123">
        <f t="shared" si="37"/>
        <v>0</v>
      </c>
      <c r="M51" s="123">
        <f t="shared" si="37"/>
        <v>0</v>
      </c>
      <c r="N51" s="123">
        <f t="shared" si="37"/>
        <v>0</v>
      </c>
      <c r="O51" s="136">
        <f t="shared" si="2"/>
        <v>0</v>
      </c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</row>
    <row r="52" spans="1:74" s="131" customFormat="1" ht="51" x14ac:dyDescent="0.2">
      <c r="A52" s="196" t="s">
        <v>454</v>
      </c>
      <c r="B52" s="198" t="s">
        <v>455</v>
      </c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36">
        <f t="shared" si="2"/>
        <v>0</v>
      </c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</row>
    <row r="53" spans="1:74" s="201" customFormat="1" ht="38.25" x14ac:dyDescent="0.2">
      <c r="A53" s="199" t="s">
        <v>456</v>
      </c>
      <c r="B53" s="134" t="s">
        <v>457</v>
      </c>
      <c r="C53" s="123">
        <f>+C52*87.230682%</f>
        <v>0</v>
      </c>
      <c r="D53" s="123">
        <f t="shared" ref="D53:N53" si="38">+D52*87.230682%</f>
        <v>0</v>
      </c>
      <c r="E53" s="123">
        <f t="shared" si="38"/>
        <v>0</v>
      </c>
      <c r="F53" s="123">
        <f t="shared" si="38"/>
        <v>0</v>
      </c>
      <c r="G53" s="123">
        <f t="shared" si="38"/>
        <v>0</v>
      </c>
      <c r="H53" s="123">
        <f t="shared" si="38"/>
        <v>0</v>
      </c>
      <c r="I53" s="123">
        <f t="shared" si="38"/>
        <v>0</v>
      </c>
      <c r="J53" s="123">
        <f t="shared" si="38"/>
        <v>0</v>
      </c>
      <c r="K53" s="123">
        <f t="shared" si="38"/>
        <v>0</v>
      </c>
      <c r="L53" s="123">
        <f t="shared" si="38"/>
        <v>0</v>
      </c>
      <c r="M53" s="123">
        <f t="shared" si="38"/>
        <v>0</v>
      </c>
      <c r="N53" s="123">
        <f t="shared" si="38"/>
        <v>0</v>
      </c>
      <c r="O53" s="136">
        <f t="shared" si="2"/>
        <v>0</v>
      </c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</row>
    <row r="54" spans="1:74" s="201" customFormat="1" ht="25.5" x14ac:dyDescent="0.2">
      <c r="A54" s="199" t="s">
        <v>458</v>
      </c>
      <c r="B54" s="134" t="s">
        <v>459</v>
      </c>
      <c r="C54" s="123">
        <f>+C52*0.1%</f>
        <v>0</v>
      </c>
      <c r="D54" s="123">
        <f t="shared" ref="D54:N54" si="39">+D52*0.1%</f>
        <v>0</v>
      </c>
      <c r="E54" s="123">
        <f t="shared" si="39"/>
        <v>0</v>
      </c>
      <c r="F54" s="123">
        <f t="shared" si="39"/>
        <v>0</v>
      </c>
      <c r="G54" s="123">
        <f t="shared" si="39"/>
        <v>0</v>
      </c>
      <c r="H54" s="123">
        <f t="shared" si="39"/>
        <v>0</v>
      </c>
      <c r="I54" s="123">
        <f t="shared" si="39"/>
        <v>0</v>
      </c>
      <c r="J54" s="123">
        <f t="shared" si="39"/>
        <v>0</v>
      </c>
      <c r="K54" s="123">
        <f t="shared" si="39"/>
        <v>0</v>
      </c>
      <c r="L54" s="123">
        <f t="shared" si="39"/>
        <v>0</v>
      </c>
      <c r="M54" s="123">
        <f t="shared" si="39"/>
        <v>0</v>
      </c>
      <c r="N54" s="123">
        <f t="shared" si="39"/>
        <v>0</v>
      </c>
      <c r="O54" s="136">
        <f t="shared" si="2"/>
        <v>0</v>
      </c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</row>
    <row r="55" spans="1:74" s="201" customFormat="1" ht="25.5" x14ac:dyDescent="0.2">
      <c r="A55" s="199" t="s">
        <v>460</v>
      </c>
      <c r="B55" s="204" t="s">
        <v>461</v>
      </c>
      <c r="C55" s="123">
        <f>+C52*9.99%</f>
        <v>0</v>
      </c>
      <c r="D55" s="123">
        <f t="shared" ref="D55:N55" si="40">+D52*9.99%</f>
        <v>0</v>
      </c>
      <c r="E55" s="123">
        <f t="shared" si="40"/>
        <v>0</v>
      </c>
      <c r="F55" s="123">
        <f t="shared" si="40"/>
        <v>0</v>
      </c>
      <c r="G55" s="123">
        <f t="shared" si="40"/>
        <v>0</v>
      </c>
      <c r="H55" s="123">
        <f t="shared" si="40"/>
        <v>0</v>
      </c>
      <c r="I55" s="123">
        <f t="shared" si="40"/>
        <v>0</v>
      </c>
      <c r="J55" s="123">
        <f t="shared" si="40"/>
        <v>0</v>
      </c>
      <c r="K55" s="123">
        <f t="shared" si="40"/>
        <v>0</v>
      </c>
      <c r="L55" s="123">
        <f t="shared" si="40"/>
        <v>0</v>
      </c>
      <c r="M55" s="123">
        <f t="shared" si="40"/>
        <v>0</v>
      </c>
      <c r="N55" s="123">
        <f t="shared" si="40"/>
        <v>0</v>
      </c>
      <c r="O55" s="136">
        <f t="shared" si="2"/>
        <v>0</v>
      </c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</row>
    <row r="56" spans="1:74" s="201" customFormat="1" ht="51" x14ac:dyDescent="0.2">
      <c r="A56" s="199" t="s">
        <v>462</v>
      </c>
      <c r="B56" s="204" t="s">
        <v>1357</v>
      </c>
      <c r="C56" s="123">
        <f>+C52*0%</f>
        <v>0</v>
      </c>
      <c r="D56" s="123">
        <f t="shared" ref="D56:N56" si="41">+D52*0%</f>
        <v>0</v>
      </c>
      <c r="E56" s="123">
        <f t="shared" si="41"/>
        <v>0</v>
      </c>
      <c r="F56" s="123">
        <f t="shared" si="41"/>
        <v>0</v>
      </c>
      <c r="G56" s="123">
        <f t="shared" si="41"/>
        <v>0</v>
      </c>
      <c r="H56" s="123">
        <f t="shared" si="41"/>
        <v>0</v>
      </c>
      <c r="I56" s="123">
        <f t="shared" si="41"/>
        <v>0</v>
      </c>
      <c r="J56" s="123">
        <f t="shared" si="41"/>
        <v>0</v>
      </c>
      <c r="K56" s="123">
        <f t="shared" si="41"/>
        <v>0</v>
      </c>
      <c r="L56" s="123">
        <f t="shared" si="41"/>
        <v>0</v>
      </c>
      <c r="M56" s="123">
        <f t="shared" si="41"/>
        <v>0</v>
      </c>
      <c r="N56" s="123">
        <f t="shared" si="41"/>
        <v>0</v>
      </c>
      <c r="O56" s="136">
        <f t="shared" si="2"/>
        <v>0</v>
      </c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</row>
    <row r="57" spans="1:74" s="201" customFormat="1" ht="38.25" x14ac:dyDescent="0.2">
      <c r="A57" s="199" t="s">
        <v>463</v>
      </c>
      <c r="B57" s="134" t="s">
        <v>464</v>
      </c>
      <c r="C57" s="123">
        <f>+C52*1.7982%</f>
        <v>0</v>
      </c>
      <c r="D57" s="123">
        <f t="shared" ref="D57:N57" si="42">+D52*1.7982%</f>
        <v>0</v>
      </c>
      <c r="E57" s="123">
        <f t="shared" si="42"/>
        <v>0</v>
      </c>
      <c r="F57" s="123">
        <f t="shared" si="42"/>
        <v>0</v>
      </c>
      <c r="G57" s="123">
        <f t="shared" si="42"/>
        <v>0</v>
      </c>
      <c r="H57" s="123">
        <f t="shared" si="42"/>
        <v>0</v>
      </c>
      <c r="I57" s="123">
        <f t="shared" si="42"/>
        <v>0</v>
      </c>
      <c r="J57" s="123">
        <f t="shared" si="42"/>
        <v>0</v>
      </c>
      <c r="K57" s="123">
        <f t="shared" si="42"/>
        <v>0</v>
      </c>
      <c r="L57" s="123">
        <f t="shared" si="42"/>
        <v>0</v>
      </c>
      <c r="M57" s="123">
        <f t="shared" si="42"/>
        <v>0</v>
      </c>
      <c r="N57" s="123">
        <f t="shared" si="42"/>
        <v>0</v>
      </c>
      <c r="O57" s="136">
        <f t="shared" si="2"/>
        <v>0</v>
      </c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</row>
    <row r="58" spans="1:74" s="201" customFormat="1" ht="51" x14ac:dyDescent="0.2">
      <c r="A58" s="199" t="s">
        <v>465</v>
      </c>
      <c r="B58" s="204" t="s">
        <v>466</v>
      </c>
      <c r="C58" s="123">
        <f>+C52*0.881118%</f>
        <v>0</v>
      </c>
      <c r="D58" s="123">
        <f t="shared" ref="D58:N58" si="43">+D52*0.881118%</f>
        <v>0</v>
      </c>
      <c r="E58" s="123">
        <f t="shared" si="43"/>
        <v>0</v>
      </c>
      <c r="F58" s="123">
        <f t="shared" si="43"/>
        <v>0</v>
      </c>
      <c r="G58" s="123">
        <f t="shared" si="43"/>
        <v>0</v>
      </c>
      <c r="H58" s="123">
        <f t="shared" si="43"/>
        <v>0</v>
      </c>
      <c r="I58" s="123">
        <f t="shared" si="43"/>
        <v>0</v>
      </c>
      <c r="J58" s="123">
        <f t="shared" si="43"/>
        <v>0</v>
      </c>
      <c r="K58" s="123">
        <f t="shared" si="43"/>
        <v>0</v>
      </c>
      <c r="L58" s="123">
        <f t="shared" si="43"/>
        <v>0</v>
      </c>
      <c r="M58" s="123">
        <f t="shared" si="43"/>
        <v>0</v>
      </c>
      <c r="N58" s="123">
        <f t="shared" si="43"/>
        <v>0</v>
      </c>
      <c r="O58" s="136">
        <f t="shared" si="2"/>
        <v>0</v>
      </c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</row>
    <row r="59" spans="1:74" s="131" customFormat="1" ht="33.75" customHeight="1" x14ac:dyDescent="0.2">
      <c r="A59" s="196" t="s">
        <v>215</v>
      </c>
      <c r="B59" s="202" t="s">
        <v>467</v>
      </c>
      <c r="C59" s="122">
        <f>+C60+C67</f>
        <v>0</v>
      </c>
      <c r="D59" s="122">
        <f t="shared" ref="D59:N59" si="44">+D60+D67</f>
        <v>0</v>
      </c>
      <c r="E59" s="122">
        <f t="shared" si="44"/>
        <v>0</v>
      </c>
      <c r="F59" s="122">
        <f t="shared" si="44"/>
        <v>0</v>
      </c>
      <c r="G59" s="122">
        <f t="shared" si="44"/>
        <v>0</v>
      </c>
      <c r="H59" s="122">
        <f t="shared" si="44"/>
        <v>0</v>
      </c>
      <c r="I59" s="122">
        <f t="shared" si="44"/>
        <v>0</v>
      </c>
      <c r="J59" s="122">
        <f t="shared" si="44"/>
        <v>0</v>
      </c>
      <c r="K59" s="122">
        <f t="shared" si="44"/>
        <v>0</v>
      </c>
      <c r="L59" s="122">
        <f t="shared" si="44"/>
        <v>0</v>
      </c>
      <c r="M59" s="122">
        <f t="shared" si="44"/>
        <v>0</v>
      </c>
      <c r="N59" s="122">
        <f t="shared" si="44"/>
        <v>0</v>
      </c>
      <c r="O59" s="136">
        <f t="shared" si="2"/>
        <v>0</v>
      </c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</row>
    <row r="60" spans="1:74" s="131" customFormat="1" ht="25.5" x14ac:dyDescent="0.2">
      <c r="A60" s="196" t="s">
        <v>216</v>
      </c>
      <c r="B60" s="202" t="s">
        <v>468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36">
        <f t="shared" si="2"/>
        <v>0</v>
      </c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</row>
    <row r="61" spans="1:74" s="201" customFormat="1" ht="38.25" x14ac:dyDescent="0.2">
      <c r="A61" s="199" t="s">
        <v>217</v>
      </c>
      <c r="B61" s="204" t="s">
        <v>469</v>
      </c>
      <c r="C61" s="123">
        <f>+C60*87.230682%</f>
        <v>0</v>
      </c>
      <c r="D61" s="123">
        <f t="shared" ref="D61:N61" si="45">+D60*87.230682%</f>
        <v>0</v>
      </c>
      <c r="E61" s="123">
        <f t="shared" si="45"/>
        <v>0</v>
      </c>
      <c r="F61" s="123">
        <f t="shared" si="45"/>
        <v>0</v>
      </c>
      <c r="G61" s="123">
        <f t="shared" si="45"/>
        <v>0</v>
      </c>
      <c r="H61" s="123">
        <f t="shared" si="45"/>
        <v>0</v>
      </c>
      <c r="I61" s="123">
        <f t="shared" si="45"/>
        <v>0</v>
      </c>
      <c r="J61" s="123">
        <f t="shared" si="45"/>
        <v>0</v>
      </c>
      <c r="K61" s="123">
        <f t="shared" si="45"/>
        <v>0</v>
      </c>
      <c r="L61" s="123">
        <f t="shared" si="45"/>
        <v>0</v>
      </c>
      <c r="M61" s="123">
        <f t="shared" si="45"/>
        <v>0</v>
      </c>
      <c r="N61" s="123">
        <f t="shared" si="45"/>
        <v>0</v>
      </c>
      <c r="O61" s="136">
        <f t="shared" si="2"/>
        <v>0</v>
      </c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</row>
    <row r="62" spans="1:74" s="201" customFormat="1" ht="25.5" x14ac:dyDescent="0.2">
      <c r="A62" s="199" t="s">
        <v>218</v>
      </c>
      <c r="B62" s="134" t="s">
        <v>470</v>
      </c>
      <c r="C62" s="123">
        <f>+C60*0.1%</f>
        <v>0</v>
      </c>
      <c r="D62" s="123">
        <f t="shared" ref="D62:N62" si="46">+D60*0.1%</f>
        <v>0</v>
      </c>
      <c r="E62" s="123">
        <f t="shared" si="46"/>
        <v>0</v>
      </c>
      <c r="F62" s="123">
        <f t="shared" si="46"/>
        <v>0</v>
      </c>
      <c r="G62" s="123">
        <f t="shared" si="46"/>
        <v>0</v>
      </c>
      <c r="H62" s="123">
        <f t="shared" si="46"/>
        <v>0</v>
      </c>
      <c r="I62" s="123">
        <f t="shared" si="46"/>
        <v>0</v>
      </c>
      <c r="J62" s="123">
        <f t="shared" si="46"/>
        <v>0</v>
      </c>
      <c r="K62" s="123">
        <f t="shared" si="46"/>
        <v>0</v>
      </c>
      <c r="L62" s="123">
        <f t="shared" si="46"/>
        <v>0</v>
      </c>
      <c r="M62" s="123">
        <f t="shared" si="46"/>
        <v>0</v>
      </c>
      <c r="N62" s="123">
        <f t="shared" si="46"/>
        <v>0</v>
      </c>
      <c r="O62" s="136">
        <f t="shared" si="2"/>
        <v>0</v>
      </c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</row>
    <row r="63" spans="1:74" s="131" customFormat="1" ht="25.5" x14ac:dyDescent="0.2">
      <c r="A63" s="199" t="s">
        <v>471</v>
      </c>
      <c r="B63" s="204" t="s">
        <v>472</v>
      </c>
      <c r="C63" s="123">
        <f>+C60*9.99%</f>
        <v>0</v>
      </c>
      <c r="D63" s="123">
        <f t="shared" ref="D63:N63" si="47">+D60*9.99%</f>
        <v>0</v>
      </c>
      <c r="E63" s="123">
        <f t="shared" si="47"/>
        <v>0</v>
      </c>
      <c r="F63" s="123">
        <f t="shared" si="47"/>
        <v>0</v>
      </c>
      <c r="G63" s="123">
        <f t="shared" si="47"/>
        <v>0</v>
      </c>
      <c r="H63" s="123">
        <f t="shared" si="47"/>
        <v>0</v>
      </c>
      <c r="I63" s="123">
        <f t="shared" si="47"/>
        <v>0</v>
      </c>
      <c r="J63" s="123">
        <f t="shared" si="47"/>
        <v>0</v>
      </c>
      <c r="K63" s="123">
        <f t="shared" si="47"/>
        <v>0</v>
      </c>
      <c r="L63" s="123">
        <f t="shared" si="47"/>
        <v>0</v>
      </c>
      <c r="M63" s="123">
        <f t="shared" si="47"/>
        <v>0</v>
      </c>
      <c r="N63" s="123">
        <f t="shared" si="47"/>
        <v>0</v>
      </c>
      <c r="O63" s="136">
        <f t="shared" si="2"/>
        <v>0</v>
      </c>
      <c r="P63" s="20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</row>
    <row r="64" spans="1:74" s="201" customFormat="1" ht="38.25" x14ac:dyDescent="0.2">
      <c r="A64" s="199" t="s">
        <v>336</v>
      </c>
      <c r="B64" s="134" t="s">
        <v>1358</v>
      </c>
      <c r="C64" s="123">
        <f>+C60*0%</f>
        <v>0</v>
      </c>
      <c r="D64" s="123">
        <f t="shared" ref="D64:N64" si="48">+D60*0%</f>
        <v>0</v>
      </c>
      <c r="E64" s="123">
        <f t="shared" si="48"/>
        <v>0</v>
      </c>
      <c r="F64" s="123">
        <f t="shared" si="48"/>
        <v>0</v>
      </c>
      <c r="G64" s="123">
        <f t="shared" si="48"/>
        <v>0</v>
      </c>
      <c r="H64" s="123">
        <f t="shared" si="48"/>
        <v>0</v>
      </c>
      <c r="I64" s="123">
        <f t="shared" si="48"/>
        <v>0</v>
      </c>
      <c r="J64" s="123">
        <f t="shared" si="48"/>
        <v>0</v>
      </c>
      <c r="K64" s="123">
        <f t="shared" si="48"/>
        <v>0</v>
      </c>
      <c r="L64" s="123">
        <f t="shared" si="48"/>
        <v>0</v>
      </c>
      <c r="M64" s="123">
        <f t="shared" si="48"/>
        <v>0</v>
      </c>
      <c r="N64" s="123">
        <f t="shared" si="48"/>
        <v>0</v>
      </c>
      <c r="O64" s="136">
        <f t="shared" si="2"/>
        <v>0</v>
      </c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</row>
    <row r="65" spans="1:74" s="201" customFormat="1" ht="25.5" x14ac:dyDescent="0.2">
      <c r="A65" s="199" t="s">
        <v>473</v>
      </c>
      <c r="B65" s="134" t="s">
        <v>474</v>
      </c>
      <c r="C65" s="123">
        <f>+C60*1.7982%</f>
        <v>0</v>
      </c>
      <c r="D65" s="123">
        <f t="shared" ref="D65:N65" si="49">+D60*1.7982%</f>
        <v>0</v>
      </c>
      <c r="E65" s="123">
        <f t="shared" si="49"/>
        <v>0</v>
      </c>
      <c r="F65" s="123">
        <f t="shared" si="49"/>
        <v>0</v>
      </c>
      <c r="G65" s="123">
        <f t="shared" si="49"/>
        <v>0</v>
      </c>
      <c r="H65" s="123">
        <f t="shared" si="49"/>
        <v>0</v>
      </c>
      <c r="I65" s="123">
        <f t="shared" si="49"/>
        <v>0</v>
      </c>
      <c r="J65" s="123">
        <f t="shared" si="49"/>
        <v>0</v>
      </c>
      <c r="K65" s="123">
        <f t="shared" si="49"/>
        <v>0</v>
      </c>
      <c r="L65" s="123">
        <f t="shared" si="49"/>
        <v>0</v>
      </c>
      <c r="M65" s="123">
        <f t="shared" si="49"/>
        <v>0</v>
      </c>
      <c r="N65" s="123">
        <f t="shared" si="49"/>
        <v>0</v>
      </c>
      <c r="O65" s="136">
        <f t="shared" si="2"/>
        <v>0</v>
      </c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</row>
    <row r="66" spans="1:74" s="201" customFormat="1" ht="38.25" x14ac:dyDescent="0.2">
      <c r="A66" s="199" t="s">
        <v>475</v>
      </c>
      <c r="B66" s="203" t="s">
        <v>476</v>
      </c>
      <c r="C66" s="123">
        <f>+C60*0.881118%</f>
        <v>0</v>
      </c>
      <c r="D66" s="123">
        <f t="shared" ref="D66:N66" si="50">+D60*0.881118%</f>
        <v>0</v>
      </c>
      <c r="E66" s="123">
        <f t="shared" si="50"/>
        <v>0</v>
      </c>
      <c r="F66" s="123">
        <f t="shared" si="50"/>
        <v>0</v>
      </c>
      <c r="G66" s="123">
        <f t="shared" si="50"/>
        <v>0</v>
      </c>
      <c r="H66" s="123">
        <f t="shared" si="50"/>
        <v>0</v>
      </c>
      <c r="I66" s="123">
        <f t="shared" si="50"/>
        <v>0</v>
      </c>
      <c r="J66" s="123">
        <f t="shared" si="50"/>
        <v>0</v>
      </c>
      <c r="K66" s="123">
        <f t="shared" si="50"/>
        <v>0</v>
      </c>
      <c r="L66" s="123">
        <f t="shared" si="50"/>
        <v>0</v>
      </c>
      <c r="M66" s="123">
        <f t="shared" si="50"/>
        <v>0</v>
      </c>
      <c r="N66" s="123">
        <f t="shared" si="50"/>
        <v>0</v>
      </c>
      <c r="O66" s="136">
        <f t="shared" si="2"/>
        <v>0</v>
      </c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</row>
    <row r="67" spans="1:74" s="131" customFormat="1" ht="25.5" x14ac:dyDescent="0.2">
      <c r="A67" s="196" t="s">
        <v>477</v>
      </c>
      <c r="B67" s="197" t="s">
        <v>478</v>
      </c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36">
        <f t="shared" si="2"/>
        <v>0</v>
      </c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</row>
    <row r="68" spans="1:74" s="201" customFormat="1" ht="38.25" x14ac:dyDescent="0.2">
      <c r="A68" s="199" t="s">
        <v>479</v>
      </c>
      <c r="B68" s="204" t="s">
        <v>480</v>
      </c>
      <c r="C68" s="123">
        <f>+C67*87.230682%</f>
        <v>0</v>
      </c>
      <c r="D68" s="123">
        <f t="shared" ref="D68:N68" si="51">+D67*87.230682%</f>
        <v>0</v>
      </c>
      <c r="E68" s="123">
        <f t="shared" si="51"/>
        <v>0</v>
      </c>
      <c r="F68" s="123">
        <f t="shared" si="51"/>
        <v>0</v>
      </c>
      <c r="G68" s="123">
        <f t="shared" si="51"/>
        <v>0</v>
      </c>
      <c r="H68" s="123">
        <f t="shared" si="51"/>
        <v>0</v>
      </c>
      <c r="I68" s="123">
        <f t="shared" si="51"/>
        <v>0</v>
      </c>
      <c r="J68" s="123">
        <f t="shared" si="51"/>
        <v>0</v>
      </c>
      <c r="K68" s="123">
        <f t="shared" si="51"/>
        <v>0</v>
      </c>
      <c r="L68" s="123">
        <f t="shared" si="51"/>
        <v>0</v>
      </c>
      <c r="M68" s="123">
        <f t="shared" si="51"/>
        <v>0</v>
      </c>
      <c r="N68" s="123">
        <f t="shared" si="51"/>
        <v>0</v>
      </c>
      <c r="O68" s="136">
        <f t="shared" si="2"/>
        <v>0</v>
      </c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</row>
    <row r="69" spans="1:74" s="201" customFormat="1" ht="25.5" x14ac:dyDescent="0.2">
      <c r="A69" s="199" t="s">
        <v>481</v>
      </c>
      <c r="B69" s="134" t="s">
        <v>482</v>
      </c>
      <c r="C69" s="123">
        <f>+C67*0.1%</f>
        <v>0</v>
      </c>
      <c r="D69" s="123">
        <f t="shared" ref="D69:N69" si="52">+D67*0.1%</f>
        <v>0</v>
      </c>
      <c r="E69" s="123">
        <f t="shared" si="52"/>
        <v>0</v>
      </c>
      <c r="F69" s="123">
        <f t="shared" si="52"/>
        <v>0</v>
      </c>
      <c r="G69" s="123">
        <f t="shared" si="52"/>
        <v>0</v>
      </c>
      <c r="H69" s="123">
        <f t="shared" si="52"/>
        <v>0</v>
      </c>
      <c r="I69" s="123">
        <f t="shared" si="52"/>
        <v>0</v>
      </c>
      <c r="J69" s="123">
        <f t="shared" si="52"/>
        <v>0</v>
      </c>
      <c r="K69" s="123">
        <f t="shared" si="52"/>
        <v>0</v>
      </c>
      <c r="L69" s="123">
        <f t="shared" si="52"/>
        <v>0</v>
      </c>
      <c r="M69" s="123">
        <f t="shared" si="52"/>
        <v>0</v>
      </c>
      <c r="N69" s="123">
        <f t="shared" si="52"/>
        <v>0</v>
      </c>
      <c r="O69" s="136">
        <f t="shared" si="2"/>
        <v>0</v>
      </c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</row>
    <row r="70" spans="1:74" s="201" customFormat="1" ht="25.5" x14ac:dyDescent="0.2">
      <c r="A70" s="199" t="s">
        <v>483</v>
      </c>
      <c r="B70" s="134" t="s">
        <v>484</v>
      </c>
      <c r="C70" s="123">
        <f>+C67*9.99%</f>
        <v>0</v>
      </c>
      <c r="D70" s="123">
        <f t="shared" ref="D70:N70" si="53">+D67*9.99%</f>
        <v>0</v>
      </c>
      <c r="E70" s="123">
        <f t="shared" si="53"/>
        <v>0</v>
      </c>
      <c r="F70" s="123">
        <f t="shared" si="53"/>
        <v>0</v>
      </c>
      <c r="G70" s="123">
        <f t="shared" si="53"/>
        <v>0</v>
      </c>
      <c r="H70" s="123">
        <f t="shared" si="53"/>
        <v>0</v>
      </c>
      <c r="I70" s="123">
        <f t="shared" si="53"/>
        <v>0</v>
      </c>
      <c r="J70" s="123">
        <f t="shared" si="53"/>
        <v>0</v>
      </c>
      <c r="K70" s="123">
        <f t="shared" si="53"/>
        <v>0</v>
      </c>
      <c r="L70" s="123">
        <f t="shared" si="53"/>
        <v>0</v>
      </c>
      <c r="M70" s="123">
        <f t="shared" si="53"/>
        <v>0</v>
      </c>
      <c r="N70" s="123">
        <f t="shared" si="53"/>
        <v>0</v>
      </c>
      <c r="O70" s="136">
        <f t="shared" si="2"/>
        <v>0</v>
      </c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</row>
    <row r="71" spans="1:74" s="201" customFormat="1" ht="51" x14ac:dyDescent="0.2">
      <c r="A71" s="199" t="s">
        <v>485</v>
      </c>
      <c r="B71" s="134" t="s">
        <v>1359</v>
      </c>
      <c r="C71" s="123">
        <f>+C67*0%</f>
        <v>0</v>
      </c>
      <c r="D71" s="123">
        <f t="shared" ref="D71:N71" si="54">+D67*0%</f>
        <v>0</v>
      </c>
      <c r="E71" s="123">
        <f t="shared" si="54"/>
        <v>0</v>
      </c>
      <c r="F71" s="123">
        <f t="shared" si="54"/>
        <v>0</v>
      </c>
      <c r="G71" s="123">
        <f t="shared" si="54"/>
        <v>0</v>
      </c>
      <c r="H71" s="123">
        <f t="shared" si="54"/>
        <v>0</v>
      </c>
      <c r="I71" s="123">
        <f t="shared" si="54"/>
        <v>0</v>
      </c>
      <c r="J71" s="123">
        <f t="shared" si="54"/>
        <v>0</v>
      </c>
      <c r="K71" s="123">
        <f t="shared" si="54"/>
        <v>0</v>
      </c>
      <c r="L71" s="123">
        <f t="shared" si="54"/>
        <v>0</v>
      </c>
      <c r="M71" s="123">
        <f t="shared" si="54"/>
        <v>0</v>
      </c>
      <c r="N71" s="123">
        <f t="shared" si="54"/>
        <v>0</v>
      </c>
      <c r="O71" s="136">
        <f t="shared" si="2"/>
        <v>0</v>
      </c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</row>
    <row r="72" spans="1:74" s="201" customFormat="1" ht="25.5" x14ac:dyDescent="0.2">
      <c r="A72" s="199" t="s">
        <v>486</v>
      </c>
      <c r="B72" s="134" t="s">
        <v>487</v>
      </c>
      <c r="C72" s="123">
        <f>+C67*1.7982%</f>
        <v>0</v>
      </c>
      <c r="D72" s="123">
        <f t="shared" ref="D72:N72" si="55">+D67*1.7982%</f>
        <v>0</v>
      </c>
      <c r="E72" s="123">
        <f t="shared" si="55"/>
        <v>0</v>
      </c>
      <c r="F72" s="123">
        <f t="shared" si="55"/>
        <v>0</v>
      </c>
      <c r="G72" s="123">
        <f t="shared" si="55"/>
        <v>0</v>
      </c>
      <c r="H72" s="123">
        <f t="shared" si="55"/>
        <v>0</v>
      </c>
      <c r="I72" s="123">
        <f t="shared" si="55"/>
        <v>0</v>
      </c>
      <c r="J72" s="123">
        <f t="shared" si="55"/>
        <v>0</v>
      </c>
      <c r="K72" s="123">
        <f t="shared" si="55"/>
        <v>0</v>
      </c>
      <c r="L72" s="123">
        <f t="shared" si="55"/>
        <v>0</v>
      </c>
      <c r="M72" s="123">
        <f t="shared" si="55"/>
        <v>0</v>
      </c>
      <c r="N72" s="123">
        <f t="shared" si="55"/>
        <v>0</v>
      </c>
      <c r="O72" s="136">
        <f t="shared" si="2"/>
        <v>0</v>
      </c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</row>
    <row r="73" spans="1:74" s="201" customFormat="1" ht="38.25" x14ac:dyDescent="0.2">
      <c r="A73" s="199" t="s">
        <v>488</v>
      </c>
      <c r="B73" s="134" t="s">
        <v>489</v>
      </c>
      <c r="C73" s="123">
        <f>+C67*0.881118%</f>
        <v>0</v>
      </c>
      <c r="D73" s="123">
        <f t="shared" ref="D73:N73" si="56">+D67*0.881118%</f>
        <v>0</v>
      </c>
      <c r="E73" s="123">
        <f t="shared" si="56"/>
        <v>0</v>
      </c>
      <c r="F73" s="123">
        <f t="shared" si="56"/>
        <v>0</v>
      </c>
      <c r="G73" s="123">
        <f t="shared" si="56"/>
        <v>0</v>
      </c>
      <c r="H73" s="123">
        <f t="shared" si="56"/>
        <v>0</v>
      </c>
      <c r="I73" s="123">
        <f t="shared" si="56"/>
        <v>0</v>
      </c>
      <c r="J73" s="123">
        <f t="shared" si="56"/>
        <v>0</v>
      </c>
      <c r="K73" s="123">
        <f t="shared" si="56"/>
        <v>0</v>
      </c>
      <c r="L73" s="123">
        <f t="shared" si="56"/>
        <v>0</v>
      </c>
      <c r="M73" s="123">
        <f t="shared" si="56"/>
        <v>0</v>
      </c>
      <c r="N73" s="123">
        <f t="shared" si="56"/>
        <v>0</v>
      </c>
      <c r="O73" s="136">
        <f t="shared" si="2"/>
        <v>0</v>
      </c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</row>
    <row r="74" spans="1:74" s="131" customFormat="1" ht="25.5" x14ac:dyDescent="0.2">
      <c r="A74" s="196" t="s">
        <v>230</v>
      </c>
      <c r="B74" s="198" t="s">
        <v>94</v>
      </c>
      <c r="C74" s="122">
        <f>+C75</f>
        <v>0</v>
      </c>
      <c r="D74" s="122">
        <f t="shared" ref="D74:N74" si="57">+D75</f>
        <v>0</v>
      </c>
      <c r="E74" s="122">
        <f t="shared" si="57"/>
        <v>0</v>
      </c>
      <c r="F74" s="122">
        <f t="shared" si="57"/>
        <v>0</v>
      </c>
      <c r="G74" s="122">
        <f t="shared" si="57"/>
        <v>0</v>
      </c>
      <c r="H74" s="122">
        <f t="shared" si="57"/>
        <v>0</v>
      </c>
      <c r="I74" s="122">
        <f t="shared" si="57"/>
        <v>0</v>
      </c>
      <c r="J74" s="122">
        <f t="shared" si="57"/>
        <v>0</v>
      </c>
      <c r="K74" s="122">
        <f t="shared" si="57"/>
        <v>0</v>
      </c>
      <c r="L74" s="122">
        <f t="shared" si="57"/>
        <v>0</v>
      </c>
      <c r="M74" s="122">
        <f t="shared" si="57"/>
        <v>0</v>
      </c>
      <c r="N74" s="122">
        <f t="shared" si="57"/>
        <v>0</v>
      </c>
      <c r="O74" s="136">
        <f t="shared" si="2"/>
        <v>0</v>
      </c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</row>
    <row r="75" spans="1:74" s="131" customFormat="1" ht="25.5" x14ac:dyDescent="0.2">
      <c r="A75" s="196" t="s">
        <v>490</v>
      </c>
      <c r="B75" s="197" t="s">
        <v>491</v>
      </c>
      <c r="C75" s="122">
        <f>+C76+C84</f>
        <v>0</v>
      </c>
      <c r="D75" s="122">
        <f t="shared" ref="D75:N75" si="58">+D76+D84</f>
        <v>0</v>
      </c>
      <c r="E75" s="122">
        <f t="shared" si="58"/>
        <v>0</v>
      </c>
      <c r="F75" s="122">
        <f t="shared" si="58"/>
        <v>0</v>
      </c>
      <c r="G75" s="122">
        <f t="shared" si="58"/>
        <v>0</v>
      </c>
      <c r="H75" s="122">
        <f t="shared" si="58"/>
        <v>0</v>
      </c>
      <c r="I75" s="122">
        <f t="shared" si="58"/>
        <v>0</v>
      </c>
      <c r="J75" s="122">
        <f t="shared" si="58"/>
        <v>0</v>
      </c>
      <c r="K75" s="122">
        <f t="shared" si="58"/>
        <v>0</v>
      </c>
      <c r="L75" s="122">
        <f t="shared" si="58"/>
        <v>0</v>
      </c>
      <c r="M75" s="122">
        <f t="shared" si="58"/>
        <v>0</v>
      </c>
      <c r="N75" s="122">
        <f t="shared" si="58"/>
        <v>0</v>
      </c>
      <c r="O75" s="136">
        <f t="shared" si="2"/>
        <v>0</v>
      </c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</row>
    <row r="76" spans="1:74" s="131" customFormat="1" ht="38.25" x14ac:dyDescent="0.2">
      <c r="A76" s="196" t="s">
        <v>492</v>
      </c>
      <c r="B76" s="197" t="s">
        <v>493</v>
      </c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36">
        <f t="shared" ref="O76:O139" si="59">SUM(C76:N76)</f>
        <v>0</v>
      </c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</row>
    <row r="77" spans="1:74" s="201" customFormat="1" ht="38.25" x14ac:dyDescent="0.2">
      <c r="A77" s="199" t="s">
        <v>494</v>
      </c>
      <c r="B77" s="134" t="s">
        <v>495</v>
      </c>
      <c r="C77" s="123">
        <f>+C76*82.8691479%</f>
        <v>0</v>
      </c>
      <c r="D77" s="123">
        <f t="shared" ref="D77:N77" si="60">+D76*82.8691479%</f>
        <v>0</v>
      </c>
      <c r="E77" s="123">
        <f t="shared" si="60"/>
        <v>0</v>
      </c>
      <c r="F77" s="123">
        <f t="shared" si="60"/>
        <v>0</v>
      </c>
      <c r="G77" s="123">
        <f t="shared" si="60"/>
        <v>0</v>
      </c>
      <c r="H77" s="123">
        <f t="shared" si="60"/>
        <v>0</v>
      </c>
      <c r="I77" s="123">
        <f t="shared" si="60"/>
        <v>0</v>
      </c>
      <c r="J77" s="123">
        <f t="shared" si="60"/>
        <v>0</v>
      </c>
      <c r="K77" s="123">
        <f t="shared" si="60"/>
        <v>0</v>
      </c>
      <c r="L77" s="123">
        <f t="shared" si="60"/>
        <v>0</v>
      </c>
      <c r="M77" s="123">
        <f t="shared" si="60"/>
        <v>0</v>
      </c>
      <c r="N77" s="123">
        <f t="shared" si="60"/>
        <v>0</v>
      </c>
      <c r="O77" s="136">
        <f t="shared" si="59"/>
        <v>0</v>
      </c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</row>
    <row r="78" spans="1:74" s="201" customFormat="1" ht="25.5" x14ac:dyDescent="0.2">
      <c r="A78" s="199" t="s">
        <v>496</v>
      </c>
      <c r="B78" s="134" t="s">
        <v>497</v>
      </c>
      <c r="C78" s="123">
        <f>+C76*0.095%</f>
        <v>0</v>
      </c>
      <c r="D78" s="123">
        <f t="shared" ref="D78:N78" si="61">+D76*0.095%</f>
        <v>0</v>
      </c>
      <c r="E78" s="123">
        <f t="shared" si="61"/>
        <v>0</v>
      </c>
      <c r="F78" s="123">
        <f t="shared" si="61"/>
        <v>0</v>
      </c>
      <c r="G78" s="123">
        <f t="shared" si="61"/>
        <v>0</v>
      </c>
      <c r="H78" s="123">
        <f t="shared" si="61"/>
        <v>0</v>
      </c>
      <c r="I78" s="123">
        <f t="shared" si="61"/>
        <v>0</v>
      </c>
      <c r="J78" s="123">
        <f t="shared" si="61"/>
        <v>0</v>
      </c>
      <c r="K78" s="123">
        <f t="shared" si="61"/>
        <v>0</v>
      </c>
      <c r="L78" s="123">
        <f t="shared" si="61"/>
        <v>0</v>
      </c>
      <c r="M78" s="123">
        <f t="shared" si="61"/>
        <v>0</v>
      </c>
      <c r="N78" s="123">
        <f t="shared" si="61"/>
        <v>0</v>
      </c>
      <c r="O78" s="136">
        <f t="shared" si="59"/>
        <v>0</v>
      </c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</row>
    <row r="79" spans="1:74" s="201" customFormat="1" ht="25.5" x14ac:dyDescent="0.2">
      <c r="A79" s="199" t="s">
        <v>498</v>
      </c>
      <c r="B79" s="134" t="s">
        <v>499</v>
      </c>
      <c r="C79" s="123">
        <f>+C76*5%</f>
        <v>0</v>
      </c>
      <c r="D79" s="123">
        <f t="shared" ref="D79:N79" si="62">+D76*5%</f>
        <v>0</v>
      </c>
      <c r="E79" s="123">
        <f t="shared" si="62"/>
        <v>0</v>
      </c>
      <c r="F79" s="123">
        <f t="shared" si="62"/>
        <v>0</v>
      </c>
      <c r="G79" s="123">
        <f t="shared" si="62"/>
        <v>0</v>
      </c>
      <c r="H79" s="123">
        <f t="shared" si="62"/>
        <v>0</v>
      </c>
      <c r="I79" s="123">
        <f t="shared" si="62"/>
        <v>0</v>
      </c>
      <c r="J79" s="123">
        <f t="shared" si="62"/>
        <v>0</v>
      </c>
      <c r="K79" s="123">
        <f t="shared" si="62"/>
        <v>0</v>
      </c>
      <c r="L79" s="123">
        <f t="shared" si="62"/>
        <v>0</v>
      </c>
      <c r="M79" s="123">
        <f t="shared" si="62"/>
        <v>0</v>
      </c>
      <c r="N79" s="123">
        <f t="shared" si="62"/>
        <v>0</v>
      </c>
      <c r="O79" s="136">
        <f t="shared" si="59"/>
        <v>0</v>
      </c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</row>
    <row r="80" spans="1:74" s="201" customFormat="1" ht="25.5" x14ac:dyDescent="0.2">
      <c r="A80" s="199" t="s">
        <v>500</v>
      </c>
      <c r="B80" s="134" t="s">
        <v>501</v>
      </c>
      <c r="C80" s="123">
        <f>+C76*9.4905%</f>
        <v>0</v>
      </c>
      <c r="D80" s="123">
        <f t="shared" ref="D80:N80" si="63">+D76*9.4905%</f>
        <v>0</v>
      </c>
      <c r="E80" s="123">
        <f t="shared" si="63"/>
        <v>0</v>
      </c>
      <c r="F80" s="123">
        <f t="shared" si="63"/>
        <v>0</v>
      </c>
      <c r="G80" s="123">
        <f t="shared" si="63"/>
        <v>0</v>
      </c>
      <c r="H80" s="123">
        <f t="shared" si="63"/>
        <v>0</v>
      </c>
      <c r="I80" s="123">
        <f t="shared" si="63"/>
        <v>0</v>
      </c>
      <c r="J80" s="123">
        <f t="shared" si="63"/>
        <v>0</v>
      </c>
      <c r="K80" s="123">
        <f t="shared" si="63"/>
        <v>0</v>
      </c>
      <c r="L80" s="123">
        <f t="shared" si="63"/>
        <v>0</v>
      </c>
      <c r="M80" s="123">
        <f t="shared" si="63"/>
        <v>0</v>
      </c>
      <c r="N80" s="123">
        <f t="shared" si="63"/>
        <v>0</v>
      </c>
      <c r="O80" s="136">
        <f t="shared" si="59"/>
        <v>0</v>
      </c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</row>
    <row r="81" spans="1:74" s="131" customFormat="1" ht="51" x14ac:dyDescent="0.2">
      <c r="A81" s="199" t="s">
        <v>502</v>
      </c>
      <c r="B81" s="203" t="s">
        <v>1360</v>
      </c>
      <c r="C81" s="123">
        <f>+C76*0%</f>
        <v>0</v>
      </c>
      <c r="D81" s="123">
        <f t="shared" ref="D81:N81" si="64">+D76*0%</f>
        <v>0</v>
      </c>
      <c r="E81" s="123">
        <f t="shared" si="64"/>
        <v>0</v>
      </c>
      <c r="F81" s="123">
        <f t="shared" si="64"/>
        <v>0</v>
      </c>
      <c r="G81" s="123">
        <f t="shared" si="64"/>
        <v>0</v>
      </c>
      <c r="H81" s="123">
        <f t="shared" si="64"/>
        <v>0</v>
      </c>
      <c r="I81" s="123">
        <f t="shared" si="64"/>
        <v>0</v>
      </c>
      <c r="J81" s="123">
        <f t="shared" si="64"/>
        <v>0</v>
      </c>
      <c r="K81" s="123">
        <f t="shared" si="64"/>
        <v>0</v>
      </c>
      <c r="L81" s="123">
        <f t="shared" si="64"/>
        <v>0</v>
      </c>
      <c r="M81" s="123">
        <f t="shared" si="64"/>
        <v>0</v>
      </c>
      <c r="N81" s="123">
        <f t="shared" si="64"/>
        <v>0</v>
      </c>
      <c r="O81" s="136">
        <f t="shared" si="59"/>
        <v>0</v>
      </c>
      <c r="P81" s="20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</row>
    <row r="82" spans="1:74" s="131" customFormat="1" ht="38.25" x14ac:dyDescent="0.2">
      <c r="A82" s="199" t="s">
        <v>503</v>
      </c>
      <c r="B82" s="203" t="s">
        <v>504</v>
      </c>
      <c r="C82" s="123">
        <f>+C76*1.70829%</f>
        <v>0</v>
      </c>
      <c r="D82" s="123">
        <f t="shared" ref="D82:N82" si="65">+D76*1.70829%</f>
        <v>0</v>
      </c>
      <c r="E82" s="123">
        <f t="shared" si="65"/>
        <v>0</v>
      </c>
      <c r="F82" s="123">
        <f t="shared" si="65"/>
        <v>0</v>
      </c>
      <c r="G82" s="123">
        <f t="shared" si="65"/>
        <v>0</v>
      </c>
      <c r="H82" s="123">
        <f t="shared" si="65"/>
        <v>0</v>
      </c>
      <c r="I82" s="123">
        <f t="shared" si="65"/>
        <v>0</v>
      </c>
      <c r="J82" s="123">
        <f t="shared" si="65"/>
        <v>0</v>
      </c>
      <c r="K82" s="123">
        <f t="shared" si="65"/>
        <v>0</v>
      </c>
      <c r="L82" s="123">
        <f t="shared" si="65"/>
        <v>0</v>
      </c>
      <c r="M82" s="123">
        <f t="shared" si="65"/>
        <v>0</v>
      </c>
      <c r="N82" s="123">
        <f t="shared" si="65"/>
        <v>0</v>
      </c>
      <c r="O82" s="136">
        <f t="shared" si="59"/>
        <v>0</v>
      </c>
      <c r="P82" s="20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</row>
    <row r="83" spans="1:74" s="131" customFormat="1" ht="51" x14ac:dyDescent="0.2">
      <c r="A83" s="199" t="s">
        <v>505</v>
      </c>
      <c r="B83" s="134" t="s">
        <v>506</v>
      </c>
      <c r="C83" s="123">
        <f>+C76*0.8370621%</f>
        <v>0</v>
      </c>
      <c r="D83" s="123">
        <f t="shared" ref="D83:N83" si="66">+D76*0.8370621%</f>
        <v>0</v>
      </c>
      <c r="E83" s="123">
        <f t="shared" si="66"/>
        <v>0</v>
      </c>
      <c r="F83" s="123">
        <f t="shared" si="66"/>
        <v>0</v>
      </c>
      <c r="G83" s="123">
        <f t="shared" si="66"/>
        <v>0</v>
      </c>
      <c r="H83" s="123">
        <f t="shared" si="66"/>
        <v>0</v>
      </c>
      <c r="I83" s="123">
        <f t="shared" si="66"/>
        <v>0</v>
      </c>
      <c r="J83" s="123">
        <f t="shared" si="66"/>
        <v>0</v>
      </c>
      <c r="K83" s="123">
        <f t="shared" si="66"/>
        <v>0</v>
      </c>
      <c r="L83" s="123">
        <f t="shared" si="66"/>
        <v>0</v>
      </c>
      <c r="M83" s="123">
        <f t="shared" si="66"/>
        <v>0</v>
      </c>
      <c r="N83" s="123">
        <f t="shared" si="66"/>
        <v>0</v>
      </c>
      <c r="O83" s="136">
        <f t="shared" si="59"/>
        <v>0</v>
      </c>
      <c r="P83" s="20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</row>
    <row r="84" spans="1:74" s="131" customFormat="1" ht="38.25" x14ac:dyDescent="0.2">
      <c r="A84" s="196" t="s">
        <v>507</v>
      </c>
      <c r="B84" s="197" t="s">
        <v>508</v>
      </c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36">
        <f t="shared" si="59"/>
        <v>0</v>
      </c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</row>
    <row r="85" spans="1:74" s="201" customFormat="1" ht="38.25" x14ac:dyDescent="0.2">
      <c r="A85" s="199" t="s">
        <v>509</v>
      </c>
      <c r="B85" s="204" t="s">
        <v>510</v>
      </c>
      <c r="C85" s="123">
        <f>+C84*82.8691479%</f>
        <v>0</v>
      </c>
      <c r="D85" s="123">
        <f t="shared" ref="D85:N85" si="67">+D84*82.8691479%</f>
        <v>0</v>
      </c>
      <c r="E85" s="123">
        <f t="shared" si="67"/>
        <v>0</v>
      </c>
      <c r="F85" s="123">
        <f t="shared" si="67"/>
        <v>0</v>
      </c>
      <c r="G85" s="123">
        <f t="shared" si="67"/>
        <v>0</v>
      </c>
      <c r="H85" s="123">
        <f t="shared" si="67"/>
        <v>0</v>
      </c>
      <c r="I85" s="123">
        <f t="shared" si="67"/>
        <v>0</v>
      </c>
      <c r="J85" s="123">
        <f t="shared" si="67"/>
        <v>0</v>
      </c>
      <c r="K85" s="123">
        <f t="shared" si="67"/>
        <v>0</v>
      </c>
      <c r="L85" s="123">
        <f t="shared" si="67"/>
        <v>0</v>
      </c>
      <c r="M85" s="123">
        <f t="shared" si="67"/>
        <v>0</v>
      </c>
      <c r="N85" s="123">
        <f t="shared" si="67"/>
        <v>0</v>
      </c>
      <c r="O85" s="136">
        <f t="shared" si="59"/>
        <v>0</v>
      </c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</row>
    <row r="86" spans="1:74" s="131" customFormat="1" ht="25.5" x14ac:dyDescent="0.2">
      <c r="A86" s="199" t="s">
        <v>511</v>
      </c>
      <c r="B86" s="134" t="s">
        <v>512</v>
      </c>
      <c r="C86" s="123">
        <f>+C84*0.095%</f>
        <v>0</v>
      </c>
      <c r="D86" s="123">
        <f t="shared" ref="D86:N86" si="68">+D84*0.095%</f>
        <v>0</v>
      </c>
      <c r="E86" s="123">
        <f t="shared" si="68"/>
        <v>0</v>
      </c>
      <c r="F86" s="123">
        <f t="shared" si="68"/>
        <v>0</v>
      </c>
      <c r="G86" s="123">
        <f t="shared" si="68"/>
        <v>0</v>
      </c>
      <c r="H86" s="123">
        <f t="shared" si="68"/>
        <v>0</v>
      </c>
      <c r="I86" s="123">
        <f t="shared" si="68"/>
        <v>0</v>
      </c>
      <c r="J86" s="123">
        <f t="shared" si="68"/>
        <v>0</v>
      </c>
      <c r="K86" s="123">
        <f t="shared" si="68"/>
        <v>0</v>
      </c>
      <c r="L86" s="123">
        <f t="shared" si="68"/>
        <v>0</v>
      </c>
      <c r="M86" s="123">
        <f t="shared" si="68"/>
        <v>0</v>
      </c>
      <c r="N86" s="123">
        <f t="shared" si="68"/>
        <v>0</v>
      </c>
      <c r="O86" s="136">
        <f t="shared" si="59"/>
        <v>0</v>
      </c>
      <c r="P86" s="20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</row>
    <row r="87" spans="1:74" s="131" customFormat="1" ht="25.5" x14ac:dyDescent="0.2">
      <c r="A87" s="199" t="s">
        <v>513</v>
      </c>
      <c r="B87" s="204" t="s">
        <v>514</v>
      </c>
      <c r="C87" s="123">
        <f>+C84*5%</f>
        <v>0</v>
      </c>
      <c r="D87" s="123">
        <f t="shared" ref="D87:N87" si="69">+D84*5%</f>
        <v>0</v>
      </c>
      <c r="E87" s="123">
        <f t="shared" si="69"/>
        <v>0</v>
      </c>
      <c r="F87" s="123">
        <f t="shared" si="69"/>
        <v>0</v>
      </c>
      <c r="G87" s="123">
        <f t="shared" si="69"/>
        <v>0</v>
      </c>
      <c r="H87" s="123">
        <f t="shared" si="69"/>
        <v>0</v>
      </c>
      <c r="I87" s="123">
        <f t="shared" si="69"/>
        <v>0</v>
      </c>
      <c r="J87" s="123">
        <f t="shared" si="69"/>
        <v>0</v>
      </c>
      <c r="K87" s="123">
        <f t="shared" si="69"/>
        <v>0</v>
      </c>
      <c r="L87" s="123">
        <f t="shared" si="69"/>
        <v>0</v>
      </c>
      <c r="M87" s="123">
        <f t="shared" si="69"/>
        <v>0</v>
      </c>
      <c r="N87" s="123">
        <f t="shared" si="69"/>
        <v>0</v>
      </c>
      <c r="O87" s="136">
        <f t="shared" si="59"/>
        <v>0</v>
      </c>
      <c r="P87" s="20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</row>
    <row r="88" spans="1:74" s="131" customFormat="1" ht="25.5" x14ac:dyDescent="0.2">
      <c r="A88" s="199" t="s">
        <v>515</v>
      </c>
      <c r="B88" s="134" t="s">
        <v>516</v>
      </c>
      <c r="C88" s="123">
        <f>+C84*9.4905%</f>
        <v>0</v>
      </c>
      <c r="D88" s="123">
        <f t="shared" ref="D88:N88" si="70">+D84*9.4905%</f>
        <v>0</v>
      </c>
      <c r="E88" s="123">
        <f t="shared" si="70"/>
        <v>0</v>
      </c>
      <c r="F88" s="123">
        <f t="shared" si="70"/>
        <v>0</v>
      </c>
      <c r="G88" s="123">
        <f t="shared" si="70"/>
        <v>0</v>
      </c>
      <c r="H88" s="123">
        <f t="shared" si="70"/>
        <v>0</v>
      </c>
      <c r="I88" s="123">
        <f t="shared" si="70"/>
        <v>0</v>
      </c>
      <c r="J88" s="123">
        <f t="shared" si="70"/>
        <v>0</v>
      </c>
      <c r="K88" s="123">
        <f t="shared" si="70"/>
        <v>0</v>
      </c>
      <c r="L88" s="123">
        <f t="shared" si="70"/>
        <v>0</v>
      </c>
      <c r="M88" s="123">
        <f t="shared" si="70"/>
        <v>0</v>
      </c>
      <c r="N88" s="123">
        <f t="shared" si="70"/>
        <v>0</v>
      </c>
      <c r="O88" s="136">
        <f t="shared" si="59"/>
        <v>0</v>
      </c>
      <c r="P88" s="20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</row>
    <row r="89" spans="1:74" s="131" customFormat="1" ht="51" x14ac:dyDescent="0.2">
      <c r="A89" s="199" t="s">
        <v>517</v>
      </c>
      <c r="B89" s="134" t="s">
        <v>1361</v>
      </c>
      <c r="C89" s="123">
        <f>+C84*0%</f>
        <v>0</v>
      </c>
      <c r="D89" s="123">
        <f t="shared" ref="D89:N89" si="71">+D84*0%</f>
        <v>0</v>
      </c>
      <c r="E89" s="123">
        <f t="shared" si="71"/>
        <v>0</v>
      </c>
      <c r="F89" s="123">
        <f t="shared" si="71"/>
        <v>0</v>
      </c>
      <c r="G89" s="123">
        <f t="shared" si="71"/>
        <v>0</v>
      </c>
      <c r="H89" s="123">
        <f t="shared" si="71"/>
        <v>0</v>
      </c>
      <c r="I89" s="123">
        <f t="shared" si="71"/>
        <v>0</v>
      </c>
      <c r="J89" s="123">
        <f t="shared" si="71"/>
        <v>0</v>
      </c>
      <c r="K89" s="123">
        <f t="shared" si="71"/>
        <v>0</v>
      </c>
      <c r="L89" s="123">
        <f t="shared" si="71"/>
        <v>0</v>
      </c>
      <c r="M89" s="123">
        <f t="shared" si="71"/>
        <v>0</v>
      </c>
      <c r="N89" s="123">
        <f t="shared" si="71"/>
        <v>0</v>
      </c>
      <c r="O89" s="136">
        <f t="shared" si="59"/>
        <v>0</v>
      </c>
      <c r="P89" s="20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</row>
    <row r="90" spans="1:74" s="201" customFormat="1" ht="38.25" x14ac:dyDescent="0.2">
      <c r="A90" s="206" t="s">
        <v>518</v>
      </c>
      <c r="B90" s="134" t="s">
        <v>519</v>
      </c>
      <c r="C90" s="123">
        <f>+C84*1.70829%</f>
        <v>0</v>
      </c>
      <c r="D90" s="123">
        <f t="shared" ref="D90:N90" si="72">+D84*1.70829%</f>
        <v>0</v>
      </c>
      <c r="E90" s="123">
        <f t="shared" si="72"/>
        <v>0</v>
      </c>
      <c r="F90" s="123">
        <f t="shared" si="72"/>
        <v>0</v>
      </c>
      <c r="G90" s="123">
        <f t="shared" si="72"/>
        <v>0</v>
      </c>
      <c r="H90" s="123">
        <f t="shared" si="72"/>
        <v>0</v>
      </c>
      <c r="I90" s="123">
        <f t="shared" si="72"/>
        <v>0</v>
      </c>
      <c r="J90" s="123">
        <f t="shared" si="72"/>
        <v>0</v>
      </c>
      <c r="K90" s="123">
        <f t="shared" si="72"/>
        <v>0</v>
      </c>
      <c r="L90" s="123">
        <f t="shared" si="72"/>
        <v>0</v>
      </c>
      <c r="M90" s="123">
        <f t="shared" si="72"/>
        <v>0</v>
      </c>
      <c r="N90" s="123">
        <f t="shared" si="72"/>
        <v>0</v>
      </c>
      <c r="O90" s="136">
        <f t="shared" si="59"/>
        <v>0</v>
      </c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</row>
    <row r="91" spans="1:74" s="201" customFormat="1" ht="51" x14ac:dyDescent="0.2">
      <c r="A91" s="206" t="s">
        <v>520</v>
      </c>
      <c r="B91" s="134" t="s">
        <v>521</v>
      </c>
      <c r="C91" s="123">
        <f>+C84*0.8370621%</f>
        <v>0</v>
      </c>
      <c r="D91" s="123">
        <f t="shared" ref="D91:N91" si="73">+D84*0.8370621%</f>
        <v>0</v>
      </c>
      <c r="E91" s="123">
        <f t="shared" si="73"/>
        <v>0</v>
      </c>
      <c r="F91" s="123">
        <f t="shared" si="73"/>
        <v>0</v>
      </c>
      <c r="G91" s="123">
        <f t="shared" si="73"/>
        <v>0</v>
      </c>
      <c r="H91" s="123">
        <f t="shared" si="73"/>
        <v>0</v>
      </c>
      <c r="I91" s="123">
        <f t="shared" si="73"/>
        <v>0</v>
      </c>
      <c r="J91" s="123">
        <f t="shared" si="73"/>
        <v>0</v>
      </c>
      <c r="K91" s="123">
        <f t="shared" si="73"/>
        <v>0</v>
      </c>
      <c r="L91" s="123">
        <f t="shared" si="73"/>
        <v>0</v>
      </c>
      <c r="M91" s="123">
        <f t="shared" si="73"/>
        <v>0</v>
      </c>
      <c r="N91" s="123">
        <f t="shared" si="73"/>
        <v>0</v>
      </c>
      <c r="O91" s="136">
        <f t="shared" si="59"/>
        <v>0</v>
      </c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</row>
    <row r="92" spans="1:74" s="131" customFormat="1" ht="25.5" x14ac:dyDescent="0.2">
      <c r="A92" s="205" t="s">
        <v>522</v>
      </c>
      <c r="B92" s="197" t="s">
        <v>523</v>
      </c>
      <c r="C92" s="122">
        <f>+C93+C100</f>
        <v>0</v>
      </c>
      <c r="D92" s="122">
        <f t="shared" ref="D92:N92" si="74">+D93+D100</f>
        <v>0</v>
      </c>
      <c r="E92" s="122">
        <f t="shared" si="74"/>
        <v>0</v>
      </c>
      <c r="F92" s="122">
        <f t="shared" si="74"/>
        <v>0</v>
      </c>
      <c r="G92" s="122">
        <f t="shared" si="74"/>
        <v>0</v>
      </c>
      <c r="H92" s="122">
        <f t="shared" si="74"/>
        <v>0</v>
      </c>
      <c r="I92" s="122">
        <f t="shared" si="74"/>
        <v>0</v>
      </c>
      <c r="J92" s="122">
        <f t="shared" si="74"/>
        <v>0</v>
      </c>
      <c r="K92" s="122">
        <f t="shared" si="74"/>
        <v>0</v>
      </c>
      <c r="L92" s="122">
        <f t="shared" si="74"/>
        <v>0</v>
      </c>
      <c r="M92" s="122">
        <f t="shared" si="74"/>
        <v>0</v>
      </c>
      <c r="N92" s="122">
        <f t="shared" si="74"/>
        <v>0</v>
      </c>
      <c r="O92" s="136">
        <f t="shared" si="59"/>
        <v>0</v>
      </c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</row>
    <row r="93" spans="1:74" s="131" customFormat="1" ht="25.5" x14ac:dyDescent="0.2">
      <c r="A93" s="205" t="s">
        <v>524</v>
      </c>
      <c r="B93" s="197" t="s">
        <v>525</v>
      </c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36">
        <f t="shared" si="59"/>
        <v>0</v>
      </c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</row>
    <row r="94" spans="1:74" s="201" customFormat="1" ht="25.5" x14ac:dyDescent="0.2">
      <c r="A94" s="206" t="s">
        <v>526</v>
      </c>
      <c r="B94" s="134" t="s">
        <v>527</v>
      </c>
      <c r="C94" s="123">
        <f>+C93*87.230682%</f>
        <v>0</v>
      </c>
      <c r="D94" s="123">
        <f t="shared" ref="D94:N94" si="75">+D93*87.230682%</f>
        <v>0</v>
      </c>
      <c r="E94" s="123">
        <f t="shared" si="75"/>
        <v>0</v>
      </c>
      <c r="F94" s="123">
        <f t="shared" si="75"/>
        <v>0</v>
      </c>
      <c r="G94" s="123">
        <f t="shared" si="75"/>
        <v>0</v>
      </c>
      <c r="H94" s="123">
        <f t="shared" si="75"/>
        <v>0</v>
      </c>
      <c r="I94" s="123">
        <f t="shared" si="75"/>
        <v>0</v>
      </c>
      <c r="J94" s="123">
        <f t="shared" si="75"/>
        <v>0</v>
      </c>
      <c r="K94" s="123">
        <f t="shared" si="75"/>
        <v>0</v>
      </c>
      <c r="L94" s="123">
        <f t="shared" si="75"/>
        <v>0</v>
      </c>
      <c r="M94" s="123">
        <f t="shared" si="75"/>
        <v>0</v>
      </c>
      <c r="N94" s="123">
        <f t="shared" si="75"/>
        <v>0</v>
      </c>
      <c r="O94" s="136">
        <f t="shared" si="59"/>
        <v>0</v>
      </c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</row>
    <row r="95" spans="1:74" s="201" customFormat="1" ht="25.5" x14ac:dyDescent="0.2">
      <c r="A95" s="206" t="s">
        <v>528</v>
      </c>
      <c r="B95" s="134" t="s">
        <v>529</v>
      </c>
      <c r="C95" s="123">
        <f>+C93*0.1%</f>
        <v>0</v>
      </c>
      <c r="D95" s="123">
        <f t="shared" ref="D95:N95" si="76">+D93*0.1%</f>
        <v>0</v>
      </c>
      <c r="E95" s="123">
        <f t="shared" si="76"/>
        <v>0</v>
      </c>
      <c r="F95" s="123">
        <f t="shared" si="76"/>
        <v>0</v>
      </c>
      <c r="G95" s="123">
        <f t="shared" si="76"/>
        <v>0</v>
      </c>
      <c r="H95" s="123">
        <f t="shared" si="76"/>
        <v>0</v>
      </c>
      <c r="I95" s="123">
        <f t="shared" si="76"/>
        <v>0</v>
      </c>
      <c r="J95" s="123">
        <f t="shared" si="76"/>
        <v>0</v>
      </c>
      <c r="K95" s="123">
        <f t="shared" si="76"/>
        <v>0</v>
      </c>
      <c r="L95" s="123">
        <f t="shared" si="76"/>
        <v>0</v>
      </c>
      <c r="M95" s="123">
        <f t="shared" si="76"/>
        <v>0</v>
      </c>
      <c r="N95" s="123">
        <f t="shared" si="76"/>
        <v>0</v>
      </c>
      <c r="O95" s="136">
        <f t="shared" si="59"/>
        <v>0</v>
      </c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</row>
    <row r="96" spans="1:74" s="201" customFormat="1" ht="25.5" x14ac:dyDescent="0.2">
      <c r="A96" s="206" t="s">
        <v>530</v>
      </c>
      <c r="B96" s="134" t="s">
        <v>531</v>
      </c>
      <c r="C96" s="123">
        <f>+C93*9.99%</f>
        <v>0</v>
      </c>
      <c r="D96" s="123">
        <f t="shared" ref="D96:N96" si="77">+D93*9.99%</f>
        <v>0</v>
      </c>
      <c r="E96" s="123">
        <f t="shared" si="77"/>
        <v>0</v>
      </c>
      <c r="F96" s="123">
        <f t="shared" si="77"/>
        <v>0</v>
      </c>
      <c r="G96" s="123">
        <f t="shared" si="77"/>
        <v>0</v>
      </c>
      <c r="H96" s="123">
        <f t="shared" si="77"/>
        <v>0</v>
      </c>
      <c r="I96" s="123">
        <f t="shared" si="77"/>
        <v>0</v>
      </c>
      <c r="J96" s="123">
        <f t="shared" si="77"/>
        <v>0</v>
      </c>
      <c r="K96" s="123">
        <f t="shared" si="77"/>
        <v>0</v>
      </c>
      <c r="L96" s="123">
        <f t="shared" si="77"/>
        <v>0</v>
      </c>
      <c r="M96" s="123">
        <f t="shared" si="77"/>
        <v>0</v>
      </c>
      <c r="N96" s="123">
        <f t="shared" si="77"/>
        <v>0</v>
      </c>
      <c r="O96" s="136">
        <f t="shared" si="59"/>
        <v>0</v>
      </c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</row>
    <row r="97" spans="1:74" s="201" customFormat="1" ht="38.25" x14ac:dyDescent="0.2">
      <c r="A97" s="199" t="s">
        <v>532</v>
      </c>
      <c r="B97" s="134" t="s">
        <v>1362</v>
      </c>
      <c r="C97" s="123">
        <f>+C93*0%</f>
        <v>0</v>
      </c>
      <c r="D97" s="123">
        <f t="shared" ref="D97:N97" si="78">+D93*0%</f>
        <v>0</v>
      </c>
      <c r="E97" s="123">
        <f t="shared" si="78"/>
        <v>0</v>
      </c>
      <c r="F97" s="123">
        <f t="shared" si="78"/>
        <v>0</v>
      </c>
      <c r="G97" s="123">
        <f t="shared" si="78"/>
        <v>0</v>
      </c>
      <c r="H97" s="123">
        <f t="shared" si="78"/>
        <v>0</v>
      </c>
      <c r="I97" s="123">
        <f t="shared" si="78"/>
        <v>0</v>
      </c>
      <c r="J97" s="123">
        <f t="shared" si="78"/>
        <v>0</v>
      </c>
      <c r="K97" s="123">
        <f t="shared" si="78"/>
        <v>0</v>
      </c>
      <c r="L97" s="123">
        <f t="shared" si="78"/>
        <v>0</v>
      </c>
      <c r="M97" s="123">
        <f t="shared" si="78"/>
        <v>0</v>
      </c>
      <c r="N97" s="123">
        <f t="shared" si="78"/>
        <v>0</v>
      </c>
      <c r="O97" s="136">
        <f t="shared" si="59"/>
        <v>0</v>
      </c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</row>
    <row r="98" spans="1:74" s="201" customFormat="1" ht="25.5" x14ac:dyDescent="0.2">
      <c r="A98" s="199" t="s">
        <v>533</v>
      </c>
      <c r="B98" s="204" t="s">
        <v>534</v>
      </c>
      <c r="C98" s="123">
        <f>+C93*1.7982%</f>
        <v>0</v>
      </c>
      <c r="D98" s="123">
        <f t="shared" ref="D98:N98" si="79">+D93*1.7982%</f>
        <v>0</v>
      </c>
      <c r="E98" s="123">
        <f t="shared" si="79"/>
        <v>0</v>
      </c>
      <c r="F98" s="123">
        <f t="shared" si="79"/>
        <v>0</v>
      </c>
      <c r="G98" s="123">
        <f t="shared" si="79"/>
        <v>0</v>
      </c>
      <c r="H98" s="123">
        <f t="shared" si="79"/>
        <v>0</v>
      </c>
      <c r="I98" s="123">
        <f t="shared" si="79"/>
        <v>0</v>
      </c>
      <c r="J98" s="123">
        <f t="shared" si="79"/>
        <v>0</v>
      </c>
      <c r="K98" s="123">
        <f t="shared" si="79"/>
        <v>0</v>
      </c>
      <c r="L98" s="123">
        <f t="shared" si="79"/>
        <v>0</v>
      </c>
      <c r="M98" s="123">
        <f t="shared" si="79"/>
        <v>0</v>
      </c>
      <c r="N98" s="123">
        <f t="shared" si="79"/>
        <v>0</v>
      </c>
      <c r="O98" s="136">
        <f t="shared" si="59"/>
        <v>0</v>
      </c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</row>
    <row r="99" spans="1:74" s="201" customFormat="1" ht="38.25" x14ac:dyDescent="0.2">
      <c r="A99" s="199" t="s">
        <v>535</v>
      </c>
      <c r="B99" s="134" t="s">
        <v>536</v>
      </c>
      <c r="C99" s="123">
        <f>+C93*0.881118%</f>
        <v>0</v>
      </c>
      <c r="D99" s="123">
        <f t="shared" ref="D99:N99" si="80">+D93*0.881118%</f>
        <v>0</v>
      </c>
      <c r="E99" s="123">
        <f t="shared" si="80"/>
        <v>0</v>
      </c>
      <c r="F99" s="123">
        <f t="shared" si="80"/>
        <v>0</v>
      </c>
      <c r="G99" s="123">
        <f t="shared" si="80"/>
        <v>0</v>
      </c>
      <c r="H99" s="123">
        <f t="shared" si="80"/>
        <v>0</v>
      </c>
      <c r="I99" s="123">
        <f t="shared" si="80"/>
        <v>0</v>
      </c>
      <c r="J99" s="123">
        <f t="shared" si="80"/>
        <v>0</v>
      </c>
      <c r="K99" s="123">
        <f t="shared" si="80"/>
        <v>0</v>
      </c>
      <c r="L99" s="123">
        <f t="shared" si="80"/>
        <v>0</v>
      </c>
      <c r="M99" s="123">
        <f t="shared" si="80"/>
        <v>0</v>
      </c>
      <c r="N99" s="123">
        <f t="shared" si="80"/>
        <v>0</v>
      </c>
      <c r="O99" s="136">
        <f t="shared" si="59"/>
        <v>0</v>
      </c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</row>
    <row r="100" spans="1:74" s="131" customFormat="1" ht="25.5" x14ac:dyDescent="0.2">
      <c r="A100" s="196" t="s">
        <v>537</v>
      </c>
      <c r="B100" s="198" t="s">
        <v>538</v>
      </c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36">
        <f t="shared" si="59"/>
        <v>0</v>
      </c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</row>
    <row r="101" spans="1:74" s="201" customFormat="1" ht="25.5" x14ac:dyDescent="0.2">
      <c r="A101" s="199" t="s">
        <v>539</v>
      </c>
      <c r="B101" s="203" t="s">
        <v>540</v>
      </c>
      <c r="C101" s="123">
        <f>+C100*87.230682%</f>
        <v>0</v>
      </c>
      <c r="D101" s="123">
        <f t="shared" ref="D101:N101" si="81">+D100*87.230682%</f>
        <v>0</v>
      </c>
      <c r="E101" s="123">
        <f t="shared" si="81"/>
        <v>0</v>
      </c>
      <c r="F101" s="123">
        <f t="shared" si="81"/>
        <v>0</v>
      </c>
      <c r="G101" s="123">
        <f t="shared" si="81"/>
        <v>0</v>
      </c>
      <c r="H101" s="123">
        <f t="shared" si="81"/>
        <v>0</v>
      </c>
      <c r="I101" s="123">
        <f t="shared" si="81"/>
        <v>0</v>
      </c>
      <c r="J101" s="123">
        <f t="shared" si="81"/>
        <v>0</v>
      </c>
      <c r="K101" s="123">
        <f t="shared" si="81"/>
        <v>0</v>
      </c>
      <c r="L101" s="123">
        <f t="shared" si="81"/>
        <v>0</v>
      </c>
      <c r="M101" s="123">
        <f t="shared" si="81"/>
        <v>0</v>
      </c>
      <c r="N101" s="123">
        <f t="shared" si="81"/>
        <v>0</v>
      </c>
      <c r="O101" s="136">
        <f t="shared" si="59"/>
        <v>0</v>
      </c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</row>
    <row r="102" spans="1:74" s="201" customFormat="1" ht="25.5" x14ac:dyDescent="0.2">
      <c r="A102" s="199" t="s">
        <v>541</v>
      </c>
      <c r="B102" s="203" t="s">
        <v>542</v>
      </c>
      <c r="C102" s="123">
        <f>+C100*0.1%</f>
        <v>0</v>
      </c>
      <c r="D102" s="123">
        <f t="shared" ref="D102:N102" si="82">+D100*0.1%</f>
        <v>0</v>
      </c>
      <c r="E102" s="123">
        <f t="shared" si="82"/>
        <v>0</v>
      </c>
      <c r="F102" s="123">
        <f t="shared" si="82"/>
        <v>0</v>
      </c>
      <c r="G102" s="123">
        <f t="shared" si="82"/>
        <v>0</v>
      </c>
      <c r="H102" s="123">
        <f t="shared" si="82"/>
        <v>0</v>
      </c>
      <c r="I102" s="123">
        <f t="shared" si="82"/>
        <v>0</v>
      </c>
      <c r="J102" s="123">
        <f t="shared" si="82"/>
        <v>0</v>
      </c>
      <c r="K102" s="123">
        <f t="shared" si="82"/>
        <v>0</v>
      </c>
      <c r="L102" s="123">
        <f t="shared" si="82"/>
        <v>0</v>
      </c>
      <c r="M102" s="123">
        <f t="shared" si="82"/>
        <v>0</v>
      </c>
      <c r="N102" s="123">
        <f t="shared" si="82"/>
        <v>0</v>
      </c>
      <c r="O102" s="136">
        <f t="shared" si="59"/>
        <v>0</v>
      </c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200"/>
      <c r="AM102" s="200"/>
      <c r="AN102" s="200"/>
      <c r="AO102" s="200"/>
      <c r="AP102" s="200"/>
      <c r="AQ102" s="200"/>
      <c r="AR102" s="200"/>
      <c r="AS102" s="200"/>
      <c r="AT102" s="200"/>
      <c r="AU102" s="200"/>
      <c r="AV102" s="200"/>
      <c r="AW102" s="200"/>
      <c r="AX102" s="200"/>
      <c r="AY102" s="200"/>
      <c r="AZ102" s="200"/>
      <c r="BA102" s="200"/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00"/>
      <c r="BU102" s="200"/>
      <c r="BV102" s="200"/>
    </row>
    <row r="103" spans="1:74" s="201" customFormat="1" ht="25.5" x14ac:dyDescent="0.2">
      <c r="A103" s="199" t="s">
        <v>543</v>
      </c>
      <c r="B103" s="134" t="s">
        <v>544</v>
      </c>
      <c r="C103" s="123">
        <f>+C100*9.99%</f>
        <v>0</v>
      </c>
      <c r="D103" s="123">
        <f t="shared" ref="D103:N103" si="83">+D100*9.99%</f>
        <v>0</v>
      </c>
      <c r="E103" s="123">
        <f t="shared" si="83"/>
        <v>0</v>
      </c>
      <c r="F103" s="123">
        <f t="shared" si="83"/>
        <v>0</v>
      </c>
      <c r="G103" s="123">
        <f t="shared" si="83"/>
        <v>0</v>
      </c>
      <c r="H103" s="123">
        <f t="shared" si="83"/>
        <v>0</v>
      </c>
      <c r="I103" s="123">
        <f t="shared" si="83"/>
        <v>0</v>
      </c>
      <c r="J103" s="123">
        <f t="shared" si="83"/>
        <v>0</v>
      </c>
      <c r="K103" s="123">
        <f t="shared" si="83"/>
        <v>0</v>
      </c>
      <c r="L103" s="123">
        <f t="shared" si="83"/>
        <v>0</v>
      </c>
      <c r="M103" s="123">
        <f t="shared" si="83"/>
        <v>0</v>
      </c>
      <c r="N103" s="123">
        <f t="shared" si="83"/>
        <v>0</v>
      </c>
      <c r="O103" s="136">
        <f t="shared" si="59"/>
        <v>0</v>
      </c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  <c r="AA103" s="200"/>
      <c r="AB103" s="200"/>
      <c r="AC103" s="200"/>
      <c r="AD103" s="200"/>
      <c r="AE103" s="200"/>
      <c r="AF103" s="200"/>
      <c r="AG103" s="200"/>
      <c r="AH103" s="200"/>
      <c r="AI103" s="200"/>
      <c r="AJ103" s="200"/>
      <c r="AK103" s="200"/>
      <c r="AL103" s="200"/>
      <c r="AM103" s="200"/>
      <c r="AN103" s="200"/>
      <c r="AO103" s="200"/>
      <c r="AP103" s="200"/>
      <c r="AQ103" s="200"/>
      <c r="AR103" s="200"/>
      <c r="AS103" s="200"/>
      <c r="AT103" s="200"/>
      <c r="AU103" s="200"/>
      <c r="AV103" s="200"/>
      <c r="AW103" s="200"/>
      <c r="AX103" s="200"/>
      <c r="AY103" s="200"/>
      <c r="AZ103" s="200"/>
      <c r="BA103" s="200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  <c r="BS103" s="200"/>
      <c r="BT103" s="200"/>
      <c r="BU103" s="200"/>
      <c r="BV103" s="200"/>
    </row>
    <row r="104" spans="1:74" s="201" customFormat="1" ht="38.25" x14ac:dyDescent="0.2">
      <c r="A104" s="199" t="s">
        <v>545</v>
      </c>
      <c r="B104" s="204" t="s">
        <v>1363</v>
      </c>
      <c r="C104" s="123">
        <f>+C100*0%</f>
        <v>0</v>
      </c>
      <c r="D104" s="123">
        <f t="shared" ref="D104:N104" si="84">+D100*0%</f>
        <v>0</v>
      </c>
      <c r="E104" s="123">
        <f t="shared" si="84"/>
        <v>0</v>
      </c>
      <c r="F104" s="123">
        <f t="shared" si="84"/>
        <v>0</v>
      </c>
      <c r="G104" s="123">
        <f t="shared" si="84"/>
        <v>0</v>
      </c>
      <c r="H104" s="123">
        <f t="shared" si="84"/>
        <v>0</v>
      </c>
      <c r="I104" s="123">
        <f t="shared" si="84"/>
        <v>0</v>
      </c>
      <c r="J104" s="123">
        <f t="shared" si="84"/>
        <v>0</v>
      </c>
      <c r="K104" s="123">
        <f t="shared" si="84"/>
        <v>0</v>
      </c>
      <c r="L104" s="123">
        <f t="shared" si="84"/>
        <v>0</v>
      </c>
      <c r="M104" s="123">
        <f t="shared" si="84"/>
        <v>0</v>
      </c>
      <c r="N104" s="123">
        <f t="shared" si="84"/>
        <v>0</v>
      </c>
      <c r="O104" s="136">
        <f t="shared" si="59"/>
        <v>0</v>
      </c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</row>
    <row r="105" spans="1:74" s="201" customFormat="1" ht="25.5" x14ac:dyDescent="0.2">
      <c r="A105" s="199" t="s">
        <v>546</v>
      </c>
      <c r="B105" s="134" t="s">
        <v>547</v>
      </c>
      <c r="C105" s="123">
        <f>+C100*1.7982%</f>
        <v>0</v>
      </c>
      <c r="D105" s="123">
        <f t="shared" ref="D105:N105" si="85">+D100*1.7982%</f>
        <v>0</v>
      </c>
      <c r="E105" s="123">
        <f t="shared" si="85"/>
        <v>0</v>
      </c>
      <c r="F105" s="123">
        <f t="shared" si="85"/>
        <v>0</v>
      </c>
      <c r="G105" s="123">
        <f t="shared" si="85"/>
        <v>0</v>
      </c>
      <c r="H105" s="123">
        <f t="shared" si="85"/>
        <v>0</v>
      </c>
      <c r="I105" s="123">
        <f t="shared" si="85"/>
        <v>0</v>
      </c>
      <c r="J105" s="123">
        <f t="shared" si="85"/>
        <v>0</v>
      </c>
      <c r="K105" s="123">
        <f t="shared" si="85"/>
        <v>0</v>
      </c>
      <c r="L105" s="123">
        <f t="shared" si="85"/>
        <v>0</v>
      </c>
      <c r="M105" s="123">
        <f t="shared" si="85"/>
        <v>0</v>
      </c>
      <c r="N105" s="123">
        <f t="shared" si="85"/>
        <v>0</v>
      </c>
      <c r="O105" s="136">
        <f t="shared" si="59"/>
        <v>0</v>
      </c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</row>
    <row r="106" spans="1:74" s="201" customFormat="1" ht="38.25" x14ac:dyDescent="0.2">
      <c r="A106" s="199" t="s">
        <v>548</v>
      </c>
      <c r="B106" s="204" t="s">
        <v>549</v>
      </c>
      <c r="C106" s="123">
        <f>+C100*0.881118%</f>
        <v>0</v>
      </c>
      <c r="D106" s="123">
        <f t="shared" ref="D106:N106" si="86">+D100*0.881118%</f>
        <v>0</v>
      </c>
      <c r="E106" s="123">
        <f t="shared" si="86"/>
        <v>0</v>
      </c>
      <c r="F106" s="123">
        <f t="shared" si="86"/>
        <v>0</v>
      </c>
      <c r="G106" s="123">
        <f t="shared" si="86"/>
        <v>0</v>
      </c>
      <c r="H106" s="123">
        <f t="shared" si="86"/>
        <v>0</v>
      </c>
      <c r="I106" s="123">
        <f t="shared" si="86"/>
        <v>0</v>
      </c>
      <c r="J106" s="123">
        <f t="shared" si="86"/>
        <v>0</v>
      </c>
      <c r="K106" s="123">
        <f t="shared" si="86"/>
        <v>0</v>
      </c>
      <c r="L106" s="123">
        <f t="shared" si="86"/>
        <v>0</v>
      </c>
      <c r="M106" s="123">
        <f t="shared" si="86"/>
        <v>0</v>
      </c>
      <c r="N106" s="123">
        <f t="shared" si="86"/>
        <v>0</v>
      </c>
      <c r="O106" s="136">
        <f t="shared" si="59"/>
        <v>0</v>
      </c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</row>
    <row r="107" spans="1:74" s="131" customFormat="1" ht="25.5" x14ac:dyDescent="0.2">
      <c r="A107" s="196" t="s">
        <v>550</v>
      </c>
      <c r="B107" s="197" t="s">
        <v>908</v>
      </c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36">
        <f t="shared" si="59"/>
        <v>0</v>
      </c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</row>
    <row r="108" spans="1:74" s="201" customFormat="1" ht="25.5" x14ac:dyDescent="0.2">
      <c r="A108" s="199" t="s">
        <v>551</v>
      </c>
      <c r="B108" s="204" t="s">
        <v>552</v>
      </c>
      <c r="C108" s="123">
        <f>+C107*87.230682%</f>
        <v>0</v>
      </c>
      <c r="D108" s="123">
        <f t="shared" ref="D108:N108" si="87">+D107*87.230682%</f>
        <v>0</v>
      </c>
      <c r="E108" s="123">
        <f t="shared" si="87"/>
        <v>0</v>
      </c>
      <c r="F108" s="123">
        <f t="shared" si="87"/>
        <v>0</v>
      </c>
      <c r="G108" s="123">
        <f t="shared" si="87"/>
        <v>0</v>
      </c>
      <c r="H108" s="123">
        <f t="shared" si="87"/>
        <v>0</v>
      </c>
      <c r="I108" s="123">
        <f t="shared" si="87"/>
        <v>0</v>
      </c>
      <c r="J108" s="123">
        <f t="shared" si="87"/>
        <v>0</v>
      </c>
      <c r="K108" s="123">
        <f t="shared" si="87"/>
        <v>0</v>
      </c>
      <c r="L108" s="123">
        <f t="shared" si="87"/>
        <v>0</v>
      </c>
      <c r="M108" s="123">
        <f t="shared" si="87"/>
        <v>0</v>
      </c>
      <c r="N108" s="123">
        <f t="shared" si="87"/>
        <v>0</v>
      </c>
      <c r="O108" s="136">
        <f t="shared" si="59"/>
        <v>0</v>
      </c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0"/>
      <c r="BM108" s="200"/>
      <c r="BN108" s="200"/>
      <c r="BO108" s="200"/>
      <c r="BP108" s="200"/>
      <c r="BQ108" s="200"/>
      <c r="BR108" s="200"/>
      <c r="BS108" s="200"/>
      <c r="BT108" s="200"/>
      <c r="BU108" s="200"/>
      <c r="BV108" s="200"/>
    </row>
    <row r="109" spans="1:74" s="201" customFormat="1" ht="25.5" x14ac:dyDescent="0.2">
      <c r="A109" s="199" t="s">
        <v>553</v>
      </c>
      <c r="B109" s="134" t="s">
        <v>554</v>
      </c>
      <c r="C109" s="123">
        <f>+C107*0.1%</f>
        <v>0</v>
      </c>
      <c r="D109" s="123">
        <f t="shared" ref="D109:N109" si="88">+D107*0.1%</f>
        <v>0</v>
      </c>
      <c r="E109" s="123">
        <f t="shared" si="88"/>
        <v>0</v>
      </c>
      <c r="F109" s="123">
        <f t="shared" si="88"/>
        <v>0</v>
      </c>
      <c r="G109" s="123">
        <f t="shared" si="88"/>
        <v>0</v>
      </c>
      <c r="H109" s="123">
        <f t="shared" si="88"/>
        <v>0</v>
      </c>
      <c r="I109" s="123">
        <f t="shared" si="88"/>
        <v>0</v>
      </c>
      <c r="J109" s="123">
        <f t="shared" si="88"/>
        <v>0</v>
      </c>
      <c r="K109" s="123">
        <f t="shared" si="88"/>
        <v>0</v>
      </c>
      <c r="L109" s="123">
        <f t="shared" si="88"/>
        <v>0</v>
      </c>
      <c r="M109" s="123">
        <f t="shared" si="88"/>
        <v>0</v>
      </c>
      <c r="N109" s="123">
        <f t="shared" si="88"/>
        <v>0</v>
      </c>
      <c r="O109" s="136">
        <f t="shared" si="59"/>
        <v>0</v>
      </c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0"/>
      <c r="BM109" s="200"/>
      <c r="BN109" s="200"/>
      <c r="BO109" s="200"/>
      <c r="BP109" s="200"/>
      <c r="BQ109" s="200"/>
      <c r="BR109" s="200"/>
      <c r="BS109" s="200"/>
      <c r="BT109" s="200"/>
      <c r="BU109" s="200"/>
      <c r="BV109" s="200"/>
    </row>
    <row r="110" spans="1:74" s="201" customFormat="1" x14ac:dyDescent="0.2">
      <c r="A110" s="199" t="s">
        <v>555</v>
      </c>
      <c r="B110" s="203" t="s">
        <v>556</v>
      </c>
      <c r="C110" s="123">
        <f>+C107*9.99%</f>
        <v>0</v>
      </c>
      <c r="D110" s="123">
        <f t="shared" ref="D110:N110" si="89">+D107*9.99%</f>
        <v>0</v>
      </c>
      <c r="E110" s="123">
        <f t="shared" si="89"/>
        <v>0</v>
      </c>
      <c r="F110" s="123">
        <f t="shared" si="89"/>
        <v>0</v>
      </c>
      <c r="G110" s="123">
        <f t="shared" si="89"/>
        <v>0</v>
      </c>
      <c r="H110" s="123">
        <f t="shared" si="89"/>
        <v>0</v>
      </c>
      <c r="I110" s="123">
        <f t="shared" si="89"/>
        <v>0</v>
      </c>
      <c r="J110" s="123">
        <f t="shared" si="89"/>
        <v>0</v>
      </c>
      <c r="K110" s="123">
        <f t="shared" si="89"/>
        <v>0</v>
      </c>
      <c r="L110" s="123">
        <f t="shared" si="89"/>
        <v>0</v>
      </c>
      <c r="M110" s="123">
        <f t="shared" si="89"/>
        <v>0</v>
      </c>
      <c r="N110" s="123">
        <f t="shared" si="89"/>
        <v>0</v>
      </c>
      <c r="O110" s="136">
        <f t="shared" si="59"/>
        <v>0</v>
      </c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  <c r="AA110" s="200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200"/>
      <c r="BB110" s="200"/>
      <c r="BC110" s="200"/>
      <c r="BD110" s="200"/>
      <c r="BE110" s="200"/>
      <c r="BF110" s="200"/>
      <c r="BG110" s="200"/>
      <c r="BH110" s="200"/>
      <c r="BI110" s="200"/>
      <c r="BJ110" s="200"/>
      <c r="BK110" s="200"/>
      <c r="BL110" s="200"/>
      <c r="BM110" s="200"/>
      <c r="BN110" s="200"/>
      <c r="BO110" s="200"/>
      <c r="BP110" s="200"/>
      <c r="BQ110" s="200"/>
      <c r="BR110" s="200"/>
      <c r="BS110" s="200"/>
      <c r="BT110" s="200"/>
      <c r="BU110" s="200"/>
      <c r="BV110" s="200"/>
    </row>
    <row r="111" spans="1:74" s="201" customFormat="1" ht="38.25" x14ac:dyDescent="0.2">
      <c r="A111" s="199" t="s">
        <v>557</v>
      </c>
      <c r="B111" s="134" t="s">
        <v>1364</v>
      </c>
      <c r="C111" s="123">
        <f>+C107*0%</f>
        <v>0</v>
      </c>
      <c r="D111" s="123">
        <f t="shared" ref="D111:N111" si="90">+D107*0%</f>
        <v>0</v>
      </c>
      <c r="E111" s="123">
        <f t="shared" si="90"/>
        <v>0</v>
      </c>
      <c r="F111" s="123">
        <f t="shared" si="90"/>
        <v>0</v>
      </c>
      <c r="G111" s="123">
        <f t="shared" si="90"/>
        <v>0</v>
      </c>
      <c r="H111" s="123">
        <f t="shared" si="90"/>
        <v>0</v>
      </c>
      <c r="I111" s="123">
        <f t="shared" si="90"/>
        <v>0</v>
      </c>
      <c r="J111" s="123">
        <f t="shared" si="90"/>
        <v>0</v>
      </c>
      <c r="K111" s="123">
        <f t="shared" si="90"/>
        <v>0</v>
      </c>
      <c r="L111" s="123">
        <f t="shared" si="90"/>
        <v>0</v>
      </c>
      <c r="M111" s="123">
        <f t="shared" si="90"/>
        <v>0</v>
      </c>
      <c r="N111" s="123">
        <f t="shared" si="90"/>
        <v>0</v>
      </c>
      <c r="O111" s="136">
        <f t="shared" si="59"/>
        <v>0</v>
      </c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200"/>
      <c r="AM111" s="200"/>
      <c r="AN111" s="200"/>
      <c r="AO111" s="200"/>
      <c r="AP111" s="200"/>
      <c r="AQ111" s="200"/>
      <c r="AR111" s="200"/>
      <c r="AS111" s="200"/>
      <c r="AT111" s="200"/>
      <c r="AU111" s="200"/>
      <c r="AV111" s="200"/>
      <c r="AW111" s="200"/>
      <c r="AX111" s="200"/>
      <c r="AY111" s="200"/>
      <c r="AZ111" s="200"/>
      <c r="BA111" s="200"/>
      <c r="BB111" s="200"/>
      <c r="BC111" s="200"/>
      <c r="BD111" s="200"/>
      <c r="BE111" s="200"/>
      <c r="BF111" s="200"/>
      <c r="BG111" s="200"/>
      <c r="BH111" s="200"/>
      <c r="BI111" s="200"/>
      <c r="BJ111" s="200"/>
      <c r="BK111" s="200"/>
      <c r="BL111" s="200"/>
      <c r="BM111" s="200"/>
      <c r="BN111" s="200"/>
      <c r="BO111" s="200"/>
      <c r="BP111" s="200"/>
      <c r="BQ111" s="200"/>
      <c r="BR111" s="200"/>
      <c r="BS111" s="200"/>
      <c r="BT111" s="200"/>
      <c r="BU111" s="200"/>
      <c r="BV111" s="200"/>
    </row>
    <row r="112" spans="1:74" s="201" customFormat="1" ht="25.5" x14ac:dyDescent="0.2">
      <c r="A112" s="199" t="s">
        <v>558</v>
      </c>
      <c r="B112" s="134" t="s">
        <v>559</v>
      </c>
      <c r="C112" s="123">
        <f>+C107*1.7982%</f>
        <v>0</v>
      </c>
      <c r="D112" s="123">
        <f t="shared" ref="D112:N112" si="91">+D107*1.7982%</f>
        <v>0</v>
      </c>
      <c r="E112" s="123">
        <f t="shared" si="91"/>
        <v>0</v>
      </c>
      <c r="F112" s="123">
        <f t="shared" si="91"/>
        <v>0</v>
      </c>
      <c r="G112" s="123">
        <f t="shared" si="91"/>
        <v>0</v>
      </c>
      <c r="H112" s="123">
        <f t="shared" si="91"/>
        <v>0</v>
      </c>
      <c r="I112" s="123">
        <f t="shared" si="91"/>
        <v>0</v>
      </c>
      <c r="J112" s="123">
        <f t="shared" si="91"/>
        <v>0</v>
      </c>
      <c r="K112" s="123">
        <f t="shared" si="91"/>
        <v>0</v>
      </c>
      <c r="L112" s="123">
        <f t="shared" si="91"/>
        <v>0</v>
      </c>
      <c r="M112" s="123">
        <f t="shared" si="91"/>
        <v>0</v>
      </c>
      <c r="N112" s="123">
        <f t="shared" si="91"/>
        <v>0</v>
      </c>
      <c r="O112" s="136">
        <f t="shared" si="59"/>
        <v>0</v>
      </c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200"/>
      <c r="BD112" s="200"/>
      <c r="BE112" s="200"/>
      <c r="BF112" s="200"/>
      <c r="BG112" s="200"/>
      <c r="BH112" s="200"/>
      <c r="BI112" s="200"/>
      <c r="BJ112" s="200"/>
      <c r="BK112" s="200"/>
      <c r="BL112" s="200"/>
      <c r="BM112" s="200"/>
      <c r="BN112" s="200"/>
      <c r="BO112" s="200"/>
      <c r="BP112" s="200"/>
      <c r="BQ112" s="200"/>
      <c r="BR112" s="200"/>
      <c r="BS112" s="200"/>
      <c r="BT112" s="200"/>
      <c r="BU112" s="200"/>
      <c r="BV112" s="200"/>
    </row>
    <row r="113" spans="1:74" s="201" customFormat="1" ht="38.25" x14ac:dyDescent="0.2">
      <c r="A113" s="199" t="s">
        <v>560</v>
      </c>
      <c r="B113" s="204" t="s">
        <v>561</v>
      </c>
      <c r="C113" s="123">
        <f>+C107*0.881118%</f>
        <v>0</v>
      </c>
      <c r="D113" s="123">
        <f t="shared" ref="D113:N113" si="92">+D107*0.881118%</f>
        <v>0</v>
      </c>
      <c r="E113" s="123">
        <f t="shared" si="92"/>
        <v>0</v>
      </c>
      <c r="F113" s="123">
        <f t="shared" si="92"/>
        <v>0</v>
      </c>
      <c r="G113" s="123">
        <f t="shared" si="92"/>
        <v>0</v>
      </c>
      <c r="H113" s="123">
        <f t="shared" si="92"/>
        <v>0</v>
      </c>
      <c r="I113" s="123">
        <f t="shared" si="92"/>
        <v>0</v>
      </c>
      <c r="J113" s="123">
        <f t="shared" si="92"/>
        <v>0</v>
      </c>
      <c r="K113" s="123">
        <f t="shared" si="92"/>
        <v>0</v>
      </c>
      <c r="L113" s="123">
        <f t="shared" si="92"/>
        <v>0</v>
      </c>
      <c r="M113" s="123">
        <f t="shared" si="92"/>
        <v>0</v>
      </c>
      <c r="N113" s="123">
        <f t="shared" si="92"/>
        <v>0</v>
      </c>
      <c r="O113" s="136">
        <f t="shared" si="59"/>
        <v>0</v>
      </c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  <c r="AA113" s="200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0"/>
      <c r="BM113" s="200"/>
      <c r="BN113" s="200"/>
      <c r="BO113" s="200"/>
      <c r="BP113" s="200"/>
      <c r="BQ113" s="200"/>
      <c r="BR113" s="200"/>
      <c r="BS113" s="200"/>
      <c r="BT113" s="200"/>
      <c r="BU113" s="200"/>
      <c r="BV113" s="200"/>
    </row>
    <row r="114" spans="1:74" s="131" customFormat="1" x14ac:dyDescent="0.2">
      <c r="A114" s="196" t="s">
        <v>562</v>
      </c>
      <c r="B114" s="197" t="s">
        <v>563</v>
      </c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36">
        <f t="shared" si="59"/>
        <v>0</v>
      </c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</row>
    <row r="115" spans="1:74" s="201" customFormat="1" ht="25.5" x14ac:dyDescent="0.2">
      <c r="A115" s="199" t="s">
        <v>564</v>
      </c>
      <c r="B115" s="203" t="s">
        <v>565</v>
      </c>
      <c r="C115" s="123">
        <f>+C114*87.230682%</f>
        <v>0</v>
      </c>
      <c r="D115" s="123">
        <f t="shared" ref="D115:N115" si="93">+D114*87.230682%</f>
        <v>0</v>
      </c>
      <c r="E115" s="123">
        <f t="shared" si="93"/>
        <v>0</v>
      </c>
      <c r="F115" s="123">
        <f t="shared" si="93"/>
        <v>0</v>
      </c>
      <c r="G115" s="123">
        <f t="shared" si="93"/>
        <v>0</v>
      </c>
      <c r="H115" s="123">
        <f t="shared" si="93"/>
        <v>0</v>
      </c>
      <c r="I115" s="123">
        <f t="shared" si="93"/>
        <v>0</v>
      </c>
      <c r="J115" s="123">
        <f t="shared" si="93"/>
        <v>0</v>
      </c>
      <c r="K115" s="123">
        <f t="shared" si="93"/>
        <v>0</v>
      </c>
      <c r="L115" s="123">
        <f t="shared" si="93"/>
        <v>0</v>
      </c>
      <c r="M115" s="123">
        <f t="shared" si="93"/>
        <v>0</v>
      </c>
      <c r="N115" s="123">
        <f t="shared" si="93"/>
        <v>0</v>
      </c>
      <c r="O115" s="136">
        <f t="shared" si="59"/>
        <v>0</v>
      </c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00"/>
      <c r="AF115" s="200"/>
      <c r="AG115" s="200"/>
      <c r="AH115" s="200"/>
      <c r="AI115" s="200"/>
      <c r="AJ115" s="200"/>
      <c r="AK115" s="200"/>
      <c r="AL115" s="200"/>
      <c r="AM115" s="200"/>
      <c r="AN115" s="200"/>
      <c r="AO115" s="200"/>
      <c r="AP115" s="200"/>
      <c r="AQ115" s="200"/>
      <c r="AR115" s="200"/>
      <c r="AS115" s="200"/>
      <c r="AT115" s="200"/>
      <c r="AU115" s="200"/>
      <c r="AV115" s="200"/>
      <c r="AW115" s="200"/>
      <c r="AX115" s="200"/>
      <c r="AY115" s="200"/>
      <c r="AZ115" s="200"/>
      <c r="BA115" s="200"/>
      <c r="BB115" s="200"/>
      <c r="BC115" s="200"/>
      <c r="BD115" s="200"/>
      <c r="BE115" s="200"/>
      <c r="BF115" s="200"/>
      <c r="BG115" s="200"/>
      <c r="BH115" s="200"/>
      <c r="BI115" s="200"/>
      <c r="BJ115" s="200"/>
      <c r="BK115" s="200"/>
      <c r="BL115" s="200"/>
      <c r="BM115" s="200"/>
      <c r="BN115" s="200"/>
      <c r="BO115" s="200"/>
      <c r="BP115" s="200"/>
      <c r="BQ115" s="200"/>
      <c r="BR115" s="200"/>
      <c r="BS115" s="200"/>
      <c r="BT115" s="200"/>
      <c r="BU115" s="200"/>
      <c r="BV115" s="200"/>
    </row>
    <row r="116" spans="1:74" s="201" customFormat="1" x14ac:dyDescent="0.2">
      <c r="A116" s="199" t="s">
        <v>566</v>
      </c>
      <c r="B116" s="134" t="s">
        <v>567</v>
      </c>
      <c r="C116" s="123">
        <f>+C114*0.1%</f>
        <v>0</v>
      </c>
      <c r="D116" s="123">
        <f t="shared" ref="D116:N116" si="94">+D114*0.1%</f>
        <v>0</v>
      </c>
      <c r="E116" s="123">
        <f t="shared" si="94"/>
        <v>0</v>
      </c>
      <c r="F116" s="123">
        <f t="shared" si="94"/>
        <v>0</v>
      </c>
      <c r="G116" s="123">
        <f t="shared" si="94"/>
        <v>0</v>
      </c>
      <c r="H116" s="123">
        <f t="shared" si="94"/>
        <v>0</v>
      </c>
      <c r="I116" s="123">
        <f t="shared" si="94"/>
        <v>0</v>
      </c>
      <c r="J116" s="123">
        <f t="shared" si="94"/>
        <v>0</v>
      </c>
      <c r="K116" s="123">
        <f t="shared" si="94"/>
        <v>0</v>
      </c>
      <c r="L116" s="123">
        <f t="shared" si="94"/>
        <v>0</v>
      </c>
      <c r="M116" s="123">
        <f t="shared" si="94"/>
        <v>0</v>
      </c>
      <c r="N116" s="123">
        <f t="shared" si="94"/>
        <v>0</v>
      </c>
      <c r="O116" s="136">
        <f t="shared" si="59"/>
        <v>0</v>
      </c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200"/>
      <c r="AP116" s="200"/>
      <c r="AQ116" s="200"/>
      <c r="AR116" s="200"/>
      <c r="AS116" s="200"/>
      <c r="AT116" s="200"/>
      <c r="AU116" s="200"/>
      <c r="AV116" s="200"/>
      <c r="AW116" s="200"/>
      <c r="AX116" s="200"/>
      <c r="AY116" s="200"/>
      <c r="AZ116" s="200"/>
      <c r="BA116" s="200"/>
      <c r="BB116" s="200"/>
      <c r="BC116" s="200"/>
      <c r="BD116" s="200"/>
      <c r="BE116" s="200"/>
      <c r="BF116" s="200"/>
      <c r="BG116" s="200"/>
      <c r="BH116" s="200"/>
      <c r="BI116" s="200"/>
      <c r="BJ116" s="200"/>
      <c r="BK116" s="200"/>
      <c r="BL116" s="200"/>
      <c r="BM116" s="200"/>
      <c r="BN116" s="200"/>
      <c r="BO116" s="200"/>
      <c r="BP116" s="200"/>
      <c r="BQ116" s="200"/>
      <c r="BR116" s="200"/>
      <c r="BS116" s="200"/>
      <c r="BT116" s="200"/>
      <c r="BU116" s="200"/>
      <c r="BV116" s="200"/>
    </row>
    <row r="117" spans="1:74" s="131" customFormat="1" x14ac:dyDescent="0.2">
      <c r="A117" s="199" t="s">
        <v>568</v>
      </c>
      <c r="B117" s="204" t="s">
        <v>569</v>
      </c>
      <c r="C117" s="123">
        <f>+C114*9.99%</f>
        <v>0</v>
      </c>
      <c r="D117" s="123">
        <f t="shared" ref="D117:N117" si="95">+D114*9.99%</f>
        <v>0</v>
      </c>
      <c r="E117" s="123">
        <f t="shared" si="95"/>
        <v>0</v>
      </c>
      <c r="F117" s="123">
        <f t="shared" si="95"/>
        <v>0</v>
      </c>
      <c r="G117" s="123">
        <f t="shared" si="95"/>
        <v>0</v>
      </c>
      <c r="H117" s="123">
        <f t="shared" si="95"/>
        <v>0</v>
      </c>
      <c r="I117" s="123">
        <f t="shared" si="95"/>
        <v>0</v>
      </c>
      <c r="J117" s="123">
        <f t="shared" si="95"/>
        <v>0</v>
      </c>
      <c r="K117" s="123">
        <f t="shared" si="95"/>
        <v>0</v>
      </c>
      <c r="L117" s="123">
        <f t="shared" si="95"/>
        <v>0</v>
      </c>
      <c r="M117" s="123">
        <f t="shared" si="95"/>
        <v>0</v>
      </c>
      <c r="N117" s="123">
        <f t="shared" si="95"/>
        <v>0</v>
      </c>
      <c r="O117" s="136">
        <f t="shared" si="59"/>
        <v>0</v>
      </c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</row>
    <row r="118" spans="1:74" s="201" customFormat="1" ht="38.25" x14ac:dyDescent="0.2">
      <c r="A118" s="199" t="s">
        <v>570</v>
      </c>
      <c r="B118" s="134" t="s">
        <v>1365</v>
      </c>
      <c r="C118" s="123">
        <f>+C114*0%</f>
        <v>0</v>
      </c>
      <c r="D118" s="123">
        <f t="shared" ref="D118:N118" si="96">+D114*0%</f>
        <v>0</v>
      </c>
      <c r="E118" s="123">
        <f t="shared" si="96"/>
        <v>0</v>
      </c>
      <c r="F118" s="123">
        <f t="shared" si="96"/>
        <v>0</v>
      </c>
      <c r="G118" s="123">
        <f t="shared" si="96"/>
        <v>0</v>
      </c>
      <c r="H118" s="123">
        <f t="shared" si="96"/>
        <v>0</v>
      </c>
      <c r="I118" s="123">
        <f t="shared" si="96"/>
        <v>0</v>
      </c>
      <c r="J118" s="123">
        <f t="shared" si="96"/>
        <v>0</v>
      </c>
      <c r="K118" s="123">
        <f t="shared" si="96"/>
        <v>0</v>
      </c>
      <c r="L118" s="123">
        <f t="shared" si="96"/>
        <v>0</v>
      </c>
      <c r="M118" s="123">
        <f t="shared" si="96"/>
        <v>0</v>
      </c>
      <c r="N118" s="123">
        <f t="shared" si="96"/>
        <v>0</v>
      </c>
      <c r="O118" s="136">
        <f t="shared" si="59"/>
        <v>0</v>
      </c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00"/>
      <c r="AF118" s="200"/>
      <c r="AG118" s="200"/>
      <c r="AH118" s="200"/>
      <c r="AI118" s="200"/>
      <c r="AJ118" s="200"/>
      <c r="AK118" s="200"/>
      <c r="AL118" s="200"/>
      <c r="AM118" s="200"/>
      <c r="AN118" s="200"/>
      <c r="AO118" s="200"/>
      <c r="AP118" s="200"/>
      <c r="AQ118" s="200"/>
      <c r="AR118" s="200"/>
      <c r="AS118" s="200"/>
      <c r="AT118" s="200"/>
      <c r="AU118" s="200"/>
      <c r="AV118" s="200"/>
      <c r="AW118" s="200"/>
      <c r="AX118" s="200"/>
      <c r="AY118" s="200"/>
      <c r="AZ118" s="200"/>
      <c r="BA118" s="200"/>
      <c r="BB118" s="200"/>
      <c r="BC118" s="200"/>
      <c r="BD118" s="200"/>
      <c r="BE118" s="200"/>
      <c r="BF118" s="200"/>
      <c r="BG118" s="200"/>
      <c r="BH118" s="200"/>
      <c r="BI118" s="200"/>
      <c r="BJ118" s="200"/>
      <c r="BK118" s="200"/>
      <c r="BL118" s="200"/>
      <c r="BM118" s="200"/>
      <c r="BN118" s="200"/>
      <c r="BO118" s="200"/>
      <c r="BP118" s="200"/>
      <c r="BQ118" s="200"/>
      <c r="BR118" s="200"/>
      <c r="BS118" s="200"/>
      <c r="BT118" s="200"/>
      <c r="BU118" s="200"/>
      <c r="BV118" s="200"/>
    </row>
    <row r="119" spans="1:74" s="201" customFormat="1" ht="25.5" x14ac:dyDescent="0.2">
      <c r="A119" s="199" t="s">
        <v>571</v>
      </c>
      <c r="B119" s="203" t="s">
        <v>572</v>
      </c>
      <c r="C119" s="123">
        <f>+C114*1.7982%</f>
        <v>0</v>
      </c>
      <c r="D119" s="123">
        <f t="shared" ref="D119:N119" si="97">+D114*1.7982%</f>
        <v>0</v>
      </c>
      <c r="E119" s="123">
        <f t="shared" si="97"/>
        <v>0</v>
      </c>
      <c r="F119" s="123">
        <f t="shared" si="97"/>
        <v>0</v>
      </c>
      <c r="G119" s="123">
        <f t="shared" si="97"/>
        <v>0</v>
      </c>
      <c r="H119" s="123">
        <f t="shared" si="97"/>
        <v>0</v>
      </c>
      <c r="I119" s="123">
        <f t="shared" si="97"/>
        <v>0</v>
      </c>
      <c r="J119" s="123">
        <f t="shared" si="97"/>
        <v>0</v>
      </c>
      <c r="K119" s="123">
        <f t="shared" si="97"/>
        <v>0</v>
      </c>
      <c r="L119" s="123">
        <f t="shared" si="97"/>
        <v>0</v>
      </c>
      <c r="M119" s="123">
        <f t="shared" si="97"/>
        <v>0</v>
      </c>
      <c r="N119" s="123">
        <f t="shared" si="97"/>
        <v>0</v>
      </c>
      <c r="O119" s="136">
        <f t="shared" si="59"/>
        <v>0</v>
      </c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  <c r="AF119" s="200"/>
      <c r="AG119" s="200"/>
      <c r="AH119" s="200"/>
      <c r="AI119" s="200"/>
      <c r="AJ119" s="200"/>
      <c r="AK119" s="200"/>
      <c r="AL119" s="200"/>
      <c r="AM119" s="200"/>
      <c r="AN119" s="200"/>
      <c r="AO119" s="200"/>
      <c r="AP119" s="200"/>
      <c r="AQ119" s="200"/>
      <c r="AR119" s="200"/>
      <c r="AS119" s="200"/>
      <c r="AT119" s="200"/>
      <c r="AU119" s="200"/>
      <c r="AV119" s="200"/>
      <c r="AW119" s="200"/>
      <c r="AX119" s="200"/>
      <c r="AY119" s="200"/>
      <c r="AZ119" s="200"/>
      <c r="BA119" s="200"/>
      <c r="BB119" s="200"/>
      <c r="BC119" s="200"/>
      <c r="BD119" s="200"/>
      <c r="BE119" s="200"/>
      <c r="BF119" s="200"/>
      <c r="BG119" s="200"/>
      <c r="BH119" s="200"/>
      <c r="BI119" s="200"/>
      <c r="BJ119" s="200"/>
      <c r="BK119" s="200"/>
      <c r="BL119" s="200"/>
      <c r="BM119" s="200"/>
      <c r="BN119" s="200"/>
      <c r="BO119" s="200"/>
      <c r="BP119" s="200"/>
      <c r="BQ119" s="200"/>
      <c r="BR119" s="200"/>
      <c r="BS119" s="200"/>
      <c r="BT119" s="200"/>
      <c r="BU119" s="200"/>
      <c r="BV119" s="200"/>
    </row>
    <row r="120" spans="1:74" s="201" customFormat="1" ht="38.25" x14ac:dyDescent="0.2">
      <c r="A120" s="199" t="s">
        <v>573</v>
      </c>
      <c r="B120" s="203" t="s">
        <v>574</v>
      </c>
      <c r="C120" s="123">
        <f>+C114*0.881118%</f>
        <v>0</v>
      </c>
      <c r="D120" s="123">
        <f t="shared" ref="D120:N120" si="98">+D114*0.881118%</f>
        <v>0</v>
      </c>
      <c r="E120" s="123">
        <f t="shared" si="98"/>
        <v>0</v>
      </c>
      <c r="F120" s="123">
        <f t="shared" si="98"/>
        <v>0</v>
      </c>
      <c r="G120" s="123">
        <f t="shared" si="98"/>
        <v>0</v>
      </c>
      <c r="H120" s="123">
        <f t="shared" si="98"/>
        <v>0</v>
      </c>
      <c r="I120" s="123">
        <f t="shared" si="98"/>
        <v>0</v>
      </c>
      <c r="J120" s="123">
        <f t="shared" si="98"/>
        <v>0</v>
      </c>
      <c r="K120" s="123">
        <f t="shared" si="98"/>
        <v>0</v>
      </c>
      <c r="L120" s="123">
        <f t="shared" si="98"/>
        <v>0</v>
      </c>
      <c r="M120" s="123">
        <f t="shared" si="98"/>
        <v>0</v>
      </c>
      <c r="N120" s="123">
        <f t="shared" si="98"/>
        <v>0</v>
      </c>
      <c r="O120" s="136">
        <f t="shared" si="59"/>
        <v>0</v>
      </c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200"/>
      <c r="AH120" s="200"/>
      <c r="AI120" s="200"/>
      <c r="AJ120" s="200"/>
      <c r="AK120" s="200"/>
      <c r="AL120" s="200"/>
      <c r="AM120" s="200"/>
      <c r="AN120" s="200"/>
      <c r="AO120" s="200"/>
      <c r="AP120" s="200"/>
      <c r="AQ120" s="200"/>
      <c r="AR120" s="200"/>
      <c r="AS120" s="200"/>
      <c r="AT120" s="200"/>
      <c r="AU120" s="200"/>
      <c r="AV120" s="200"/>
      <c r="AW120" s="200"/>
      <c r="AX120" s="200"/>
      <c r="AY120" s="200"/>
      <c r="AZ120" s="200"/>
      <c r="BA120" s="200"/>
      <c r="BB120" s="200"/>
      <c r="BC120" s="200"/>
      <c r="BD120" s="200"/>
      <c r="BE120" s="200"/>
      <c r="BF120" s="200"/>
      <c r="BG120" s="200"/>
      <c r="BH120" s="200"/>
      <c r="BI120" s="200"/>
      <c r="BJ120" s="200"/>
      <c r="BK120" s="200"/>
      <c r="BL120" s="200"/>
      <c r="BM120" s="200"/>
      <c r="BN120" s="200"/>
      <c r="BO120" s="200"/>
      <c r="BP120" s="200"/>
      <c r="BQ120" s="200"/>
      <c r="BR120" s="200"/>
      <c r="BS120" s="200"/>
      <c r="BT120" s="200"/>
      <c r="BU120" s="200"/>
      <c r="BV120" s="200"/>
    </row>
    <row r="121" spans="1:74" s="131" customFormat="1" ht="25.5" x14ac:dyDescent="0.2">
      <c r="A121" s="196" t="s">
        <v>575</v>
      </c>
      <c r="B121" s="198" t="s">
        <v>576</v>
      </c>
      <c r="C121" s="122">
        <f>+C122+C127+C124+C132+C150+C143+C137+C153</f>
        <v>0</v>
      </c>
      <c r="D121" s="122">
        <f t="shared" ref="D121:N121" si="99">+D122+D127+D124+D132+D150+D143+D137+D153</f>
        <v>0</v>
      </c>
      <c r="E121" s="122">
        <f t="shared" si="99"/>
        <v>0</v>
      </c>
      <c r="F121" s="122">
        <f t="shared" si="99"/>
        <v>0</v>
      </c>
      <c r="G121" s="122">
        <f t="shared" si="99"/>
        <v>0</v>
      </c>
      <c r="H121" s="122">
        <f t="shared" si="99"/>
        <v>0</v>
      </c>
      <c r="I121" s="122">
        <f t="shared" si="99"/>
        <v>0</v>
      </c>
      <c r="J121" s="122">
        <f t="shared" si="99"/>
        <v>0</v>
      </c>
      <c r="K121" s="122">
        <f t="shared" si="99"/>
        <v>0</v>
      </c>
      <c r="L121" s="122">
        <f t="shared" si="99"/>
        <v>0</v>
      </c>
      <c r="M121" s="122">
        <f t="shared" si="99"/>
        <v>0</v>
      </c>
      <c r="N121" s="122">
        <f t="shared" si="99"/>
        <v>0</v>
      </c>
      <c r="O121" s="136">
        <f t="shared" si="59"/>
        <v>0</v>
      </c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</row>
    <row r="122" spans="1:74" s="131" customFormat="1" x14ac:dyDescent="0.2">
      <c r="A122" s="196" t="s">
        <v>577</v>
      </c>
      <c r="B122" s="198" t="s">
        <v>578</v>
      </c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36">
        <f t="shared" si="59"/>
        <v>0</v>
      </c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</row>
    <row r="123" spans="1:74" s="201" customFormat="1" ht="25.5" x14ac:dyDescent="0.2">
      <c r="A123" s="199" t="s">
        <v>579</v>
      </c>
      <c r="B123" s="203" t="s">
        <v>580</v>
      </c>
      <c r="C123" s="123">
        <f>+C122</f>
        <v>0</v>
      </c>
      <c r="D123" s="123">
        <f t="shared" ref="D123:N123" si="100">+D122</f>
        <v>0</v>
      </c>
      <c r="E123" s="123">
        <f t="shared" si="100"/>
        <v>0</v>
      </c>
      <c r="F123" s="123">
        <f t="shared" si="100"/>
        <v>0</v>
      </c>
      <c r="G123" s="123">
        <f t="shared" si="100"/>
        <v>0</v>
      </c>
      <c r="H123" s="123">
        <f t="shared" si="100"/>
        <v>0</v>
      </c>
      <c r="I123" s="123">
        <f t="shared" si="100"/>
        <v>0</v>
      </c>
      <c r="J123" s="123">
        <f t="shared" si="100"/>
        <v>0</v>
      </c>
      <c r="K123" s="123">
        <f t="shared" si="100"/>
        <v>0</v>
      </c>
      <c r="L123" s="123">
        <f t="shared" si="100"/>
        <v>0</v>
      </c>
      <c r="M123" s="123">
        <f t="shared" si="100"/>
        <v>0</v>
      </c>
      <c r="N123" s="123">
        <f t="shared" si="100"/>
        <v>0</v>
      </c>
      <c r="O123" s="136">
        <f t="shared" si="59"/>
        <v>0</v>
      </c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0"/>
      <c r="AL123" s="200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200"/>
      <c r="BN123" s="200"/>
      <c r="BO123" s="200"/>
      <c r="BP123" s="200"/>
      <c r="BQ123" s="200"/>
      <c r="BR123" s="200"/>
      <c r="BS123" s="200"/>
      <c r="BT123" s="200"/>
      <c r="BU123" s="200"/>
      <c r="BV123" s="200"/>
    </row>
    <row r="124" spans="1:74" s="201" customFormat="1" x14ac:dyDescent="0.2">
      <c r="A124" s="196" t="s">
        <v>581</v>
      </c>
      <c r="B124" s="198" t="s">
        <v>582</v>
      </c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136">
        <f t="shared" si="59"/>
        <v>0</v>
      </c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200"/>
      <c r="AM124" s="200"/>
      <c r="AN124" s="200"/>
      <c r="AO124" s="200"/>
      <c r="AP124" s="200"/>
      <c r="AQ124" s="200"/>
      <c r="AR124" s="200"/>
      <c r="AS124" s="200"/>
      <c r="AT124" s="200"/>
      <c r="AU124" s="200"/>
      <c r="AV124" s="200"/>
      <c r="AW124" s="200"/>
      <c r="AX124" s="200"/>
      <c r="AY124" s="200"/>
      <c r="AZ124" s="200"/>
      <c r="BA124" s="200"/>
      <c r="BB124" s="200"/>
      <c r="BC124" s="200"/>
      <c r="BD124" s="200"/>
      <c r="BE124" s="200"/>
      <c r="BF124" s="200"/>
      <c r="BG124" s="200"/>
      <c r="BH124" s="200"/>
      <c r="BI124" s="200"/>
      <c r="BJ124" s="200"/>
      <c r="BK124" s="200"/>
      <c r="BL124" s="200"/>
      <c r="BM124" s="200"/>
      <c r="BN124" s="200"/>
      <c r="BO124" s="200"/>
      <c r="BP124" s="200"/>
      <c r="BQ124" s="200"/>
      <c r="BR124" s="200"/>
      <c r="BS124" s="200"/>
      <c r="BT124" s="200"/>
      <c r="BU124" s="200"/>
      <c r="BV124" s="200"/>
    </row>
    <row r="125" spans="1:74" s="201" customFormat="1" x14ac:dyDescent="0.2">
      <c r="A125" s="199" t="s">
        <v>583</v>
      </c>
      <c r="B125" s="134" t="s">
        <v>584</v>
      </c>
      <c r="C125" s="123">
        <f>+C124*80%</f>
        <v>0</v>
      </c>
      <c r="D125" s="123">
        <f t="shared" ref="D125:N125" si="101">+D124*80%</f>
        <v>0</v>
      </c>
      <c r="E125" s="123">
        <f t="shared" si="101"/>
        <v>0</v>
      </c>
      <c r="F125" s="123">
        <f t="shared" si="101"/>
        <v>0</v>
      </c>
      <c r="G125" s="123">
        <f t="shared" si="101"/>
        <v>0</v>
      </c>
      <c r="H125" s="123">
        <f t="shared" si="101"/>
        <v>0</v>
      </c>
      <c r="I125" s="123">
        <f t="shared" si="101"/>
        <v>0</v>
      </c>
      <c r="J125" s="123">
        <f t="shared" si="101"/>
        <v>0</v>
      </c>
      <c r="K125" s="123">
        <f t="shared" si="101"/>
        <v>0</v>
      </c>
      <c r="L125" s="123">
        <f t="shared" si="101"/>
        <v>0</v>
      </c>
      <c r="M125" s="123">
        <f t="shared" si="101"/>
        <v>0</v>
      </c>
      <c r="N125" s="123">
        <f t="shared" si="101"/>
        <v>0</v>
      </c>
      <c r="O125" s="136">
        <f t="shared" si="59"/>
        <v>0</v>
      </c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0"/>
      <c r="AL125" s="200"/>
      <c r="AM125" s="200"/>
      <c r="AN125" s="200"/>
      <c r="AO125" s="200"/>
      <c r="AP125" s="200"/>
      <c r="AQ125" s="200"/>
      <c r="AR125" s="200"/>
      <c r="AS125" s="200"/>
      <c r="AT125" s="200"/>
      <c r="AU125" s="200"/>
      <c r="AV125" s="200"/>
      <c r="AW125" s="200"/>
      <c r="AX125" s="200"/>
      <c r="AY125" s="200"/>
      <c r="AZ125" s="200"/>
      <c r="BA125" s="200"/>
      <c r="BB125" s="200"/>
      <c r="BC125" s="200"/>
      <c r="BD125" s="200"/>
      <c r="BE125" s="200"/>
      <c r="BF125" s="200"/>
      <c r="BG125" s="200"/>
      <c r="BH125" s="200"/>
      <c r="BI125" s="200"/>
      <c r="BJ125" s="200"/>
      <c r="BK125" s="200"/>
      <c r="BL125" s="200"/>
      <c r="BM125" s="200"/>
      <c r="BN125" s="200"/>
      <c r="BO125" s="200"/>
      <c r="BP125" s="200"/>
      <c r="BQ125" s="200"/>
      <c r="BR125" s="200"/>
      <c r="BS125" s="200"/>
      <c r="BT125" s="200"/>
      <c r="BU125" s="200"/>
      <c r="BV125" s="200"/>
    </row>
    <row r="126" spans="1:74" s="131" customFormat="1" x14ac:dyDescent="0.2">
      <c r="A126" s="199" t="s">
        <v>585</v>
      </c>
      <c r="B126" s="134" t="s">
        <v>586</v>
      </c>
      <c r="C126" s="123">
        <f>+C124*20%</f>
        <v>0</v>
      </c>
      <c r="D126" s="123">
        <f t="shared" ref="D126:N126" si="102">+D124*20%</f>
        <v>0</v>
      </c>
      <c r="E126" s="123">
        <f t="shared" si="102"/>
        <v>0</v>
      </c>
      <c r="F126" s="123">
        <f t="shared" si="102"/>
        <v>0</v>
      </c>
      <c r="G126" s="123">
        <f t="shared" si="102"/>
        <v>0</v>
      </c>
      <c r="H126" s="123">
        <f t="shared" si="102"/>
        <v>0</v>
      </c>
      <c r="I126" s="123">
        <f t="shared" si="102"/>
        <v>0</v>
      </c>
      <c r="J126" s="123">
        <f t="shared" si="102"/>
        <v>0</v>
      </c>
      <c r="K126" s="123">
        <f t="shared" si="102"/>
        <v>0</v>
      </c>
      <c r="L126" s="123">
        <f t="shared" si="102"/>
        <v>0</v>
      </c>
      <c r="M126" s="123">
        <f t="shared" si="102"/>
        <v>0</v>
      </c>
      <c r="N126" s="123">
        <f t="shared" si="102"/>
        <v>0</v>
      </c>
      <c r="O126" s="136">
        <f t="shared" si="59"/>
        <v>0</v>
      </c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</row>
    <row r="127" spans="1:74" s="131" customFormat="1" x14ac:dyDescent="0.2">
      <c r="A127" s="196" t="s">
        <v>587</v>
      </c>
      <c r="B127" s="202" t="s">
        <v>588</v>
      </c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36">
        <f t="shared" si="59"/>
        <v>0</v>
      </c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</row>
    <row r="128" spans="1:74" s="201" customFormat="1" x14ac:dyDescent="0.2">
      <c r="A128" s="199" t="s">
        <v>589</v>
      </c>
      <c r="B128" s="134" t="s">
        <v>590</v>
      </c>
      <c r="C128" s="123">
        <f>+C127*60%</f>
        <v>0</v>
      </c>
      <c r="D128" s="123">
        <f t="shared" ref="D128:N128" si="103">+D127*60%</f>
        <v>0</v>
      </c>
      <c r="E128" s="123">
        <f t="shared" si="103"/>
        <v>0</v>
      </c>
      <c r="F128" s="123">
        <f t="shared" si="103"/>
        <v>0</v>
      </c>
      <c r="G128" s="123">
        <f t="shared" si="103"/>
        <v>0</v>
      </c>
      <c r="H128" s="123">
        <f t="shared" si="103"/>
        <v>0</v>
      </c>
      <c r="I128" s="123">
        <f t="shared" si="103"/>
        <v>0</v>
      </c>
      <c r="J128" s="123">
        <f t="shared" si="103"/>
        <v>0</v>
      </c>
      <c r="K128" s="123">
        <f t="shared" si="103"/>
        <v>0</v>
      </c>
      <c r="L128" s="123">
        <f t="shared" si="103"/>
        <v>0</v>
      </c>
      <c r="M128" s="123">
        <f t="shared" si="103"/>
        <v>0</v>
      </c>
      <c r="N128" s="123">
        <f t="shared" si="103"/>
        <v>0</v>
      </c>
      <c r="O128" s="136">
        <f t="shared" si="59"/>
        <v>0</v>
      </c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200"/>
      <c r="AM128" s="200"/>
      <c r="AN128" s="200"/>
      <c r="AO128" s="200"/>
      <c r="AP128" s="200"/>
      <c r="AQ128" s="200"/>
      <c r="AR128" s="200"/>
      <c r="AS128" s="200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200"/>
      <c r="BQ128" s="200"/>
      <c r="BR128" s="200"/>
      <c r="BS128" s="200"/>
      <c r="BT128" s="200"/>
      <c r="BU128" s="200"/>
      <c r="BV128" s="200"/>
    </row>
    <row r="129" spans="1:74" s="201" customFormat="1" x14ac:dyDescent="0.2">
      <c r="A129" s="199" t="s">
        <v>591</v>
      </c>
      <c r="B129" s="204" t="s">
        <v>592</v>
      </c>
      <c r="C129" s="123">
        <f>+C127*20%</f>
        <v>0</v>
      </c>
      <c r="D129" s="123">
        <f t="shared" ref="D129:N129" si="104">+D127*20%</f>
        <v>0</v>
      </c>
      <c r="E129" s="123">
        <f t="shared" si="104"/>
        <v>0</v>
      </c>
      <c r="F129" s="123">
        <f t="shared" si="104"/>
        <v>0</v>
      </c>
      <c r="G129" s="123">
        <f t="shared" si="104"/>
        <v>0</v>
      </c>
      <c r="H129" s="123">
        <f t="shared" si="104"/>
        <v>0</v>
      </c>
      <c r="I129" s="123">
        <f t="shared" si="104"/>
        <v>0</v>
      </c>
      <c r="J129" s="123">
        <f t="shared" si="104"/>
        <v>0</v>
      </c>
      <c r="K129" s="123">
        <f t="shared" si="104"/>
        <v>0</v>
      </c>
      <c r="L129" s="123">
        <f t="shared" si="104"/>
        <v>0</v>
      </c>
      <c r="M129" s="123">
        <f t="shared" si="104"/>
        <v>0</v>
      </c>
      <c r="N129" s="123">
        <f t="shared" si="104"/>
        <v>0</v>
      </c>
      <c r="O129" s="136">
        <f t="shared" si="59"/>
        <v>0</v>
      </c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  <c r="AG129" s="200"/>
      <c r="AH129" s="200"/>
      <c r="AI129" s="200"/>
      <c r="AJ129" s="200"/>
      <c r="AK129" s="200"/>
      <c r="AL129" s="200"/>
      <c r="AM129" s="200"/>
      <c r="AN129" s="200"/>
      <c r="AO129" s="200"/>
      <c r="AP129" s="200"/>
      <c r="AQ129" s="200"/>
      <c r="AR129" s="200"/>
      <c r="AS129" s="200"/>
      <c r="AT129" s="200"/>
      <c r="AU129" s="200"/>
      <c r="AV129" s="200"/>
      <c r="AW129" s="200"/>
      <c r="AX129" s="200"/>
      <c r="AY129" s="200"/>
      <c r="AZ129" s="200"/>
      <c r="BA129" s="200"/>
      <c r="BB129" s="200"/>
      <c r="BC129" s="200"/>
      <c r="BD129" s="200"/>
      <c r="BE129" s="200"/>
      <c r="BF129" s="200"/>
      <c r="BG129" s="200"/>
      <c r="BH129" s="200"/>
      <c r="BI129" s="200"/>
      <c r="BJ129" s="200"/>
      <c r="BK129" s="200"/>
      <c r="BL129" s="200"/>
      <c r="BM129" s="200"/>
      <c r="BN129" s="200"/>
      <c r="BO129" s="200"/>
      <c r="BP129" s="200"/>
      <c r="BQ129" s="200"/>
      <c r="BR129" s="200"/>
      <c r="BS129" s="200"/>
      <c r="BT129" s="200"/>
      <c r="BU129" s="200"/>
      <c r="BV129" s="200"/>
    </row>
    <row r="130" spans="1:74" s="201" customFormat="1" ht="25.5" x14ac:dyDescent="0.2">
      <c r="A130" s="199" t="s">
        <v>593</v>
      </c>
      <c r="B130" s="134" t="s">
        <v>594</v>
      </c>
      <c r="C130" s="123">
        <f>+C127*10%</f>
        <v>0</v>
      </c>
      <c r="D130" s="123">
        <f t="shared" ref="D130:N130" si="105">+D127*10%</f>
        <v>0</v>
      </c>
      <c r="E130" s="123">
        <f t="shared" si="105"/>
        <v>0</v>
      </c>
      <c r="F130" s="123">
        <f t="shared" si="105"/>
        <v>0</v>
      </c>
      <c r="G130" s="123">
        <f t="shared" si="105"/>
        <v>0</v>
      </c>
      <c r="H130" s="123">
        <f t="shared" si="105"/>
        <v>0</v>
      </c>
      <c r="I130" s="123">
        <f t="shared" si="105"/>
        <v>0</v>
      </c>
      <c r="J130" s="123">
        <f t="shared" si="105"/>
        <v>0</v>
      </c>
      <c r="K130" s="123">
        <f t="shared" si="105"/>
        <v>0</v>
      </c>
      <c r="L130" s="123">
        <f t="shared" si="105"/>
        <v>0</v>
      </c>
      <c r="M130" s="123">
        <f t="shared" si="105"/>
        <v>0</v>
      </c>
      <c r="N130" s="123">
        <f t="shared" si="105"/>
        <v>0</v>
      </c>
      <c r="O130" s="136">
        <f t="shared" si="59"/>
        <v>0</v>
      </c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200"/>
      <c r="AH130" s="200"/>
      <c r="AI130" s="200"/>
      <c r="AJ130" s="200"/>
      <c r="AK130" s="200"/>
      <c r="AL130" s="200"/>
      <c r="AM130" s="200"/>
      <c r="AN130" s="200"/>
      <c r="AO130" s="200"/>
      <c r="AP130" s="200"/>
      <c r="AQ130" s="200"/>
      <c r="AR130" s="200"/>
      <c r="AS130" s="200"/>
      <c r="AT130" s="200"/>
      <c r="AU130" s="200"/>
      <c r="AV130" s="200"/>
      <c r="AW130" s="200"/>
      <c r="AX130" s="200"/>
      <c r="AY130" s="200"/>
      <c r="AZ130" s="200"/>
      <c r="BA130" s="200"/>
      <c r="BB130" s="200"/>
      <c r="BC130" s="200"/>
      <c r="BD130" s="200"/>
      <c r="BE130" s="200"/>
      <c r="BF130" s="200"/>
      <c r="BG130" s="200"/>
      <c r="BH130" s="200"/>
      <c r="BI130" s="200"/>
      <c r="BJ130" s="200"/>
      <c r="BK130" s="200"/>
      <c r="BL130" s="200"/>
      <c r="BM130" s="200"/>
      <c r="BN130" s="200"/>
      <c r="BO130" s="200"/>
      <c r="BP130" s="200"/>
      <c r="BQ130" s="200"/>
      <c r="BR130" s="200"/>
      <c r="BS130" s="200"/>
      <c r="BT130" s="200"/>
      <c r="BU130" s="200"/>
      <c r="BV130" s="200"/>
    </row>
    <row r="131" spans="1:74" s="201" customFormat="1" ht="25.5" x14ac:dyDescent="0.2">
      <c r="A131" s="199" t="s">
        <v>595</v>
      </c>
      <c r="B131" s="134" t="s">
        <v>596</v>
      </c>
      <c r="C131" s="123">
        <f>+C127*10%</f>
        <v>0</v>
      </c>
      <c r="D131" s="123">
        <f t="shared" ref="D131:N131" si="106">+D127*10%</f>
        <v>0</v>
      </c>
      <c r="E131" s="123">
        <f t="shared" si="106"/>
        <v>0</v>
      </c>
      <c r="F131" s="123">
        <f t="shared" si="106"/>
        <v>0</v>
      </c>
      <c r="G131" s="123">
        <f t="shared" si="106"/>
        <v>0</v>
      </c>
      <c r="H131" s="123">
        <f t="shared" si="106"/>
        <v>0</v>
      </c>
      <c r="I131" s="123">
        <f t="shared" si="106"/>
        <v>0</v>
      </c>
      <c r="J131" s="123">
        <f t="shared" si="106"/>
        <v>0</v>
      </c>
      <c r="K131" s="123">
        <f t="shared" si="106"/>
        <v>0</v>
      </c>
      <c r="L131" s="123">
        <f t="shared" si="106"/>
        <v>0</v>
      </c>
      <c r="M131" s="123">
        <f t="shared" si="106"/>
        <v>0</v>
      </c>
      <c r="N131" s="123">
        <f t="shared" si="106"/>
        <v>0</v>
      </c>
      <c r="O131" s="136">
        <f t="shared" si="59"/>
        <v>0</v>
      </c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  <c r="AG131" s="200"/>
      <c r="AH131" s="200"/>
      <c r="AI131" s="200"/>
      <c r="AJ131" s="200"/>
      <c r="AK131" s="200"/>
      <c r="AL131" s="200"/>
      <c r="AM131" s="200"/>
      <c r="AN131" s="200"/>
      <c r="AO131" s="200"/>
      <c r="AP131" s="200"/>
      <c r="AQ131" s="200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0"/>
      <c r="BL131" s="200"/>
      <c r="BM131" s="200"/>
      <c r="BN131" s="200"/>
      <c r="BO131" s="200"/>
      <c r="BP131" s="200"/>
      <c r="BQ131" s="200"/>
      <c r="BR131" s="200"/>
      <c r="BS131" s="200"/>
      <c r="BT131" s="200"/>
      <c r="BU131" s="200"/>
      <c r="BV131" s="200"/>
    </row>
    <row r="132" spans="1:74" s="131" customFormat="1" x14ac:dyDescent="0.2">
      <c r="A132" s="196" t="s">
        <v>597</v>
      </c>
      <c r="B132" s="202" t="s">
        <v>598</v>
      </c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36">
        <f t="shared" si="59"/>
        <v>0</v>
      </c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</row>
    <row r="133" spans="1:74" s="201" customFormat="1" ht="25.5" x14ac:dyDescent="0.2">
      <c r="A133" s="199" t="s">
        <v>599</v>
      </c>
      <c r="B133" s="134" t="s">
        <v>600</v>
      </c>
      <c r="C133" s="123">
        <f>+C132*20%</f>
        <v>0</v>
      </c>
      <c r="D133" s="123">
        <f t="shared" ref="D133:N133" si="107">+D132*20%</f>
        <v>0</v>
      </c>
      <c r="E133" s="123">
        <f t="shared" si="107"/>
        <v>0</v>
      </c>
      <c r="F133" s="123">
        <f t="shared" si="107"/>
        <v>0</v>
      </c>
      <c r="G133" s="123">
        <f t="shared" si="107"/>
        <v>0</v>
      </c>
      <c r="H133" s="123">
        <f t="shared" si="107"/>
        <v>0</v>
      </c>
      <c r="I133" s="123">
        <f t="shared" si="107"/>
        <v>0</v>
      </c>
      <c r="J133" s="123">
        <f t="shared" si="107"/>
        <v>0</v>
      </c>
      <c r="K133" s="123">
        <f t="shared" si="107"/>
        <v>0</v>
      </c>
      <c r="L133" s="123">
        <f t="shared" si="107"/>
        <v>0</v>
      </c>
      <c r="M133" s="123">
        <f t="shared" si="107"/>
        <v>0</v>
      </c>
      <c r="N133" s="123">
        <f t="shared" si="107"/>
        <v>0</v>
      </c>
      <c r="O133" s="136">
        <f t="shared" si="59"/>
        <v>0</v>
      </c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200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200"/>
      <c r="BO133" s="200"/>
      <c r="BP133" s="200"/>
      <c r="BQ133" s="200"/>
      <c r="BR133" s="200"/>
      <c r="BS133" s="200"/>
      <c r="BT133" s="200"/>
      <c r="BU133" s="200"/>
      <c r="BV133" s="200"/>
    </row>
    <row r="134" spans="1:74" s="201" customFormat="1" ht="25.5" x14ac:dyDescent="0.2">
      <c r="A134" s="199" t="s">
        <v>601</v>
      </c>
      <c r="B134" s="134" t="s">
        <v>602</v>
      </c>
      <c r="C134" s="123">
        <f>+C132*40%</f>
        <v>0</v>
      </c>
      <c r="D134" s="123">
        <f t="shared" ref="D134:N134" si="108">+D132*40%</f>
        <v>0</v>
      </c>
      <c r="E134" s="123">
        <f t="shared" si="108"/>
        <v>0</v>
      </c>
      <c r="F134" s="123">
        <f t="shared" si="108"/>
        <v>0</v>
      </c>
      <c r="G134" s="123">
        <f t="shared" si="108"/>
        <v>0</v>
      </c>
      <c r="H134" s="123">
        <f t="shared" si="108"/>
        <v>0</v>
      </c>
      <c r="I134" s="123">
        <f t="shared" si="108"/>
        <v>0</v>
      </c>
      <c r="J134" s="123">
        <f t="shared" si="108"/>
        <v>0</v>
      </c>
      <c r="K134" s="123">
        <f t="shared" si="108"/>
        <v>0</v>
      </c>
      <c r="L134" s="123">
        <f t="shared" si="108"/>
        <v>0</v>
      </c>
      <c r="M134" s="123">
        <f t="shared" si="108"/>
        <v>0</v>
      </c>
      <c r="N134" s="123">
        <f t="shared" si="108"/>
        <v>0</v>
      </c>
      <c r="O134" s="136">
        <f t="shared" si="59"/>
        <v>0</v>
      </c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200"/>
      <c r="AM134" s="200"/>
      <c r="AN134" s="200"/>
      <c r="AO134" s="200"/>
      <c r="AP134" s="200"/>
      <c r="AQ134" s="200"/>
      <c r="AR134" s="200"/>
      <c r="AS134" s="200"/>
      <c r="AT134" s="200"/>
      <c r="AU134" s="200"/>
      <c r="AV134" s="200"/>
      <c r="AW134" s="200"/>
      <c r="AX134" s="200"/>
      <c r="AY134" s="200"/>
      <c r="AZ134" s="200"/>
      <c r="BA134" s="200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0"/>
      <c r="BL134" s="200"/>
      <c r="BM134" s="200"/>
      <c r="BN134" s="200"/>
      <c r="BO134" s="200"/>
      <c r="BP134" s="200"/>
      <c r="BQ134" s="200"/>
      <c r="BR134" s="200"/>
      <c r="BS134" s="200"/>
      <c r="BT134" s="200"/>
      <c r="BU134" s="200"/>
      <c r="BV134" s="200"/>
    </row>
    <row r="135" spans="1:74" s="201" customFormat="1" ht="25.5" x14ac:dyDescent="0.2">
      <c r="A135" s="199" t="s">
        <v>603</v>
      </c>
      <c r="B135" s="204" t="s">
        <v>604</v>
      </c>
      <c r="C135" s="123">
        <f>+C132*20%</f>
        <v>0</v>
      </c>
      <c r="D135" s="123">
        <f t="shared" ref="D135:N135" si="109">+D132*20%</f>
        <v>0</v>
      </c>
      <c r="E135" s="123">
        <f t="shared" si="109"/>
        <v>0</v>
      </c>
      <c r="F135" s="123">
        <f t="shared" si="109"/>
        <v>0</v>
      </c>
      <c r="G135" s="123">
        <f t="shared" si="109"/>
        <v>0</v>
      </c>
      <c r="H135" s="123">
        <f t="shared" si="109"/>
        <v>0</v>
      </c>
      <c r="I135" s="123">
        <f t="shared" si="109"/>
        <v>0</v>
      </c>
      <c r="J135" s="123">
        <f t="shared" si="109"/>
        <v>0</v>
      </c>
      <c r="K135" s="123">
        <f t="shared" si="109"/>
        <v>0</v>
      </c>
      <c r="L135" s="123">
        <f t="shared" si="109"/>
        <v>0</v>
      </c>
      <c r="M135" s="123">
        <f t="shared" si="109"/>
        <v>0</v>
      </c>
      <c r="N135" s="123">
        <f t="shared" si="109"/>
        <v>0</v>
      </c>
      <c r="O135" s="136">
        <f t="shared" si="59"/>
        <v>0</v>
      </c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200"/>
      <c r="AM135" s="200"/>
      <c r="AN135" s="200"/>
      <c r="AO135" s="200"/>
      <c r="AP135" s="200"/>
      <c r="AQ135" s="200"/>
      <c r="AR135" s="200"/>
      <c r="AS135" s="200"/>
      <c r="AT135" s="200"/>
      <c r="AU135" s="200"/>
      <c r="AV135" s="200"/>
      <c r="AW135" s="200"/>
      <c r="AX135" s="200"/>
      <c r="AY135" s="200"/>
      <c r="AZ135" s="200"/>
      <c r="BA135" s="200"/>
      <c r="BB135" s="200"/>
      <c r="BC135" s="200"/>
      <c r="BD135" s="200"/>
      <c r="BE135" s="200"/>
      <c r="BF135" s="200"/>
      <c r="BG135" s="200"/>
      <c r="BH135" s="200"/>
      <c r="BI135" s="200"/>
      <c r="BJ135" s="200"/>
      <c r="BK135" s="200"/>
      <c r="BL135" s="200"/>
      <c r="BM135" s="200"/>
      <c r="BN135" s="200"/>
      <c r="BO135" s="200"/>
      <c r="BP135" s="200"/>
      <c r="BQ135" s="200"/>
      <c r="BR135" s="200"/>
      <c r="BS135" s="200"/>
      <c r="BT135" s="200"/>
      <c r="BU135" s="200"/>
      <c r="BV135" s="200"/>
    </row>
    <row r="136" spans="1:74" s="201" customFormat="1" x14ac:dyDescent="0.2">
      <c r="A136" s="199" t="s">
        <v>605</v>
      </c>
      <c r="B136" s="134" t="s">
        <v>606</v>
      </c>
      <c r="C136" s="123">
        <f>+C132*20%</f>
        <v>0</v>
      </c>
      <c r="D136" s="123">
        <f t="shared" ref="D136:N136" si="110">+D132*20%</f>
        <v>0</v>
      </c>
      <c r="E136" s="123">
        <f t="shared" si="110"/>
        <v>0</v>
      </c>
      <c r="F136" s="123">
        <f t="shared" si="110"/>
        <v>0</v>
      </c>
      <c r="G136" s="123">
        <f t="shared" si="110"/>
        <v>0</v>
      </c>
      <c r="H136" s="123">
        <f t="shared" si="110"/>
        <v>0</v>
      </c>
      <c r="I136" s="123">
        <f t="shared" si="110"/>
        <v>0</v>
      </c>
      <c r="J136" s="123">
        <f t="shared" si="110"/>
        <v>0</v>
      </c>
      <c r="K136" s="123">
        <f t="shared" si="110"/>
        <v>0</v>
      </c>
      <c r="L136" s="123">
        <f t="shared" si="110"/>
        <v>0</v>
      </c>
      <c r="M136" s="123">
        <f t="shared" si="110"/>
        <v>0</v>
      </c>
      <c r="N136" s="123">
        <f t="shared" si="110"/>
        <v>0</v>
      </c>
      <c r="O136" s="136">
        <f t="shared" si="59"/>
        <v>0</v>
      </c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  <c r="BD136" s="200"/>
      <c r="BE136" s="200"/>
      <c r="BF136" s="200"/>
      <c r="BG136" s="200"/>
      <c r="BH136" s="200"/>
      <c r="BI136" s="200"/>
      <c r="BJ136" s="200"/>
      <c r="BK136" s="200"/>
      <c r="BL136" s="200"/>
      <c r="BM136" s="200"/>
      <c r="BN136" s="200"/>
      <c r="BO136" s="200"/>
      <c r="BP136" s="200"/>
      <c r="BQ136" s="200"/>
      <c r="BR136" s="200"/>
      <c r="BS136" s="200"/>
      <c r="BT136" s="200"/>
      <c r="BU136" s="200"/>
      <c r="BV136" s="200"/>
    </row>
    <row r="137" spans="1:74" s="201" customFormat="1" x14ac:dyDescent="0.2">
      <c r="A137" s="207" t="s">
        <v>607</v>
      </c>
      <c r="B137" s="197" t="s">
        <v>608</v>
      </c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36">
        <f t="shared" si="59"/>
        <v>0</v>
      </c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0"/>
      <c r="BN137" s="200"/>
      <c r="BO137" s="200"/>
      <c r="BP137" s="200"/>
      <c r="BQ137" s="200"/>
      <c r="BR137" s="200"/>
      <c r="BS137" s="200"/>
      <c r="BT137" s="200"/>
      <c r="BU137" s="200"/>
      <c r="BV137" s="200"/>
    </row>
    <row r="138" spans="1:74" s="201" customFormat="1" x14ac:dyDescent="0.2">
      <c r="A138" s="209" t="s">
        <v>609</v>
      </c>
      <c r="B138" s="134" t="s">
        <v>610</v>
      </c>
      <c r="C138" s="123">
        <f>+C137*60%</f>
        <v>0</v>
      </c>
      <c r="D138" s="123">
        <f t="shared" ref="D138:N138" si="111">+D137*60%</f>
        <v>0</v>
      </c>
      <c r="E138" s="123">
        <f t="shared" si="111"/>
        <v>0</v>
      </c>
      <c r="F138" s="123">
        <f t="shared" si="111"/>
        <v>0</v>
      </c>
      <c r="G138" s="123">
        <f t="shared" si="111"/>
        <v>0</v>
      </c>
      <c r="H138" s="123">
        <f t="shared" si="111"/>
        <v>0</v>
      </c>
      <c r="I138" s="123">
        <f t="shared" si="111"/>
        <v>0</v>
      </c>
      <c r="J138" s="123">
        <f t="shared" si="111"/>
        <v>0</v>
      </c>
      <c r="K138" s="123">
        <f t="shared" si="111"/>
        <v>0</v>
      </c>
      <c r="L138" s="123">
        <f t="shared" si="111"/>
        <v>0</v>
      </c>
      <c r="M138" s="123">
        <f t="shared" si="111"/>
        <v>0</v>
      </c>
      <c r="N138" s="123">
        <f t="shared" si="111"/>
        <v>0</v>
      </c>
      <c r="O138" s="136">
        <f t="shared" si="59"/>
        <v>0</v>
      </c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0"/>
      <c r="BM138" s="200"/>
      <c r="BN138" s="200"/>
      <c r="BO138" s="200"/>
      <c r="BP138" s="200"/>
      <c r="BQ138" s="200"/>
      <c r="BR138" s="200"/>
      <c r="BS138" s="200"/>
      <c r="BT138" s="200"/>
      <c r="BU138" s="200"/>
      <c r="BV138" s="200"/>
    </row>
    <row r="139" spans="1:74" s="201" customFormat="1" ht="25.5" x14ac:dyDescent="0.2">
      <c r="A139" s="209" t="s">
        <v>611</v>
      </c>
      <c r="B139" s="134" t="s">
        <v>612</v>
      </c>
      <c r="C139" s="123">
        <f>+C137*16.9027%</f>
        <v>0</v>
      </c>
      <c r="D139" s="123">
        <f t="shared" ref="D139:N139" si="112">+D137*16.9027%</f>
        <v>0</v>
      </c>
      <c r="E139" s="123">
        <f t="shared" si="112"/>
        <v>0</v>
      </c>
      <c r="F139" s="123">
        <f t="shared" si="112"/>
        <v>0</v>
      </c>
      <c r="G139" s="123">
        <f t="shared" si="112"/>
        <v>0</v>
      </c>
      <c r="H139" s="123">
        <f t="shared" si="112"/>
        <v>0</v>
      </c>
      <c r="I139" s="123">
        <f t="shared" si="112"/>
        <v>0</v>
      </c>
      <c r="J139" s="123">
        <f t="shared" si="112"/>
        <v>0</v>
      </c>
      <c r="K139" s="123">
        <f t="shared" si="112"/>
        <v>0</v>
      </c>
      <c r="L139" s="123">
        <f t="shared" si="112"/>
        <v>0</v>
      </c>
      <c r="M139" s="123">
        <f t="shared" si="112"/>
        <v>0</v>
      </c>
      <c r="N139" s="123">
        <f t="shared" si="112"/>
        <v>0</v>
      </c>
      <c r="O139" s="136">
        <f t="shared" si="59"/>
        <v>0</v>
      </c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200"/>
      <c r="AM139" s="200"/>
      <c r="AN139" s="200"/>
      <c r="AO139" s="200"/>
      <c r="AP139" s="200"/>
      <c r="AQ139" s="200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200"/>
      <c r="BN139" s="200"/>
      <c r="BO139" s="200"/>
      <c r="BP139" s="200"/>
      <c r="BQ139" s="200"/>
      <c r="BR139" s="200"/>
      <c r="BS139" s="200"/>
      <c r="BT139" s="200"/>
      <c r="BU139" s="200"/>
      <c r="BV139" s="200"/>
    </row>
    <row r="140" spans="1:74" s="201" customFormat="1" ht="25.5" x14ac:dyDescent="0.2">
      <c r="A140" s="209" t="s">
        <v>613</v>
      </c>
      <c r="B140" s="134" t="s">
        <v>614</v>
      </c>
      <c r="C140" s="74">
        <f>+C137*2.0973%</f>
        <v>0</v>
      </c>
      <c r="D140" s="74">
        <f t="shared" ref="D140:N140" si="113">+D137*2.0973%</f>
        <v>0</v>
      </c>
      <c r="E140" s="74">
        <f t="shared" si="113"/>
        <v>0</v>
      </c>
      <c r="F140" s="74">
        <f t="shared" si="113"/>
        <v>0</v>
      </c>
      <c r="G140" s="74">
        <f t="shared" si="113"/>
        <v>0</v>
      </c>
      <c r="H140" s="74">
        <f t="shared" si="113"/>
        <v>0</v>
      </c>
      <c r="I140" s="74">
        <f t="shared" si="113"/>
        <v>0</v>
      </c>
      <c r="J140" s="74">
        <f t="shared" si="113"/>
        <v>0</v>
      </c>
      <c r="K140" s="74">
        <f t="shared" si="113"/>
        <v>0</v>
      </c>
      <c r="L140" s="74">
        <f t="shared" si="113"/>
        <v>0</v>
      </c>
      <c r="M140" s="74">
        <f t="shared" si="113"/>
        <v>0</v>
      </c>
      <c r="N140" s="74">
        <f t="shared" si="113"/>
        <v>0</v>
      </c>
      <c r="O140" s="136">
        <f t="shared" ref="O140:O203" si="114">SUM(C140:N140)</f>
        <v>0</v>
      </c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200"/>
      <c r="AP140" s="200"/>
      <c r="AQ140" s="200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200"/>
      <c r="BN140" s="200"/>
      <c r="BO140" s="200"/>
      <c r="BP140" s="200"/>
      <c r="BQ140" s="200"/>
      <c r="BR140" s="200"/>
      <c r="BS140" s="200"/>
      <c r="BT140" s="200"/>
      <c r="BU140" s="200"/>
      <c r="BV140" s="200"/>
    </row>
    <row r="141" spans="1:74" s="201" customFormat="1" x14ac:dyDescent="0.2">
      <c r="A141" s="209" t="s">
        <v>615</v>
      </c>
      <c r="B141" s="204" t="s">
        <v>616</v>
      </c>
      <c r="C141" s="123">
        <f>+C137*1%</f>
        <v>0</v>
      </c>
      <c r="D141" s="123">
        <f t="shared" ref="D141:N141" si="115">+D137*1%</f>
        <v>0</v>
      </c>
      <c r="E141" s="123">
        <f t="shared" si="115"/>
        <v>0</v>
      </c>
      <c r="F141" s="123">
        <f t="shared" si="115"/>
        <v>0</v>
      </c>
      <c r="G141" s="123">
        <f t="shared" si="115"/>
        <v>0</v>
      </c>
      <c r="H141" s="123">
        <f t="shared" si="115"/>
        <v>0</v>
      </c>
      <c r="I141" s="123">
        <f t="shared" si="115"/>
        <v>0</v>
      </c>
      <c r="J141" s="123">
        <f t="shared" si="115"/>
        <v>0</v>
      </c>
      <c r="K141" s="123">
        <f t="shared" si="115"/>
        <v>0</v>
      </c>
      <c r="L141" s="123">
        <f t="shared" si="115"/>
        <v>0</v>
      </c>
      <c r="M141" s="123">
        <f t="shared" si="115"/>
        <v>0</v>
      </c>
      <c r="N141" s="123">
        <f t="shared" si="115"/>
        <v>0</v>
      </c>
      <c r="O141" s="136">
        <f t="shared" si="114"/>
        <v>0</v>
      </c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200"/>
      <c r="BO141" s="200"/>
      <c r="BP141" s="200"/>
      <c r="BQ141" s="200"/>
      <c r="BR141" s="200"/>
      <c r="BS141" s="200"/>
      <c r="BT141" s="200"/>
      <c r="BU141" s="200"/>
      <c r="BV141" s="200"/>
    </row>
    <row r="142" spans="1:74" s="201" customFormat="1" x14ac:dyDescent="0.2">
      <c r="A142" s="209" t="s">
        <v>617</v>
      </c>
      <c r="B142" s="134" t="s">
        <v>618</v>
      </c>
      <c r="C142" s="123">
        <f t="shared" ref="C142:N142" si="116">+C137*20%</f>
        <v>0</v>
      </c>
      <c r="D142" s="123">
        <f t="shared" si="116"/>
        <v>0</v>
      </c>
      <c r="E142" s="123">
        <f t="shared" si="116"/>
        <v>0</v>
      </c>
      <c r="F142" s="123">
        <f t="shared" si="116"/>
        <v>0</v>
      </c>
      <c r="G142" s="123">
        <f t="shared" si="116"/>
        <v>0</v>
      </c>
      <c r="H142" s="123">
        <f t="shared" si="116"/>
        <v>0</v>
      </c>
      <c r="I142" s="123">
        <f t="shared" si="116"/>
        <v>0</v>
      </c>
      <c r="J142" s="123">
        <f t="shared" si="116"/>
        <v>0</v>
      </c>
      <c r="K142" s="123">
        <f t="shared" si="116"/>
        <v>0</v>
      </c>
      <c r="L142" s="123">
        <f t="shared" si="116"/>
        <v>0</v>
      </c>
      <c r="M142" s="123">
        <f t="shared" si="116"/>
        <v>0</v>
      </c>
      <c r="N142" s="123">
        <f t="shared" si="116"/>
        <v>0</v>
      </c>
      <c r="O142" s="136">
        <f t="shared" si="114"/>
        <v>0</v>
      </c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0"/>
      <c r="AM142" s="200"/>
      <c r="AN142" s="200"/>
      <c r="AO142" s="200"/>
      <c r="AP142" s="200"/>
      <c r="AQ142" s="200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200"/>
      <c r="BN142" s="200"/>
      <c r="BO142" s="200"/>
      <c r="BP142" s="200"/>
      <c r="BQ142" s="200"/>
      <c r="BR142" s="200"/>
      <c r="BS142" s="200"/>
      <c r="BT142" s="200"/>
      <c r="BU142" s="200"/>
      <c r="BV142" s="200"/>
    </row>
    <row r="143" spans="1:74" s="131" customFormat="1" x14ac:dyDescent="0.2">
      <c r="A143" s="208" t="s">
        <v>619</v>
      </c>
      <c r="B143" s="202" t="s">
        <v>620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36">
        <f t="shared" si="114"/>
        <v>0</v>
      </c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</row>
    <row r="144" spans="1:74" s="201" customFormat="1" x14ac:dyDescent="0.2">
      <c r="A144" s="209" t="s">
        <v>621</v>
      </c>
      <c r="B144" s="204" t="s">
        <v>622</v>
      </c>
      <c r="C144" s="123">
        <f>+C143*75%</f>
        <v>0</v>
      </c>
      <c r="D144" s="123">
        <f t="shared" ref="D144:N144" si="117">+D143*75%</f>
        <v>0</v>
      </c>
      <c r="E144" s="123">
        <f t="shared" si="117"/>
        <v>0</v>
      </c>
      <c r="F144" s="123">
        <f t="shared" si="117"/>
        <v>0</v>
      </c>
      <c r="G144" s="123">
        <f t="shared" si="117"/>
        <v>0</v>
      </c>
      <c r="H144" s="123">
        <f t="shared" si="117"/>
        <v>0</v>
      </c>
      <c r="I144" s="123">
        <f t="shared" si="117"/>
        <v>0</v>
      </c>
      <c r="J144" s="123">
        <f t="shared" si="117"/>
        <v>0</v>
      </c>
      <c r="K144" s="123">
        <f t="shared" si="117"/>
        <v>0</v>
      </c>
      <c r="L144" s="123">
        <f t="shared" si="117"/>
        <v>0</v>
      </c>
      <c r="M144" s="123">
        <f t="shared" si="117"/>
        <v>0</v>
      </c>
      <c r="N144" s="123">
        <f t="shared" si="117"/>
        <v>0</v>
      </c>
      <c r="O144" s="136">
        <f t="shared" si="114"/>
        <v>0</v>
      </c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200"/>
      <c r="AM144" s="200"/>
      <c r="AN144" s="200"/>
      <c r="AO144" s="200"/>
      <c r="AP144" s="200"/>
      <c r="AQ144" s="200"/>
      <c r="AR144" s="200"/>
      <c r="AS144" s="200"/>
      <c r="AT144" s="200"/>
      <c r="AU144" s="200"/>
      <c r="AV144" s="200"/>
      <c r="AW144" s="200"/>
      <c r="AX144" s="200"/>
      <c r="AY144" s="200"/>
      <c r="AZ144" s="200"/>
      <c r="BA144" s="200"/>
      <c r="BB144" s="200"/>
      <c r="BC144" s="200"/>
      <c r="BD144" s="200"/>
      <c r="BE144" s="200"/>
      <c r="BF144" s="200"/>
      <c r="BG144" s="200"/>
      <c r="BH144" s="200"/>
      <c r="BI144" s="200"/>
      <c r="BJ144" s="200"/>
      <c r="BK144" s="200"/>
      <c r="BL144" s="200"/>
      <c r="BM144" s="200"/>
      <c r="BN144" s="200"/>
      <c r="BO144" s="200"/>
      <c r="BP144" s="200"/>
      <c r="BQ144" s="200"/>
      <c r="BR144" s="200"/>
      <c r="BS144" s="200"/>
      <c r="BT144" s="200"/>
      <c r="BU144" s="200"/>
      <c r="BV144" s="200"/>
    </row>
    <row r="145" spans="1:74" s="201" customFormat="1" x14ac:dyDescent="0.2">
      <c r="A145" s="209" t="s">
        <v>623</v>
      </c>
      <c r="B145" s="134" t="s">
        <v>624</v>
      </c>
      <c r="C145" s="123">
        <f>+C143*12%</f>
        <v>0</v>
      </c>
      <c r="D145" s="123">
        <f t="shared" ref="D145:N145" si="118">+D143*12%</f>
        <v>0</v>
      </c>
      <c r="E145" s="123">
        <f t="shared" si="118"/>
        <v>0</v>
      </c>
      <c r="F145" s="123">
        <f t="shared" si="118"/>
        <v>0</v>
      </c>
      <c r="G145" s="123">
        <f t="shared" si="118"/>
        <v>0</v>
      </c>
      <c r="H145" s="123">
        <f t="shared" si="118"/>
        <v>0</v>
      </c>
      <c r="I145" s="123">
        <f t="shared" si="118"/>
        <v>0</v>
      </c>
      <c r="J145" s="123">
        <f t="shared" si="118"/>
        <v>0</v>
      </c>
      <c r="K145" s="123">
        <f t="shared" si="118"/>
        <v>0</v>
      </c>
      <c r="L145" s="123">
        <f t="shared" si="118"/>
        <v>0</v>
      </c>
      <c r="M145" s="123">
        <f t="shared" si="118"/>
        <v>0</v>
      </c>
      <c r="N145" s="123">
        <f t="shared" si="118"/>
        <v>0</v>
      </c>
      <c r="O145" s="136">
        <f t="shared" si="114"/>
        <v>0</v>
      </c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  <c r="AK145" s="200"/>
      <c r="AL145" s="200"/>
      <c r="AM145" s="200"/>
      <c r="AN145" s="200"/>
      <c r="AO145" s="200"/>
      <c r="AP145" s="200"/>
      <c r="AQ145" s="200"/>
      <c r="AR145" s="200"/>
      <c r="AS145" s="200"/>
      <c r="AT145" s="200"/>
      <c r="AU145" s="200"/>
      <c r="AV145" s="200"/>
      <c r="AW145" s="200"/>
      <c r="AX145" s="200"/>
      <c r="AY145" s="200"/>
      <c r="AZ145" s="200"/>
      <c r="BA145" s="200"/>
      <c r="BB145" s="200"/>
      <c r="BC145" s="200"/>
      <c r="BD145" s="200"/>
      <c r="BE145" s="200"/>
      <c r="BF145" s="200"/>
      <c r="BG145" s="200"/>
      <c r="BH145" s="200"/>
      <c r="BI145" s="200"/>
      <c r="BJ145" s="200"/>
      <c r="BK145" s="200"/>
      <c r="BL145" s="200"/>
      <c r="BM145" s="200"/>
      <c r="BN145" s="200"/>
      <c r="BO145" s="200"/>
      <c r="BP145" s="200"/>
      <c r="BQ145" s="200"/>
      <c r="BR145" s="200"/>
      <c r="BS145" s="200"/>
      <c r="BT145" s="200"/>
      <c r="BU145" s="200"/>
      <c r="BV145" s="200"/>
    </row>
    <row r="146" spans="1:74" s="201" customFormat="1" x14ac:dyDescent="0.2">
      <c r="A146" s="209" t="s">
        <v>625</v>
      </c>
      <c r="B146" s="204" t="s">
        <v>626</v>
      </c>
      <c r="C146" s="123">
        <f>+C143*8%</f>
        <v>0</v>
      </c>
      <c r="D146" s="123">
        <f t="shared" ref="D146:N146" si="119">+D143*8%</f>
        <v>0</v>
      </c>
      <c r="E146" s="123">
        <f t="shared" si="119"/>
        <v>0</v>
      </c>
      <c r="F146" s="123">
        <f t="shared" si="119"/>
        <v>0</v>
      </c>
      <c r="G146" s="123">
        <f t="shared" si="119"/>
        <v>0</v>
      </c>
      <c r="H146" s="123">
        <f t="shared" si="119"/>
        <v>0</v>
      </c>
      <c r="I146" s="123">
        <f t="shared" si="119"/>
        <v>0</v>
      </c>
      <c r="J146" s="123">
        <f t="shared" si="119"/>
        <v>0</v>
      </c>
      <c r="K146" s="123">
        <f t="shared" si="119"/>
        <v>0</v>
      </c>
      <c r="L146" s="123">
        <f t="shared" si="119"/>
        <v>0</v>
      </c>
      <c r="M146" s="123">
        <f t="shared" si="119"/>
        <v>0</v>
      </c>
      <c r="N146" s="123">
        <f t="shared" si="119"/>
        <v>0</v>
      </c>
      <c r="O146" s="136">
        <f t="shared" si="114"/>
        <v>0</v>
      </c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0"/>
      <c r="AL146" s="200"/>
      <c r="AM146" s="200"/>
      <c r="AN146" s="200"/>
      <c r="AO146" s="200"/>
      <c r="AP146" s="200"/>
      <c r="AQ146" s="200"/>
      <c r="AR146" s="200"/>
      <c r="AS146" s="200"/>
      <c r="AT146" s="200"/>
      <c r="AU146" s="200"/>
      <c r="AV146" s="200"/>
      <c r="AW146" s="200"/>
      <c r="AX146" s="200"/>
      <c r="AY146" s="200"/>
      <c r="AZ146" s="200"/>
      <c r="BA146" s="200"/>
      <c r="BB146" s="200"/>
      <c r="BC146" s="200"/>
      <c r="BD146" s="200"/>
      <c r="BE146" s="200"/>
      <c r="BF146" s="200"/>
      <c r="BG146" s="200"/>
      <c r="BH146" s="200"/>
      <c r="BI146" s="200"/>
      <c r="BJ146" s="200"/>
      <c r="BK146" s="200"/>
      <c r="BL146" s="200"/>
      <c r="BM146" s="200"/>
      <c r="BN146" s="200"/>
      <c r="BO146" s="200"/>
      <c r="BP146" s="200"/>
      <c r="BQ146" s="200"/>
      <c r="BR146" s="200"/>
      <c r="BS146" s="200"/>
      <c r="BT146" s="200"/>
      <c r="BU146" s="200"/>
      <c r="BV146" s="200"/>
    </row>
    <row r="147" spans="1:74" s="201" customFormat="1" x14ac:dyDescent="0.2">
      <c r="A147" s="209" t="s">
        <v>627</v>
      </c>
      <c r="B147" s="134" t="s">
        <v>628</v>
      </c>
      <c r="C147" s="123">
        <f>+C143*3%</f>
        <v>0</v>
      </c>
      <c r="D147" s="123">
        <f t="shared" ref="D147:N147" si="120">+D143*3%</f>
        <v>0</v>
      </c>
      <c r="E147" s="123">
        <f t="shared" si="120"/>
        <v>0</v>
      </c>
      <c r="F147" s="123">
        <f t="shared" si="120"/>
        <v>0</v>
      </c>
      <c r="G147" s="123">
        <f t="shared" si="120"/>
        <v>0</v>
      </c>
      <c r="H147" s="123">
        <f t="shared" si="120"/>
        <v>0</v>
      </c>
      <c r="I147" s="123">
        <f t="shared" si="120"/>
        <v>0</v>
      </c>
      <c r="J147" s="123">
        <f t="shared" si="120"/>
        <v>0</v>
      </c>
      <c r="K147" s="123">
        <f t="shared" si="120"/>
        <v>0</v>
      </c>
      <c r="L147" s="123">
        <f t="shared" si="120"/>
        <v>0</v>
      </c>
      <c r="M147" s="123">
        <f t="shared" si="120"/>
        <v>0</v>
      </c>
      <c r="N147" s="123">
        <f t="shared" si="120"/>
        <v>0</v>
      </c>
      <c r="O147" s="136">
        <f t="shared" si="114"/>
        <v>0</v>
      </c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200"/>
      <c r="AL147" s="200"/>
      <c r="AM147" s="200"/>
      <c r="AN147" s="200"/>
      <c r="AO147" s="200"/>
      <c r="AP147" s="200"/>
      <c r="AQ147" s="200"/>
      <c r="AR147" s="200"/>
      <c r="AS147" s="200"/>
      <c r="AT147" s="200"/>
      <c r="AU147" s="200"/>
      <c r="AV147" s="200"/>
      <c r="AW147" s="200"/>
      <c r="AX147" s="200"/>
      <c r="AY147" s="200"/>
      <c r="AZ147" s="200"/>
      <c r="BA147" s="200"/>
      <c r="BB147" s="200"/>
      <c r="BC147" s="200"/>
      <c r="BD147" s="200"/>
      <c r="BE147" s="200"/>
      <c r="BF147" s="200"/>
      <c r="BG147" s="200"/>
      <c r="BH147" s="200"/>
      <c r="BI147" s="200"/>
      <c r="BJ147" s="200"/>
      <c r="BK147" s="200"/>
      <c r="BL147" s="200"/>
      <c r="BM147" s="200"/>
      <c r="BN147" s="200"/>
      <c r="BO147" s="200"/>
      <c r="BP147" s="200"/>
      <c r="BQ147" s="200"/>
      <c r="BR147" s="200"/>
      <c r="BS147" s="200"/>
      <c r="BT147" s="200"/>
      <c r="BU147" s="200"/>
      <c r="BV147" s="200"/>
    </row>
    <row r="148" spans="1:74" s="201" customFormat="1" ht="25.5" x14ac:dyDescent="0.2">
      <c r="A148" s="209" t="s">
        <v>629</v>
      </c>
      <c r="B148" s="204" t="s">
        <v>630</v>
      </c>
      <c r="C148" s="123">
        <f>+C143*2%</f>
        <v>0</v>
      </c>
      <c r="D148" s="123">
        <f t="shared" ref="D148:N148" si="121">+D143*2%</f>
        <v>0</v>
      </c>
      <c r="E148" s="123">
        <f t="shared" si="121"/>
        <v>0</v>
      </c>
      <c r="F148" s="123">
        <f t="shared" si="121"/>
        <v>0</v>
      </c>
      <c r="G148" s="123">
        <f t="shared" si="121"/>
        <v>0</v>
      </c>
      <c r="H148" s="123">
        <f t="shared" si="121"/>
        <v>0</v>
      </c>
      <c r="I148" s="123">
        <f t="shared" si="121"/>
        <v>0</v>
      </c>
      <c r="J148" s="123">
        <f t="shared" si="121"/>
        <v>0</v>
      </c>
      <c r="K148" s="123">
        <f t="shared" si="121"/>
        <v>0</v>
      </c>
      <c r="L148" s="123">
        <f t="shared" si="121"/>
        <v>0</v>
      </c>
      <c r="M148" s="123">
        <f t="shared" si="121"/>
        <v>0</v>
      </c>
      <c r="N148" s="123">
        <f t="shared" si="121"/>
        <v>0</v>
      </c>
      <c r="O148" s="136">
        <f t="shared" si="114"/>
        <v>0</v>
      </c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200"/>
      <c r="AM148" s="200"/>
      <c r="AN148" s="200"/>
      <c r="AO148" s="200"/>
      <c r="AP148" s="200"/>
      <c r="AQ148" s="200"/>
      <c r="AR148" s="200"/>
      <c r="AS148" s="200"/>
      <c r="AT148" s="200"/>
      <c r="AU148" s="200"/>
      <c r="AV148" s="200"/>
      <c r="AW148" s="200"/>
      <c r="AX148" s="200"/>
      <c r="AY148" s="200"/>
      <c r="AZ148" s="200"/>
      <c r="BA148" s="200"/>
      <c r="BB148" s="200"/>
      <c r="BC148" s="200"/>
      <c r="BD148" s="200"/>
      <c r="BE148" s="200"/>
      <c r="BF148" s="200"/>
      <c r="BG148" s="200"/>
      <c r="BH148" s="200"/>
      <c r="BI148" s="200"/>
      <c r="BJ148" s="200"/>
      <c r="BK148" s="200"/>
      <c r="BL148" s="200"/>
      <c r="BM148" s="200"/>
      <c r="BN148" s="200"/>
      <c r="BO148" s="200"/>
      <c r="BP148" s="200"/>
      <c r="BQ148" s="200"/>
      <c r="BR148" s="200"/>
      <c r="BS148" s="200"/>
      <c r="BT148" s="200"/>
      <c r="BU148" s="200"/>
      <c r="BV148" s="200"/>
    </row>
    <row r="149" spans="1:74" s="131" customFormat="1" x14ac:dyDescent="0.2">
      <c r="A149" s="208" t="s">
        <v>631</v>
      </c>
      <c r="B149" s="202" t="s">
        <v>632</v>
      </c>
      <c r="C149" s="122">
        <f>+C150+C153</f>
        <v>0</v>
      </c>
      <c r="D149" s="122">
        <f t="shared" ref="D149:N149" si="122">+D150+D153</f>
        <v>0</v>
      </c>
      <c r="E149" s="122">
        <f t="shared" si="122"/>
        <v>0</v>
      </c>
      <c r="F149" s="122">
        <f t="shared" si="122"/>
        <v>0</v>
      </c>
      <c r="G149" s="122">
        <f t="shared" si="122"/>
        <v>0</v>
      </c>
      <c r="H149" s="122">
        <f t="shared" si="122"/>
        <v>0</v>
      </c>
      <c r="I149" s="122">
        <f t="shared" si="122"/>
        <v>0</v>
      </c>
      <c r="J149" s="122">
        <f t="shared" si="122"/>
        <v>0</v>
      </c>
      <c r="K149" s="122">
        <f t="shared" si="122"/>
        <v>0</v>
      </c>
      <c r="L149" s="122">
        <f t="shared" si="122"/>
        <v>0</v>
      </c>
      <c r="M149" s="122">
        <f t="shared" si="122"/>
        <v>0</v>
      </c>
      <c r="N149" s="122">
        <f t="shared" si="122"/>
        <v>0</v>
      </c>
      <c r="O149" s="136">
        <f t="shared" si="114"/>
        <v>0</v>
      </c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</row>
    <row r="150" spans="1:74" s="201" customFormat="1" x14ac:dyDescent="0.2">
      <c r="A150" s="208" t="s">
        <v>633</v>
      </c>
      <c r="B150" s="197" t="s">
        <v>634</v>
      </c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36">
        <f t="shared" si="114"/>
        <v>0</v>
      </c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200"/>
      <c r="AM150" s="200"/>
      <c r="AN150" s="200"/>
      <c r="AO150" s="200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200"/>
      <c r="BN150" s="200"/>
      <c r="BO150" s="200"/>
      <c r="BP150" s="200"/>
      <c r="BQ150" s="200"/>
      <c r="BR150" s="200"/>
      <c r="BS150" s="200"/>
      <c r="BT150" s="200"/>
      <c r="BU150" s="200"/>
      <c r="BV150" s="200"/>
    </row>
    <row r="151" spans="1:74" s="201" customFormat="1" x14ac:dyDescent="0.2">
      <c r="A151" s="209" t="s">
        <v>635</v>
      </c>
      <c r="B151" s="134" t="s">
        <v>636</v>
      </c>
      <c r="C151" s="123">
        <f>+C150*80%</f>
        <v>0</v>
      </c>
      <c r="D151" s="123">
        <f t="shared" ref="D151:N151" si="123">+D150*80%</f>
        <v>0</v>
      </c>
      <c r="E151" s="123">
        <f t="shared" si="123"/>
        <v>0</v>
      </c>
      <c r="F151" s="123">
        <f t="shared" si="123"/>
        <v>0</v>
      </c>
      <c r="G151" s="123">
        <f t="shared" si="123"/>
        <v>0</v>
      </c>
      <c r="H151" s="123">
        <f t="shared" si="123"/>
        <v>0</v>
      </c>
      <c r="I151" s="123">
        <f t="shared" si="123"/>
        <v>0</v>
      </c>
      <c r="J151" s="123">
        <f t="shared" si="123"/>
        <v>0</v>
      </c>
      <c r="K151" s="123">
        <f t="shared" si="123"/>
        <v>0</v>
      </c>
      <c r="L151" s="123">
        <f t="shared" si="123"/>
        <v>0</v>
      </c>
      <c r="M151" s="123">
        <f t="shared" si="123"/>
        <v>0</v>
      </c>
      <c r="N151" s="123">
        <f t="shared" si="123"/>
        <v>0</v>
      </c>
      <c r="O151" s="136">
        <f t="shared" si="114"/>
        <v>0</v>
      </c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200"/>
      <c r="BB151" s="200"/>
      <c r="BC151" s="200"/>
      <c r="BD151" s="200"/>
      <c r="BE151" s="200"/>
      <c r="BF151" s="200"/>
      <c r="BG151" s="200"/>
      <c r="BH151" s="200"/>
      <c r="BI151" s="200"/>
      <c r="BJ151" s="200"/>
      <c r="BK151" s="200"/>
      <c r="BL151" s="200"/>
      <c r="BM151" s="200"/>
      <c r="BN151" s="200"/>
      <c r="BO151" s="200"/>
      <c r="BP151" s="200"/>
      <c r="BQ151" s="200"/>
      <c r="BR151" s="200"/>
      <c r="BS151" s="200"/>
      <c r="BT151" s="200"/>
      <c r="BU151" s="200"/>
      <c r="BV151" s="200"/>
    </row>
    <row r="152" spans="1:74" s="201" customFormat="1" x14ac:dyDescent="0.2">
      <c r="A152" s="209" t="s">
        <v>637</v>
      </c>
      <c r="B152" s="204" t="s">
        <v>638</v>
      </c>
      <c r="C152" s="123">
        <f>+C150*20%</f>
        <v>0</v>
      </c>
      <c r="D152" s="123">
        <f t="shared" ref="D152:N152" si="124">+D150*20%</f>
        <v>0</v>
      </c>
      <c r="E152" s="123">
        <f t="shared" si="124"/>
        <v>0</v>
      </c>
      <c r="F152" s="123">
        <f t="shared" si="124"/>
        <v>0</v>
      </c>
      <c r="G152" s="123">
        <f t="shared" si="124"/>
        <v>0</v>
      </c>
      <c r="H152" s="123">
        <f t="shared" si="124"/>
        <v>0</v>
      </c>
      <c r="I152" s="123">
        <f t="shared" si="124"/>
        <v>0</v>
      </c>
      <c r="J152" s="123">
        <f t="shared" si="124"/>
        <v>0</v>
      </c>
      <c r="K152" s="123">
        <f t="shared" si="124"/>
        <v>0</v>
      </c>
      <c r="L152" s="123">
        <f t="shared" si="124"/>
        <v>0</v>
      </c>
      <c r="M152" s="123">
        <f t="shared" si="124"/>
        <v>0</v>
      </c>
      <c r="N152" s="123">
        <f t="shared" si="124"/>
        <v>0</v>
      </c>
      <c r="O152" s="136">
        <f t="shared" si="114"/>
        <v>0</v>
      </c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200"/>
      <c r="AM152" s="200"/>
      <c r="AN152" s="200"/>
      <c r="AO152" s="200"/>
      <c r="AP152" s="200"/>
      <c r="AQ152" s="200"/>
      <c r="AR152" s="200"/>
      <c r="AS152" s="200"/>
      <c r="AT152" s="200"/>
      <c r="AU152" s="200"/>
      <c r="AV152" s="200"/>
      <c r="AW152" s="200"/>
      <c r="AX152" s="200"/>
      <c r="AY152" s="200"/>
      <c r="AZ152" s="200"/>
      <c r="BA152" s="200"/>
      <c r="BB152" s="200"/>
      <c r="BC152" s="200"/>
      <c r="BD152" s="200"/>
      <c r="BE152" s="200"/>
      <c r="BF152" s="200"/>
      <c r="BG152" s="200"/>
      <c r="BH152" s="200"/>
      <c r="BI152" s="200"/>
      <c r="BJ152" s="200"/>
      <c r="BK152" s="200"/>
      <c r="BL152" s="200"/>
      <c r="BM152" s="200"/>
      <c r="BN152" s="200"/>
      <c r="BO152" s="200"/>
      <c r="BP152" s="200"/>
      <c r="BQ152" s="200"/>
      <c r="BR152" s="200"/>
      <c r="BS152" s="200"/>
      <c r="BT152" s="200"/>
      <c r="BU152" s="200"/>
      <c r="BV152" s="200"/>
    </row>
    <row r="153" spans="1:74" s="131" customFormat="1" x14ac:dyDescent="0.2">
      <c r="A153" s="208" t="s">
        <v>639</v>
      </c>
      <c r="B153" s="197" t="s">
        <v>95</v>
      </c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36">
        <f t="shared" si="114"/>
        <v>0</v>
      </c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</row>
    <row r="154" spans="1:74" s="201" customFormat="1" x14ac:dyDescent="0.2">
      <c r="A154" s="209" t="s">
        <v>640</v>
      </c>
      <c r="B154" s="203" t="s">
        <v>641</v>
      </c>
      <c r="C154" s="123">
        <f>+C153*80%</f>
        <v>0</v>
      </c>
      <c r="D154" s="123">
        <f t="shared" ref="D154:N154" si="125">+D153*80%</f>
        <v>0</v>
      </c>
      <c r="E154" s="123">
        <f t="shared" si="125"/>
        <v>0</v>
      </c>
      <c r="F154" s="123">
        <f t="shared" si="125"/>
        <v>0</v>
      </c>
      <c r="G154" s="123">
        <f t="shared" si="125"/>
        <v>0</v>
      </c>
      <c r="H154" s="123">
        <f t="shared" si="125"/>
        <v>0</v>
      </c>
      <c r="I154" s="123">
        <f t="shared" si="125"/>
        <v>0</v>
      </c>
      <c r="J154" s="123">
        <f t="shared" si="125"/>
        <v>0</v>
      </c>
      <c r="K154" s="123">
        <f t="shared" si="125"/>
        <v>0</v>
      </c>
      <c r="L154" s="123">
        <f t="shared" si="125"/>
        <v>0</v>
      </c>
      <c r="M154" s="123">
        <f t="shared" si="125"/>
        <v>0</v>
      </c>
      <c r="N154" s="123">
        <f t="shared" si="125"/>
        <v>0</v>
      </c>
      <c r="O154" s="136">
        <f t="shared" si="114"/>
        <v>0</v>
      </c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  <c r="BD154" s="200"/>
      <c r="BE154" s="200"/>
      <c r="BF154" s="200"/>
      <c r="BG154" s="200"/>
      <c r="BH154" s="200"/>
      <c r="BI154" s="200"/>
      <c r="BJ154" s="200"/>
      <c r="BK154" s="200"/>
      <c r="BL154" s="200"/>
      <c r="BM154" s="200"/>
      <c r="BN154" s="200"/>
      <c r="BO154" s="200"/>
      <c r="BP154" s="200"/>
      <c r="BQ154" s="200"/>
      <c r="BR154" s="200"/>
      <c r="BS154" s="200"/>
      <c r="BT154" s="200"/>
      <c r="BU154" s="200"/>
      <c r="BV154" s="200"/>
    </row>
    <row r="155" spans="1:74" s="201" customFormat="1" x14ac:dyDescent="0.2">
      <c r="A155" s="209" t="s">
        <v>642</v>
      </c>
      <c r="B155" s="203" t="s">
        <v>643</v>
      </c>
      <c r="C155" s="123">
        <f>+C153*20%</f>
        <v>0</v>
      </c>
      <c r="D155" s="123">
        <f t="shared" ref="D155:N155" si="126">+D153*20%</f>
        <v>0</v>
      </c>
      <c r="E155" s="123">
        <f t="shared" si="126"/>
        <v>0</v>
      </c>
      <c r="F155" s="123">
        <f t="shared" si="126"/>
        <v>0</v>
      </c>
      <c r="G155" s="123">
        <f t="shared" si="126"/>
        <v>0</v>
      </c>
      <c r="H155" s="123">
        <f t="shared" si="126"/>
        <v>0</v>
      </c>
      <c r="I155" s="123">
        <f t="shared" si="126"/>
        <v>0</v>
      </c>
      <c r="J155" s="123">
        <f t="shared" si="126"/>
        <v>0</v>
      </c>
      <c r="K155" s="123">
        <f t="shared" si="126"/>
        <v>0</v>
      </c>
      <c r="L155" s="123">
        <f t="shared" si="126"/>
        <v>0</v>
      </c>
      <c r="M155" s="123">
        <f t="shared" si="126"/>
        <v>0</v>
      </c>
      <c r="N155" s="123">
        <f t="shared" si="126"/>
        <v>0</v>
      </c>
      <c r="O155" s="136">
        <f t="shared" si="114"/>
        <v>0</v>
      </c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200"/>
      <c r="BO155" s="200"/>
      <c r="BP155" s="200"/>
      <c r="BQ155" s="200"/>
      <c r="BR155" s="200"/>
      <c r="BS155" s="200"/>
      <c r="BT155" s="200"/>
      <c r="BU155" s="200"/>
      <c r="BV155" s="200"/>
    </row>
    <row r="156" spans="1:74" s="201" customFormat="1" ht="25.5" x14ac:dyDescent="0.2">
      <c r="A156" s="208" t="s">
        <v>644</v>
      </c>
      <c r="B156" s="197" t="s">
        <v>645</v>
      </c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136">
        <f t="shared" si="114"/>
        <v>0</v>
      </c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  <c r="BD156" s="200"/>
      <c r="BE156" s="200"/>
      <c r="BF156" s="200"/>
      <c r="BG156" s="200"/>
      <c r="BH156" s="200"/>
      <c r="BI156" s="200"/>
      <c r="BJ156" s="200"/>
      <c r="BK156" s="200"/>
      <c r="BL156" s="200"/>
      <c r="BM156" s="200"/>
      <c r="BN156" s="200"/>
      <c r="BO156" s="200"/>
      <c r="BP156" s="200"/>
      <c r="BQ156" s="200"/>
      <c r="BR156" s="200"/>
      <c r="BS156" s="200"/>
      <c r="BT156" s="200"/>
      <c r="BU156" s="200"/>
      <c r="BV156" s="200"/>
    </row>
    <row r="157" spans="1:74" s="201" customFormat="1" ht="25.5" x14ac:dyDescent="0.2">
      <c r="A157" s="209" t="s">
        <v>646</v>
      </c>
      <c r="B157" s="204" t="s">
        <v>647</v>
      </c>
      <c r="C157" s="123">
        <f>+C156*30%</f>
        <v>0</v>
      </c>
      <c r="D157" s="123">
        <f t="shared" ref="D157:N157" si="127">+D156*30%</f>
        <v>0</v>
      </c>
      <c r="E157" s="123">
        <f t="shared" si="127"/>
        <v>0</v>
      </c>
      <c r="F157" s="123">
        <f t="shared" si="127"/>
        <v>0</v>
      </c>
      <c r="G157" s="123">
        <f t="shared" si="127"/>
        <v>0</v>
      </c>
      <c r="H157" s="123">
        <f t="shared" si="127"/>
        <v>0</v>
      </c>
      <c r="I157" s="123">
        <f t="shared" si="127"/>
        <v>0</v>
      </c>
      <c r="J157" s="123">
        <f t="shared" si="127"/>
        <v>0</v>
      </c>
      <c r="K157" s="123">
        <f t="shared" si="127"/>
        <v>0</v>
      </c>
      <c r="L157" s="123">
        <f t="shared" si="127"/>
        <v>0</v>
      </c>
      <c r="M157" s="123">
        <f t="shared" si="127"/>
        <v>0</v>
      </c>
      <c r="N157" s="123">
        <f t="shared" si="127"/>
        <v>0</v>
      </c>
      <c r="O157" s="136">
        <f t="shared" si="114"/>
        <v>0</v>
      </c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0"/>
      <c r="BM157" s="200"/>
      <c r="BN157" s="200"/>
      <c r="BO157" s="200"/>
      <c r="BP157" s="200"/>
      <c r="BQ157" s="200"/>
      <c r="BR157" s="200"/>
      <c r="BS157" s="200"/>
      <c r="BT157" s="200"/>
      <c r="BU157" s="200"/>
      <c r="BV157" s="200"/>
    </row>
    <row r="158" spans="1:74" s="201" customFormat="1" ht="25.5" x14ac:dyDescent="0.2">
      <c r="A158" s="209" t="s">
        <v>648</v>
      </c>
      <c r="B158" s="134" t="s">
        <v>649</v>
      </c>
      <c r="C158" s="123">
        <f>+C156*40%</f>
        <v>0</v>
      </c>
      <c r="D158" s="123">
        <f t="shared" ref="D158:N158" si="128">+D156*40%</f>
        <v>0</v>
      </c>
      <c r="E158" s="123">
        <f t="shared" si="128"/>
        <v>0</v>
      </c>
      <c r="F158" s="123">
        <f t="shared" si="128"/>
        <v>0</v>
      </c>
      <c r="G158" s="123">
        <f t="shared" si="128"/>
        <v>0</v>
      </c>
      <c r="H158" s="123">
        <f t="shared" si="128"/>
        <v>0</v>
      </c>
      <c r="I158" s="123">
        <f t="shared" si="128"/>
        <v>0</v>
      </c>
      <c r="J158" s="123">
        <f t="shared" si="128"/>
        <v>0</v>
      </c>
      <c r="K158" s="123">
        <f t="shared" si="128"/>
        <v>0</v>
      </c>
      <c r="L158" s="123">
        <f t="shared" si="128"/>
        <v>0</v>
      </c>
      <c r="M158" s="123">
        <f t="shared" si="128"/>
        <v>0</v>
      </c>
      <c r="N158" s="123">
        <f t="shared" si="128"/>
        <v>0</v>
      </c>
      <c r="O158" s="136">
        <f t="shared" si="114"/>
        <v>0</v>
      </c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200"/>
      <c r="BN158" s="200"/>
      <c r="BO158" s="200"/>
      <c r="BP158" s="200"/>
      <c r="BQ158" s="200"/>
      <c r="BR158" s="200"/>
      <c r="BS158" s="200"/>
      <c r="BT158" s="200"/>
      <c r="BU158" s="200"/>
      <c r="BV158" s="200"/>
    </row>
    <row r="159" spans="1:74" s="201" customFormat="1" ht="38.25" x14ac:dyDescent="0.2">
      <c r="A159" s="209" t="s">
        <v>650</v>
      </c>
      <c r="B159" s="203" t="s">
        <v>651</v>
      </c>
      <c r="C159" s="123">
        <f>+C156*7%</f>
        <v>0</v>
      </c>
      <c r="D159" s="123">
        <f t="shared" ref="D159:N159" si="129">+D156*7%</f>
        <v>0</v>
      </c>
      <c r="E159" s="123">
        <f t="shared" si="129"/>
        <v>0</v>
      </c>
      <c r="F159" s="123">
        <f t="shared" si="129"/>
        <v>0</v>
      </c>
      <c r="G159" s="123">
        <f t="shared" si="129"/>
        <v>0</v>
      </c>
      <c r="H159" s="123">
        <f t="shared" si="129"/>
        <v>0</v>
      </c>
      <c r="I159" s="123">
        <f t="shared" si="129"/>
        <v>0</v>
      </c>
      <c r="J159" s="123">
        <f t="shared" si="129"/>
        <v>0</v>
      </c>
      <c r="K159" s="123">
        <f t="shared" si="129"/>
        <v>0</v>
      </c>
      <c r="L159" s="123">
        <f t="shared" si="129"/>
        <v>0</v>
      </c>
      <c r="M159" s="123">
        <f t="shared" si="129"/>
        <v>0</v>
      </c>
      <c r="N159" s="123">
        <f t="shared" si="129"/>
        <v>0</v>
      </c>
      <c r="O159" s="136">
        <f t="shared" si="114"/>
        <v>0</v>
      </c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200"/>
      <c r="AM159" s="200"/>
      <c r="AN159" s="200"/>
      <c r="AO159" s="200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200"/>
      <c r="BO159" s="200"/>
      <c r="BP159" s="200"/>
      <c r="BQ159" s="200"/>
      <c r="BR159" s="200"/>
      <c r="BS159" s="200"/>
      <c r="BT159" s="200"/>
      <c r="BU159" s="200"/>
      <c r="BV159" s="200"/>
    </row>
    <row r="160" spans="1:74" s="201" customFormat="1" ht="25.5" x14ac:dyDescent="0.2">
      <c r="A160" s="209" t="s">
        <v>652</v>
      </c>
      <c r="B160" s="203" t="s">
        <v>653</v>
      </c>
      <c r="C160" s="123">
        <f>+C156*15%</f>
        <v>0</v>
      </c>
      <c r="D160" s="123">
        <f t="shared" ref="D160:N160" si="130">+D156*15%</f>
        <v>0</v>
      </c>
      <c r="E160" s="123">
        <f t="shared" si="130"/>
        <v>0</v>
      </c>
      <c r="F160" s="123">
        <f t="shared" si="130"/>
        <v>0</v>
      </c>
      <c r="G160" s="123">
        <f t="shared" si="130"/>
        <v>0</v>
      </c>
      <c r="H160" s="123">
        <f t="shared" si="130"/>
        <v>0</v>
      </c>
      <c r="I160" s="123">
        <f t="shared" si="130"/>
        <v>0</v>
      </c>
      <c r="J160" s="123">
        <f t="shared" si="130"/>
        <v>0</v>
      </c>
      <c r="K160" s="123">
        <f t="shared" si="130"/>
        <v>0</v>
      </c>
      <c r="L160" s="123">
        <f t="shared" si="130"/>
        <v>0</v>
      </c>
      <c r="M160" s="123">
        <f t="shared" si="130"/>
        <v>0</v>
      </c>
      <c r="N160" s="123">
        <f t="shared" si="130"/>
        <v>0</v>
      </c>
      <c r="O160" s="136">
        <f t="shared" si="114"/>
        <v>0</v>
      </c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</row>
    <row r="161" spans="1:74" s="201" customFormat="1" ht="38.25" x14ac:dyDescent="0.2">
      <c r="A161" s="210" t="s">
        <v>654</v>
      </c>
      <c r="B161" s="134" t="s">
        <v>655</v>
      </c>
      <c r="C161" s="123">
        <f>+C156*4%</f>
        <v>0</v>
      </c>
      <c r="D161" s="123">
        <f t="shared" ref="D161:N161" si="131">+D156*4%</f>
        <v>0</v>
      </c>
      <c r="E161" s="123">
        <f t="shared" si="131"/>
        <v>0</v>
      </c>
      <c r="F161" s="123">
        <f t="shared" si="131"/>
        <v>0</v>
      </c>
      <c r="G161" s="123">
        <f t="shared" si="131"/>
        <v>0</v>
      </c>
      <c r="H161" s="123">
        <f t="shared" si="131"/>
        <v>0</v>
      </c>
      <c r="I161" s="123">
        <f t="shared" si="131"/>
        <v>0</v>
      </c>
      <c r="J161" s="123">
        <f t="shared" si="131"/>
        <v>0</v>
      </c>
      <c r="K161" s="123">
        <f t="shared" si="131"/>
        <v>0</v>
      </c>
      <c r="L161" s="123">
        <f t="shared" si="131"/>
        <v>0</v>
      </c>
      <c r="M161" s="123">
        <f t="shared" si="131"/>
        <v>0</v>
      </c>
      <c r="N161" s="123">
        <f t="shared" si="131"/>
        <v>0</v>
      </c>
      <c r="O161" s="136">
        <f t="shared" si="114"/>
        <v>0</v>
      </c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  <c r="AK161" s="200"/>
      <c r="AL161" s="200"/>
      <c r="AM161" s="200"/>
      <c r="AN161" s="200"/>
      <c r="AO161" s="200"/>
      <c r="AP161" s="200"/>
      <c r="AQ161" s="200"/>
      <c r="AR161" s="200"/>
      <c r="AS161" s="200"/>
      <c r="AT161" s="200"/>
      <c r="AU161" s="200"/>
      <c r="AV161" s="200"/>
      <c r="AW161" s="200"/>
      <c r="AX161" s="200"/>
      <c r="AY161" s="200"/>
      <c r="AZ161" s="200"/>
      <c r="BA161" s="200"/>
      <c r="BB161" s="200"/>
      <c r="BC161" s="200"/>
      <c r="BD161" s="200"/>
      <c r="BE161" s="200"/>
      <c r="BF161" s="200"/>
      <c r="BG161" s="200"/>
      <c r="BH161" s="200"/>
      <c r="BI161" s="200"/>
      <c r="BJ161" s="200"/>
      <c r="BK161" s="200"/>
      <c r="BL161" s="200"/>
      <c r="BM161" s="200"/>
      <c r="BN161" s="200"/>
      <c r="BO161" s="200"/>
      <c r="BP161" s="200"/>
      <c r="BQ161" s="200"/>
      <c r="BR161" s="200"/>
      <c r="BS161" s="200"/>
      <c r="BT161" s="200"/>
      <c r="BU161" s="200"/>
      <c r="BV161" s="200"/>
    </row>
    <row r="162" spans="1:74" s="201" customFormat="1" ht="25.5" x14ac:dyDescent="0.2">
      <c r="A162" s="210" t="s">
        <v>656</v>
      </c>
      <c r="B162" s="134" t="s">
        <v>657</v>
      </c>
      <c r="C162" s="123">
        <f>+C156*4%</f>
        <v>0</v>
      </c>
      <c r="D162" s="123">
        <f t="shared" ref="D162:N162" si="132">+D156*4%</f>
        <v>0</v>
      </c>
      <c r="E162" s="123">
        <f t="shared" si="132"/>
        <v>0</v>
      </c>
      <c r="F162" s="123">
        <f t="shared" si="132"/>
        <v>0</v>
      </c>
      <c r="G162" s="123">
        <f t="shared" si="132"/>
        <v>0</v>
      </c>
      <c r="H162" s="123">
        <f t="shared" si="132"/>
        <v>0</v>
      </c>
      <c r="I162" s="123">
        <f t="shared" si="132"/>
        <v>0</v>
      </c>
      <c r="J162" s="123">
        <f t="shared" si="132"/>
        <v>0</v>
      </c>
      <c r="K162" s="123">
        <f t="shared" si="132"/>
        <v>0</v>
      </c>
      <c r="L162" s="123">
        <f t="shared" si="132"/>
        <v>0</v>
      </c>
      <c r="M162" s="123">
        <f t="shared" si="132"/>
        <v>0</v>
      </c>
      <c r="N162" s="123">
        <f t="shared" si="132"/>
        <v>0</v>
      </c>
      <c r="O162" s="136">
        <f t="shared" si="114"/>
        <v>0</v>
      </c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  <c r="AK162" s="200"/>
      <c r="AL162" s="200"/>
      <c r="AM162" s="200"/>
      <c r="AN162" s="200"/>
      <c r="AO162" s="200"/>
      <c r="AP162" s="200"/>
      <c r="AQ162" s="200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BD162" s="200"/>
      <c r="BE162" s="200"/>
      <c r="BF162" s="200"/>
      <c r="BG162" s="200"/>
      <c r="BH162" s="200"/>
      <c r="BI162" s="200"/>
      <c r="BJ162" s="200"/>
      <c r="BK162" s="200"/>
      <c r="BL162" s="200"/>
      <c r="BM162" s="200"/>
      <c r="BN162" s="200"/>
      <c r="BO162" s="200"/>
      <c r="BP162" s="200"/>
      <c r="BQ162" s="200"/>
      <c r="BR162" s="200"/>
      <c r="BS162" s="200"/>
      <c r="BT162" s="200"/>
      <c r="BU162" s="200"/>
      <c r="BV162" s="200"/>
    </row>
    <row r="163" spans="1:74" s="131" customFormat="1" x14ac:dyDescent="0.2">
      <c r="A163" s="207" t="s">
        <v>237</v>
      </c>
      <c r="B163" s="197" t="s">
        <v>658</v>
      </c>
      <c r="C163" s="122">
        <f>+C164+C195+C199+C209+C231</f>
        <v>0</v>
      </c>
      <c r="D163" s="122">
        <f t="shared" ref="D163:N163" si="133">+D164+D195+D199+D209+D231</f>
        <v>0</v>
      </c>
      <c r="E163" s="122">
        <f t="shared" si="133"/>
        <v>0</v>
      </c>
      <c r="F163" s="122">
        <f t="shared" si="133"/>
        <v>0</v>
      </c>
      <c r="G163" s="122">
        <f t="shared" si="133"/>
        <v>0</v>
      </c>
      <c r="H163" s="122">
        <f t="shared" si="133"/>
        <v>0</v>
      </c>
      <c r="I163" s="122">
        <f t="shared" si="133"/>
        <v>0</v>
      </c>
      <c r="J163" s="122">
        <f t="shared" si="133"/>
        <v>0</v>
      </c>
      <c r="K163" s="122">
        <f t="shared" si="133"/>
        <v>0</v>
      </c>
      <c r="L163" s="122">
        <f t="shared" si="133"/>
        <v>0</v>
      </c>
      <c r="M163" s="122">
        <f t="shared" si="133"/>
        <v>0</v>
      </c>
      <c r="N163" s="122">
        <f t="shared" si="133"/>
        <v>0</v>
      </c>
      <c r="O163" s="136">
        <f t="shared" si="114"/>
        <v>0</v>
      </c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</row>
    <row r="164" spans="1:74" s="131" customFormat="1" x14ac:dyDescent="0.2">
      <c r="A164" s="208" t="s">
        <v>333</v>
      </c>
      <c r="B164" s="198" t="s">
        <v>334</v>
      </c>
      <c r="C164" s="122">
        <f>+C165+C180</f>
        <v>0</v>
      </c>
      <c r="D164" s="122">
        <f t="shared" ref="D164:N164" si="134">+D165+D180</f>
        <v>0</v>
      </c>
      <c r="E164" s="122">
        <f t="shared" si="134"/>
        <v>0</v>
      </c>
      <c r="F164" s="122">
        <f t="shared" si="134"/>
        <v>0</v>
      </c>
      <c r="G164" s="122">
        <f t="shared" si="134"/>
        <v>0</v>
      </c>
      <c r="H164" s="122">
        <f t="shared" si="134"/>
        <v>0</v>
      </c>
      <c r="I164" s="122">
        <f t="shared" si="134"/>
        <v>0</v>
      </c>
      <c r="J164" s="122">
        <f t="shared" si="134"/>
        <v>0</v>
      </c>
      <c r="K164" s="122">
        <f t="shared" si="134"/>
        <v>0</v>
      </c>
      <c r="L164" s="122">
        <f t="shared" si="134"/>
        <v>0</v>
      </c>
      <c r="M164" s="122">
        <f t="shared" si="134"/>
        <v>0</v>
      </c>
      <c r="N164" s="122">
        <f t="shared" si="134"/>
        <v>0</v>
      </c>
      <c r="O164" s="136">
        <f t="shared" si="114"/>
        <v>0</v>
      </c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</row>
    <row r="165" spans="1:74" s="131" customFormat="1" x14ac:dyDescent="0.2">
      <c r="A165" s="208" t="s">
        <v>659</v>
      </c>
      <c r="B165" s="197" t="s">
        <v>660</v>
      </c>
      <c r="C165" s="122">
        <f>+C166+C173</f>
        <v>0</v>
      </c>
      <c r="D165" s="122">
        <f t="shared" ref="D165:N165" si="135">+D166+D173</f>
        <v>0</v>
      </c>
      <c r="E165" s="122">
        <f t="shared" si="135"/>
        <v>0</v>
      </c>
      <c r="F165" s="122">
        <f t="shared" si="135"/>
        <v>0</v>
      </c>
      <c r="G165" s="122">
        <f t="shared" si="135"/>
        <v>0</v>
      </c>
      <c r="H165" s="122">
        <f t="shared" si="135"/>
        <v>0</v>
      </c>
      <c r="I165" s="122">
        <f t="shared" si="135"/>
        <v>0</v>
      </c>
      <c r="J165" s="122">
        <f t="shared" si="135"/>
        <v>0</v>
      </c>
      <c r="K165" s="122">
        <f t="shared" si="135"/>
        <v>0</v>
      </c>
      <c r="L165" s="122">
        <f t="shared" si="135"/>
        <v>0</v>
      </c>
      <c r="M165" s="122">
        <f t="shared" si="135"/>
        <v>0</v>
      </c>
      <c r="N165" s="122">
        <f t="shared" si="135"/>
        <v>0</v>
      </c>
      <c r="O165" s="136">
        <f t="shared" si="114"/>
        <v>0</v>
      </c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</row>
    <row r="166" spans="1:74" s="131" customFormat="1" x14ac:dyDescent="0.2">
      <c r="A166" s="208" t="s">
        <v>661</v>
      </c>
      <c r="B166" s="197" t="s">
        <v>662</v>
      </c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36">
        <f t="shared" si="114"/>
        <v>0</v>
      </c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</row>
    <row r="167" spans="1:74" s="201" customFormat="1" ht="38.25" x14ac:dyDescent="0.2">
      <c r="A167" s="209" t="s">
        <v>663</v>
      </c>
      <c r="B167" s="204" t="s">
        <v>664</v>
      </c>
      <c r="C167" s="123">
        <f>+C166*87.230682%</f>
        <v>0</v>
      </c>
      <c r="D167" s="123">
        <f t="shared" ref="D167:N167" si="136">+D166*87.230682%</f>
        <v>0</v>
      </c>
      <c r="E167" s="123">
        <f t="shared" si="136"/>
        <v>0</v>
      </c>
      <c r="F167" s="123">
        <f t="shared" si="136"/>
        <v>0</v>
      </c>
      <c r="G167" s="123">
        <f t="shared" si="136"/>
        <v>0</v>
      </c>
      <c r="H167" s="123">
        <f t="shared" si="136"/>
        <v>0</v>
      </c>
      <c r="I167" s="123">
        <f t="shared" si="136"/>
        <v>0</v>
      </c>
      <c r="J167" s="123">
        <f t="shared" si="136"/>
        <v>0</v>
      </c>
      <c r="K167" s="123">
        <f t="shared" si="136"/>
        <v>0</v>
      </c>
      <c r="L167" s="123">
        <f t="shared" si="136"/>
        <v>0</v>
      </c>
      <c r="M167" s="123">
        <f t="shared" si="136"/>
        <v>0</v>
      </c>
      <c r="N167" s="123">
        <f t="shared" si="136"/>
        <v>0</v>
      </c>
      <c r="O167" s="136">
        <f t="shared" si="114"/>
        <v>0</v>
      </c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  <c r="AK167" s="200"/>
      <c r="AL167" s="200"/>
      <c r="AM167" s="200"/>
      <c r="AN167" s="200"/>
      <c r="AO167" s="200"/>
      <c r="AP167" s="200"/>
      <c r="AQ167" s="200"/>
      <c r="AR167" s="200"/>
      <c r="AS167" s="200"/>
      <c r="AT167" s="200"/>
      <c r="AU167" s="200"/>
      <c r="AV167" s="200"/>
      <c r="AW167" s="200"/>
      <c r="AX167" s="200"/>
      <c r="AY167" s="200"/>
      <c r="AZ167" s="200"/>
      <c r="BA167" s="200"/>
      <c r="BB167" s="200"/>
      <c r="BC167" s="200"/>
      <c r="BD167" s="200"/>
      <c r="BE167" s="200"/>
      <c r="BF167" s="200"/>
      <c r="BG167" s="200"/>
      <c r="BH167" s="200"/>
      <c r="BI167" s="200"/>
      <c r="BJ167" s="200"/>
      <c r="BK167" s="200"/>
      <c r="BL167" s="200"/>
      <c r="BM167" s="200"/>
      <c r="BN167" s="200"/>
      <c r="BO167" s="200"/>
      <c r="BP167" s="200"/>
      <c r="BQ167" s="200"/>
      <c r="BR167" s="200"/>
      <c r="BS167" s="200"/>
      <c r="BT167" s="200"/>
      <c r="BU167" s="200"/>
      <c r="BV167" s="200"/>
    </row>
    <row r="168" spans="1:74" s="201" customFormat="1" ht="25.5" x14ac:dyDescent="0.2">
      <c r="A168" s="209" t="s">
        <v>665</v>
      </c>
      <c r="B168" s="204" t="s">
        <v>666</v>
      </c>
      <c r="C168" s="123">
        <f>+C166*0.1%</f>
        <v>0</v>
      </c>
      <c r="D168" s="123">
        <f t="shared" ref="D168:N168" si="137">+D166*0.1%</f>
        <v>0</v>
      </c>
      <c r="E168" s="123">
        <f t="shared" si="137"/>
        <v>0</v>
      </c>
      <c r="F168" s="123">
        <f t="shared" si="137"/>
        <v>0</v>
      </c>
      <c r="G168" s="123">
        <f t="shared" si="137"/>
        <v>0</v>
      </c>
      <c r="H168" s="123">
        <f t="shared" si="137"/>
        <v>0</v>
      </c>
      <c r="I168" s="123">
        <f t="shared" si="137"/>
        <v>0</v>
      </c>
      <c r="J168" s="123">
        <f t="shared" si="137"/>
        <v>0</v>
      </c>
      <c r="K168" s="123">
        <f t="shared" si="137"/>
        <v>0</v>
      </c>
      <c r="L168" s="123">
        <f t="shared" si="137"/>
        <v>0</v>
      </c>
      <c r="M168" s="123">
        <f t="shared" si="137"/>
        <v>0</v>
      </c>
      <c r="N168" s="123">
        <f t="shared" si="137"/>
        <v>0</v>
      </c>
      <c r="O168" s="136">
        <f t="shared" si="114"/>
        <v>0</v>
      </c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  <c r="AK168" s="200"/>
      <c r="AL168" s="200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200"/>
      <c r="BB168" s="200"/>
      <c r="BC168" s="200"/>
      <c r="BD168" s="200"/>
      <c r="BE168" s="200"/>
      <c r="BF168" s="200"/>
      <c r="BG168" s="200"/>
      <c r="BH168" s="200"/>
      <c r="BI168" s="200"/>
      <c r="BJ168" s="200"/>
      <c r="BK168" s="200"/>
      <c r="BL168" s="200"/>
      <c r="BM168" s="200"/>
      <c r="BN168" s="200"/>
      <c r="BO168" s="200"/>
      <c r="BP168" s="200"/>
      <c r="BQ168" s="200"/>
      <c r="BR168" s="200"/>
      <c r="BS168" s="200"/>
      <c r="BT168" s="200"/>
      <c r="BU168" s="200"/>
      <c r="BV168" s="200"/>
    </row>
    <row r="169" spans="1:74" s="201" customFormat="1" ht="25.5" x14ac:dyDescent="0.2">
      <c r="A169" s="226" t="s">
        <v>667</v>
      </c>
      <c r="B169" s="203" t="s">
        <v>668</v>
      </c>
      <c r="C169" s="123">
        <f>+C166*9.99%</f>
        <v>0</v>
      </c>
      <c r="D169" s="123">
        <f t="shared" ref="D169:N169" si="138">+D166*9.99%</f>
        <v>0</v>
      </c>
      <c r="E169" s="123">
        <f t="shared" si="138"/>
        <v>0</v>
      </c>
      <c r="F169" s="123">
        <f t="shared" si="138"/>
        <v>0</v>
      </c>
      <c r="G169" s="123">
        <f t="shared" si="138"/>
        <v>0</v>
      </c>
      <c r="H169" s="123">
        <f t="shared" si="138"/>
        <v>0</v>
      </c>
      <c r="I169" s="123">
        <f t="shared" si="138"/>
        <v>0</v>
      </c>
      <c r="J169" s="123">
        <f t="shared" si="138"/>
        <v>0</v>
      </c>
      <c r="K169" s="123">
        <f t="shared" si="138"/>
        <v>0</v>
      </c>
      <c r="L169" s="123">
        <f t="shared" si="138"/>
        <v>0</v>
      </c>
      <c r="M169" s="123">
        <f t="shared" si="138"/>
        <v>0</v>
      </c>
      <c r="N169" s="123">
        <f t="shared" si="138"/>
        <v>0</v>
      </c>
      <c r="O169" s="136">
        <f t="shared" si="114"/>
        <v>0</v>
      </c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200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200"/>
      <c r="BD169" s="200"/>
      <c r="BE169" s="200"/>
      <c r="BF169" s="200"/>
      <c r="BG169" s="200"/>
      <c r="BH169" s="200"/>
      <c r="BI169" s="200"/>
      <c r="BJ169" s="200"/>
      <c r="BK169" s="200"/>
      <c r="BL169" s="200"/>
      <c r="BM169" s="200"/>
      <c r="BN169" s="200"/>
      <c r="BO169" s="200"/>
      <c r="BP169" s="200"/>
      <c r="BQ169" s="200"/>
      <c r="BR169" s="200"/>
      <c r="BS169" s="200"/>
      <c r="BT169" s="200"/>
      <c r="BU169" s="200"/>
      <c r="BV169" s="200"/>
    </row>
    <row r="170" spans="1:74" s="201" customFormat="1" ht="51" x14ac:dyDescent="0.2">
      <c r="A170" s="199" t="s">
        <v>669</v>
      </c>
      <c r="B170" s="227" t="s">
        <v>1366</v>
      </c>
      <c r="C170" s="123">
        <f>+C166*0%</f>
        <v>0</v>
      </c>
      <c r="D170" s="123">
        <f t="shared" ref="D170:N170" si="139">+D166*0%</f>
        <v>0</v>
      </c>
      <c r="E170" s="123">
        <f t="shared" si="139"/>
        <v>0</v>
      </c>
      <c r="F170" s="123">
        <f t="shared" si="139"/>
        <v>0</v>
      </c>
      <c r="G170" s="123">
        <f t="shared" si="139"/>
        <v>0</v>
      </c>
      <c r="H170" s="123">
        <f t="shared" si="139"/>
        <v>0</v>
      </c>
      <c r="I170" s="123">
        <f t="shared" si="139"/>
        <v>0</v>
      </c>
      <c r="J170" s="123">
        <f t="shared" si="139"/>
        <v>0</v>
      </c>
      <c r="K170" s="123">
        <f t="shared" si="139"/>
        <v>0</v>
      </c>
      <c r="L170" s="123">
        <f t="shared" si="139"/>
        <v>0</v>
      </c>
      <c r="M170" s="123">
        <f t="shared" si="139"/>
        <v>0</v>
      </c>
      <c r="N170" s="123">
        <f t="shared" si="139"/>
        <v>0</v>
      </c>
      <c r="O170" s="136">
        <f t="shared" si="114"/>
        <v>0</v>
      </c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200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200"/>
      <c r="BD170" s="200"/>
      <c r="BE170" s="200"/>
      <c r="BF170" s="200"/>
      <c r="BG170" s="200"/>
      <c r="BH170" s="200"/>
      <c r="BI170" s="200"/>
      <c r="BJ170" s="200"/>
      <c r="BK170" s="200"/>
      <c r="BL170" s="200"/>
      <c r="BM170" s="200"/>
      <c r="BN170" s="200"/>
      <c r="BO170" s="200"/>
      <c r="BP170" s="200"/>
      <c r="BQ170" s="200"/>
      <c r="BR170" s="200"/>
      <c r="BS170" s="200"/>
      <c r="BT170" s="200"/>
      <c r="BU170" s="200"/>
      <c r="BV170" s="200"/>
    </row>
    <row r="171" spans="1:74" s="201" customFormat="1" ht="38.25" x14ac:dyDescent="0.2">
      <c r="A171" s="199" t="s">
        <v>670</v>
      </c>
      <c r="B171" s="134" t="s">
        <v>671</v>
      </c>
      <c r="C171" s="123">
        <f>+C166*1.7982%</f>
        <v>0</v>
      </c>
      <c r="D171" s="123">
        <f t="shared" ref="D171:N171" si="140">+D166*1.7982%</f>
        <v>0</v>
      </c>
      <c r="E171" s="123">
        <f t="shared" si="140"/>
        <v>0</v>
      </c>
      <c r="F171" s="123">
        <f t="shared" si="140"/>
        <v>0</v>
      </c>
      <c r="G171" s="123">
        <f t="shared" si="140"/>
        <v>0</v>
      </c>
      <c r="H171" s="123">
        <f t="shared" si="140"/>
        <v>0</v>
      </c>
      <c r="I171" s="123">
        <f t="shared" si="140"/>
        <v>0</v>
      </c>
      <c r="J171" s="123">
        <f t="shared" si="140"/>
        <v>0</v>
      </c>
      <c r="K171" s="123">
        <f t="shared" si="140"/>
        <v>0</v>
      </c>
      <c r="L171" s="123">
        <f t="shared" si="140"/>
        <v>0</v>
      </c>
      <c r="M171" s="123">
        <f t="shared" si="140"/>
        <v>0</v>
      </c>
      <c r="N171" s="123">
        <f t="shared" si="140"/>
        <v>0</v>
      </c>
      <c r="O171" s="136">
        <f t="shared" si="114"/>
        <v>0</v>
      </c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0"/>
      <c r="BM171" s="200"/>
      <c r="BN171" s="200"/>
      <c r="BO171" s="200"/>
      <c r="BP171" s="200"/>
      <c r="BQ171" s="200"/>
      <c r="BR171" s="200"/>
      <c r="BS171" s="200"/>
      <c r="BT171" s="200"/>
      <c r="BU171" s="200"/>
      <c r="BV171" s="200"/>
    </row>
    <row r="172" spans="1:74" s="201" customFormat="1" ht="51" x14ac:dyDescent="0.2">
      <c r="A172" s="199" t="s">
        <v>672</v>
      </c>
      <c r="B172" s="134" t="s">
        <v>673</v>
      </c>
      <c r="C172" s="123">
        <f>+C166*0.881118%</f>
        <v>0</v>
      </c>
      <c r="D172" s="123">
        <f t="shared" ref="D172:N172" si="141">+D166*0.881118%</f>
        <v>0</v>
      </c>
      <c r="E172" s="123">
        <f t="shared" si="141"/>
        <v>0</v>
      </c>
      <c r="F172" s="123">
        <f t="shared" si="141"/>
        <v>0</v>
      </c>
      <c r="G172" s="123">
        <f t="shared" si="141"/>
        <v>0</v>
      </c>
      <c r="H172" s="123">
        <f t="shared" si="141"/>
        <v>0</v>
      </c>
      <c r="I172" s="123">
        <f t="shared" si="141"/>
        <v>0</v>
      </c>
      <c r="J172" s="123">
        <f t="shared" si="141"/>
        <v>0</v>
      </c>
      <c r="K172" s="123">
        <f t="shared" si="141"/>
        <v>0</v>
      </c>
      <c r="L172" s="123">
        <f t="shared" si="141"/>
        <v>0</v>
      </c>
      <c r="M172" s="123">
        <f t="shared" si="141"/>
        <v>0</v>
      </c>
      <c r="N172" s="123">
        <f t="shared" si="141"/>
        <v>0</v>
      </c>
      <c r="O172" s="136">
        <f t="shared" si="114"/>
        <v>0</v>
      </c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200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  <c r="BD172" s="200"/>
      <c r="BE172" s="200"/>
      <c r="BF172" s="200"/>
      <c r="BG172" s="200"/>
      <c r="BH172" s="200"/>
      <c r="BI172" s="200"/>
      <c r="BJ172" s="200"/>
      <c r="BK172" s="200"/>
      <c r="BL172" s="200"/>
      <c r="BM172" s="200"/>
      <c r="BN172" s="200"/>
      <c r="BO172" s="200"/>
      <c r="BP172" s="200"/>
      <c r="BQ172" s="200"/>
      <c r="BR172" s="200"/>
      <c r="BS172" s="200"/>
      <c r="BT172" s="200"/>
      <c r="BU172" s="200"/>
      <c r="BV172" s="200"/>
    </row>
    <row r="173" spans="1:74" s="131" customFormat="1" ht="25.5" x14ac:dyDescent="0.2">
      <c r="A173" s="196" t="s">
        <v>674</v>
      </c>
      <c r="B173" s="197" t="s">
        <v>675</v>
      </c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136">
        <f t="shared" si="114"/>
        <v>0</v>
      </c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</row>
    <row r="174" spans="1:74" s="201" customFormat="1" ht="38.25" x14ac:dyDescent="0.2">
      <c r="A174" s="199" t="s">
        <v>676</v>
      </c>
      <c r="B174" s="134" t="s">
        <v>677</v>
      </c>
      <c r="C174" s="123">
        <f>+C173*87.230682%</f>
        <v>0</v>
      </c>
      <c r="D174" s="123">
        <f t="shared" ref="D174:N174" si="142">+D173*87.230682%</f>
        <v>0</v>
      </c>
      <c r="E174" s="123">
        <f t="shared" si="142"/>
        <v>0</v>
      </c>
      <c r="F174" s="123">
        <f t="shared" si="142"/>
        <v>0</v>
      </c>
      <c r="G174" s="123">
        <f t="shared" si="142"/>
        <v>0</v>
      </c>
      <c r="H174" s="123">
        <f t="shared" si="142"/>
        <v>0</v>
      </c>
      <c r="I174" s="123">
        <f t="shared" si="142"/>
        <v>0</v>
      </c>
      <c r="J174" s="123">
        <f t="shared" si="142"/>
        <v>0</v>
      </c>
      <c r="K174" s="123">
        <f t="shared" si="142"/>
        <v>0</v>
      </c>
      <c r="L174" s="123">
        <f t="shared" si="142"/>
        <v>0</v>
      </c>
      <c r="M174" s="123">
        <f t="shared" si="142"/>
        <v>0</v>
      </c>
      <c r="N174" s="123">
        <f t="shared" si="142"/>
        <v>0</v>
      </c>
      <c r="O174" s="136">
        <f t="shared" si="114"/>
        <v>0</v>
      </c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  <c r="AK174" s="200"/>
      <c r="AL174" s="200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200"/>
      <c r="BD174" s="200"/>
      <c r="BE174" s="200"/>
      <c r="BF174" s="200"/>
      <c r="BG174" s="200"/>
      <c r="BH174" s="200"/>
      <c r="BI174" s="200"/>
      <c r="BJ174" s="200"/>
      <c r="BK174" s="200"/>
      <c r="BL174" s="200"/>
      <c r="BM174" s="200"/>
      <c r="BN174" s="200"/>
      <c r="BO174" s="200"/>
      <c r="BP174" s="200"/>
      <c r="BQ174" s="200"/>
      <c r="BR174" s="200"/>
      <c r="BS174" s="200"/>
      <c r="BT174" s="200"/>
      <c r="BU174" s="200"/>
      <c r="BV174" s="200"/>
    </row>
    <row r="175" spans="1:74" s="201" customFormat="1" ht="25.5" x14ac:dyDescent="0.2">
      <c r="A175" s="199" t="s">
        <v>678</v>
      </c>
      <c r="B175" s="227" t="s">
        <v>679</v>
      </c>
      <c r="C175" s="123">
        <f>+C173*0.1%</f>
        <v>0</v>
      </c>
      <c r="D175" s="123">
        <f t="shared" ref="D175:N175" si="143">+D173*0.1%</f>
        <v>0</v>
      </c>
      <c r="E175" s="123">
        <f t="shared" si="143"/>
        <v>0</v>
      </c>
      <c r="F175" s="123">
        <f t="shared" si="143"/>
        <v>0</v>
      </c>
      <c r="G175" s="123">
        <f t="shared" si="143"/>
        <v>0</v>
      </c>
      <c r="H175" s="123">
        <f t="shared" si="143"/>
        <v>0</v>
      </c>
      <c r="I175" s="123">
        <f t="shared" si="143"/>
        <v>0</v>
      </c>
      <c r="J175" s="123">
        <f t="shared" si="143"/>
        <v>0</v>
      </c>
      <c r="K175" s="123">
        <f t="shared" si="143"/>
        <v>0</v>
      </c>
      <c r="L175" s="123">
        <f t="shared" si="143"/>
        <v>0</v>
      </c>
      <c r="M175" s="123">
        <f t="shared" si="143"/>
        <v>0</v>
      </c>
      <c r="N175" s="123">
        <f t="shared" si="143"/>
        <v>0</v>
      </c>
      <c r="O175" s="136">
        <f t="shared" si="114"/>
        <v>0</v>
      </c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  <c r="AK175" s="200"/>
      <c r="AL175" s="200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200"/>
      <c r="BD175" s="200"/>
      <c r="BE175" s="200"/>
      <c r="BF175" s="200"/>
      <c r="BG175" s="200"/>
      <c r="BH175" s="200"/>
      <c r="BI175" s="200"/>
      <c r="BJ175" s="200"/>
      <c r="BK175" s="200"/>
      <c r="BL175" s="200"/>
      <c r="BM175" s="200"/>
      <c r="BN175" s="200"/>
      <c r="BO175" s="200"/>
      <c r="BP175" s="200"/>
      <c r="BQ175" s="200"/>
      <c r="BR175" s="200"/>
      <c r="BS175" s="200"/>
      <c r="BT175" s="200"/>
      <c r="BU175" s="200"/>
      <c r="BV175" s="200"/>
    </row>
    <row r="176" spans="1:74" s="201" customFormat="1" ht="25.5" x14ac:dyDescent="0.2">
      <c r="A176" s="206" t="s">
        <v>680</v>
      </c>
      <c r="B176" s="203" t="s">
        <v>681</v>
      </c>
      <c r="C176" s="123">
        <f>+C173*9.99%</f>
        <v>0</v>
      </c>
      <c r="D176" s="123">
        <f t="shared" ref="D176:N176" si="144">+D173*9.99%</f>
        <v>0</v>
      </c>
      <c r="E176" s="123">
        <f t="shared" si="144"/>
        <v>0</v>
      </c>
      <c r="F176" s="123">
        <f t="shared" si="144"/>
        <v>0</v>
      </c>
      <c r="G176" s="123">
        <f t="shared" si="144"/>
        <v>0</v>
      </c>
      <c r="H176" s="123">
        <f t="shared" si="144"/>
        <v>0</v>
      </c>
      <c r="I176" s="123">
        <f t="shared" si="144"/>
        <v>0</v>
      </c>
      <c r="J176" s="123">
        <f t="shared" si="144"/>
        <v>0</v>
      </c>
      <c r="K176" s="123">
        <f t="shared" si="144"/>
        <v>0</v>
      </c>
      <c r="L176" s="123">
        <f t="shared" si="144"/>
        <v>0</v>
      </c>
      <c r="M176" s="123">
        <f t="shared" si="144"/>
        <v>0</v>
      </c>
      <c r="N176" s="123">
        <f t="shared" si="144"/>
        <v>0</v>
      </c>
      <c r="O176" s="136">
        <f t="shared" si="114"/>
        <v>0</v>
      </c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  <c r="AK176" s="200"/>
      <c r="AL176" s="200"/>
      <c r="AM176" s="200"/>
      <c r="AN176" s="200"/>
      <c r="AO176" s="200"/>
      <c r="AP176" s="200"/>
      <c r="AQ176" s="200"/>
      <c r="AR176" s="200"/>
      <c r="AS176" s="200"/>
      <c r="AT176" s="200"/>
      <c r="AU176" s="200"/>
      <c r="AV176" s="200"/>
      <c r="AW176" s="200"/>
      <c r="AX176" s="200"/>
      <c r="AY176" s="200"/>
      <c r="AZ176" s="200"/>
      <c r="BA176" s="200"/>
      <c r="BB176" s="200"/>
      <c r="BC176" s="200"/>
      <c r="BD176" s="200"/>
      <c r="BE176" s="200"/>
      <c r="BF176" s="200"/>
      <c r="BG176" s="200"/>
      <c r="BH176" s="200"/>
      <c r="BI176" s="200"/>
      <c r="BJ176" s="200"/>
      <c r="BK176" s="200"/>
      <c r="BL176" s="200"/>
      <c r="BM176" s="200"/>
      <c r="BN176" s="200"/>
      <c r="BO176" s="200"/>
      <c r="BP176" s="200"/>
      <c r="BQ176" s="200"/>
      <c r="BR176" s="200"/>
      <c r="BS176" s="200"/>
      <c r="BT176" s="200"/>
      <c r="BU176" s="200"/>
      <c r="BV176" s="200"/>
    </row>
    <row r="177" spans="1:74" s="201" customFormat="1" ht="51" x14ac:dyDescent="0.2">
      <c r="A177" s="206" t="s">
        <v>682</v>
      </c>
      <c r="B177" s="203" t="s">
        <v>1367</v>
      </c>
      <c r="C177" s="123">
        <f>+C173*0%</f>
        <v>0</v>
      </c>
      <c r="D177" s="123">
        <f t="shared" ref="D177:N177" si="145">+D173*0%</f>
        <v>0</v>
      </c>
      <c r="E177" s="123">
        <f t="shared" si="145"/>
        <v>0</v>
      </c>
      <c r="F177" s="123">
        <f t="shared" si="145"/>
        <v>0</v>
      </c>
      <c r="G177" s="123">
        <f t="shared" si="145"/>
        <v>0</v>
      </c>
      <c r="H177" s="123">
        <f t="shared" si="145"/>
        <v>0</v>
      </c>
      <c r="I177" s="123">
        <f t="shared" si="145"/>
        <v>0</v>
      </c>
      <c r="J177" s="123">
        <f t="shared" si="145"/>
        <v>0</v>
      </c>
      <c r="K177" s="123">
        <f t="shared" si="145"/>
        <v>0</v>
      </c>
      <c r="L177" s="123">
        <f t="shared" si="145"/>
        <v>0</v>
      </c>
      <c r="M177" s="123">
        <f t="shared" si="145"/>
        <v>0</v>
      </c>
      <c r="N177" s="123">
        <f t="shared" si="145"/>
        <v>0</v>
      </c>
      <c r="O177" s="136">
        <f t="shared" si="114"/>
        <v>0</v>
      </c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200"/>
      <c r="AM177" s="200"/>
      <c r="AN177" s="200"/>
      <c r="AO177" s="200"/>
      <c r="AP177" s="200"/>
      <c r="AQ177" s="200"/>
      <c r="AR177" s="200"/>
      <c r="AS177" s="200"/>
      <c r="AT177" s="200"/>
      <c r="AU177" s="200"/>
      <c r="AV177" s="200"/>
      <c r="AW177" s="200"/>
      <c r="AX177" s="200"/>
      <c r="AY177" s="200"/>
      <c r="AZ177" s="200"/>
      <c r="BA177" s="200"/>
      <c r="BB177" s="200"/>
      <c r="BC177" s="200"/>
      <c r="BD177" s="200"/>
      <c r="BE177" s="200"/>
      <c r="BF177" s="200"/>
      <c r="BG177" s="200"/>
      <c r="BH177" s="200"/>
      <c r="BI177" s="200"/>
      <c r="BJ177" s="200"/>
      <c r="BK177" s="200"/>
      <c r="BL177" s="200"/>
      <c r="BM177" s="200"/>
      <c r="BN177" s="200"/>
      <c r="BO177" s="200"/>
      <c r="BP177" s="200"/>
      <c r="BQ177" s="200"/>
      <c r="BR177" s="200"/>
      <c r="BS177" s="200"/>
      <c r="BT177" s="200"/>
      <c r="BU177" s="200"/>
      <c r="BV177" s="200"/>
    </row>
    <row r="178" spans="1:74" s="201" customFormat="1" ht="25.5" x14ac:dyDescent="0.2">
      <c r="A178" s="206" t="s">
        <v>683</v>
      </c>
      <c r="B178" s="203" t="s">
        <v>684</v>
      </c>
      <c r="C178" s="123">
        <f>+C173*1.7982%</f>
        <v>0</v>
      </c>
      <c r="D178" s="123">
        <f t="shared" ref="D178:N178" si="146">+D173*1.7982%</f>
        <v>0</v>
      </c>
      <c r="E178" s="123">
        <f t="shared" si="146"/>
        <v>0</v>
      </c>
      <c r="F178" s="123">
        <f t="shared" si="146"/>
        <v>0</v>
      </c>
      <c r="G178" s="123">
        <f t="shared" si="146"/>
        <v>0</v>
      </c>
      <c r="H178" s="123">
        <f t="shared" si="146"/>
        <v>0</v>
      </c>
      <c r="I178" s="123">
        <f t="shared" si="146"/>
        <v>0</v>
      </c>
      <c r="J178" s="123">
        <f t="shared" si="146"/>
        <v>0</v>
      </c>
      <c r="K178" s="123">
        <f t="shared" si="146"/>
        <v>0</v>
      </c>
      <c r="L178" s="123">
        <f t="shared" si="146"/>
        <v>0</v>
      </c>
      <c r="M178" s="123">
        <f t="shared" si="146"/>
        <v>0</v>
      </c>
      <c r="N178" s="123">
        <f t="shared" si="146"/>
        <v>0</v>
      </c>
      <c r="O178" s="136">
        <f t="shared" si="114"/>
        <v>0</v>
      </c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200"/>
      <c r="AM178" s="200"/>
      <c r="AN178" s="200"/>
      <c r="AO178" s="200"/>
      <c r="AP178" s="200"/>
      <c r="AQ178" s="200"/>
      <c r="AR178" s="200"/>
      <c r="AS178" s="200"/>
      <c r="AT178" s="200"/>
      <c r="AU178" s="200"/>
      <c r="AV178" s="200"/>
      <c r="AW178" s="200"/>
      <c r="AX178" s="200"/>
      <c r="AY178" s="200"/>
      <c r="AZ178" s="200"/>
      <c r="BA178" s="200"/>
      <c r="BB178" s="200"/>
      <c r="BC178" s="200"/>
      <c r="BD178" s="200"/>
      <c r="BE178" s="200"/>
      <c r="BF178" s="200"/>
      <c r="BG178" s="200"/>
      <c r="BH178" s="200"/>
      <c r="BI178" s="200"/>
      <c r="BJ178" s="200"/>
      <c r="BK178" s="200"/>
      <c r="BL178" s="200"/>
      <c r="BM178" s="200"/>
      <c r="BN178" s="200"/>
      <c r="BO178" s="200"/>
      <c r="BP178" s="200"/>
      <c r="BQ178" s="200"/>
      <c r="BR178" s="200"/>
      <c r="BS178" s="200"/>
      <c r="BT178" s="200"/>
      <c r="BU178" s="200"/>
      <c r="BV178" s="200"/>
    </row>
    <row r="179" spans="1:74" s="201" customFormat="1" ht="51" x14ac:dyDescent="0.2">
      <c r="A179" s="206" t="s">
        <v>685</v>
      </c>
      <c r="B179" s="203" t="s">
        <v>686</v>
      </c>
      <c r="C179" s="123">
        <f>+C173*0.881118%</f>
        <v>0</v>
      </c>
      <c r="D179" s="123">
        <f t="shared" ref="D179:N179" si="147">+D173*0.881118%</f>
        <v>0</v>
      </c>
      <c r="E179" s="123">
        <f t="shared" si="147"/>
        <v>0</v>
      </c>
      <c r="F179" s="123">
        <f t="shared" si="147"/>
        <v>0</v>
      </c>
      <c r="G179" s="123">
        <f t="shared" si="147"/>
        <v>0</v>
      </c>
      <c r="H179" s="123">
        <f t="shared" si="147"/>
        <v>0</v>
      </c>
      <c r="I179" s="123">
        <f t="shared" si="147"/>
        <v>0</v>
      </c>
      <c r="J179" s="123">
        <f t="shared" si="147"/>
        <v>0</v>
      </c>
      <c r="K179" s="123">
        <f t="shared" si="147"/>
        <v>0</v>
      </c>
      <c r="L179" s="123">
        <f t="shared" si="147"/>
        <v>0</v>
      </c>
      <c r="M179" s="123">
        <f t="shared" si="147"/>
        <v>0</v>
      </c>
      <c r="N179" s="123">
        <f t="shared" si="147"/>
        <v>0</v>
      </c>
      <c r="O179" s="136">
        <f t="shared" si="114"/>
        <v>0</v>
      </c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  <c r="AK179" s="200"/>
      <c r="AL179" s="200"/>
      <c r="AM179" s="200"/>
      <c r="AN179" s="200"/>
      <c r="AO179" s="200"/>
      <c r="AP179" s="200"/>
      <c r="AQ179" s="200"/>
      <c r="AR179" s="200"/>
      <c r="AS179" s="200"/>
      <c r="AT179" s="200"/>
      <c r="AU179" s="200"/>
      <c r="AV179" s="200"/>
      <c r="AW179" s="200"/>
      <c r="AX179" s="200"/>
      <c r="AY179" s="200"/>
      <c r="AZ179" s="200"/>
      <c r="BA179" s="200"/>
      <c r="BB179" s="200"/>
      <c r="BC179" s="200"/>
      <c r="BD179" s="200"/>
      <c r="BE179" s="200"/>
      <c r="BF179" s="200"/>
      <c r="BG179" s="200"/>
      <c r="BH179" s="200"/>
      <c r="BI179" s="200"/>
      <c r="BJ179" s="200"/>
      <c r="BK179" s="200"/>
      <c r="BL179" s="200"/>
      <c r="BM179" s="200"/>
      <c r="BN179" s="200"/>
      <c r="BO179" s="200"/>
      <c r="BP179" s="200"/>
      <c r="BQ179" s="200"/>
      <c r="BR179" s="200"/>
      <c r="BS179" s="200"/>
      <c r="BT179" s="200"/>
      <c r="BU179" s="200"/>
      <c r="BV179" s="200"/>
    </row>
    <row r="180" spans="1:74" s="131" customFormat="1" x14ac:dyDescent="0.2">
      <c r="A180" s="205" t="s">
        <v>687</v>
      </c>
      <c r="B180" s="197" t="s">
        <v>688</v>
      </c>
      <c r="C180" s="122">
        <f>+C181+C188</f>
        <v>0</v>
      </c>
      <c r="D180" s="122">
        <f t="shared" ref="D180:N180" si="148">+D181+D188</f>
        <v>0</v>
      </c>
      <c r="E180" s="122">
        <f t="shared" si="148"/>
        <v>0</v>
      </c>
      <c r="F180" s="122">
        <f t="shared" si="148"/>
        <v>0</v>
      </c>
      <c r="G180" s="122">
        <f t="shared" si="148"/>
        <v>0</v>
      </c>
      <c r="H180" s="122">
        <f t="shared" si="148"/>
        <v>0</v>
      </c>
      <c r="I180" s="122">
        <f t="shared" si="148"/>
        <v>0</v>
      </c>
      <c r="J180" s="122">
        <f t="shared" si="148"/>
        <v>0</v>
      </c>
      <c r="K180" s="122">
        <f t="shared" si="148"/>
        <v>0</v>
      </c>
      <c r="L180" s="122">
        <f t="shared" si="148"/>
        <v>0</v>
      </c>
      <c r="M180" s="122">
        <f t="shared" si="148"/>
        <v>0</v>
      </c>
      <c r="N180" s="122">
        <f t="shared" si="148"/>
        <v>0</v>
      </c>
      <c r="O180" s="136">
        <f t="shared" si="114"/>
        <v>0</v>
      </c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</row>
    <row r="181" spans="1:74" s="131" customFormat="1" ht="25.5" x14ac:dyDescent="0.2">
      <c r="A181" s="205" t="s">
        <v>689</v>
      </c>
      <c r="B181" s="197" t="s">
        <v>690</v>
      </c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36">
        <f t="shared" si="114"/>
        <v>0</v>
      </c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</row>
    <row r="182" spans="1:74" s="201" customFormat="1" ht="38.25" x14ac:dyDescent="0.2">
      <c r="A182" s="199" t="s">
        <v>691</v>
      </c>
      <c r="B182" s="203" t="s">
        <v>692</v>
      </c>
      <c r="C182" s="123">
        <f>+C181*87.230682%</f>
        <v>0</v>
      </c>
      <c r="D182" s="123">
        <f t="shared" ref="D182:N182" si="149">+D181*87.230682%</f>
        <v>0</v>
      </c>
      <c r="E182" s="123">
        <f t="shared" si="149"/>
        <v>0</v>
      </c>
      <c r="F182" s="123">
        <f t="shared" si="149"/>
        <v>0</v>
      </c>
      <c r="G182" s="123">
        <f t="shared" si="149"/>
        <v>0</v>
      </c>
      <c r="H182" s="123">
        <f t="shared" si="149"/>
        <v>0</v>
      </c>
      <c r="I182" s="123">
        <f t="shared" si="149"/>
        <v>0</v>
      </c>
      <c r="J182" s="123">
        <f t="shared" si="149"/>
        <v>0</v>
      </c>
      <c r="K182" s="123">
        <f t="shared" si="149"/>
        <v>0</v>
      </c>
      <c r="L182" s="123">
        <f t="shared" si="149"/>
        <v>0</v>
      </c>
      <c r="M182" s="123">
        <f t="shared" si="149"/>
        <v>0</v>
      </c>
      <c r="N182" s="123">
        <f t="shared" si="149"/>
        <v>0</v>
      </c>
      <c r="O182" s="136">
        <f t="shared" si="114"/>
        <v>0</v>
      </c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  <c r="AK182" s="200"/>
      <c r="AL182" s="200"/>
      <c r="AM182" s="200"/>
      <c r="AN182" s="200"/>
      <c r="AO182" s="200"/>
      <c r="AP182" s="200"/>
      <c r="AQ182" s="200"/>
      <c r="AR182" s="200"/>
      <c r="AS182" s="200"/>
      <c r="AT182" s="200"/>
      <c r="AU182" s="200"/>
      <c r="AV182" s="200"/>
      <c r="AW182" s="200"/>
      <c r="AX182" s="200"/>
      <c r="AY182" s="200"/>
      <c r="AZ182" s="200"/>
      <c r="BA182" s="200"/>
      <c r="BB182" s="200"/>
      <c r="BC182" s="200"/>
      <c r="BD182" s="200"/>
      <c r="BE182" s="200"/>
      <c r="BF182" s="200"/>
      <c r="BG182" s="200"/>
      <c r="BH182" s="200"/>
      <c r="BI182" s="200"/>
      <c r="BJ182" s="200"/>
      <c r="BK182" s="200"/>
      <c r="BL182" s="200"/>
      <c r="BM182" s="200"/>
      <c r="BN182" s="200"/>
      <c r="BO182" s="200"/>
      <c r="BP182" s="200"/>
      <c r="BQ182" s="200"/>
      <c r="BR182" s="200"/>
      <c r="BS182" s="200"/>
      <c r="BT182" s="200"/>
      <c r="BU182" s="200"/>
      <c r="BV182" s="200"/>
    </row>
    <row r="183" spans="1:74" s="201" customFormat="1" ht="25.5" x14ac:dyDescent="0.2">
      <c r="A183" s="199" t="s">
        <v>693</v>
      </c>
      <c r="B183" s="203" t="s">
        <v>694</v>
      </c>
      <c r="C183" s="123">
        <f>+C181*0.1%</f>
        <v>0</v>
      </c>
      <c r="D183" s="123">
        <f t="shared" ref="D183:N183" si="150">+D181*0.1%</f>
        <v>0</v>
      </c>
      <c r="E183" s="123">
        <f t="shared" si="150"/>
        <v>0</v>
      </c>
      <c r="F183" s="123">
        <f t="shared" si="150"/>
        <v>0</v>
      </c>
      <c r="G183" s="123">
        <f t="shared" si="150"/>
        <v>0</v>
      </c>
      <c r="H183" s="123">
        <f t="shared" si="150"/>
        <v>0</v>
      </c>
      <c r="I183" s="123">
        <f t="shared" si="150"/>
        <v>0</v>
      </c>
      <c r="J183" s="123">
        <f t="shared" si="150"/>
        <v>0</v>
      </c>
      <c r="K183" s="123">
        <f t="shared" si="150"/>
        <v>0</v>
      </c>
      <c r="L183" s="123">
        <f t="shared" si="150"/>
        <v>0</v>
      </c>
      <c r="M183" s="123">
        <f t="shared" si="150"/>
        <v>0</v>
      </c>
      <c r="N183" s="123">
        <f t="shared" si="150"/>
        <v>0</v>
      </c>
      <c r="O183" s="136">
        <f t="shared" si="114"/>
        <v>0</v>
      </c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  <c r="AK183" s="200"/>
      <c r="AL183" s="200"/>
      <c r="AM183" s="200"/>
      <c r="AN183" s="200"/>
      <c r="AO183" s="200"/>
      <c r="AP183" s="200"/>
      <c r="AQ183" s="200"/>
      <c r="AR183" s="200"/>
      <c r="AS183" s="200"/>
      <c r="AT183" s="200"/>
      <c r="AU183" s="200"/>
      <c r="AV183" s="200"/>
      <c r="AW183" s="200"/>
      <c r="AX183" s="200"/>
      <c r="AY183" s="200"/>
      <c r="AZ183" s="200"/>
      <c r="BA183" s="200"/>
      <c r="BB183" s="200"/>
      <c r="BC183" s="200"/>
      <c r="BD183" s="200"/>
      <c r="BE183" s="200"/>
      <c r="BF183" s="200"/>
      <c r="BG183" s="200"/>
      <c r="BH183" s="200"/>
      <c r="BI183" s="200"/>
      <c r="BJ183" s="200"/>
      <c r="BK183" s="200"/>
      <c r="BL183" s="200"/>
      <c r="BM183" s="200"/>
      <c r="BN183" s="200"/>
      <c r="BO183" s="200"/>
      <c r="BP183" s="200"/>
      <c r="BQ183" s="200"/>
      <c r="BR183" s="200"/>
      <c r="BS183" s="200"/>
      <c r="BT183" s="200"/>
      <c r="BU183" s="200"/>
      <c r="BV183" s="200"/>
    </row>
    <row r="184" spans="1:74" s="201" customFormat="1" ht="25.5" x14ac:dyDescent="0.2">
      <c r="A184" s="199" t="s">
        <v>695</v>
      </c>
      <c r="B184" s="134" t="s">
        <v>696</v>
      </c>
      <c r="C184" s="123">
        <f>+C181*9.99%</f>
        <v>0</v>
      </c>
      <c r="D184" s="123">
        <f t="shared" ref="D184:N184" si="151">+D181*9.99%</f>
        <v>0</v>
      </c>
      <c r="E184" s="123">
        <f t="shared" si="151"/>
        <v>0</v>
      </c>
      <c r="F184" s="123">
        <f t="shared" si="151"/>
        <v>0</v>
      </c>
      <c r="G184" s="123">
        <f t="shared" si="151"/>
        <v>0</v>
      </c>
      <c r="H184" s="123">
        <f t="shared" si="151"/>
        <v>0</v>
      </c>
      <c r="I184" s="123">
        <f t="shared" si="151"/>
        <v>0</v>
      </c>
      <c r="J184" s="123">
        <f t="shared" si="151"/>
        <v>0</v>
      </c>
      <c r="K184" s="123">
        <f t="shared" si="151"/>
        <v>0</v>
      </c>
      <c r="L184" s="123">
        <f t="shared" si="151"/>
        <v>0</v>
      </c>
      <c r="M184" s="123">
        <f t="shared" si="151"/>
        <v>0</v>
      </c>
      <c r="N184" s="123">
        <f t="shared" si="151"/>
        <v>0</v>
      </c>
      <c r="O184" s="136">
        <f t="shared" si="114"/>
        <v>0</v>
      </c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200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200"/>
      <c r="BD184" s="200"/>
      <c r="BE184" s="200"/>
      <c r="BF184" s="200"/>
      <c r="BG184" s="200"/>
      <c r="BH184" s="200"/>
      <c r="BI184" s="200"/>
      <c r="BJ184" s="200"/>
      <c r="BK184" s="200"/>
      <c r="BL184" s="200"/>
      <c r="BM184" s="200"/>
      <c r="BN184" s="200"/>
      <c r="BO184" s="200"/>
      <c r="BP184" s="200"/>
      <c r="BQ184" s="200"/>
      <c r="BR184" s="200"/>
      <c r="BS184" s="200"/>
      <c r="BT184" s="200"/>
      <c r="BU184" s="200"/>
      <c r="BV184" s="200"/>
    </row>
    <row r="185" spans="1:74" s="201" customFormat="1" ht="51" x14ac:dyDescent="0.2">
      <c r="A185" s="199" t="s">
        <v>697</v>
      </c>
      <c r="B185" s="134" t="s">
        <v>1368</v>
      </c>
      <c r="C185" s="123">
        <f>+C181*0%</f>
        <v>0</v>
      </c>
      <c r="D185" s="123">
        <f t="shared" ref="D185:N185" si="152">+D181*0%</f>
        <v>0</v>
      </c>
      <c r="E185" s="123">
        <f t="shared" si="152"/>
        <v>0</v>
      </c>
      <c r="F185" s="123">
        <f t="shared" si="152"/>
        <v>0</v>
      </c>
      <c r="G185" s="123">
        <f t="shared" si="152"/>
        <v>0</v>
      </c>
      <c r="H185" s="123">
        <f t="shared" si="152"/>
        <v>0</v>
      </c>
      <c r="I185" s="123">
        <f t="shared" si="152"/>
        <v>0</v>
      </c>
      <c r="J185" s="123">
        <f t="shared" si="152"/>
        <v>0</v>
      </c>
      <c r="K185" s="123">
        <f t="shared" si="152"/>
        <v>0</v>
      </c>
      <c r="L185" s="123">
        <f t="shared" si="152"/>
        <v>0</v>
      </c>
      <c r="M185" s="123">
        <f t="shared" si="152"/>
        <v>0</v>
      </c>
      <c r="N185" s="123">
        <f t="shared" si="152"/>
        <v>0</v>
      </c>
      <c r="O185" s="136">
        <f t="shared" si="114"/>
        <v>0</v>
      </c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/>
      <c r="AG185" s="200"/>
      <c r="AH185" s="200"/>
      <c r="AI185" s="200"/>
      <c r="AJ185" s="200"/>
      <c r="AK185" s="200"/>
      <c r="AL185" s="200"/>
      <c r="AM185" s="200"/>
      <c r="AN185" s="200"/>
      <c r="AO185" s="200"/>
      <c r="AP185" s="200"/>
      <c r="AQ185" s="200"/>
      <c r="AR185" s="200"/>
      <c r="AS185" s="200"/>
      <c r="AT185" s="200"/>
      <c r="AU185" s="200"/>
      <c r="AV185" s="200"/>
      <c r="AW185" s="200"/>
      <c r="AX185" s="200"/>
      <c r="AY185" s="200"/>
      <c r="AZ185" s="200"/>
      <c r="BA185" s="200"/>
      <c r="BB185" s="200"/>
      <c r="BC185" s="200"/>
      <c r="BD185" s="200"/>
      <c r="BE185" s="200"/>
      <c r="BF185" s="200"/>
      <c r="BG185" s="200"/>
      <c r="BH185" s="200"/>
      <c r="BI185" s="200"/>
      <c r="BJ185" s="200"/>
      <c r="BK185" s="200"/>
      <c r="BL185" s="200"/>
      <c r="BM185" s="200"/>
      <c r="BN185" s="200"/>
      <c r="BO185" s="200"/>
      <c r="BP185" s="200"/>
      <c r="BQ185" s="200"/>
      <c r="BR185" s="200"/>
      <c r="BS185" s="200"/>
      <c r="BT185" s="200"/>
      <c r="BU185" s="200"/>
      <c r="BV185" s="200"/>
    </row>
    <row r="186" spans="1:74" s="201" customFormat="1" ht="38.25" x14ac:dyDescent="0.2">
      <c r="A186" s="206" t="s">
        <v>698</v>
      </c>
      <c r="B186" s="134" t="s">
        <v>699</v>
      </c>
      <c r="C186" s="123">
        <f>+C181*1.7982%</f>
        <v>0</v>
      </c>
      <c r="D186" s="123">
        <f t="shared" ref="D186:N186" si="153">+D181*1.7982%</f>
        <v>0</v>
      </c>
      <c r="E186" s="123">
        <f t="shared" si="153"/>
        <v>0</v>
      </c>
      <c r="F186" s="123">
        <f t="shared" si="153"/>
        <v>0</v>
      </c>
      <c r="G186" s="123">
        <f t="shared" si="153"/>
        <v>0</v>
      </c>
      <c r="H186" s="123">
        <f t="shared" si="153"/>
        <v>0</v>
      </c>
      <c r="I186" s="123">
        <f t="shared" si="153"/>
        <v>0</v>
      </c>
      <c r="J186" s="123">
        <f t="shared" si="153"/>
        <v>0</v>
      </c>
      <c r="K186" s="123">
        <f t="shared" si="153"/>
        <v>0</v>
      </c>
      <c r="L186" s="123">
        <f t="shared" si="153"/>
        <v>0</v>
      </c>
      <c r="M186" s="123">
        <f t="shared" si="153"/>
        <v>0</v>
      </c>
      <c r="N186" s="123">
        <f t="shared" si="153"/>
        <v>0</v>
      </c>
      <c r="O186" s="136">
        <f t="shared" si="114"/>
        <v>0</v>
      </c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200"/>
      <c r="AM186" s="200"/>
      <c r="AN186" s="200"/>
      <c r="AO186" s="200"/>
      <c r="AP186" s="200"/>
      <c r="AQ186" s="200"/>
      <c r="AR186" s="200"/>
      <c r="AS186" s="200"/>
      <c r="AT186" s="200"/>
      <c r="AU186" s="200"/>
      <c r="AV186" s="200"/>
      <c r="AW186" s="200"/>
      <c r="AX186" s="200"/>
      <c r="AY186" s="200"/>
      <c r="AZ186" s="200"/>
      <c r="BA186" s="200"/>
      <c r="BB186" s="200"/>
      <c r="BC186" s="200"/>
      <c r="BD186" s="200"/>
      <c r="BE186" s="200"/>
      <c r="BF186" s="200"/>
      <c r="BG186" s="200"/>
      <c r="BH186" s="200"/>
      <c r="BI186" s="200"/>
      <c r="BJ186" s="200"/>
      <c r="BK186" s="200"/>
      <c r="BL186" s="200"/>
      <c r="BM186" s="200"/>
      <c r="BN186" s="200"/>
      <c r="BO186" s="200"/>
      <c r="BP186" s="200"/>
      <c r="BQ186" s="200"/>
      <c r="BR186" s="200"/>
      <c r="BS186" s="200"/>
      <c r="BT186" s="200"/>
      <c r="BU186" s="200"/>
      <c r="BV186" s="200"/>
    </row>
    <row r="187" spans="1:74" s="201" customFormat="1" ht="51" x14ac:dyDescent="0.2">
      <c r="A187" s="206" t="s">
        <v>700</v>
      </c>
      <c r="B187" s="134" t="s">
        <v>701</v>
      </c>
      <c r="C187" s="123">
        <f>+C181*0.881118%</f>
        <v>0</v>
      </c>
      <c r="D187" s="123">
        <f t="shared" ref="D187:N187" si="154">+D181*0.881118%</f>
        <v>0</v>
      </c>
      <c r="E187" s="123">
        <f t="shared" si="154"/>
        <v>0</v>
      </c>
      <c r="F187" s="123">
        <f t="shared" si="154"/>
        <v>0</v>
      </c>
      <c r="G187" s="123">
        <f t="shared" si="154"/>
        <v>0</v>
      </c>
      <c r="H187" s="123">
        <f t="shared" si="154"/>
        <v>0</v>
      </c>
      <c r="I187" s="123">
        <f t="shared" si="154"/>
        <v>0</v>
      </c>
      <c r="J187" s="123">
        <f t="shared" si="154"/>
        <v>0</v>
      </c>
      <c r="K187" s="123">
        <f t="shared" si="154"/>
        <v>0</v>
      </c>
      <c r="L187" s="123">
        <f t="shared" si="154"/>
        <v>0</v>
      </c>
      <c r="M187" s="123">
        <f t="shared" si="154"/>
        <v>0</v>
      </c>
      <c r="N187" s="123">
        <f t="shared" si="154"/>
        <v>0</v>
      </c>
      <c r="O187" s="136">
        <f t="shared" si="114"/>
        <v>0</v>
      </c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200"/>
      <c r="AM187" s="200"/>
      <c r="AN187" s="200"/>
      <c r="AO187" s="200"/>
      <c r="AP187" s="200"/>
      <c r="AQ187" s="200"/>
      <c r="AR187" s="200"/>
      <c r="AS187" s="200"/>
      <c r="AT187" s="200"/>
      <c r="AU187" s="200"/>
      <c r="AV187" s="200"/>
      <c r="AW187" s="200"/>
      <c r="AX187" s="200"/>
      <c r="AY187" s="200"/>
      <c r="AZ187" s="200"/>
      <c r="BA187" s="200"/>
      <c r="BB187" s="200"/>
      <c r="BC187" s="200"/>
      <c r="BD187" s="200"/>
      <c r="BE187" s="200"/>
      <c r="BF187" s="200"/>
      <c r="BG187" s="200"/>
      <c r="BH187" s="200"/>
      <c r="BI187" s="200"/>
      <c r="BJ187" s="200"/>
      <c r="BK187" s="200"/>
      <c r="BL187" s="200"/>
      <c r="BM187" s="200"/>
      <c r="BN187" s="200"/>
      <c r="BO187" s="200"/>
      <c r="BP187" s="200"/>
      <c r="BQ187" s="200"/>
      <c r="BR187" s="200"/>
      <c r="BS187" s="200"/>
      <c r="BT187" s="200"/>
      <c r="BU187" s="200"/>
      <c r="BV187" s="200"/>
    </row>
    <row r="188" spans="1:74" s="201" customFormat="1" x14ac:dyDescent="0.2">
      <c r="A188" s="196" t="s">
        <v>702</v>
      </c>
      <c r="B188" s="197" t="s">
        <v>703</v>
      </c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36">
        <f t="shared" si="114"/>
        <v>0</v>
      </c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200"/>
      <c r="AF188" s="200"/>
      <c r="AG188" s="200"/>
      <c r="AH188" s="200"/>
      <c r="AI188" s="200"/>
      <c r="AJ188" s="200"/>
      <c r="AK188" s="200"/>
      <c r="AL188" s="200"/>
      <c r="AM188" s="200"/>
      <c r="AN188" s="200"/>
      <c r="AO188" s="200"/>
      <c r="AP188" s="200"/>
      <c r="AQ188" s="200"/>
      <c r="AR188" s="200"/>
      <c r="AS188" s="200"/>
      <c r="AT188" s="200"/>
      <c r="AU188" s="200"/>
      <c r="AV188" s="200"/>
      <c r="AW188" s="200"/>
      <c r="AX188" s="200"/>
      <c r="AY188" s="200"/>
      <c r="AZ188" s="200"/>
      <c r="BA188" s="200"/>
      <c r="BB188" s="200"/>
      <c r="BC188" s="200"/>
      <c r="BD188" s="200"/>
      <c r="BE188" s="200"/>
      <c r="BF188" s="200"/>
      <c r="BG188" s="200"/>
      <c r="BH188" s="200"/>
      <c r="BI188" s="200"/>
      <c r="BJ188" s="200"/>
      <c r="BK188" s="200"/>
      <c r="BL188" s="200"/>
      <c r="BM188" s="200"/>
      <c r="BN188" s="200"/>
      <c r="BO188" s="200"/>
      <c r="BP188" s="200"/>
      <c r="BQ188" s="200"/>
      <c r="BR188" s="200"/>
      <c r="BS188" s="200"/>
      <c r="BT188" s="200"/>
      <c r="BU188" s="200"/>
      <c r="BV188" s="200"/>
    </row>
    <row r="189" spans="1:74" s="201" customFormat="1" ht="38.25" x14ac:dyDescent="0.2">
      <c r="A189" s="199" t="s">
        <v>704</v>
      </c>
      <c r="B189" s="134" t="s">
        <v>705</v>
      </c>
      <c r="C189" s="123">
        <f>+C188*87.230682%</f>
        <v>0</v>
      </c>
      <c r="D189" s="123">
        <f t="shared" ref="D189:N189" si="155">+D188*87.230682%</f>
        <v>0</v>
      </c>
      <c r="E189" s="123">
        <f t="shared" si="155"/>
        <v>0</v>
      </c>
      <c r="F189" s="123">
        <f t="shared" si="155"/>
        <v>0</v>
      </c>
      <c r="G189" s="123">
        <f t="shared" si="155"/>
        <v>0</v>
      </c>
      <c r="H189" s="123">
        <f t="shared" si="155"/>
        <v>0</v>
      </c>
      <c r="I189" s="123">
        <f t="shared" si="155"/>
        <v>0</v>
      </c>
      <c r="J189" s="123">
        <f t="shared" si="155"/>
        <v>0</v>
      </c>
      <c r="K189" s="123">
        <f t="shared" si="155"/>
        <v>0</v>
      </c>
      <c r="L189" s="123">
        <f t="shared" si="155"/>
        <v>0</v>
      </c>
      <c r="M189" s="123">
        <f t="shared" si="155"/>
        <v>0</v>
      </c>
      <c r="N189" s="123">
        <f t="shared" si="155"/>
        <v>0</v>
      </c>
      <c r="O189" s="136">
        <f t="shared" si="114"/>
        <v>0</v>
      </c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200"/>
      <c r="AM189" s="200"/>
      <c r="AN189" s="200"/>
      <c r="AO189" s="200"/>
      <c r="AP189" s="200"/>
      <c r="AQ189" s="200"/>
      <c r="AR189" s="200"/>
      <c r="AS189" s="200"/>
      <c r="AT189" s="200"/>
      <c r="AU189" s="200"/>
      <c r="AV189" s="200"/>
      <c r="AW189" s="200"/>
      <c r="AX189" s="200"/>
      <c r="AY189" s="200"/>
      <c r="AZ189" s="200"/>
      <c r="BA189" s="200"/>
      <c r="BB189" s="200"/>
      <c r="BC189" s="200"/>
      <c r="BD189" s="200"/>
      <c r="BE189" s="200"/>
      <c r="BF189" s="200"/>
      <c r="BG189" s="200"/>
      <c r="BH189" s="200"/>
      <c r="BI189" s="200"/>
      <c r="BJ189" s="200"/>
      <c r="BK189" s="200"/>
      <c r="BL189" s="200"/>
      <c r="BM189" s="200"/>
      <c r="BN189" s="200"/>
      <c r="BO189" s="200"/>
      <c r="BP189" s="200"/>
      <c r="BQ189" s="200"/>
      <c r="BR189" s="200"/>
      <c r="BS189" s="200"/>
      <c r="BT189" s="200"/>
      <c r="BU189" s="200"/>
      <c r="BV189" s="200"/>
    </row>
    <row r="190" spans="1:74" s="201" customFormat="1" ht="25.5" x14ac:dyDescent="0.2">
      <c r="A190" s="199" t="s">
        <v>706</v>
      </c>
      <c r="B190" s="203" t="s">
        <v>707</v>
      </c>
      <c r="C190" s="123">
        <f>+C188*0.1%</f>
        <v>0</v>
      </c>
      <c r="D190" s="123">
        <f t="shared" ref="D190:N190" si="156">+D188*0.1%</f>
        <v>0</v>
      </c>
      <c r="E190" s="123">
        <f t="shared" si="156"/>
        <v>0</v>
      </c>
      <c r="F190" s="123">
        <f t="shared" si="156"/>
        <v>0</v>
      </c>
      <c r="G190" s="123">
        <f t="shared" si="156"/>
        <v>0</v>
      </c>
      <c r="H190" s="123">
        <f t="shared" si="156"/>
        <v>0</v>
      </c>
      <c r="I190" s="123">
        <f t="shared" si="156"/>
        <v>0</v>
      </c>
      <c r="J190" s="123">
        <f t="shared" si="156"/>
        <v>0</v>
      </c>
      <c r="K190" s="123">
        <f t="shared" si="156"/>
        <v>0</v>
      </c>
      <c r="L190" s="123">
        <f t="shared" si="156"/>
        <v>0</v>
      </c>
      <c r="M190" s="123">
        <f t="shared" si="156"/>
        <v>0</v>
      </c>
      <c r="N190" s="123">
        <f t="shared" si="156"/>
        <v>0</v>
      </c>
      <c r="O190" s="136">
        <f t="shared" si="114"/>
        <v>0</v>
      </c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200"/>
      <c r="AE190" s="200"/>
      <c r="AF190" s="200"/>
      <c r="AG190" s="200"/>
      <c r="AH190" s="200"/>
      <c r="AI190" s="200"/>
      <c r="AJ190" s="200"/>
      <c r="AK190" s="200"/>
      <c r="AL190" s="200"/>
      <c r="AM190" s="200"/>
      <c r="AN190" s="200"/>
      <c r="AO190" s="200"/>
      <c r="AP190" s="200"/>
      <c r="AQ190" s="200"/>
      <c r="AR190" s="200"/>
      <c r="AS190" s="200"/>
      <c r="AT190" s="200"/>
      <c r="AU190" s="200"/>
      <c r="AV190" s="200"/>
      <c r="AW190" s="200"/>
      <c r="AX190" s="200"/>
      <c r="AY190" s="200"/>
      <c r="AZ190" s="200"/>
      <c r="BA190" s="200"/>
      <c r="BB190" s="200"/>
      <c r="BC190" s="200"/>
      <c r="BD190" s="200"/>
      <c r="BE190" s="200"/>
      <c r="BF190" s="200"/>
      <c r="BG190" s="200"/>
      <c r="BH190" s="200"/>
      <c r="BI190" s="200"/>
      <c r="BJ190" s="200"/>
      <c r="BK190" s="200"/>
      <c r="BL190" s="200"/>
      <c r="BM190" s="200"/>
      <c r="BN190" s="200"/>
      <c r="BO190" s="200"/>
      <c r="BP190" s="200"/>
      <c r="BQ190" s="200"/>
      <c r="BR190" s="200"/>
      <c r="BS190" s="200"/>
      <c r="BT190" s="200"/>
      <c r="BU190" s="200"/>
      <c r="BV190" s="200"/>
    </row>
    <row r="191" spans="1:74" s="201" customFormat="1" ht="25.5" x14ac:dyDescent="0.2">
      <c r="A191" s="199" t="s">
        <v>708</v>
      </c>
      <c r="B191" s="134" t="s">
        <v>709</v>
      </c>
      <c r="C191" s="123">
        <f>+C188*9.99%</f>
        <v>0</v>
      </c>
      <c r="D191" s="123">
        <f t="shared" ref="D191:N191" si="157">+D188*9.99%</f>
        <v>0</v>
      </c>
      <c r="E191" s="123">
        <f t="shared" si="157"/>
        <v>0</v>
      </c>
      <c r="F191" s="123">
        <f t="shared" si="157"/>
        <v>0</v>
      </c>
      <c r="G191" s="123">
        <f t="shared" si="157"/>
        <v>0</v>
      </c>
      <c r="H191" s="123">
        <f t="shared" si="157"/>
        <v>0</v>
      </c>
      <c r="I191" s="123">
        <f t="shared" si="157"/>
        <v>0</v>
      </c>
      <c r="J191" s="123">
        <f t="shared" si="157"/>
        <v>0</v>
      </c>
      <c r="K191" s="123">
        <f t="shared" si="157"/>
        <v>0</v>
      </c>
      <c r="L191" s="123">
        <f t="shared" si="157"/>
        <v>0</v>
      </c>
      <c r="M191" s="123">
        <f t="shared" si="157"/>
        <v>0</v>
      </c>
      <c r="N191" s="123">
        <f t="shared" si="157"/>
        <v>0</v>
      </c>
      <c r="O191" s="136">
        <f t="shared" si="114"/>
        <v>0</v>
      </c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200"/>
      <c r="AE191" s="200"/>
      <c r="AF191" s="200"/>
      <c r="AG191" s="200"/>
      <c r="AH191" s="200"/>
      <c r="AI191" s="200"/>
      <c r="AJ191" s="200"/>
      <c r="AK191" s="200"/>
      <c r="AL191" s="200"/>
      <c r="AM191" s="200"/>
      <c r="AN191" s="200"/>
      <c r="AO191" s="200"/>
      <c r="AP191" s="200"/>
      <c r="AQ191" s="200"/>
      <c r="AR191" s="200"/>
      <c r="AS191" s="200"/>
      <c r="AT191" s="200"/>
      <c r="AU191" s="200"/>
      <c r="AV191" s="200"/>
      <c r="AW191" s="200"/>
      <c r="AX191" s="200"/>
      <c r="AY191" s="200"/>
      <c r="AZ191" s="200"/>
      <c r="BA191" s="200"/>
      <c r="BB191" s="200"/>
      <c r="BC191" s="200"/>
      <c r="BD191" s="200"/>
      <c r="BE191" s="200"/>
      <c r="BF191" s="200"/>
      <c r="BG191" s="200"/>
      <c r="BH191" s="200"/>
      <c r="BI191" s="200"/>
      <c r="BJ191" s="200"/>
      <c r="BK191" s="200"/>
      <c r="BL191" s="200"/>
      <c r="BM191" s="200"/>
      <c r="BN191" s="200"/>
      <c r="BO191" s="200"/>
      <c r="BP191" s="200"/>
      <c r="BQ191" s="200"/>
      <c r="BR191" s="200"/>
      <c r="BS191" s="200"/>
      <c r="BT191" s="200"/>
      <c r="BU191" s="200"/>
      <c r="BV191" s="200"/>
    </row>
    <row r="192" spans="1:74" s="201" customFormat="1" ht="51" x14ac:dyDescent="0.2">
      <c r="A192" s="199" t="s">
        <v>710</v>
      </c>
      <c r="B192" s="134" t="s">
        <v>1369</v>
      </c>
      <c r="C192" s="123">
        <f>+C188*0%</f>
        <v>0</v>
      </c>
      <c r="D192" s="123">
        <f t="shared" ref="D192:N192" si="158">+D188*0%</f>
        <v>0</v>
      </c>
      <c r="E192" s="123">
        <f t="shared" si="158"/>
        <v>0</v>
      </c>
      <c r="F192" s="123">
        <f t="shared" si="158"/>
        <v>0</v>
      </c>
      <c r="G192" s="123">
        <f t="shared" si="158"/>
        <v>0</v>
      </c>
      <c r="H192" s="123">
        <f t="shared" si="158"/>
        <v>0</v>
      </c>
      <c r="I192" s="123">
        <f t="shared" si="158"/>
        <v>0</v>
      </c>
      <c r="J192" s="123">
        <f t="shared" si="158"/>
        <v>0</v>
      </c>
      <c r="K192" s="123">
        <f t="shared" si="158"/>
        <v>0</v>
      </c>
      <c r="L192" s="123">
        <f t="shared" si="158"/>
        <v>0</v>
      </c>
      <c r="M192" s="123">
        <f t="shared" si="158"/>
        <v>0</v>
      </c>
      <c r="N192" s="123">
        <f t="shared" si="158"/>
        <v>0</v>
      </c>
      <c r="O192" s="136">
        <f t="shared" si="114"/>
        <v>0</v>
      </c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200"/>
      <c r="AI192" s="200"/>
      <c r="AJ192" s="200"/>
      <c r="AK192" s="200"/>
      <c r="AL192" s="200"/>
      <c r="AM192" s="200"/>
      <c r="AN192" s="200"/>
      <c r="AO192" s="200"/>
      <c r="AP192" s="200"/>
      <c r="AQ192" s="200"/>
      <c r="AR192" s="200"/>
      <c r="AS192" s="200"/>
      <c r="AT192" s="200"/>
      <c r="AU192" s="200"/>
      <c r="AV192" s="200"/>
      <c r="AW192" s="200"/>
      <c r="AX192" s="200"/>
      <c r="AY192" s="200"/>
      <c r="AZ192" s="200"/>
      <c r="BA192" s="200"/>
      <c r="BB192" s="200"/>
      <c r="BC192" s="200"/>
      <c r="BD192" s="200"/>
      <c r="BE192" s="200"/>
      <c r="BF192" s="200"/>
      <c r="BG192" s="200"/>
      <c r="BH192" s="200"/>
      <c r="BI192" s="200"/>
      <c r="BJ192" s="200"/>
      <c r="BK192" s="200"/>
      <c r="BL192" s="200"/>
      <c r="BM192" s="200"/>
      <c r="BN192" s="200"/>
      <c r="BO192" s="200"/>
      <c r="BP192" s="200"/>
      <c r="BQ192" s="200"/>
      <c r="BR192" s="200"/>
      <c r="BS192" s="200"/>
      <c r="BT192" s="200"/>
      <c r="BU192" s="200"/>
      <c r="BV192" s="200"/>
    </row>
    <row r="193" spans="1:74" s="201" customFormat="1" ht="38.25" x14ac:dyDescent="0.2">
      <c r="A193" s="199" t="s">
        <v>711</v>
      </c>
      <c r="B193" s="134" t="s">
        <v>712</v>
      </c>
      <c r="C193" s="123">
        <f>+C188*1.7982%</f>
        <v>0</v>
      </c>
      <c r="D193" s="123">
        <f t="shared" ref="D193:N193" si="159">+D188*1.7982%</f>
        <v>0</v>
      </c>
      <c r="E193" s="123">
        <f t="shared" si="159"/>
        <v>0</v>
      </c>
      <c r="F193" s="123">
        <f t="shared" si="159"/>
        <v>0</v>
      </c>
      <c r="G193" s="123">
        <f t="shared" si="159"/>
        <v>0</v>
      </c>
      <c r="H193" s="123">
        <f t="shared" si="159"/>
        <v>0</v>
      </c>
      <c r="I193" s="123">
        <f t="shared" si="159"/>
        <v>0</v>
      </c>
      <c r="J193" s="123">
        <f t="shared" si="159"/>
        <v>0</v>
      </c>
      <c r="K193" s="123">
        <f t="shared" si="159"/>
        <v>0</v>
      </c>
      <c r="L193" s="123">
        <f t="shared" si="159"/>
        <v>0</v>
      </c>
      <c r="M193" s="123">
        <f t="shared" si="159"/>
        <v>0</v>
      </c>
      <c r="N193" s="123">
        <f t="shared" si="159"/>
        <v>0</v>
      </c>
      <c r="O193" s="136">
        <f t="shared" si="114"/>
        <v>0</v>
      </c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  <c r="AA193" s="200"/>
      <c r="AB193" s="200"/>
      <c r="AC193" s="200"/>
      <c r="AD193" s="200"/>
      <c r="AE193" s="200"/>
      <c r="AF193" s="200"/>
      <c r="AG193" s="200"/>
      <c r="AH193" s="200"/>
      <c r="AI193" s="200"/>
      <c r="AJ193" s="200"/>
      <c r="AK193" s="200"/>
      <c r="AL193" s="200"/>
      <c r="AM193" s="200"/>
      <c r="AN193" s="200"/>
      <c r="AO193" s="200"/>
      <c r="AP193" s="200"/>
      <c r="AQ193" s="200"/>
      <c r="AR193" s="200"/>
      <c r="AS193" s="200"/>
      <c r="AT193" s="200"/>
      <c r="AU193" s="200"/>
      <c r="AV193" s="200"/>
      <c r="AW193" s="200"/>
      <c r="AX193" s="200"/>
      <c r="AY193" s="200"/>
      <c r="AZ193" s="200"/>
      <c r="BA193" s="200"/>
      <c r="BB193" s="200"/>
      <c r="BC193" s="200"/>
      <c r="BD193" s="200"/>
      <c r="BE193" s="200"/>
      <c r="BF193" s="200"/>
      <c r="BG193" s="200"/>
      <c r="BH193" s="200"/>
      <c r="BI193" s="200"/>
      <c r="BJ193" s="200"/>
      <c r="BK193" s="200"/>
      <c r="BL193" s="200"/>
      <c r="BM193" s="200"/>
      <c r="BN193" s="200"/>
      <c r="BO193" s="200"/>
      <c r="BP193" s="200"/>
      <c r="BQ193" s="200"/>
      <c r="BR193" s="200"/>
      <c r="BS193" s="200"/>
      <c r="BT193" s="200"/>
      <c r="BU193" s="200"/>
      <c r="BV193" s="200"/>
    </row>
    <row r="194" spans="1:74" s="201" customFormat="1" ht="51" x14ac:dyDescent="0.2">
      <c r="A194" s="199" t="s">
        <v>713</v>
      </c>
      <c r="B194" s="134" t="s">
        <v>714</v>
      </c>
      <c r="C194" s="123">
        <f>+C188*0.881118%</f>
        <v>0</v>
      </c>
      <c r="D194" s="123">
        <f t="shared" ref="D194:N194" si="160">+D188*0.881118%</f>
        <v>0</v>
      </c>
      <c r="E194" s="123">
        <f t="shared" si="160"/>
        <v>0</v>
      </c>
      <c r="F194" s="123">
        <f t="shared" si="160"/>
        <v>0</v>
      </c>
      <c r="G194" s="123">
        <f t="shared" si="160"/>
        <v>0</v>
      </c>
      <c r="H194" s="123">
        <f t="shared" si="160"/>
        <v>0</v>
      </c>
      <c r="I194" s="123">
        <f t="shared" si="160"/>
        <v>0</v>
      </c>
      <c r="J194" s="123">
        <f t="shared" si="160"/>
        <v>0</v>
      </c>
      <c r="K194" s="123">
        <f t="shared" si="160"/>
        <v>0</v>
      </c>
      <c r="L194" s="123">
        <f t="shared" si="160"/>
        <v>0</v>
      </c>
      <c r="M194" s="123">
        <f t="shared" si="160"/>
        <v>0</v>
      </c>
      <c r="N194" s="123">
        <f t="shared" si="160"/>
        <v>0</v>
      </c>
      <c r="O194" s="136">
        <f t="shared" si="114"/>
        <v>0</v>
      </c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/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00"/>
      <c r="BJ194" s="200"/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</row>
    <row r="195" spans="1:74" s="131" customFormat="1" x14ac:dyDescent="0.2">
      <c r="A195" s="196" t="s">
        <v>715</v>
      </c>
      <c r="B195" s="197" t="s">
        <v>716</v>
      </c>
      <c r="C195" s="122">
        <f>+C196</f>
        <v>0</v>
      </c>
      <c r="D195" s="122">
        <f t="shared" ref="D195:N195" si="161">+D196</f>
        <v>0</v>
      </c>
      <c r="E195" s="122">
        <f t="shared" si="161"/>
        <v>0</v>
      </c>
      <c r="F195" s="122">
        <f t="shared" si="161"/>
        <v>0</v>
      </c>
      <c r="G195" s="122">
        <f t="shared" si="161"/>
        <v>0</v>
      </c>
      <c r="H195" s="122">
        <f t="shared" si="161"/>
        <v>0</v>
      </c>
      <c r="I195" s="122">
        <f t="shared" si="161"/>
        <v>0</v>
      </c>
      <c r="J195" s="122">
        <f t="shared" si="161"/>
        <v>0</v>
      </c>
      <c r="K195" s="122">
        <f t="shared" si="161"/>
        <v>0</v>
      </c>
      <c r="L195" s="122">
        <f t="shared" si="161"/>
        <v>0</v>
      </c>
      <c r="M195" s="122">
        <f t="shared" si="161"/>
        <v>0</v>
      </c>
      <c r="N195" s="122">
        <f t="shared" si="161"/>
        <v>0</v>
      </c>
      <c r="O195" s="136">
        <f t="shared" si="114"/>
        <v>0</v>
      </c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</row>
    <row r="196" spans="1:74" s="131" customFormat="1" x14ac:dyDescent="0.2">
      <c r="A196" s="196" t="s">
        <v>717</v>
      </c>
      <c r="B196" s="202" t="s">
        <v>718</v>
      </c>
      <c r="C196" s="122">
        <f>+C197+C198</f>
        <v>0</v>
      </c>
      <c r="D196" s="122">
        <f t="shared" ref="D196:N196" si="162">+D197+D198</f>
        <v>0</v>
      </c>
      <c r="E196" s="122">
        <f t="shared" si="162"/>
        <v>0</v>
      </c>
      <c r="F196" s="122">
        <f t="shared" si="162"/>
        <v>0</v>
      </c>
      <c r="G196" s="122">
        <f t="shared" si="162"/>
        <v>0</v>
      </c>
      <c r="H196" s="122">
        <f t="shared" si="162"/>
        <v>0</v>
      </c>
      <c r="I196" s="122">
        <f t="shared" si="162"/>
        <v>0</v>
      </c>
      <c r="J196" s="122">
        <f t="shared" si="162"/>
        <v>0</v>
      </c>
      <c r="K196" s="122">
        <f t="shared" si="162"/>
        <v>0</v>
      </c>
      <c r="L196" s="122">
        <f t="shared" si="162"/>
        <v>0</v>
      </c>
      <c r="M196" s="122">
        <f t="shared" si="162"/>
        <v>0</v>
      </c>
      <c r="N196" s="122">
        <f t="shared" si="162"/>
        <v>0</v>
      </c>
      <c r="O196" s="136">
        <f t="shared" si="114"/>
        <v>0</v>
      </c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</row>
    <row r="197" spans="1:74" s="131" customFormat="1" ht="25.5" x14ac:dyDescent="0.2">
      <c r="A197" s="199" t="s">
        <v>719</v>
      </c>
      <c r="B197" s="203" t="s">
        <v>720</v>
      </c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36">
        <f t="shared" si="114"/>
        <v>0</v>
      </c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</row>
    <row r="198" spans="1:74" s="131" customFormat="1" ht="25.5" x14ac:dyDescent="0.2">
      <c r="A198" s="199" t="s">
        <v>1347</v>
      </c>
      <c r="B198" s="203" t="s">
        <v>1348</v>
      </c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36">
        <f t="shared" si="114"/>
        <v>0</v>
      </c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</row>
    <row r="199" spans="1:74" s="131" customFormat="1" x14ac:dyDescent="0.2">
      <c r="A199" s="196" t="s">
        <v>721</v>
      </c>
      <c r="B199" s="202" t="s">
        <v>722</v>
      </c>
      <c r="C199" s="122">
        <f t="shared" ref="C199:N199" si="163">+C200+C207</f>
        <v>0</v>
      </c>
      <c r="D199" s="122">
        <f t="shared" si="163"/>
        <v>0</v>
      </c>
      <c r="E199" s="122">
        <f t="shared" si="163"/>
        <v>0</v>
      </c>
      <c r="F199" s="122">
        <f t="shared" si="163"/>
        <v>0</v>
      </c>
      <c r="G199" s="122">
        <f t="shared" si="163"/>
        <v>0</v>
      </c>
      <c r="H199" s="122">
        <f t="shared" si="163"/>
        <v>0</v>
      </c>
      <c r="I199" s="122">
        <f t="shared" si="163"/>
        <v>0</v>
      </c>
      <c r="J199" s="122">
        <f t="shared" si="163"/>
        <v>0</v>
      </c>
      <c r="K199" s="122">
        <f t="shared" si="163"/>
        <v>0</v>
      </c>
      <c r="L199" s="122">
        <f t="shared" si="163"/>
        <v>0</v>
      </c>
      <c r="M199" s="122">
        <f t="shared" si="163"/>
        <v>0</v>
      </c>
      <c r="N199" s="122">
        <f t="shared" si="163"/>
        <v>0</v>
      </c>
      <c r="O199" s="136">
        <f t="shared" si="114"/>
        <v>0</v>
      </c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</row>
    <row r="200" spans="1:74" s="131" customFormat="1" x14ac:dyDescent="0.2">
      <c r="A200" s="196" t="s">
        <v>723</v>
      </c>
      <c r="B200" s="202" t="s">
        <v>724</v>
      </c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136">
        <f t="shared" si="114"/>
        <v>0</v>
      </c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</row>
    <row r="201" spans="1:74" s="201" customFormat="1" ht="25.5" x14ac:dyDescent="0.2">
      <c r="A201" s="199" t="s">
        <v>725</v>
      </c>
      <c r="B201" s="134" t="s">
        <v>726</v>
      </c>
      <c r="C201" s="123">
        <f>+C200*87.230682%</f>
        <v>0</v>
      </c>
      <c r="D201" s="123">
        <f t="shared" ref="D201:N201" si="164">+D200*87.230682%</f>
        <v>0</v>
      </c>
      <c r="E201" s="123">
        <f t="shared" si="164"/>
        <v>0</v>
      </c>
      <c r="F201" s="123">
        <f t="shared" si="164"/>
        <v>0</v>
      </c>
      <c r="G201" s="123">
        <f t="shared" si="164"/>
        <v>0</v>
      </c>
      <c r="H201" s="123">
        <f t="shared" si="164"/>
        <v>0</v>
      </c>
      <c r="I201" s="123">
        <f t="shared" si="164"/>
        <v>0</v>
      </c>
      <c r="J201" s="123">
        <f t="shared" si="164"/>
        <v>0</v>
      </c>
      <c r="K201" s="123">
        <f t="shared" si="164"/>
        <v>0</v>
      </c>
      <c r="L201" s="123">
        <f t="shared" si="164"/>
        <v>0</v>
      </c>
      <c r="M201" s="123">
        <f t="shared" si="164"/>
        <v>0</v>
      </c>
      <c r="N201" s="123">
        <f t="shared" si="164"/>
        <v>0</v>
      </c>
      <c r="O201" s="136">
        <f t="shared" si="114"/>
        <v>0</v>
      </c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  <c r="AE201" s="200"/>
      <c r="AF201" s="200"/>
      <c r="AG201" s="200"/>
      <c r="AH201" s="200"/>
      <c r="AI201" s="200"/>
      <c r="AJ201" s="200"/>
      <c r="AK201" s="200"/>
      <c r="AL201" s="200"/>
      <c r="AM201" s="200"/>
      <c r="AN201" s="200"/>
      <c r="AO201" s="200"/>
      <c r="AP201" s="200"/>
      <c r="AQ201" s="200"/>
      <c r="AR201" s="200"/>
      <c r="AS201" s="200"/>
      <c r="AT201" s="200"/>
      <c r="AU201" s="200"/>
      <c r="AV201" s="200"/>
      <c r="AW201" s="200"/>
      <c r="AX201" s="200"/>
      <c r="AY201" s="200"/>
      <c r="AZ201" s="200"/>
      <c r="BA201" s="200"/>
      <c r="BB201" s="200"/>
      <c r="BC201" s="200"/>
      <c r="BD201" s="200"/>
      <c r="BE201" s="200"/>
      <c r="BF201" s="200"/>
      <c r="BG201" s="200"/>
      <c r="BH201" s="200"/>
      <c r="BI201" s="200"/>
      <c r="BJ201" s="200"/>
      <c r="BK201" s="200"/>
      <c r="BL201" s="200"/>
      <c r="BM201" s="200"/>
      <c r="BN201" s="200"/>
      <c r="BO201" s="200"/>
      <c r="BP201" s="200"/>
      <c r="BQ201" s="200"/>
      <c r="BR201" s="200"/>
      <c r="BS201" s="200"/>
      <c r="BT201" s="200"/>
      <c r="BU201" s="200"/>
      <c r="BV201" s="200"/>
    </row>
    <row r="202" spans="1:74" s="201" customFormat="1" x14ac:dyDescent="0.2">
      <c r="A202" s="199" t="s">
        <v>727</v>
      </c>
      <c r="B202" s="134" t="s">
        <v>728</v>
      </c>
      <c r="C202" s="123">
        <f>+C200*0.1%</f>
        <v>0</v>
      </c>
      <c r="D202" s="123">
        <f t="shared" ref="D202:N202" si="165">+D200*0.1%</f>
        <v>0</v>
      </c>
      <c r="E202" s="123">
        <f t="shared" si="165"/>
        <v>0</v>
      </c>
      <c r="F202" s="123">
        <f t="shared" si="165"/>
        <v>0</v>
      </c>
      <c r="G202" s="123">
        <f t="shared" si="165"/>
        <v>0</v>
      </c>
      <c r="H202" s="123">
        <f t="shared" si="165"/>
        <v>0</v>
      </c>
      <c r="I202" s="123">
        <f t="shared" si="165"/>
        <v>0</v>
      </c>
      <c r="J202" s="123">
        <f t="shared" si="165"/>
        <v>0</v>
      </c>
      <c r="K202" s="123">
        <f t="shared" si="165"/>
        <v>0</v>
      </c>
      <c r="L202" s="123">
        <f t="shared" si="165"/>
        <v>0</v>
      </c>
      <c r="M202" s="123">
        <f t="shared" si="165"/>
        <v>0</v>
      </c>
      <c r="N202" s="123">
        <f t="shared" si="165"/>
        <v>0</v>
      </c>
      <c r="O202" s="136">
        <f t="shared" si="114"/>
        <v>0</v>
      </c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  <c r="AE202" s="200"/>
      <c r="AF202" s="200"/>
      <c r="AG202" s="200"/>
      <c r="AH202" s="200"/>
      <c r="AI202" s="200"/>
      <c r="AJ202" s="200"/>
      <c r="AK202" s="200"/>
      <c r="AL202" s="200"/>
      <c r="AM202" s="200"/>
      <c r="AN202" s="200"/>
      <c r="AO202" s="200"/>
      <c r="AP202" s="200"/>
      <c r="AQ202" s="200"/>
      <c r="AR202" s="200"/>
      <c r="AS202" s="200"/>
      <c r="AT202" s="200"/>
      <c r="AU202" s="200"/>
      <c r="AV202" s="200"/>
      <c r="AW202" s="200"/>
      <c r="AX202" s="200"/>
      <c r="AY202" s="200"/>
      <c r="AZ202" s="200"/>
      <c r="BA202" s="200"/>
      <c r="BB202" s="200"/>
      <c r="BC202" s="200"/>
      <c r="BD202" s="200"/>
      <c r="BE202" s="200"/>
      <c r="BF202" s="200"/>
      <c r="BG202" s="200"/>
      <c r="BH202" s="200"/>
      <c r="BI202" s="200"/>
      <c r="BJ202" s="200"/>
      <c r="BK202" s="200"/>
      <c r="BL202" s="200"/>
      <c r="BM202" s="200"/>
      <c r="BN202" s="200"/>
      <c r="BO202" s="200"/>
      <c r="BP202" s="200"/>
      <c r="BQ202" s="200"/>
      <c r="BR202" s="200"/>
      <c r="BS202" s="200"/>
      <c r="BT202" s="200"/>
      <c r="BU202" s="200"/>
      <c r="BV202" s="200"/>
    </row>
    <row r="203" spans="1:74" s="201" customFormat="1" x14ac:dyDescent="0.2">
      <c r="A203" s="199" t="s">
        <v>729</v>
      </c>
      <c r="B203" s="134" t="s">
        <v>730</v>
      </c>
      <c r="C203" s="123">
        <f>+C200*9.99%</f>
        <v>0</v>
      </c>
      <c r="D203" s="123">
        <f t="shared" ref="D203:N203" si="166">+D200*9.99%</f>
        <v>0</v>
      </c>
      <c r="E203" s="123">
        <f t="shared" si="166"/>
        <v>0</v>
      </c>
      <c r="F203" s="123">
        <f t="shared" si="166"/>
        <v>0</v>
      </c>
      <c r="G203" s="123">
        <f t="shared" si="166"/>
        <v>0</v>
      </c>
      <c r="H203" s="123">
        <f t="shared" si="166"/>
        <v>0</v>
      </c>
      <c r="I203" s="123">
        <f t="shared" si="166"/>
        <v>0</v>
      </c>
      <c r="J203" s="123">
        <f t="shared" si="166"/>
        <v>0</v>
      </c>
      <c r="K203" s="123">
        <f t="shared" si="166"/>
        <v>0</v>
      </c>
      <c r="L203" s="123">
        <f t="shared" si="166"/>
        <v>0</v>
      </c>
      <c r="M203" s="123">
        <f t="shared" si="166"/>
        <v>0</v>
      </c>
      <c r="N203" s="123">
        <f t="shared" si="166"/>
        <v>0</v>
      </c>
      <c r="O203" s="136">
        <f t="shared" si="114"/>
        <v>0</v>
      </c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  <c r="AE203" s="200"/>
      <c r="AF203" s="200"/>
      <c r="AG203" s="200"/>
      <c r="AH203" s="200"/>
      <c r="AI203" s="200"/>
      <c r="AJ203" s="200"/>
      <c r="AK203" s="200"/>
      <c r="AL203" s="200"/>
      <c r="AM203" s="200"/>
      <c r="AN203" s="200"/>
      <c r="AO203" s="200"/>
      <c r="AP203" s="200"/>
      <c r="AQ203" s="200"/>
      <c r="AR203" s="200"/>
      <c r="AS203" s="200"/>
      <c r="AT203" s="200"/>
      <c r="AU203" s="200"/>
      <c r="AV203" s="200"/>
      <c r="AW203" s="200"/>
      <c r="AX203" s="200"/>
      <c r="AY203" s="200"/>
      <c r="AZ203" s="200"/>
      <c r="BA203" s="200"/>
      <c r="BB203" s="200"/>
      <c r="BC203" s="200"/>
      <c r="BD203" s="200"/>
      <c r="BE203" s="200"/>
      <c r="BF203" s="200"/>
      <c r="BG203" s="200"/>
      <c r="BH203" s="200"/>
      <c r="BI203" s="200"/>
      <c r="BJ203" s="200"/>
      <c r="BK203" s="200"/>
      <c r="BL203" s="200"/>
      <c r="BM203" s="200"/>
      <c r="BN203" s="200"/>
      <c r="BO203" s="200"/>
      <c r="BP203" s="200"/>
      <c r="BQ203" s="200"/>
      <c r="BR203" s="200"/>
      <c r="BS203" s="200"/>
      <c r="BT203" s="200"/>
      <c r="BU203" s="200"/>
      <c r="BV203" s="200"/>
    </row>
    <row r="204" spans="1:74" s="201" customFormat="1" ht="38.25" x14ac:dyDescent="0.2">
      <c r="A204" s="199" t="s">
        <v>731</v>
      </c>
      <c r="B204" s="204" t="s">
        <v>1370</v>
      </c>
      <c r="C204" s="123">
        <f>+C200*0%</f>
        <v>0</v>
      </c>
      <c r="D204" s="123">
        <f t="shared" ref="D204:N204" si="167">+D200*0%</f>
        <v>0</v>
      </c>
      <c r="E204" s="123">
        <f t="shared" si="167"/>
        <v>0</v>
      </c>
      <c r="F204" s="123">
        <f t="shared" si="167"/>
        <v>0</v>
      </c>
      <c r="G204" s="123">
        <f t="shared" si="167"/>
        <v>0</v>
      </c>
      <c r="H204" s="123">
        <f t="shared" si="167"/>
        <v>0</v>
      </c>
      <c r="I204" s="123">
        <f t="shared" si="167"/>
        <v>0</v>
      </c>
      <c r="J204" s="123">
        <f t="shared" si="167"/>
        <v>0</v>
      </c>
      <c r="K204" s="123">
        <f t="shared" si="167"/>
        <v>0</v>
      </c>
      <c r="L204" s="123">
        <f t="shared" si="167"/>
        <v>0</v>
      </c>
      <c r="M204" s="123">
        <f t="shared" si="167"/>
        <v>0</v>
      </c>
      <c r="N204" s="123">
        <f t="shared" si="167"/>
        <v>0</v>
      </c>
      <c r="O204" s="136">
        <f t="shared" ref="O204:O267" si="168">SUM(C204:N204)</f>
        <v>0</v>
      </c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  <c r="AM204" s="200"/>
      <c r="AN204" s="200"/>
      <c r="AO204" s="200"/>
      <c r="AP204" s="200"/>
      <c r="AQ204" s="200"/>
      <c r="AR204" s="200"/>
      <c r="AS204" s="200"/>
      <c r="AT204" s="200"/>
      <c r="AU204" s="200"/>
      <c r="AV204" s="200"/>
      <c r="AW204" s="200"/>
      <c r="AX204" s="200"/>
      <c r="AY204" s="200"/>
      <c r="AZ204" s="200"/>
      <c r="BA204" s="200"/>
      <c r="BB204" s="200"/>
      <c r="BC204" s="200"/>
      <c r="BD204" s="200"/>
      <c r="BE204" s="200"/>
      <c r="BF204" s="200"/>
      <c r="BG204" s="200"/>
      <c r="BH204" s="200"/>
      <c r="BI204" s="200"/>
      <c r="BJ204" s="200"/>
      <c r="BK204" s="200"/>
      <c r="BL204" s="200"/>
      <c r="BM204" s="200"/>
      <c r="BN204" s="200"/>
      <c r="BO204" s="200"/>
      <c r="BP204" s="200"/>
      <c r="BQ204" s="200"/>
      <c r="BR204" s="200"/>
      <c r="BS204" s="200"/>
      <c r="BT204" s="200"/>
      <c r="BU204" s="200"/>
      <c r="BV204" s="200"/>
    </row>
    <row r="205" spans="1:74" s="201" customFormat="1" x14ac:dyDescent="0.2">
      <c r="A205" s="199" t="s">
        <v>732</v>
      </c>
      <c r="B205" s="134" t="s">
        <v>733</v>
      </c>
      <c r="C205" s="123">
        <f>+C200*1.7982%</f>
        <v>0</v>
      </c>
      <c r="D205" s="123">
        <f t="shared" ref="D205:N205" si="169">+D200*1.7982%</f>
        <v>0</v>
      </c>
      <c r="E205" s="123">
        <f t="shared" si="169"/>
        <v>0</v>
      </c>
      <c r="F205" s="123">
        <f t="shared" si="169"/>
        <v>0</v>
      </c>
      <c r="G205" s="123">
        <f t="shared" si="169"/>
        <v>0</v>
      </c>
      <c r="H205" s="123">
        <f t="shared" si="169"/>
        <v>0</v>
      </c>
      <c r="I205" s="123">
        <f t="shared" si="169"/>
        <v>0</v>
      </c>
      <c r="J205" s="123">
        <f t="shared" si="169"/>
        <v>0</v>
      </c>
      <c r="K205" s="123">
        <f t="shared" si="169"/>
        <v>0</v>
      </c>
      <c r="L205" s="123">
        <f t="shared" si="169"/>
        <v>0</v>
      </c>
      <c r="M205" s="123">
        <f t="shared" si="169"/>
        <v>0</v>
      </c>
      <c r="N205" s="123">
        <f t="shared" si="169"/>
        <v>0</v>
      </c>
      <c r="O205" s="136">
        <f t="shared" si="168"/>
        <v>0</v>
      </c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  <c r="AE205" s="200"/>
      <c r="AF205" s="200"/>
      <c r="AG205" s="200"/>
      <c r="AH205" s="200"/>
      <c r="AI205" s="200"/>
      <c r="AJ205" s="200"/>
      <c r="AK205" s="200"/>
      <c r="AL205" s="200"/>
      <c r="AM205" s="200"/>
      <c r="AN205" s="200"/>
      <c r="AO205" s="200"/>
      <c r="AP205" s="200"/>
      <c r="AQ205" s="200"/>
      <c r="AR205" s="200"/>
      <c r="AS205" s="200"/>
      <c r="AT205" s="200"/>
      <c r="AU205" s="200"/>
      <c r="AV205" s="200"/>
      <c r="AW205" s="200"/>
      <c r="AX205" s="200"/>
      <c r="AY205" s="200"/>
      <c r="AZ205" s="200"/>
      <c r="BA205" s="200"/>
      <c r="BB205" s="200"/>
      <c r="BC205" s="200"/>
      <c r="BD205" s="200"/>
      <c r="BE205" s="200"/>
      <c r="BF205" s="200"/>
      <c r="BG205" s="200"/>
      <c r="BH205" s="200"/>
      <c r="BI205" s="200"/>
      <c r="BJ205" s="200"/>
      <c r="BK205" s="200"/>
      <c r="BL205" s="200"/>
      <c r="BM205" s="200"/>
      <c r="BN205" s="200"/>
      <c r="BO205" s="200"/>
      <c r="BP205" s="200"/>
      <c r="BQ205" s="200"/>
      <c r="BR205" s="200"/>
      <c r="BS205" s="200"/>
      <c r="BT205" s="200"/>
      <c r="BU205" s="200"/>
      <c r="BV205" s="200"/>
    </row>
    <row r="206" spans="1:74" s="201" customFormat="1" ht="38.25" x14ac:dyDescent="0.2">
      <c r="A206" s="199" t="s">
        <v>734</v>
      </c>
      <c r="B206" s="134" t="s">
        <v>735</v>
      </c>
      <c r="C206" s="123">
        <f>+C200*0.881118%</f>
        <v>0</v>
      </c>
      <c r="D206" s="123">
        <f t="shared" ref="D206:N206" si="170">+D200*0.881118%</f>
        <v>0</v>
      </c>
      <c r="E206" s="123">
        <f t="shared" si="170"/>
        <v>0</v>
      </c>
      <c r="F206" s="123">
        <f t="shared" si="170"/>
        <v>0</v>
      </c>
      <c r="G206" s="123">
        <f t="shared" si="170"/>
        <v>0</v>
      </c>
      <c r="H206" s="123">
        <f t="shared" si="170"/>
        <v>0</v>
      </c>
      <c r="I206" s="123">
        <f t="shared" si="170"/>
        <v>0</v>
      </c>
      <c r="J206" s="123">
        <f t="shared" si="170"/>
        <v>0</v>
      </c>
      <c r="K206" s="123">
        <f t="shared" si="170"/>
        <v>0</v>
      </c>
      <c r="L206" s="123">
        <f t="shared" si="170"/>
        <v>0</v>
      </c>
      <c r="M206" s="123">
        <f t="shared" si="170"/>
        <v>0</v>
      </c>
      <c r="N206" s="123">
        <f t="shared" si="170"/>
        <v>0</v>
      </c>
      <c r="O206" s="136">
        <f t="shared" si="168"/>
        <v>0</v>
      </c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  <c r="AE206" s="200"/>
      <c r="AF206" s="200"/>
      <c r="AG206" s="200"/>
      <c r="AH206" s="200"/>
      <c r="AI206" s="200"/>
      <c r="AJ206" s="200"/>
      <c r="AK206" s="200"/>
      <c r="AL206" s="200"/>
      <c r="AM206" s="200"/>
      <c r="AN206" s="200"/>
      <c r="AO206" s="200"/>
      <c r="AP206" s="200"/>
      <c r="AQ206" s="200"/>
      <c r="AR206" s="200"/>
      <c r="AS206" s="200"/>
      <c r="AT206" s="200"/>
      <c r="AU206" s="200"/>
      <c r="AV206" s="200"/>
      <c r="AW206" s="200"/>
      <c r="AX206" s="200"/>
      <c r="AY206" s="200"/>
      <c r="AZ206" s="200"/>
      <c r="BA206" s="200"/>
      <c r="BB206" s="200"/>
      <c r="BC206" s="200"/>
      <c r="BD206" s="200"/>
      <c r="BE206" s="200"/>
      <c r="BF206" s="200"/>
      <c r="BG206" s="200"/>
      <c r="BH206" s="200"/>
      <c r="BI206" s="200"/>
      <c r="BJ206" s="200"/>
      <c r="BK206" s="200"/>
      <c r="BL206" s="200"/>
      <c r="BM206" s="200"/>
      <c r="BN206" s="200"/>
      <c r="BO206" s="200"/>
      <c r="BP206" s="200"/>
      <c r="BQ206" s="200"/>
      <c r="BR206" s="200"/>
      <c r="BS206" s="200"/>
      <c r="BT206" s="200"/>
      <c r="BU206" s="200"/>
      <c r="BV206" s="200"/>
    </row>
    <row r="207" spans="1:74" s="201" customFormat="1" x14ac:dyDescent="0.2">
      <c r="A207" s="196" t="s">
        <v>1629</v>
      </c>
      <c r="B207" s="197" t="s">
        <v>1630</v>
      </c>
      <c r="C207" s="122">
        <f t="shared" ref="C207:N207" si="171">+C208</f>
        <v>0</v>
      </c>
      <c r="D207" s="122">
        <f t="shared" si="171"/>
        <v>0</v>
      </c>
      <c r="E207" s="122">
        <f t="shared" si="171"/>
        <v>0</v>
      </c>
      <c r="F207" s="122">
        <f t="shared" si="171"/>
        <v>0</v>
      </c>
      <c r="G207" s="122">
        <f t="shared" si="171"/>
        <v>0</v>
      </c>
      <c r="H207" s="122">
        <f t="shared" si="171"/>
        <v>0</v>
      </c>
      <c r="I207" s="122">
        <f t="shared" si="171"/>
        <v>0</v>
      </c>
      <c r="J207" s="122">
        <f t="shared" si="171"/>
        <v>0</v>
      </c>
      <c r="K207" s="122">
        <f t="shared" si="171"/>
        <v>0</v>
      </c>
      <c r="L207" s="122">
        <f t="shared" si="171"/>
        <v>0</v>
      </c>
      <c r="M207" s="122">
        <f t="shared" si="171"/>
        <v>0</v>
      </c>
      <c r="N207" s="122">
        <f t="shared" si="171"/>
        <v>0</v>
      </c>
      <c r="O207" s="136">
        <f t="shared" si="168"/>
        <v>0</v>
      </c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200"/>
      <c r="BB207" s="200"/>
      <c r="BC207" s="200"/>
      <c r="BD207" s="200"/>
      <c r="BE207" s="200"/>
      <c r="BF207" s="200"/>
      <c r="BG207" s="200"/>
      <c r="BH207" s="200"/>
      <c r="BI207" s="200"/>
      <c r="BJ207" s="200"/>
      <c r="BK207" s="200"/>
      <c r="BL207" s="200"/>
      <c r="BM207" s="200"/>
      <c r="BN207" s="200"/>
      <c r="BO207" s="200"/>
      <c r="BP207" s="200"/>
      <c r="BQ207" s="200"/>
      <c r="BR207" s="200"/>
      <c r="BS207" s="200"/>
      <c r="BT207" s="200"/>
      <c r="BU207" s="200"/>
      <c r="BV207" s="200"/>
    </row>
    <row r="208" spans="1:74" s="131" customFormat="1" x14ac:dyDescent="0.2">
      <c r="A208" s="196" t="s">
        <v>1631</v>
      </c>
      <c r="B208" s="197" t="s">
        <v>1630</v>
      </c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36">
        <f t="shared" si="168"/>
        <v>0</v>
      </c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</row>
    <row r="209" spans="1:74" s="131" customFormat="1" x14ac:dyDescent="0.2">
      <c r="A209" s="196" t="s">
        <v>268</v>
      </c>
      <c r="B209" s="197" t="s">
        <v>269</v>
      </c>
      <c r="C209" s="122">
        <f t="shared" ref="C209:N209" si="172">+C210+C216</f>
        <v>0</v>
      </c>
      <c r="D209" s="122">
        <f t="shared" si="172"/>
        <v>0</v>
      </c>
      <c r="E209" s="122">
        <f t="shared" si="172"/>
        <v>0</v>
      </c>
      <c r="F209" s="122">
        <f t="shared" si="172"/>
        <v>0</v>
      </c>
      <c r="G209" s="122">
        <f t="shared" si="172"/>
        <v>0</v>
      </c>
      <c r="H209" s="122">
        <f t="shared" si="172"/>
        <v>0</v>
      </c>
      <c r="I209" s="122">
        <f t="shared" si="172"/>
        <v>0</v>
      </c>
      <c r="J209" s="122">
        <f t="shared" si="172"/>
        <v>0</v>
      </c>
      <c r="K209" s="122">
        <f t="shared" si="172"/>
        <v>0</v>
      </c>
      <c r="L209" s="122">
        <f t="shared" si="172"/>
        <v>0</v>
      </c>
      <c r="M209" s="122">
        <f t="shared" si="172"/>
        <v>0</v>
      </c>
      <c r="N209" s="122">
        <f t="shared" si="172"/>
        <v>0</v>
      </c>
      <c r="O209" s="136">
        <f t="shared" si="168"/>
        <v>0</v>
      </c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</row>
    <row r="210" spans="1:74" s="131" customFormat="1" x14ac:dyDescent="0.2">
      <c r="A210" s="196" t="s">
        <v>736</v>
      </c>
      <c r="B210" s="197" t="s">
        <v>737</v>
      </c>
      <c r="C210" s="122">
        <f t="shared" ref="C210:N210" si="173">+C211+C214</f>
        <v>0</v>
      </c>
      <c r="D210" s="122">
        <f t="shared" si="173"/>
        <v>0</v>
      </c>
      <c r="E210" s="122">
        <f t="shared" si="173"/>
        <v>0</v>
      </c>
      <c r="F210" s="122">
        <f t="shared" si="173"/>
        <v>0</v>
      </c>
      <c r="G210" s="122">
        <f t="shared" si="173"/>
        <v>0</v>
      </c>
      <c r="H210" s="122">
        <f t="shared" si="173"/>
        <v>0</v>
      </c>
      <c r="I210" s="122">
        <f t="shared" si="173"/>
        <v>0</v>
      </c>
      <c r="J210" s="122">
        <f t="shared" si="173"/>
        <v>0</v>
      </c>
      <c r="K210" s="122">
        <f t="shared" si="173"/>
        <v>0</v>
      </c>
      <c r="L210" s="122">
        <f t="shared" si="173"/>
        <v>0</v>
      </c>
      <c r="M210" s="122">
        <f t="shared" si="173"/>
        <v>0</v>
      </c>
      <c r="N210" s="122">
        <f t="shared" si="173"/>
        <v>0</v>
      </c>
      <c r="O210" s="136">
        <f t="shared" si="168"/>
        <v>0</v>
      </c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</row>
    <row r="211" spans="1:74" s="201" customFormat="1" x14ac:dyDescent="0.2">
      <c r="A211" s="196" t="s">
        <v>738</v>
      </c>
      <c r="B211" s="134" t="s">
        <v>739</v>
      </c>
      <c r="C211" s="122">
        <f t="shared" ref="C211:N212" si="174">+C212</f>
        <v>0</v>
      </c>
      <c r="D211" s="122">
        <f t="shared" si="174"/>
        <v>0</v>
      </c>
      <c r="E211" s="122">
        <f t="shared" si="174"/>
        <v>0</v>
      </c>
      <c r="F211" s="122">
        <f t="shared" si="174"/>
        <v>0</v>
      </c>
      <c r="G211" s="122">
        <f t="shared" si="174"/>
        <v>0</v>
      </c>
      <c r="H211" s="122">
        <f t="shared" si="174"/>
        <v>0</v>
      </c>
      <c r="I211" s="122">
        <f t="shared" si="174"/>
        <v>0</v>
      </c>
      <c r="J211" s="122">
        <f t="shared" si="174"/>
        <v>0</v>
      </c>
      <c r="K211" s="122">
        <f t="shared" si="174"/>
        <v>0</v>
      </c>
      <c r="L211" s="122">
        <f t="shared" si="174"/>
        <v>0</v>
      </c>
      <c r="M211" s="122">
        <f t="shared" si="174"/>
        <v>0</v>
      </c>
      <c r="N211" s="122">
        <f t="shared" si="174"/>
        <v>0</v>
      </c>
      <c r="O211" s="136">
        <f t="shared" si="168"/>
        <v>0</v>
      </c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00"/>
      <c r="AE211" s="200"/>
      <c r="AF211" s="200"/>
      <c r="AG211" s="200"/>
      <c r="AH211" s="200"/>
      <c r="AI211" s="200"/>
      <c r="AJ211" s="200"/>
      <c r="AK211" s="200"/>
      <c r="AL211" s="200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200"/>
      <c r="BB211" s="200"/>
      <c r="BC211" s="200"/>
      <c r="BD211" s="200"/>
      <c r="BE211" s="200"/>
      <c r="BF211" s="200"/>
      <c r="BG211" s="200"/>
      <c r="BH211" s="200"/>
      <c r="BI211" s="200"/>
      <c r="BJ211" s="200"/>
      <c r="BK211" s="200"/>
      <c r="BL211" s="200"/>
      <c r="BM211" s="200"/>
      <c r="BN211" s="200"/>
      <c r="BO211" s="200"/>
      <c r="BP211" s="200"/>
      <c r="BQ211" s="200"/>
      <c r="BR211" s="200"/>
      <c r="BS211" s="200"/>
      <c r="BT211" s="200"/>
      <c r="BU211" s="200"/>
      <c r="BV211" s="200"/>
    </row>
    <row r="212" spans="1:74" s="201" customFormat="1" ht="25.5" x14ac:dyDescent="0.2">
      <c r="A212" s="196" t="s">
        <v>740</v>
      </c>
      <c r="B212" s="197" t="s">
        <v>741</v>
      </c>
      <c r="C212" s="122">
        <f t="shared" si="174"/>
        <v>0</v>
      </c>
      <c r="D212" s="122">
        <f t="shared" si="174"/>
        <v>0</v>
      </c>
      <c r="E212" s="122">
        <f t="shared" si="174"/>
        <v>0</v>
      </c>
      <c r="F212" s="122">
        <f t="shared" si="174"/>
        <v>0</v>
      </c>
      <c r="G212" s="122">
        <f t="shared" si="174"/>
        <v>0</v>
      </c>
      <c r="H212" s="122">
        <f t="shared" si="174"/>
        <v>0</v>
      </c>
      <c r="I212" s="122">
        <f t="shared" si="174"/>
        <v>0</v>
      </c>
      <c r="J212" s="122">
        <f t="shared" si="174"/>
        <v>0</v>
      </c>
      <c r="K212" s="122">
        <f t="shared" si="174"/>
        <v>0</v>
      </c>
      <c r="L212" s="122">
        <f t="shared" si="174"/>
        <v>0</v>
      </c>
      <c r="M212" s="122">
        <f t="shared" si="174"/>
        <v>0</v>
      </c>
      <c r="N212" s="122">
        <f t="shared" si="174"/>
        <v>0</v>
      </c>
      <c r="O212" s="136">
        <f t="shared" si="168"/>
        <v>0</v>
      </c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00"/>
      <c r="AE212" s="200"/>
      <c r="AF212" s="200"/>
      <c r="AG212" s="200"/>
      <c r="AH212" s="200"/>
      <c r="AI212" s="200"/>
      <c r="AJ212" s="200"/>
      <c r="AK212" s="200"/>
      <c r="AL212" s="200"/>
      <c r="AM212" s="200"/>
      <c r="AN212" s="200"/>
      <c r="AO212" s="200"/>
      <c r="AP212" s="200"/>
      <c r="AQ212" s="200"/>
      <c r="AR212" s="200"/>
      <c r="AS212" s="200"/>
      <c r="AT212" s="200"/>
      <c r="AU212" s="200"/>
      <c r="AV212" s="200"/>
      <c r="AW212" s="200"/>
      <c r="AX212" s="200"/>
      <c r="AY212" s="200"/>
      <c r="AZ212" s="200"/>
      <c r="BA212" s="200"/>
      <c r="BB212" s="200"/>
      <c r="BC212" s="200"/>
      <c r="BD212" s="200"/>
      <c r="BE212" s="200"/>
      <c r="BF212" s="200"/>
      <c r="BG212" s="200"/>
      <c r="BH212" s="200"/>
      <c r="BI212" s="200"/>
      <c r="BJ212" s="200"/>
      <c r="BK212" s="200"/>
      <c r="BL212" s="200"/>
      <c r="BM212" s="200"/>
      <c r="BN212" s="200"/>
      <c r="BO212" s="200"/>
      <c r="BP212" s="200"/>
      <c r="BQ212" s="200"/>
      <c r="BR212" s="200"/>
      <c r="BS212" s="200"/>
      <c r="BT212" s="200"/>
      <c r="BU212" s="200"/>
      <c r="BV212" s="200"/>
    </row>
    <row r="213" spans="1:74" s="201" customFormat="1" ht="38.25" x14ac:dyDescent="0.2">
      <c r="A213" s="199" t="s">
        <v>742</v>
      </c>
      <c r="B213" s="134" t="s">
        <v>743</v>
      </c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36">
        <f t="shared" si="168"/>
        <v>0</v>
      </c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00"/>
      <c r="AE213" s="200"/>
      <c r="AF213" s="200"/>
      <c r="AG213" s="200"/>
      <c r="AH213" s="200"/>
      <c r="AI213" s="200"/>
      <c r="AJ213" s="200"/>
      <c r="AK213" s="200"/>
      <c r="AL213" s="200"/>
      <c r="AM213" s="200"/>
      <c r="AN213" s="200"/>
      <c r="AO213" s="200"/>
      <c r="AP213" s="200"/>
      <c r="AQ213" s="200"/>
      <c r="AR213" s="200"/>
      <c r="AS213" s="200"/>
      <c r="AT213" s="200"/>
      <c r="AU213" s="200"/>
      <c r="AV213" s="200"/>
      <c r="AW213" s="200"/>
      <c r="AX213" s="200"/>
      <c r="AY213" s="200"/>
      <c r="AZ213" s="200"/>
      <c r="BA213" s="200"/>
      <c r="BB213" s="200"/>
      <c r="BC213" s="200"/>
      <c r="BD213" s="200"/>
      <c r="BE213" s="200"/>
      <c r="BF213" s="200"/>
      <c r="BG213" s="200"/>
      <c r="BH213" s="200"/>
      <c r="BI213" s="200"/>
      <c r="BJ213" s="200"/>
      <c r="BK213" s="200"/>
      <c r="BL213" s="200"/>
      <c r="BM213" s="200"/>
      <c r="BN213" s="200"/>
      <c r="BO213" s="200"/>
      <c r="BP213" s="200"/>
      <c r="BQ213" s="200"/>
      <c r="BR213" s="200"/>
      <c r="BS213" s="200"/>
      <c r="BT213" s="200"/>
      <c r="BU213" s="200"/>
      <c r="BV213" s="200"/>
    </row>
    <row r="214" spans="1:74" s="201" customFormat="1" x14ac:dyDescent="0.2">
      <c r="A214" s="129" t="s">
        <v>1179</v>
      </c>
      <c r="B214" s="135" t="s">
        <v>1180</v>
      </c>
      <c r="C214" s="122">
        <f>+C215</f>
        <v>0</v>
      </c>
      <c r="D214" s="122">
        <f t="shared" ref="D214:N214" si="175">+D215</f>
        <v>0</v>
      </c>
      <c r="E214" s="122">
        <f t="shared" si="175"/>
        <v>0</v>
      </c>
      <c r="F214" s="122">
        <f t="shared" si="175"/>
        <v>0</v>
      </c>
      <c r="G214" s="122">
        <f t="shared" si="175"/>
        <v>0</v>
      </c>
      <c r="H214" s="122">
        <f t="shared" si="175"/>
        <v>0</v>
      </c>
      <c r="I214" s="122">
        <f t="shared" si="175"/>
        <v>0</v>
      </c>
      <c r="J214" s="122">
        <f t="shared" si="175"/>
        <v>0</v>
      </c>
      <c r="K214" s="122">
        <f t="shared" si="175"/>
        <v>0</v>
      </c>
      <c r="L214" s="122">
        <f t="shared" si="175"/>
        <v>0</v>
      </c>
      <c r="M214" s="122">
        <f t="shared" si="175"/>
        <v>0</v>
      </c>
      <c r="N214" s="122">
        <f t="shared" si="175"/>
        <v>0</v>
      </c>
      <c r="O214" s="136">
        <f t="shared" si="168"/>
        <v>0</v>
      </c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00"/>
      <c r="AE214" s="200"/>
      <c r="AF214" s="200"/>
      <c r="AG214" s="200"/>
      <c r="AH214" s="200"/>
      <c r="AI214" s="200"/>
      <c r="AJ214" s="200"/>
      <c r="AK214" s="200"/>
      <c r="AL214" s="200"/>
      <c r="AM214" s="200"/>
      <c r="AN214" s="200"/>
      <c r="AO214" s="200"/>
      <c r="AP214" s="200"/>
      <c r="AQ214" s="200"/>
      <c r="AR214" s="200"/>
      <c r="AS214" s="200"/>
      <c r="AT214" s="200"/>
      <c r="AU214" s="200"/>
      <c r="AV214" s="200"/>
      <c r="AW214" s="200"/>
      <c r="AX214" s="200"/>
      <c r="AY214" s="200"/>
      <c r="AZ214" s="200"/>
      <c r="BA214" s="200"/>
      <c r="BB214" s="200"/>
      <c r="BC214" s="200"/>
      <c r="BD214" s="200"/>
      <c r="BE214" s="200"/>
      <c r="BF214" s="200"/>
      <c r="BG214" s="200"/>
      <c r="BH214" s="200"/>
      <c r="BI214" s="200"/>
      <c r="BJ214" s="200"/>
      <c r="BK214" s="200"/>
      <c r="BL214" s="200"/>
      <c r="BM214" s="200"/>
      <c r="BN214" s="200"/>
      <c r="BO214" s="200"/>
      <c r="BP214" s="200"/>
      <c r="BQ214" s="200"/>
      <c r="BR214" s="200"/>
      <c r="BS214" s="200"/>
      <c r="BT214" s="200"/>
      <c r="BU214" s="200"/>
      <c r="BV214" s="200"/>
    </row>
    <row r="215" spans="1:74" s="201" customFormat="1" x14ac:dyDescent="0.2">
      <c r="A215" s="129" t="s">
        <v>1181</v>
      </c>
      <c r="B215" s="135" t="s">
        <v>1182</v>
      </c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36">
        <f t="shared" si="168"/>
        <v>0</v>
      </c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200"/>
      <c r="AE215" s="200"/>
      <c r="AF215" s="200"/>
      <c r="AG215" s="200"/>
      <c r="AH215" s="200"/>
      <c r="AI215" s="200"/>
      <c r="AJ215" s="200"/>
      <c r="AK215" s="200"/>
      <c r="AL215" s="200"/>
      <c r="AM215" s="200"/>
      <c r="AN215" s="200"/>
      <c r="AO215" s="200"/>
      <c r="AP215" s="200"/>
      <c r="AQ215" s="200"/>
      <c r="AR215" s="200"/>
      <c r="AS215" s="200"/>
      <c r="AT215" s="200"/>
      <c r="AU215" s="200"/>
      <c r="AV215" s="200"/>
      <c r="AW215" s="200"/>
      <c r="AX215" s="200"/>
      <c r="AY215" s="200"/>
      <c r="AZ215" s="200"/>
      <c r="BA215" s="200"/>
      <c r="BB215" s="200"/>
      <c r="BC215" s="200"/>
      <c r="BD215" s="200"/>
      <c r="BE215" s="200"/>
      <c r="BF215" s="200"/>
      <c r="BG215" s="200"/>
      <c r="BH215" s="200"/>
      <c r="BI215" s="200"/>
      <c r="BJ215" s="200"/>
      <c r="BK215" s="200"/>
      <c r="BL215" s="200"/>
      <c r="BM215" s="200"/>
      <c r="BN215" s="200"/>
      <c r="BO215" s="200"/>
      <c r="BP215" s="200"/>
      <c r="BQ215" s="200"/>
      <c r="BR215" s="200"/>
      <c r="BS215" s="200"/>
      <c r="BT215" s="200"/>
      <c r="BU215" s="200"/>
      <c r="BV215" s="200"/>
    </row>
    <row r="216" spans="1:74" s="201" customFormat="1" x14ac:dyDescent="0.2">
      <c r="A216" s="129" t="s">
        <v>270</v>
      </c>
      <c r="B216" s="135" t="s">
        <v>96</v>
      </c>
      <c r="C216" s="122">
        <f t="shared" ref="C216:N216" si="176">+C217</f>
        <v>0</v>
      </c>
      <c r="D216" s="122">
        <f t="shared" si="176"/>
        <v>0</v>
      </c>
      <c r="E216" s="122">
        <f t="shared" si="176"/>
        <v>0</v>
      </c>
      <c r="F216" s="122">
        <f t="shared" si="176"/>
        <v>0</v>
      </c>
      <c r="G216" s="122">
        <f t="shared" si="176"/>
        <v>0</v>
      </c>
      <c r="H216" s="122">
        <f t="shared" si="176"/>
        <v>0</v>
      </c>
      <c r="I216" s="122">
        <f t="shared" si="176"/>
        <v>0</v>
      </c>
      <c r="J216" s="122">
        <f t="shared" si="176"/>
        <v>0</v>
      </c>
      <c r="K216" s="122">
        <f t="shared" si="176"/>
        <v>0</v>
      </c>
      <c r="L216" s="122">
        <f t="shared" si="176"/>
        <v>0</v>
      </c>
      <c r="M216" s="122">
        <f t="shared" si="176"/>
        <v>0</v>
      </c>
      <c r="N216" s="122">
        <f t="shared" si="176"/>
        <v>0</v>
      </c>
      <c r="O216" s="136">
        <f t="shared" si="168"/>
        <v>0</v>
      </c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200"/>
      <c r="AE216" s="200"/>
      <c r="AF216" s="200"/>
      <c r="AG216" s="200"/>
      <c r="AH216" s="200"/>
      <c r="AI216" s="200"/>
      <c r="AJ216" s="200"/>
      <c r="AK216" s="200"/>
      <c r="AL216" s="200"/>
      <c r="AM216" s="200"/>
      <c r="AN216" s="200"/>
      <c r="AO216" s="200"/>
      <c r="AP216" s="200"/>
      <c r="AQ216" s="200"/>
      <c r="AR216" s="200"/>
      <c r="AS216" s="200"/>
      <c r="AT216" s="200"/>
      <c r="AU216" s="200"/>
      <c r="AV216" s="200"/>
      <c r="AW216" s="200"/>
      <c r="AX216" s="200"/>
      <c r="AY216" s="200"/>
      <c r="AZ216" s="200"/>
      <c r="BA216" s="200"/>
      <c r="BB216" s="200"/>
      <c r="BC216" s="200"/>
      <c r="BD216" s="200"/>
      <c r="BE216" s="200"/>
      <c r="BF216" s="200"/>
      <c r="BG216" s="200"/>
      <c r="BH216" s="200"/>
      <c r="BI216" s="200"/>
      <c r="BJ216" s="200"/>
      <c r="BK216" s="200"/>
      <c r="BL216" s="200"/>
      <c r="BM216" s="200"/>
      <c r="BN216" s="200"/>
      <c r="BO216" s="200"/>
      <c r="BP216" s="200"/>
      <c r="BQ216" s="200"/>
      <c r="BR216" s="200"/>
      <c r="BS216" s="200"/>
      <c r="BT216" s="200"/>
      <c r="BU216" s="200"/>
      <c r="BV216" s="200"/>
    </row>
    <row r="217" spans="1:74" s="131" customFormat="1" x14ac:dyDescent="0.2">
      <c r="A217" s="129" t="s">
        <v>271</v>
      </c>
      <c r="B217" s="135" t="s">
        <v>97</v>
      </c>
      <c r="C217" s="122">
        <f t="shared" ref="C217:N217" si="177">+C218+C226+C229</f>
        <v>0</v>
      </c>
      <c r="D217" s="122">
        <f t="shared" si="177"/>
        <v>0</v>
      </c>
      <c r="E217" s="122">
        <f t="shared" si="177"/>
        <v>0</v>
      </c>
      <c r="F217" s="122">
        <f t="shared" si="177"/>
        <v>0</v>
      </c>
      <c r="G217" s="122">
        <f t="shared" si="177"/>
        <v>0</v>
      </c>
      <c r="H217" s="122">
        <f t="shared" si="177"/>
        <v>0</v>
      </c>
      <c r="I217" s="122">
        <f t="shared" si="177"/>
        <v>0</v>
      </c>
      <c r="J217" s="122">
        <f t="shared" si="177"/>
        <v>0</v>
      </c>
      <c r="K217" s="122">
        <f t="shared" si="177"/>
        <v>0</v>
      </c>
      <c r="L217" s="122">
        <f t="shared" si="177"/>
        <v>0</v>
      </c>
      <c r="M217" s="122">
        <f t="shared" si="177"/>
        <v>0</v>
      </c>
      <c r="N217" s="122">
        <f t="shared" si="177"/>
        <v>0</v>
      </c>
      <c r="O217" s="136">
        <f t="shared" si="168"/>
        <v>0</v>
      </c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</row>
    <row r="218" spans="1:74" s="131" customFormat="1" ht="25.5" x14ac:dyDescent="0.2">
      <c r="A218" s="129" t="s">
        <v>272</v>
      </c>
      <c r="B218" s="135" t="s">
        <v>98</v>
      </c>
      <c r="C218" s="122">
        <f t="shared" ref="C218:N218" si="178">+C219+C223</f>
        <v>0</v>
      </c>
      <c r="D218" s="122">
        <f t="shared" si="178"/>
        <v>0</v>
      </c>
      <c r="E218" s="122">
        <f t="shared" si="178"/>
        <v>0</v>
      </c>
      <c r="F218" s="122">
        <f t="shared" si="178"/>
        <v>0</v>
      </c>
      <c r="G218" s="122">
        <f t="shared" si="178"/>
        <v>0</v>
      </c>
      <c r="H218" s="122">
        <f t="shared" si="178"/>
        <v>0</v>
      </c>
      <c r="I218" s="122">
        <f t="shared" si="178"/>
        <v>0</v>
      </c>
      <c r="J218" s="122">
        <f t="shared" si="178"/>
        <v>0</v>
      </c>
      <c r="K218" s="122">
        <f t="shared" si="178"/>
        <v>0</v>
      </c>
      <c r="L218" s="122">
        <f t="shared" si="178"/>
        <v>0</v>
      </c>
      <c r="M218" s="122">
        <f t="shared" si="178"/>
        <v>0</v>
      </c>
      <c r="N218" s="122">
        <f t="shared" si="178"/>
        <v>0</v>
      </c>
      <c r="O218" s="136">
        <f t="shared" si="168"/>
        <v>0</v>
      </c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</row>
    <row r="219" spans="1:74" s="131" customFormat="1" ht="25.5" x14ac:dyDescent="0.2">
      <c r="A219" s="129" t="s">
        <v>877</v>
      </c>
      <c r="B219" s="135" t="s">
        <v>1632</v>
      </c>
      <c r="C219" s="122">
        <f t="shared" ref="C219:N219" si="179">+C220</f>
        <v>0</v>
      </c>
      <c r="D219" s="122">
        <f t="shared" si="179"/>
        <v>0</v>
      </c>
      <c r="E219" s="122">
        <f t="shared" si="179"/>
        <v>0</v>
      </c>
      <c r="F219" s="122">
        <f t="shared" si="179"/>
        <v>0</v>
      </c>
      <c r="G219" s="122">
        <f t="shared" si="179"/>
        <v>0</v>
      </c>
      <c r="H219" s="122">
        <f t="shared" si="179"/>
        <v>0</v>
      </c>
      <c r="I219" s="122">
        <f t="shared" si="179"/>
        <v>0</v>
      </c>
      <c r="J219" s="122">
        <f t="shared" si="179"/>
        <v>0</v>
      </c>
      <c r="K219" s="122">
        <f t="shared" si="179"/>
        <v>0</v>
      </c>
      <c r="L219" s="122">
        <f t="shared" si="179"/>
        <v>0</v>
      </c>
      <c r="M219" s="122">
        <f t="shared" si="179"/>
        <v>0</v>
      </c>
      <c r="N219" s="122">
        <f t="shared" si="179"/>
        <v>0</v>
      </c>
      <c r="O219" s="136">
        <f t="shared" si="168"/>
        <v>0</v>
      </c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</row>
    <row r="220" spans="1:74" s="131" customFormat="1" x14ac:dyDescent="0.2">
      <c r="A220" s="129" t="s">
        <v>1633</v>
      </c>
      <c r="B220" s="135" t="s">
        <v>744</v>
      </c>
      <c r="C220" s="122">
        <f t="shared" ref="C220:N220" si="180">SUM(C221:C222)</f>
        <v>0</v>
      </c>
      <c r="D220" s="122">
        <f t="shared" si="180"/>
        <v>0</v>
      </c>
      <c r="E220" s="122">
        <f t="shared" si="180"/>
        <v>0</v>
      </c>
      <c r="F220" s="122">
        <f t="shared" si="180"/>
        <v>0</v>
      </c>
      <c r="G220" s="122">
        <f t="shared" si="180"/>
        <v>0</v>
      </c>
      <c r="H220" s="122">
        <f t="shared" si="180"/>
        <v>0</v>
      </c>
      <c r="I220" s="122">
        <f t="shared" si="180"/>
        <v>0</v>
      </c>
      <c r="J220" s="122">
        <f t="shared" si="180"/>
        <v>0</v>
      </c>
      <c r="K220" s="122">
        <f t="shared" si="180"/>
        <v>0</v>
      </c>
      <c r="L220" s="122">
        <f t="shared" si="180"/>
        <v>0</v>
      </c>
      <c r="M220" s="122">
        <f t="shared" si="180"/>
        <v>0</v>
      </c>
      <c r="N220" s="122">
        <f t="shared" si="180"/>
        <v>0</v>
      </c>
      <c r="O220" s="136">
        <f t="shared" si="168"/>
        <v>0</v>
      </c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</row>
    <row r="221" spans="1:74" s="201" customFormat="1" x14ac:dyDescent="0.2">
      <c r="A221" s="211" t="s">
        <v>1634</v>
      </c>
      <c r="B221" s="212" t="s">
        <v>745</v>
      </c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36">
        <f t="shared" si="168"/>
        <v>0</v>
      </c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200"/>
      <c r="AE221" s="200"/>
      <c r="AF221" s="200"/>
      <c r="AG221" s="200"/>
      <c r="AH221" s="200"/>
      <c r="AI221" s="200"/>
      <c r="AJ221" s="200"/>
      <c r="AK221" s="200"/>
      <c r="AL221" s="200"/>
      <c r="AM221" s="200"/>
      <c r="AN221" s="200"/>
      <c r="AO221" s="200"/>
      <c r="AP221" s="200"/>
      <c r="AQ221" s="200"/>
      <c r="AR221" s="200"/>
      <c r="AS221" s="200"/>
      <c r="AT221" s="200"/>
      <c r="AU221" s="200"/>
      <c r="AV221" s="200"/>
      <c r="AW221" s="200"/>
      <c r="AX221" s="200"/>
      <c r="AY221" s="200"/>
      <c r="AZ221" s="200"/>
      <c r="BA221" s="200"/>
      <c r="BB221" s="200"/>
      <c r="BC221" s="200"/>
      <c r="BD221" s="200"/>
      <c r="BE221" s="200"/>
      <c r="BF221" s="200"/>
      <c r="BG221" s="200"/>
      <c r="BH221" s="200"/>
      <c r="BI221" s="200"/>
      <c r="BJ221" s="200"/>
      <c r="BK221" s="200"/>
      <c r="BL221" s="200"/>
      <c r="BM221" s="200"/>
      <c r="BN221" s="200"/>
      <c r="BO221" s="200"/>
      <c r="BP221" s="200"/>
      <c r="BQ221" s="200"/>
      <c r="BR221" s="200"/>
      <c r="BS221" s="200"/>
      <c r="BT221" s="200"/>
      <c r="BU221" s="200"/>
      <c r="BV221" s="200"/>
    </row>
    <row r="222" spans="1:74" s="201" customFormat="1" x14ac:dyDescent="0.2">
      <c r="A222" s="211" t="s">
        <v>1635</v>
      </c>
      <c r="B222" s="212" t="s">
        <v>746</v>
      </c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36">
        <f t="shared" si="168"/>
        <v>0</v>
      </c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200"/>
      <c r="AE222" s="200"/>
      <c r="AF222" s="200"/>
      <c r="AG222" s="200"/>
      <c r="AH222" s="200"/>
      <c r="AI222" s="200"/>
      <c r="AJ222" s="200"/>
      <c r="AK222" s="200"/>
      <c r="AL222" s="200"/>
      <c r="AM222" s="200"/>
      <c r="AN222" s="200"/>
      <c r="AO222" s="200"/>
      <c r="AP222" s="200"/>
      <c r="AQ222" s="200"/>
      <c r="AR222" s="200"/>
      <c r="AS222" s="200"/>
      <c r="AT222" s="200"/>
      <c r="AU222" s="200"/>
      <c r="AV222" s="200"/>
      <c r="AW222" s="200"/>
      <c r="AX222" s="200"/>
      <c r="AY222" s="200"/>
      <c r="AZ222" s="200"/>
      <c r="BA222" s="200"/>
      <c r="BB222" s="200"/>
      <c r="BC222" s="200"/>
      <c r="BD222" s="200"/>
      <c r="BE222" s="200"/>
      <c r="BF222" s="200"/>
      <c r="BG222" s="200"/>
      <c r="BH222" s="200"/>
      <c r="BI222" s="200"/>
      <c r="BJ222" s="200"/>
      <c r="BK222" s="200"/>
      <c r="BL222" s="200"/>
      <c r="BM222" s="200"/>
      <c r="BN222" s="200"/>
      <c r="BO222" s="200"/>
      <c r="BP222" s="200"/>
      <c r="BQ222" s="200"/>
      <c r="BR222" s="200"/>
      <c r="BS222" s="200"/>
      <c r="BT222" s="200"/>
      <c r="BU222" s="200"/>
      <c r="BV222" s="200"/>
    </row>
    <row r="223" spans="1:74" s="131" customFormat="1" ht="25.5" x14ac:dyDescent="0.2">
      <c r="A223" s="129" t="s">
        <v>747</v>
      </c>
      <c r="B223" s="135" t="s">
        <v>748</v>
      </c>
      <c r="C223" s="122">
        <f t="shared" ref="C223:N224" si="181">+C224</f>
        <v>0</v>
      </c>
      <c r="D223" s="122">
        <f t="shared" si="181"/>
        <v>0</v>
      </c>
      <c r="E223" s="122">
        <f t="shared" si="181"/>
        <v>0</v>
      </c>
      <c r="F223" s="122">
        <f t="shared" si="181"/>
        <v>0</v>
      </c>
      <c r="G223" s="122">
        <f t="shared" si="181"/>
        <v>0</v>
      </c>
      <c r="H223" s="122">
        <f t="shared" si="181"/>
        <v>0</v>
      </c>
      <c r="I223" s="122">
        <f t="shared" si="181"/>
        <v>0</v>
      </c>
      <c r="J223" s="122">
        <f t="shared" si="181"/>
        <v>0</v>
      </c>
      <c r="K223" s="122">
        <f t="shared" si="181"/>
        <v>0</v>
      </c>
      <c r="L223" s="122">
        <f t="shared" si="181"/>
        <v>0</v>
      </c>
      <c r="M223" s="122">
        <f t="shared" si="181"/>
        <v>0</v>
      </c>
      <c r="N223" s="122">
        <f t="shared" si="181"/>
        <v>0</v>
      </c>
      <c r="O223" s="136">
        <f t="shared" si="168"/>
        <v>0</v>
      </c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</row>
    <row r="224" spans="1:74" s="131" customFormat="1" ht="25.5" x14ac:dyDescent="0.2">
      <c r="A224" s="129" t="s">
        <v>749</v>
      </c>
      <c r="B224" s="135" t="s">
        <v>748</v>
      </c>
      <c r="C224" s="122">
        <f t="shared" si="181"/>
        <v>0</v>
      </c>
      <c r="D224" s="122">
        <f t="shared" si="181"/>
        <v>0</v>
      </c>
      <c r="E224" s="122">
        <f t="shared" si="181"/>
        <v>0</v>
      </c>
      <c r="F224" s="122">
        <f t="shared" si="181"/>
        <v>0</v>
      </c>
      <c r="G224" s="122">
        <f t="shared" si="181"/>
        <v>0</v>
      </c>
      <c r="H224" s="122">
        <f t="shared" si="181"/>
        <v>0</v>
      </c>
      <c r="I224" s="122">
        <f t="shared" si="181"/>
        <v>0</v>
      </c>
      <c r="J224" s="122">
        <f t="shared" si="181"/>
        <v>0</v>
      </c>
      <c r="K224" s="122">
        <f t="shared" si="181"/>
        <v>0</v>
      </c>
      <c r="L224" s="122">
        <f t="shared" si="181"/>
        <v>0</v>
      </c>
      <c r="M224" s="122">
        <f t="shared" si="181"/>
        <v>0</v>
      </c>
      <c r="N224" s="122">
        <f t="shared" si="181"/>
        <v>0</v>
      </c>
      <c r="O224" s="136">
        <f t="shared" si="168"/>
        <v>0</v>
      </c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</row>
    <row r="225" spans="1:74" s="201" customFormat="1" ht="25.5" x14ac:dyDescent="0.2">
      <c r="A225" s="211" t="s">
        <v>750</v>
      </c>
      <c r="B225" s="212" t="s">
        <v>751</v>
      </c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36">
        <f t="shared" si="168"/>
        <v>0</v>
      </c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200"/>
      <c r="AE225" s="200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/>
      <c r="BB225" s="200"/>
      <c r="BC225" s="200"/>
      <c r="BD225" s="200"/>
      <c r="BE225" s="200"/>
      <c r="BF225" s="200"/>
      <c r="BG225" s="200"/>
      <c r="BH225" s="200"/>
      <c r="BI225" s="200"/>
      <c r="BJ225" s="200"/>
      <c r="BK225" s="200"/>
      <c r="BL225" s="200"/>
      <c r="BM225" s="200"/>
      <c r="BN225" s="200"/>
      <c r="BO225" s="200"/>
      <c r="BP225" s="200"/>
      <c r="BQ225" s="200"/>
      <c r="BR225" s="200"/>
      <c r="BS225" s="200"/>
      <c r="BT225" s="200"/>
      <c r="BU225" s="200"/>
      <c r="BV225" s="200"/>
    </row>
    <row r="226" spans="1:74" s="131" customFormat="1" x14ac:dyDescent="0.2">
      <c r="A226" s="129" t="s">
        <v>752</v>
      </c>
      <c r="B226" s="135" t="s">
        <v>753</v>
      </c>
      <c r="C226" s="122">
        <f t="shared" ref="C226:N226" si="182">SUM(C227:C228)</f>
        <v>0</v>
      </c>
      <c r="D226" s="122">
        <f t="shared" si="182"/>
        <v>0</v>
      </c>
      <c r="E226" s="122">
        <f t="shared" si="182"/>
        <v>0</v>
      </c>
      <c r="F226" s="122">
        <f t="shared" si="182"/>
        <v>0</v>
      </c>
      <c r="G226" s="122">
        <f t="shared" si="182"/>
        <v>0</v>
      </c>
      <c r="H226" s="122">
        <f t="shared" si="182"/>
        <v>0</v>
      </c>
      <c r="I226" s="122">
        <f t="shared" si="182"/>
        <v>0</v>
      </c>
      <c r="J226" s="122">
        <f t="shared" si="182"/>
        <v>0</v>
      </c>
      <c r="K226" s="122">
        <f t="shared" si="182"/>
        <v>0</v>
      </c>
      <c r="L226" s="122">
        <f t="shared" si="182"/>
        <v>0</v>
      </c>
      <c r="M226" s="122">
        <f t="shared" si="182"/>
        <v>0</v>
      </c>
      <c r="N226" s="122">
        <f t="shared" si="182"/>
        <v>0</v>
      </c>
      <c r="O226" s="136">
        <f t="shared" si="168"/>
        <v>0</v>
      </c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</row>
    <row r="227" spans="1:74" s="201" customFormat="1" x14ac:dyDescent="0.2">
      <c r="A227" s="211" t="s">
        <v>754</v>
      </c>
      <c r="B227" s="212" t="s">
        <v>755</v>
      </c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36">
        <f t="shared" si="168"/>
        <v>0</v>
      </c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0"/>
      <c r="AD227" s="200"/>
      <c r="AE227" s="200"/>
      <c r="AF227" s="200"/>
      <c r="AG227" s="200"/>
      <c r="AH227" s="200"/>
      <c r="AI227" s="200"/>
      <c r="AJ227" s="200"/>
      <c r="AK227" s="200"/>
      <c r="AL227" s="200"/>
      <c r="AM227" s="200"/>
      <c r="AN227" s="200"/>
      <c r="AO227" s="200"/>
      <c r="AP227" s="200"/>
      <c r="AQ227" s="200"/>
      <c r="AR227" s="200"/>
      <c r="AS227" s="200"/>
      <c r="AT227" s="200"/>
      <c r="AU227" s="200"/>
      <c r="AV227" s="200"/>
      <c r="AW227" s="200"/>
      <c r="AX227" s="200"/>
      <c r="AY227" s="200"/>
      <c r="AZ227" s="200"/>
      <c r="BA227" s="200"/>
      <c r="BB227" s="200"/>
      <c r="BC227" s="200"/>
      <c r="BD227" s="200"/>
      <c r="BE227" s="200"/>
      <c r="BF227" s="200"/>
      <c r="BG227" s="200"/>
      <c r="BH227" s="200"/>
      <c r="BI227" s="200"/>
      <c r="BJ227" s="200"/>
      <c r="BK227" s="200"/>
      <c r="BL227" s="200"/>
      <c r="BM227" s="200"/>
      <c r="BN227" s="200"/>
      <c r="BO227" s="200"/>
      <c r="BP227" s="200"/>
      <c r="BQ227" s="200"/>
      <c r="BR227" s="200"/>
      <c r="BS227" s="200"/>
      <c r="BT227" s="200"/>
      <c r="BU227" s="200"/>
      <c r="BV227" s="200"/>
    </row>
    <row r="228" spans="1:74" s="131" customFormat="1" x14ac:dyDescent="0.2">
      <c r="A228" s="129" t="s">
        <v>754</v>
      </c>
      <c r="B228" s="135" t="s">
        <v>755</v>
      </c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36">
        <f t="shared" si="168"/>
        <v>0</v>
      </c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</row>
    <row r="229" spans="1:74" s="131" customFormat="1" x14ac:dyDescent="0.2">
      <c r="A229" s="129" t="s">
        <v>756</v>
      </c>
      <c r="B229" s="135" t="s">
        <v>757</v>
      </c>
      <c r="C229" s="122">
        <f>+C230</f>
        <v>0</v>
      </c>
      <c r="D229" s="122">
        <f t="shared" ref="D229:N229" si="183">+D230</f>
        <v>0</v>
      </c>
      <c r="E229" s="122">
        <f t="shared" si="183"/>
        <v>0</v>
      </c>
      <c r="F229" s="122">
        <f t="shared" si="183"/>
        <v>0</v>
      </c>
      <c r="G229" s="122">
        <f t="shared" si="183"/>
        <v>0</v>
      </c>
      <c r="H229" s="122">
        <f t="shared" si="183"/>
        <v>0</v>
      </c>
      <c r="I229" s="122">
        <f t="shared" si="183"/>
        <v>0</v>
      </c>
      <c r="J229" s="122">
        <f t="shared" si="183"/>
        <v>0</v>
      </c>
      <c r="K229" s="122">
        <f t="shared" si="183"/>
        <v>0</v>
      </c>
      <c r="L229" s="122">
        <f t="shared" si="183"/>
        <v>0</v>
      </c>
      <c r="M229" s="122">
        <f t="shared" si="183"/>
        <v>0</v>
      </c>
      <c r="N229" s="122">
        <f t="shared" si="183"/>
        <v>0</v>
      </c>
      <c r="O229" s="136">
        <f t="shared" si="168"/>
        <v>0</v>
      </c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</row>
    <row r="230" spans="1:74" s="131" customFormat="1" x14ac:dyDescent="0.2">
      <c r="A230" s="129" t="s">
        <v>758</v>
      </c>
      <c r="B230" s="135" t="s">
        <v>759</v>
      </c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36">
        <f t="shared" si="168"/>
        <v>0</v>
      </c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</row>
    <row r="231" spans="1:74" s="131" customFormat="1" ht="24.75" customHeight="1" x14ac:dyDescent="0.2">
      <c r="A231" s="129" t="s">
        <v>294</v>
      </c>
      <c r="B231" s="135" t="s">
        <v>99</v>
      </c>
      <c r="C231" s="122">
        <f>+C232+C242</f>
        <v>0</v>
      </c>
      <c r="D231" s="122">
        <f t="shared" ref="D231:N231" si="184">+D232+D242</f>
        <v>0</v>
      </c>
      <c r="E231" s="122">
        <f t="shared" si="184"/>
        <v>0</v>
      </c>
      <c r="F231" s="122">
        <f t="shared" si="184"/>
        <v>0</v>
      </c>
      <c r="G231" s="122">
        <f t="shared" si="184"/>
        <v>0</v>
      </c>
      <c r="H231" s="122">
        <f t="shared" si="184"/>
        <v>0</v>
      </c>
      <c r="I231" s="122">
        <f t="shared" si="184"/>
        <v>0</v>
      </c>
      <c r="J231" s="122">
        <f t="shared" si="184"/>
        <v>0</v>
      </c>
      <c r="K231" s="122">
        <f t="shared" si="184"/>
        <v>0</v>
      </c>
      <c r="L231" s="122">
        <f t="shared" si="184"/>
        <v>0</v>
      </c>
      <c r="M231" s="122">
        <f t="shared" si="184"/>
        <v>0</v>
      </c>
      <c r="N231" s="122">
        <f t="shared" si="184"/>
        <v>0</v>
      </c>
      <c r="O231" s="136">
        <f t="shared" si="168"/>
        <v>0</v>
      </c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</row>
    <row r="232" spans="1:74" s="131" customFormat="1" x14ac:dyDescent="0.2">
      <c r="A232" s="129" t="s">
        <v>356</v>
      </c>
      <c r="B232" s="135" t="s">
        <v>760</v>
      </c>
      <c r="C232" s="122">
        <f>+C233+C240</f>
        <v>0</v>
      </c>
      <c r="D232" s="122">
        <f t="shared" ref="D232:N232" si="185">+D233+D240</f>
        <v>0</v>
      </c>
      <c r="E232" s="122">
        <f t="shared" si="185"/>
        <v>0</v>
      </c>
      <c r="F232" s="122">
        <f t="shared" si="185"/>
        <v>0</v>
      </c>
      <c r="G232" s="122">
        <f t="shared" si="185"/>
        <v>0</v>
      </c>
      <c r="H232" s="122">
        <f t="shared" si="185"/>
        <v>0</v>
      </c>
      <c r="I232" s="122">
        <f t="shared" si="185"/>
        <v>0</v>
      </c>
      <c r="J232" s="122">
        <f t="shared" si="185"/>
        <v>0</v>
      </c>
      <c r="K232" s="122">
        <f t="shared" si="185"/>
        <v>0</v>
      </c>
      <c r="L232" s="122">
        <f t="shared" si="185"/>
        <v>0</v>
      </c>
      <c r="M232" s="122">
        <f t="shared" si="185"/>
        <v>0</v>
      </c>
      <c r="N232" s="122">
        <f t="shared" si="185"/>
        <v>0</v>
      </c>
      <c r="O232" s="136">
        <f t="shared" si="168"/>
        <v>0</v>
      </c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</row>
    <row r="233" spans="1:74" s="131" customFormat="1" x14ac:dyDescent="0.2">
      <c r="A233" s="129" t="s">
        <v>761</v>
      </c>
      <c r="B233" s="135" t="s">
        <v>762</v>
      </c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36">
        <f t="shared" si="168"/>
        <v>0</v>
      </c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</row>
    <row r="234" spans="1:74" s="201" customFormat="1" x14ac:dyDescent="0.2">
      <c r="A234" s="211" t="s">
        <v>763</v>
      </c>
      <c r="B234" s="212" t="s">
        <v>764</v>
      </c>
      <c r="C234" s="123">
        <f>+C233*87.230682%</f>
        <v>0</v>
      </c>
      <c r="D234" s="123">
        <f t="shared" ref="D234:N234" si="186">+D233*87.230682%</f>
        <v>0</v>
      </c>
      <c r="E234" s="123">
        <f t="shared" si="186"/>
        <v>0</v>
      </c>
      <c r="F234" s="123">
        <f t="shared" si="186"/>
        <v>0</v>
      </c>
      <c r="G234" s="123">
        <f t="shared" si="186"/>
        <v>0</v>
      </c>
      <c r="H234" s="123">
        <f t="shared" si="186"/>
        <v>0</v>
      </c>
      <c r="I234" s="123">
        <f t="shared" si="186"/>
        <v>0</v>
      </c>
      <c r="J234" s="123">
        <f t="shared" si="186"/>
        <v>0</v>
      </c>
      <c r="K234" s="123">
        <f t="shared" si="186"/>
        <v>0</v>
      </c>
      <c r="L234" s="123">
        <f t="shared" si="186"/>
        <v>0</v>
      </c>
      <c r="M234" s="123">
        <f t="shared" si="186"/>
        <v>0</v>
      </c>
      <c r="N234" s="123">
        <f t="shared" si="186"/>
        <v>0</v>
      </c>
      <c r="O234" s="136">
        <f t="shared" si="168"/>
        <v>0</v>
      </c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200"/>
      <c r="BD234" s="200"/>
      <c r="BE234" s="200"/>
      <c r="BF234" s="200"/>
      <c r="BG234" s="200"/>
      <c r="BH234" s="200"/>
      <c r="BI234" s="200"/>
      <c r="BJ234" s="200"/>
      <c r="BK234" s="200"/>
      <c r="BL234" s="200"/>
      <c r="BM234" s="200"/>
      <c r="BN234" s="200"/>
      <c r="BO234" s="200"/>
      <c r="BP234" s="200"/>
      <c r="BQ234" s="200"/>
      <c r="BR234" s="200"/>
      <c r="BS234" s="200"/>
      <c r="BT234" s="200"/>
      <c r="BU234" s="200"/>
      <c r="BV234" s="200"/>
    </row>
    <row r="235" spans="1:74" s="201" customFormat="1" x14ac:dyDescent="0.2">
      <c r="A235" s="211" t="s">
        <v>765</v>
      </c>
      <c r="B235" s="212" t="s">
        <v>766</v>
      </c>
      <c r="C235" s="123">
        <f>+C233*0.1%</f>
        <v>0</v>
      </c>
      <c r="D235" s="123">
        <f t="shared" ref="D235:N235" si="187">+D233*0.1%</f>
        <v>0</v>
      </c>
      <c r="E235" s="123">
        <f t="shared" si="187"/>
        <v>0</v>
      </c>
      <c r="F235" s="123">
        <f t="shared" si="187"/>
        <v>0</v>
      </c>
      <c r="G235" s="123">
        <f t="shared" si="187"/>
        <v>0</v>
      </c>
      <c r="H235" s="123">
        <f t="shared" si="187"/>
        <v>0</v>
      </c>
      <c r="I235" s="123">
        <f t="shared" si="187"/>
        <v>0</v>
      </c>
      <c r="J235" s="123">
        <f t="shared" si="187"/>
        <v>0</v>
      </c>
      <c r="K235" s="123">
        <f t="shared" si="187"/>
        <v>0</v>
      </c>
      <c r="L235" s="123">
        <f t="shared" si="187"/>
        <v>0</v>
      </c>
      <c r="M235" s="123">
        <f t="shared" si="187"/>
        <v>0</v>
      </c>
      <c r="N235" s="123">
        <f t="shared" si="187"/>
        <v>0</v>
      </c>
      <c r="O235" s="136">
        <f t="shared" si="168"/>
        <v>0</v>
      </c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200"/>
      <c r="AE235" s="200"/>
      <c r="AF235" s="200"/>
      <c r="AG235" s="200"/>
      <c r="AH235" s="200"/>
      <c r="AI235" s="200"/>
      <c r="AJ235" s="200"/>
      <c r="AK235" s="200"/>
      <c r="AL235" s="200"/>
      <c r="AM235" s="200"/>
      <c r="AN235" s="200"/>
      <c r="AO235" s="200"/>
      <c r="AP235" s="200"/>
      <c r="AQ235" s="200"/>
      <c r="AR235" s="200"/>
      <c r="AS235" s="200"/>
      <c r="AT235" s="200"/>
      <c r="AU235" s="200"/>
      <c r="AV235" s="200"/>
      <c r="AW235" s="200"/>
      <c r="AX235" s="200"/>
      <c r="AY235" s="200"/>
      <c r="AZ235" s="200"/>
      <c r="BA235" s="200"/>
      <c r="BB235" s="200"/>
      <c r="BC235" s="200"/>
      <c r="BD235" s="200"/>
      <c r="BE235" s="200"/>
      <c r="BF235" s="200"/>
      <c r="BG235" s="200"/>
      <c r="BH235" s="200"/>
      <c r="BI235" s="200"/>
      <c r="BJ235" s="200"/>
      <c r="BK235" s="200"/>
      <c r="BL235" s="200"/>
      <c r="BM235" s="200"/>
      <c r="BN235" s="200"/>
      <c r="BO235" s="200"/>
      <c r="BP235" s="200"/>
      <c r="BQ235" s="200"/>
      <c r="BR235" s="200"/>
      <c r="BS235" s="200"/>
      <c r="BT235" s="200"/>
      <c r="BU235" s="200"/>
      <c r="BV235" s="200"/>
    </row>
    <row r="236" spans="1:74" s="201" customFormat="1" x14ac:dyDescent="0.2">
      <c r="A236" s="211" t="s">
        <v>767</v>
      </c>
      <c r="B236" s="212" t="s">
        <v>768</v>
      </c>
      <c r="C236" s="123">
        <f>+C233*9.99%</f>
        <v>0</v>
      </c>
      <c r="D236" s="123">
        <f t="shared" ref="D236:N236" si="188">+D233*9.99%</f>
        <v>0</v>
      </c>
      <c r="E236" s="123">
        <f t="shared" si="188"/>
        <v>0</v>
      </c>
      <c r="F236" s="123">
        <f t="shared" si="188"/>
        <v>0</v>
      </c>
      <c r="G236" s="123">
        <f t="shared" si="188"/>
        <v>0</v>
      </c>
      <c r="H236" s="123">
        <f t="shared" si="188"/>
        <v>0</v>
      </c>
      <c r="I236" s="123">
        <f t="shared" si="188"/>
        <v>0</v>
      </c>
      <c r="J236" s="123">
        <f t="shared" si="188"/>
        <v>0</v>
      </c>
      <c r="K236" s="123">
        <f t="shared" si="188"/>
        <v>0</v>
      </c>
      <c r="L236" s="123">
        <f t="shared" si="188"/>
        <v>0</v>
      </c>
      <c r="M236" s="123">
        <f t="shared" si="188"/>
        <v>0</v>
      </c>
      <c r="N236" s="123">
        <f t="shared" si="188"/>
        <v>0</v>
      </c>
      <c r="O236" s="136">
        <f t="shared" si="168"/>
        <v>0</v>
      </c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200"/>
      <c r="AE236" s="200"/>
      <c r="AF236" s="200"/>
      <c r="AG236" s="200"/>
      <c r="AH236" s="200"/>
      <c r="AI236" s="200"/>
      <c r="AJ236" s="200"/>
      <c r="AK236" s="200"/>
      <c r="AL236" s="200"/>
      <c r="AM236" s="200"/>
      <c r="AN236" s="200"/>
      <c r="AO236" s="200"/>
      <c r="AP236" s="200"/>
      <c r="AQ236" s="200"/>
      <c r="AR236" s="200"/>
      <c r="AS236" s="200"/>
      <c r="AT236" s="200"/>
      <c r="AU236" s="200"/>
      <c r="AV236" s="200"/>
      <c r="AW236" s="200"/>
      <c r="AX236" s="200"/>
      <c r="AY236" s="200"/>
      <c r="AZ236" s="200"/>
      <c r="BA236" s="200"/>
      <c r="BB236" s="200"/>
      <c r="BC236" s="200"/>
      <c r="BD236" s="200"/>
      <c r="BE236" s="200"/>
      <c r="BF236" s="200"/>
      <c r="BG236" s="200"/>
      <c r="BH236" s="200"/>
      <c r="BI236" s="200"/>
      <c r="BJ236" s="200"/>
      <c r="BK236" s="200"/>
      <c r="BL236" s="200"/>
      <c r="BM236" s="200"/>
      <c r="BN236" s="200"/>
      <c r="BO236" s="200"/>
      <c r="BP236" s="200"/>
      <c r="BQ236" s="200"/>
      <c r="BR236" s="200"/>
      <c r="BS236" s="200"/>
      <c r="BT236" s="200"/>
      <c r="BU236" s="200"/>
      <c r="BV236" s="200"/>
    </row>
    <row r="237" spans="1:74" s="201" customFormat="1" ht="38.25" x14ac:dyDescent="0.2">
      <c r="A237" s="211" t="s">
        <v>769</v>
      </c>
      <c r="B237" s="212" t="s">
        <v>1371</v>
      </c>
      <c r="C237" s="123">
        <f>+C233*0%</f>
        <v>0</v>
      </c>
      <c r="D237" s="123">
        <f t="shared" ref="D237:N237" si="189">+D233*0%</f>
        <v>0</v>
      </c>
      <c r="E237" s="123">
        <f t="shared" si="189"/>
        <v>0</v>
      </c>
      <c r="F237" s="123">
        <f t="shared" si="189"/>
        <v>0</v>
      </c>
      <c r="G237" s="123">
        <f t="shared" si="189"/>
        <v>0</v>
      </c>
      <c r="H237" s="123">
        <f t="shared" si="189"/>
        <v>0</v>
      </c>
      <c r="I237" s="123">
        <f t="shared" si="189"/>
        <v>0</v>
      </c>
      <c r="J237" s="123">
        <f t="shared" si="189"/>
        <v>0</v>
      </c>
      <c r="K237" s="123">
        <f t="shared" si="189"/>
        <v>0</v>
      </c>
      <c r="L237" s="123">
        <f t="shared" si="189"/>
        <v>0</v>
      </c>
      <c r="M237" s="123">
        <f t="shared" si="189"/>
        <v>0</v>
      </c>
      <c r="N237" s="123">
        <f t="shared" si="189"/>
        <v>0</v>
      </c>
      <c r="O237" s="136">
        <f t="shared" si="168"/>
        <v>0</v>
      </c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200"/>
      <c r="AE237" s="200"/>
      <c r="AF237" s="200"/>
      <c r="AG237" s="200"/>
      <c r="AH237" s="200"/>
      <c r="AI237" s="200"/>
      <c r="AJ237" s="200"/>
      <c r="AK237" s="200"/>
      <c r="AL237" s="200"/>
      <c r="AM237" s="200"/>
      <c r="AN237" s="200"/>
      <c r="AO237" s="200"/>
      <c r="AP237" s="200"/>
      <c r="AQ237" s="200"/>
      <c r="AR237" s="200"/>
      <c r="AS237" s="200"/>
      <c r="AT237" s="200"/>
      <c r="AU237" s="200"/>
      <c r="AV237" s="200"/>
      <c r="AW237" s="200"/>
      <c r="AX237" s="200"/>
      <c r="AY237" s="200"/>
      <c r="AZ237" s="200"/>
      <c r="BA237" s="200"/>
      <c r="BB237" s="200"/>
      <c r="BC237" s="200"/>
      <c r="BD237" s="200"/>
      <c r="BE237" s="200"/>
      <c r="BF237" s="200"/>
      <c r="BG237" s="200"/>
      <c r="BH237" s="200"/>
      <c r="BI237" s="200"/>
      <c r="BJ237" s="200"/>
      <c r="BK237" s="200"/>
      <c r="BL237" s="200"/>
      <c r="BM237" s="200"/>
      <c r="BN237" s="200"/>
      <c r="BO237" s="200"/>
      <c r="BP237" s="200"/>
      <c r="BQ237" s="200"/>
      <c r="BR237" s="200"/>
      <c r="BS237" s="200"/>
      <c r="BT237" s="200"/>
      <c r="BU237" s="200"/>
      <c r="BV237" s="200"/>
    </row>
    <row r="238" spans="1:74" s="201" customFormat="1" x14ac:dyDescent="0.2">
      <c r="A238" s="211" t="s">
        <v>770</v>
      </c>
      <c r="B238" s="212" t="s">
        <v>771</v>
      </c>
      <c r="C238" s="123">
        <f>+C233*1.7982%</f>
        <v>0</v>
      </c>
      <c r="D238" s="123">
        <f t="shared" ref="D238:N238" si="190">+D233*1.7982%</f>
        <v>0</v>
      </c>
      <c r="E238" s="123">
        <f t="shared" si="190"/>
        <v>0</v>
      </c>
      <c r="F238" s="123">
        <f t="shared" si="190"/>
        <v>0</v>
      </c>
      <c r="G238" s="123">
        <f t="shared" si="190"/>
        <v>0</v>
      </c>
      <c r="H238" s="123">
        <f t="shared" si="190"/>
        <v>0</v>
      </c>
      <c r="I238" s="123">
        <f t="shared" si="190"/>
        <v>0</v>
      </c>
      <c r="J238" s="123">
        <f t="shared" si="190"/>
        <v>0</v>
      </c>
      <c r="K238" s="123">
        <f t="shared" si="190"/>
        <v>0</v>
      </c>
      <c r="L238" s="123">
        <f t="shared" si="190"/>
        <v>0</v>
      </c>
      <c r="M238" s="123">
        <f t="shared" si="190"/>
        <v>0</v>
      </c>
      <c r="N238" s="123">
        <f t="shared" si="190"/>
        <v>0</v>
      </c>
      <c r="O238" s="136">
        <f t="shared" si="168"/>
        <v>0</v>
      </c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200"/>
      <c r="AE238" s="200"/>
      <c r="AF238" s="200"/>
      <c r="AG238" s="200"/>
      <c r="AH238" s="200"/>
      <c r="AI238" s="200"/>
      <c r="AJ238" s="200"/>
      <c r="AK238" s="200"/>
      <c r="AL238" s="200"/>
      <c r="AM238" s="200"/>
      <c r="AN238" s="200"/>
      <c r="AO238" s="200"/>
      <c r="AP238" s="200"/>
      <c r="AQ238" s="200"/>
      <c r="AR238" s="200"/>
      <c r="AS238" s="200"/>
      <c r="AT238" s="200"/>
      <c r="AU238" s="200"/>
      <c r="AV238" s="200"/>
      <c r="AW238" s="200"/>
      <c r="AX238" s="200"/>
      <c r="AY238" s="200"/>
      <c r="AZ238" s="200"/>
      <c r="BA238" s="200"/>
      <c r="BB238" s="200"/>
      <c r="BC238" s="200"/>
      <c r="BD238" s="200"/>
      <c r="BE238" s="200"/>
      <c r="BF238" s="200"/>
      <c r="BG238" s="200"/>
      <c r="BH238" s="200"/>
      <c r="BI238" s="200"/>
      <c r="BJ238" s="200"/>
      <c r="BK238" s="200"/>
      <c r="BL238" s="200"/>
      <c r="BM238" s="200"/>
      <c r="BN238" s="200"/>
      <c r="BO238" s="200"/>
      <c r="BP238" s="200"/>
      <c r="BQ238" s="200"/>
      <c r="BR238" s="200"/>
      <c r="BS238" s="200"/>
      <c r="BT238" s="200"/>
      <c r="BU238" s="200"/>
      <c r="BV238" s="200"/>
    </row>
    <row r="239" spans="1:74" s="201" customFormat="1" ht="38.25" x14ac:dyDescent="0.2">
      <c r="A239" s="211" t="s">
        <v>772</v>
      </c>
      <c r="B239" s="212" t="s">
        <v>773</v>
      </c>
      <c r="C239" s="123">
        <f>+C233*0.881118%</f>
        <v>0</v>
      </c>
      <c r="D239" s="123">
        <f t="shared" ref="D239:N239" si="191">+D233*0.881118%</f>
        <v>0</v>
      </c>
      <c r="E239" s="123">
        <f t="shared" si="191"/>
        <v>0</v>
      </c>
      <c r="F239" s="123">
        <f t="shared" si="191"/>
        <v>0</v>
      </c>
      <c r="G239" s="123">
        <f t="shared" si="191"/>
        <v>0</v>
      </c>
      <c r="H239" s="123">
        <f t="shared" si="191"/>
        <v>0</v>
      </c>
      <c r="I239" s="123">
        <f t="shared" si="191"/>
        <v>0</v>
      </c>
      <c r="J239" s="123">
        <f t="shared" si="191"/>
        <v>0</v>
      </c>
      <c r="K239" s="123">
        <f t="shared" si="191"/>
        <v>0</v>
      </c>
      <c r="L239" s="123">
        <f t="shared" si="191"/>
        <v>0</v>
      </c>
      <c r="M239" s="123">
        <f t="shared" si="191"/>
        <v>0</v>
      </c>
      <c r="N239" s="123">
        <f t="shared" si="191"/>
        <v>0</v>
      </c>
      <c r="O239" s="136">
        <f t="shared" si="168"/>
        <v>0</v>
      </c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  <c r="AA239" s="200"/>
      <c r="AB239" s="200"/>
      <c r="AC239" s="200"/>
      <c r="AD239" s="200"/>
      <c r="AE239" s="200"/>
      <c r="AF239" s="200"/>
      <c r="AG239" s="200"/>
      <c r="AH239" s="200"/>
      <c r="AI239" s="200"/>
      <c r="AJ239" s="200"/>
      <c r="AK239" s="200"/>
      <c r="AL239" s="200"/>
      <c r="AM239" s="200"/>
      <c r="AN239" s="200"/>
      <c r="AO239" s="200"/>
      <c r="AP239" s="200"/>
      <c r="AQ239" s="200"/>
      <c r="AR239" s="200"/>
      <c r="AS239" s="200"/>
      <c r="AT239" s="200"/>
      <c r="AU239" s="200"/>
      <c r="AV239" s="200"/>
      <c r="AW239" s="200"/>
      <c r="AX239" s="200"/>
      <c r="AY239" s="200"/>
      <c r="AZ239" s="200"/>
      <c r="BA239" s="200"/>
      <c r="BB239" s="200"/>
      <c r="BC239" s="200"/>
      <c r="BD239" s="200"/>
      <c r="BE239" s="200"/>
      <c r="BF239" s="200"/>
      <c r="BG239" s="200"/>
      <c r="BH239" s="200"/>
      <c r="BI239" s="200"/>
      <c r="BJ239" s="200"/>
      <c r="BK239" s="200"/>
      <c r="BL239" s="200"/>
      <c r="BM239" s="200"/>
      <c r="BN239" s="200"/>
      <c r="BO239" s="200"/>
      <c r="BP239" s="200"/>
      <c r="BQ239" s="200"/>
      <c r="BR239" s="200"/>
      <c r="BS239" s="200"/>
      <c r="BT239" s="200"/>
      <c r="BU239" s="200"/>
      <c r="BV239" s="200"/>
    </row>
    <row r="240" spans="1:74" s="131" customFormat="1" x14ac:dyDescent="0.2">
      <c r="A240" s="129" t="s">
        <v>774</v>
      </c>
      <c r="B240" s="135" t="s">
        <v>775</v>
      </c>
      <c r="C240" s="122">
        <f>+C241</f>
        <v>0</v>
      </c>
      <c r="D240" s="122">
        <f t="shared" ref="D240:N240" si="192">+D241</f>
        <v>0</v>
      </c>
      <c r="E240" s="122">
        <f t="shared" si="192"/>
        <v>0</v>
      </c>
      <c r="F240" s="122">
        <f t="shared" si="192"/>
        <v>0</v>
      </c>
      <c r="G240" s="122">
        <f t="shared" si="192"/>
        <v>0</v>
      </c>
      <c r="H240" s="122">
        <f t="shared" si="192"/>
        <v>0</v>
      </c>
      <c r="I240" s="122">
        <f t="shared" si="192"/>
        <v>0</v>
      </c>
      <c r="J240" s="122">
        <f t="shared" si="192"/>
        <v>0</v>
      </c>
      <c r="K240" s="122">
        <f t="shared" si="192"/>
        <v>0</v>
      </c>
      <c r="L240" s="122">
        <f t="shared" si="192"/>
        <v>0</v>
      </c>
      <c r="M240" s="122">
        <f t="shared" si="192"/>
        <v>0</v>
      </c>
      <c r="N240" s="122">
        <f t="shared" si="192"/>
        <v>0</v>
      </c>
      <c r="O240" s="136">
        <f t="shared" si="168"/>
        <v>0</v>
      </c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</row>
    <row r="241" spans="1:74" s="201" customFormat="1" x14ac:dyDescent="0.2">
      <c r="A241" s="211" t="s">
        <v>776</v>
      </c>
      <c r="B241" s="212" t="s">
        <v>777</v>
      </c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36">
        <f t="shared" si="168"/>
        <v>0</v>
      </c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0"/>
      <c r="AC241" s="200"/>
      <c r="AD241" s="200"/>
      <c r="AE241" s="200"/>
      <c r="AF241" s="200"/>
      <c r="AG241" s="200"/>
      <c r="AH241" s="200"/>
      <c r="AI241" s="200"/>
      <c r="AJ241" s="200"/>
      <c r="AK241" s="200"/>
      <c r="AL241" s="200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200"/>
      <c r="BB241" s="200"/>
      <c r="BC241" s="200"/>
      <c r="BD241" s="200"/>
      <c r="BE241" s="200"/>
      <c r="BF241" s="200"/>
      <c r="BG241" s="200"/>
      <c r="BH241" s="200"/>
      <c r="BI241" s="200"/>
      <c r="BJ241" s="200"/>
      <c r="BK241" s="200"/>
      <c r="BL241" s="200"/>
      <c r="BM241" s="200"/>
      <c r="BN241" s="200"/>
      <c r="BO241" s="200"/>
      <c r="BP241" s="200"/>
      <c r="BQ241" s="200"/>
      <c r="BR241" s="200"/>
      <c r="BS241" s="200"/>
      <c r="BT241" s="200"/>
      <c r="BU241" s="200"/>
      <c r="BV241" s="200"/>
    </row>
    <row r="242" spans="1:74" s="131" customFormat="1" ht="38.25" x14ac:dyDescent="0.2">
      <c r="A242" s="129" t="s">
        <v>1388</v>
      </c>
      <c r="B242" s="135" t="s">
        <v>1389</v>
      </c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36">
        <f t="shared" si="168"/>
        <v>0</v>
      </c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</row>
    <row r="243" spans="1:74" s="131" customFormat="1" x14ac:dyDescent="0.2">
      <c r="A243" s="129" t="s">
        <v>1390</v>
      </c>
      <c r="B243" s="135" t="s">
        <v>1391</v>
      </c>
      <c r="C243" s="122">
        <f t="shared" ref="C243:N244" si="193">+C244</f>
        <v>0</v>
      </c>
      <c r="D243" s="122">
        <f t="shared" si="193"/>
        <v>0</v>
      </c>
      <c r="E243" s="122">
        <f t="shared" si="193"/>
        <v>0</v>
      </c>
      <c r="F243" s="122">
        <f t="shared" si="193"/>
        <v>0</v>
      </c>
      <c r="G243" s="122">
        <f t="shared" si="193"/>
        <v>0</v>
      </c>
      <c r="H243" s="122">
        <f t="shared" si="193"/>
        <v>0</v>
      </c>
      <c r="I243" s="122">
        <f t="shared" si="193"/>
        <v>0</v>
      </c>
      <c r="J243" s="122">
        <f t="shared" si="193"/>
        <v>0</v>
      </c>
      <c r="K243" s="122">
        <f t="shared" si="193"/>
        <v>0</v>
      </c>
      <c r="L243" s="122">
        <f t="shared" si="193"/>
        <v>0</v>
      </c>
      <c r="M243" s="122">
        <f t="shared" si="193"/>
        <v>0</v>
      </c>
      <c r="N243" s="122">
        <f t="shared" si="193"/>
        <v>0</v>
      </c>
      <c r="O243" s="136">
        <f t="shared" si="168"/>
        <v>0</v>
      </c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</row>
    <row r="244" spans="1:74" s="201" customFormat="1" x14ac:dyDescent="0.2">
      <c r="A244" s="211" t="s">
        <v>1392</v>
      </c>
      <c r="B244" s="212" t="s">
        <v>1393</v>
      </c>
      <c r="C244" s="84">
        <f t="shared" si="193"/>
        <v>0</v>
      </c>
      <c r="D244" s="84">
        <f t="shared" si="193"/>
        <v>0</v>
      </c>
      <c r="E244" s="84">
        <f t="shared" si="193"/>
        <v>0</v>
      </c>
      <c r="F244" s="84">
        <f t="shared" si="193"/>
        <v>0</v>
      </c>
      <c r="G244" s="84">
        <f t="shared" si="193"/>
        <v>0</v>
      </c>
      <c r="H244" s="84">
        <f t="shared" si="193"/>
        <v>0</v>
      </c>
      <c r="I244" s="84">
        <f t="shared" si="193"/>
        <v>0</v>
      </c>
      <c r="J244" s="84">
        <f t="shared" si="193"/>
        <v>0</v>
      </c>
      <c r="K244" s="84">
        <f t="shared" si="193"/>
        <v>0</v>
      </c>
      <c r="L244" s="84">
        <f t="shared" si="193"/>
        <v>0</v>
      </c>
      <c r="M244" s="84">
        <f t="shared" si="193"/>
        <v>0</v>
      </c>
      <c r="N244" s="84">
        <f t="shared" si="193"/>
        <v>0</v>
      </c>
      <c r="O244" s="136">
        <f t="shared" si="168"/>
        <v>0</v>
      </c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  <c r="AA244" s="200"/>
      <c r="AB244" s="200"/>
      <c r="AC244" s="200"/>
      <c r="AD244" s="200"/>
      <c r="AE244" s="200"/>
      <c r="AF244" s="200"/>
      <c r="AG244" s="200"/>
      <c r="AH244" s="200"/>
      <c r="AI244" s="200"/>
      <c r="AJ244" s="200"/>
      <c r="AK244" s="200"/>
      <c r="AL244" s="200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200"/>
      <c r="BB244" s="200"/>
      <c r="BC244" s="200"/>
      <c r="BD244" s="200"/>
      <c r="BE244" s="200"/>
      <c r="BF244" s="200"/>
      <c r="BG244" s="200"/>
      <c r="BH244" s="200"/>
      <c r="BI244" s="200"/>
      <c r="BJ244" s="200"/>
      <c r="BK244" s="200"/>
      <c r="BL244" s="200"/>
      <c r="BM244" s="200"/>
      <c r="BN244" s="200"/>
      <c r="BO244" s="200"/>
      <c r="BP244" s="200"/>
      <c r="BQ244" s="200"/>
      <c r="BR244" s="200"/>
      <c r="BS244" s="200"/>
      <c r="BT244" s="200"/>
      <c r="BU244" s="200"/>
      <c r="BV244" s="200"/>
    </row>
    <row r="245" spans="1:74" s="201" customFormat="1" ht="38.25" x14ac:dyDescent="0.2">
      <c r="A245" s="211" t="s">
        <v>1394</v>
      </c>
      <c r="B245" s="212" t="s">
        <v>1395</v>
      </c>
      <c r="C245" s="123">
        <f>+C242*23.33%/2</f>
        <v>0</v>
      </c>
      <c r="D245" s="123">
        <f t="shared" ref="D245:N245" si="194">+D242*23.33%/2</f>
        <v>0</v>
      </c>
      <c r="E245" s="123">
        <f t="shared" si="194"/>
        <v>0</v>
      </c>
      <c r="F245" s="123">
        <f t="shared" si="194"/>
        <v>0</v>
      </c>
      <c r="G245" s="123">
        <f t="shared" si="194"/>
        <v>0</v>
      </c>
      <c r="H245" s="123">
        <f t="shared" si="194"/>
        <v>0</v>
      </c>
      <c r="I245" s="123">
        <f t="shared" si="194"/>
        <v>0</v>
      </c>
      <c r="J245" s="123">
        <f t="shared" si="194"/>
        <v>0</v>
      </c>
      <c r="K245" s="123">
        <f t="shared" si="194"/>
        <v>0</v>
      </c>
      <c r="L245" s="123">
        <f t="shared" si="194"/>
        <v>0</v>
      </c>
      <c r="M245" s="123">
        <f t="shared" si="194"/>
        <v>0</v>
      </c>
      <c r="N245" s="123">
        <f t="shared" si="194"/>
        <v>0</v>
      </c>
      <c r="O245" s="136">
        <f t="shared" si="168"/>
        <v>0</v>
      </c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0"/>
      <c r="AE245" s="200"/>
      <c r="AF245" s="200"/>
      <c r="AG245" s="200"/>
      <c r="AH245" s="200"/>
      <c r="AI245" s="200"/>
      <c r="AJ245" s="200"/>
      <c r="AK245" s="200"/>
      <c r="AL245" s="200"/>
      <c r="AM245" s="200"/>
      <c r="AN245" s="200"/>
      <c r="AO245" s="200"/>
      <c r="AP245" s="200"/>
      <c r="AQ245" s="200"/>
      <c r="AR245" s="200"/>
      <c r="AS245" s="200"/>
      <c r="AT245" s="200"/>
      <c r="AU245" s="200"/>
      <c r="AV245" s="200"/>
      <c r="AW245" s="200"/>
      <c r="AX245" s="200"/>
      <c r="AY245" s="200"/>
      <c r="AZ245" s="200"/>
      <c r="BA245" s="200"/>
      <c r="BB245" s="200"/>
      <c r="BC245" s="200"/>
      <c r="BD245" s="200"/>
      <c r="BE245" s="200"/>
      <c r="BF245" s="200"/>
      <c r="BG245" s="200"/>
      <c r="BH245" s="200"/>
      <c r="BI245" s="200"/>
      <c r="BJ245" s="200"/>
      <c r="BK245" s="200"/>
      <c r="BL245" s="200"/>
      <c r="BM245" s="200"/>
      <c r="BN245" s="200"/>
      <c r="BO245" s="200"/>
      <c r="BP245" s="200"/>
      <c r="BQ245" s="200"/>
      <c r="BR245" s="200"/>
      <c r="BS245" s="200"/>
      <c r="BT245" s="200"/>
      <c r="BU245" s="200"/>
      <c r="BV245" s="200"/>
    </row>
    <row r="246" spans="1:74" s="131" customFormat="1" x14ac:dyDescent="0.2">
      <c r="A246" s="129" t="s">
        <v>1396</v>
      </c>
      <c r="B246" s="135" t="s">
        <v>1397</v>
      </c>
      <c r="C246" s="122">
        <f>+C247</f>
        <v>0</v>
      </c>
      <c r="D246" s="122">
        <f t="shared" ref="D246:N246" si="195">+D247</f>
        <v>0</v>
      </c>
      <c r="E246" s="122">
        <f t="shared" si="195"/>
        <v>0</v>
      </c>
      <c r="F246" s="122">
        <f t="shared" si="195"/>
        <v>0</v>
      </c>
      <c r="G246" s="122">
        <f t="shared" si="195"/>
        <v>0</v>
      </c>
      <c r="H246" s="122">
        <f t="shared" si="195"/>
        <v>0</v>
      </c>
      <c r="I246" s="122">
        <f t="shared" si="195"/>
        <v>0</v>
      </c>
      <c r="J246" s="122">
        <f t="shared" si="195"/>
        <v>0</v>
      </c>
      <c r="K246" s="122">
        <f t="shared" si="195"/>
        <v>0</v>
      </c>
      <c r="L246" s="122">
        <f t="shared" si="195"/>
        <v>0</v>
      </c>
      <c r="M246" s="122">
        <f t="shared" si="195"/>
        <v>0</v>
      </c>
      <c r="N246" s="122">
        <f t="shared" si="195"/>
        <v>0</v>
      </c>
      <c r="O246" s="136">
        <f t="shared" si="168"/>
        <v>0</v>
      </c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</row>
    <row r="247" spans="1:74" s="201" customFormat="1" ht="38.25" x14ac:dyDescent="0.2">
      <c r="A247" s="150" t="s">
        <v>1398</v>
      </c>
      <c r="B247" s="213" t="s">
        <v>1399</v>
      </c>
      <c r="C247" s="123">
        <f>+C242*23.33%/2</f>
        <v>0</v>
      </c>
      <c r="D247" s="123">
        <f t="shared" ref="D247:N247" si="196">+D242*23.33%/2</f>
        <v>0</v>
      </c>
      <c r="E247" s="123">
        <f t="shared" si="196"/>
        <v>0</v>
      </c>
      <c r="F247" s="123">
        <f t="shared" si="196"/>
        <v>0</v>
      </c>
      <c r="G247" s="123">
        <f t="shared" si="196"/>
        <v>0</v>
      </c>
      <c r="H247" s="123">
        <f t="shared" si="196"/>
        <v>0</v>
      </c>
      <c r="I247" s="123">
        <f t="shared" si="196"/>
        <v>0</v>
      </c>
      <c r="J247" s="123">
        <f t="shared" si="196"/>
        <v>0</v>
      </c>
      <c r="K247" s="123">
        <f t="shared" si="196"/>
        <v>0</v>
      </c>
      <c r="L247" s="123">
        <f t="shared" si="196"/>
        <v>0</v>
      </c>
      <c r="M247" s="123">
        <f t="shared" si="196"/>
        <v>0</v>
      </c>
      <c r="N247" s="123">
        <f t="shared" si="196"/>
        <v>0</v>
      </c>
      <c r="O247" s="136">
        <f t="shared" si="168"/>
        <v>0</v>
      </c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  <c r="AA247" s="200"/>
      <c r="AB247" s="200"/>
      <c r="AC247" s="200"/>
      <c r="AD247" s="200"/>
      <c r="AE247" s="200"/>
      <c r="AF247" s="200"/>
      <c r="AG247" s="200"/>
      <c r="AH247" s="200"/>
      <c r="AI247" s="200"/>
      <c r="AJ247" s="200"/>
      <c r="AK247" s="200"/>
      <c r="AL247" s="200"/>
      <c r="AM247" s="200"/>
      <c r="AN247" s="200"/>
      <c r="AO247" s="200"/>
      <c r="AP247" s="200"/>
      <c r="AQ247" s="200"/>
      <c r="AR247" s="200"/>
      <c r="AS247" s="200"/>
      <c r="AT247" s="200"/>
      <c r="AU247" s="200"/>
      <c r="AV247" s="200"/>
      <c r="AW247" s="200"/>
      <c r="AX247" s="200"/>
      <c r="AY247" s="200"/>
      <c r="AZ247" s="200"/>
      <c r="BA247" s="200"/>
      <c r="BB247" s="200"/>
      <c r="BC247" s="200"/>
      <c r="BD247" s="200"/>
      <c r="BE247" s="200"/>
      <c r="BF247" s="200"/>
      <c r="BG247" s="200"/>
      <c r="BH247" s="200"/>
      <c r="BI247" s="200"/>
      <c r="BJ247" s="200"/>
      <c r="BK247" s="200"/>
      <c r="BL247" s="200"/>
      <c r="BM247" s="200"/>
      <c r="BN247" s="200"/>
      <c r="BO247" s="200"/>
      <c r="BP247" s="200"/>
      <c r="BQ247" s="200"/>
      <c r="BR247" s="200"/>
      <c r="BS247" s="200"/>
      <c r="BT247" s="200"/>
      <c r="BU247" s="200"/>
      <c r="BV247" s="200"/>
    </row>
    <row r="248" spans="1:74" s="131" customFormat="1" x14ac:dyDescent="0.2">
      <c r="A248" s="228" t="s">
        <v>1372</v>
      </c>
      <c r="B248" s="128" t="s">
        <v>1373</v>
      </c>
      <c r="C248" s="122">
        <f>SUM(C249:C255)</f>
        <v>0</v>
      </c>
      <c r="D248" s="122">
        <f t="shared" ref="D248:N248" si="197">SUM(D249:D255)</f>
        <v>0</v>
      </c>
      <c r="E248" s="122">
        <f t="shared" si="197"/>
        <v>0</v>
      </c>
      <c r="F248" s="122">
        <f t="shared" si="197"/>
        <v>0</v>
      </c>
      <c r="G248" s="122">
        <f t="shared" si="197"/>
        <v>0</v>
      </c>
      <c r="H248" s="122">
        <f t="shared" si="197"/>
        <v>0</v>
      </c>
      <c r="I248" s="122">
        <f t="shared" si="197"/>
        <v>0</v>
      </c>
      <c r="J248" s="122">
        <f t="shared" si="197"/>
        <v>0</v>
      </c>
      <c r="K248" s="122">
        <f t="shared" si="197"/>
        <v>0</v>
      </c>
      <c r="L248" s="122">
        <f t="shared" si="197"/>
        <v>0</v>
      </c>
      <c r="M248" s="122">
        <f t="shared" si="197"/>
        <v>0</v>
      </c>
      <c r="N248" s="122">
        <f t="shared" si="197"/>
        <v>0</v>
      </c>
      <c r="O248" s="136">
        <f t="shared" si="168"/>
        <v>0</v>
      </c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</row>
    <row r="249" spans="1:74" s="201" customFormat="1" ht="25.5" x14ac:dyDescent="0.2">
      <c r="A249" s="211" t="s">
        <v>1374</v>
      </c>
      <c r="B249" s="212" t="s">
        <v>1375</v>
      </c>
      <c r="C249" s="123">
        <f>+C242*60.7461638894%</f>
        <v>0</v>
      </c>
      <c r="D249" s="123">
        <f t="shared" ref="D249:N249" si="198">+D242*60.7461638894%</f>
        <v>0</v>
      </c>
      <c r="E249" s="123">
        <f t="shared" si="198"/>
        <v>0</v>
      </c>
      <c r="F249" s="123">
        <f t="shared" si="198"/>
        <v>0</v>
      </c>
      <c r="G249" s="123">
        <f t="shared" si="198"/>
        <v>0</v>
      </c>
      <c r="H249" s="123">
        <f t="shared" si="198"/>
        <v>0</v>
      </c>
      <c r="I249" s="123">
        <f t="shared" si="198"/>
        <v>0</v>
      </c>
      <c r="J249" s="123">
        <f t="shared" si="198"/>
        <v>0</v>
      </c>
      <c r="K249" s="123">
        <f t="shared" si="198"/>
        <v>0</v>
      </c>
      <c r="L249" s="123">
        <f t="shared" si="198"/>
        <v>0</v>
      </c>
      <c r="M249" s="123">
        <f t="shared" si="198"/>
        <v>0</v>
      </c>
      <c r="N249" s="123">
        <f t="shared" si="198"/>
        <v>0</v>
      </c>
      <c r="O249" s="136">
        <f t="shared" si="168"/>
        <v>0</v>
      </c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  <c r="AA249" s="200"/>
      <c r="AB249" s="200"/>
      <c r="AC249" s="200"/>
      <c r="AD249" s="200"/>
      <c r="AE249" s="200"/>
      <c r="AF249" s="200"/>
      <c r="AG249" s="200"/>
      <c r="AH249" s="200"/>
      <c r="AI249" s="200"/>
      <c r="AJ249" s="200"/>
      <c r="AK249" s="200"/>
      <c r="AL249" s="200"/>
      <c r="AM249" s="200"/>
      <c r="AN249" s="200"/>
      <c r="AO249" s="200"/>
      <c r="AP249" s="200"/>
      <c r="AQ249" s="200"/>
      <c r="AR249" s="200"/>
      <c r="AS249" s="200"/>
      <c r="AT249" s="200"/>
      <c r="AU249" s="200"/>
      <c r="AV249" s="200"/>
      <c r="AW249" s="200"/>
      <c r="AX249" s="200"/>
      <c r="AY249" s="200"/>
      <c r="AZ249" s="200"/>
      <c r="BA249" s="200"/>
      <c r="BB249" s="200"/>
      <c r="BC249" s="200"/>
      <c r="BD249" s="200"/>
      <c r="BE249" s="200"/>
      <c r="BF249" s="200"/>
      <c r="BG249" s="200"/>
      <c r="BH249" s="200"/>
      <c r="BI249" s="200"/>
      <c r="BJ249" s="200"/>
      <c r="BK249" s="200"/>
      <c r="BL249" s="200"/>
      <c r="BM249" s="200"/>
      <c r="BN249" s="200"/>
      <c r="BO249" s="200"/>
      <c r="BP249" s="200"/>
      <c r="BQ249" s="200"/>
      <c r="BR249" s="200"/>
      <c r="BS249" s="200"/>
      <c r="BT249" s="200"/>
      <c r="BU249" s="200"/>
      <c r="BV249" s="200"/>
    </row>
    <row r="250" spans="1:74" s="201" customFormat="1" ht="25.5" x14ac:dyDescent="0.2">
      <c r="A250" s="211" t="s">
        <v>1376</v>
      </c>
      <c r="B250" s="212" t="s">
        <v>1377</v>
      </c>
      <c r="C250" s="123">
        <f>+C242*0.07667%</f>
        <v>0</v>
      </c>
      <c r="D250" s="123">
        <f t="shared" ref="D250:N250" si="199">+D242*0.07667%</f>
        <v>0</v>
      </c>
      <c r="E250" s="123">
        <f t="shared" si="199"/>
        <v>0</v>
      </c>
      <c r="F250" s="123">
        <f t="shared" si="199"/>
        <v>0</v>
      </c>
      <c r="G250" s="123">
        <f t="shared" si="199"/>
        <v>0</v>
      </c>
      <c r="H250" s="123">
        <f t="shared" si="199"/>
        <v>0</v>
      </c>
      <c r="I250" s="123">
        <f t="shared" si="199"/>
        <v>0</v>
      </c>
      <c r="J250" s="123">
        <f t="shared" si="199"/>
        <v>0</v>
      </c>
      <c r="K250" s="123">
        <f t="shared" si="199"/>
        <v>0</v>
      </c>
      <c r="L250" s="123">
        <f t="shared" si="199"/>
        <v>0</v>
      </c>
      <c r="M250" s="123">
        <f t="shared" si="199"/>
        <v>0</v>
      </c>
      <c r="N250" s="123">
        <f t="shared" si="199"/>
        <v>0</v>
      </c>
      <c r="O250" s="136">
        <f t="shared" si="168"/>
        <v>0</v>
      </c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  <c r="AA250" s="200"/>
      <c r="AB250" s="200"/>
      <c r="AC250" s="200"/>
      <c r="AD250" s="200"/>
      <c r="AE250" s="200"/>
      <c r="AF250" s="200"/>
      <c r="AG250" s="200"/>
      <c r="AH250" s="200"/>
      <c r="AI250" s="200"/>
      <c r="AJ250" s="200"/>
      <c r="AK250" s="200"/>
      <c r="AL250" s="200"/>
      <c r="AM250" s="200"/>
      <c r="AN250" s="200"/>
      <c r="AO250" s="200"/>
      <c r="AP250" s="200"/>
      <c r="AQ250" s="200"/>
      <c r="AR250" s="200"/>
      <c r="AS250" s="200"/>
      <c r="AT250" s="200"/>
      <c r="AU250" s="200"/>
      <c r="AV250" s="200"/>
      <c r="AW250" s="200"/>
      <c r="AX250" s="200"/>
      <c r="AY250" s="200"/>
      <c r="AZ250" s="200"/>
      <c r="BA250" s="200"/>
      <c r="BB250" s="200"/>
      <c r="BC250" s="200"/>
      <c r="BD250" s="200"/>
      <c r="BE250" s="200"/>
      <c r="BF250" s="200"/>
      <c r="BG250" s="200"/>
      <c r="BH250" s="200"/>
      <c r="BI250" s="200"/>
      <c r="BJ250" s="200"/>
      <c r="BK250" s="200"/>
      <c r="BL250" s="200"/>
      <c r="BM250" s="200"/>
      <c r="BN250" s="200"/>
      <c r="BO250" s="200"/>
      <c r="BP250" s="200"/>
      <c r="BQ250" s="200"/>
      <c r="BR250" s="200"/>
      <c r="BS250" s="200"/>
      <c r="BT250" s="200"/>
      <c r="BU250" s="200"/>
      <c r="BV250" s="200"/>
    </row>
    <row r="251" spans="1:74" s="201" customFormat="1" ht="25.5" x14ac:dyDescent="0.2">
      <c r="A251" s="211" t="s">
        <v>1378</v>
      </c>
      <c r="B251" s="212" t="s">
        <v>1379</v>
      </c>
      <c r="C251" s="123">
        <f>+C242*7.659333%</f>
        <v>0</v>
      </c>
      <c r="D251" s="123">
        <f t="shared" ref="D251:N251" si="200">+D242*7.659333%</f>
        <v>0</v>
      </c>
      <c r="E251" s="123">
        <f t="shared" si="200"/>
        <v>0</v>
      </c>
      <c r="F251" s="123">
        <f t="shared" si="200"/>
        <v>0</v>
      </c>
      <c r="G251" s="123">
        <f t="shared" si="200"/>
        <v>0</v>
      </c>
      <c r="H251" s="123">
        <f t="shared" si="200"/>
        <v>0</v>
      </c>
      <c r="I251" s="123">
        <f t="shared" si="200"/>
        <v>0</v>
      </c>
      <c r="J251" s="123">
        <f t="shared" si="200"/>
        <v>0</v>
      </c>
      <c r="K251" s="123">
        <f t="shared" si="200"/>
        <v>0</v>
      </c>
      <c r="L251" s="123">
        <f t="shared" si="200"/>
        <v>0</v>
      </c>
      <c r="M251" s="123">
        <f t="shared" si="200"/>
        <v>0</v>
      </c>
      <c r="N251" s="123">
        <f t="shared" si="200"/>
        <v>0</v>
      </c>
      <c r="O251" s="136">
        <f t="shared" si="168"/>
        <v>0</v>
      </c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  <c r="AA251" s="200"/>
      <c r="AB251" s="200"/>
      <c r="AC251" s="200"/>
      <c r="AD251" s="200"/>
      <c r="AE251" s="200"/>
      <c r="AF251" s="200"/>
      <c r="AG251" s="200"/>
      <c r="AH251" s="200"/>
      <c r="AI251" s="200"/>
      <c r="AJ251" s="200"/>
      <c r="AK251" s="200"/>
      <c r="AL251" s="200"/>
      <c r="AM251" s="200"/>
      <c r="AN251" s="200"/>
      <c r="AO251" s="200"/>
      <c r="AP251" s="200"/>
      <c r="AQ251" s="200"/>
      <c r="AR251" s="200"/>
      <c r="AS251" s="200"/>
      <c r="AT251" s="200"/>
      <c r="AU251" s="200"/>
      <c r="AV251" s="200"/>
      <c r="AW251" s="200"/>
      <c r="AX251" s="200"/>
      <c r="AY251" s="200"/>
      <c r="AZ251" s="200"/>
      <c r="BA251" s="200"/>
      <c r="BB251" s="200"/>
      <c r="BC251" s="200"/>
      <c r="BD251" s="200"/>
      <c r="BE251" s="200"/>
      <c r="BF251" s="200"/>
      <c r="BG251" s="200"/>
      <c r="BH251" s="200"/>
      <c r="BI251" s="200"/>
      <c r="BJ251" s="200"/>
      <c r="BK251" s="200"/>
      <c r="BL251" s="200"/>
      <c r="BM251" s="200"/>
      <c r="BN251" s="200"/>
      <c r="BO251" s="200"/>
      <c r="BP251" s="200"/>
      <c r="BQ251" s="200"/>
      <c r="BR251" s="200"/>
      <c r="BS251" s="200"/>
      <c r="BT251" s="200"/>
      <c r="BU251" s="200"/>
      <c r="BV251" s="200"/>
    </row>
    <row r="252" spans="1:74" s="201" customFormat="1" ht="38.25" x14ac:dyDescent="0.2">
      <c r="A252" s="211" t="s">
        <v>1380</v>
      </c>
      <c r="B252" s="218" t="s">
        <v>1381</v>
      </c>
      <c r="C252" s="123">
        <f>+C242*0%</f>
        <v>0</v>
      </c>
      <c r="D252" s="123">
        <f t="shared" ref="D252:N252" si="201">+D242*0%</f>
        <v>0</v>
      </c>
      <c r="E252" s="123">
        <f t="shared" si="201"/>
        <v>0</v>
      </c>
      <c r="F252" s="123">
        <f t="shared" si="201"/>
        <v>0</v>
      </c>
      <c r="G252" s="123">
        <f t="shared" si="201"/>
        <v>0</v>
      </c>
      <c r="H252" s="123">
        <f t="shared" si="201"/>
        <v>0</v>
      </c>
      <c r="I252" s="123">
        <f t="shared" si="201"/>
        <v>0</v>
      </c>
      <c r="J252" s="123">
        <f t="shared" si="201"/>
        <v>0</v>
      </c>
      <c r="K252" s="123">
        <f t="shared" si="201"/>
        <v>0</v>
      </c>
      <c r="L252" s="123">
        <f t="shared" si="201"/>
        <v>0</v>
      </c>
      <c r="M252" s="123">
        <f t="shared" si="201"/>
        <v>0</v>
      </c>
      <c r="N252" s="123">
        <f t="shared" si="201"/>
        <v>0</v>
      </c>
      <c r="O252" s="136">
        <f t="shared" si="168"/>
        <v>0</v>
      </c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  <c r="AA252" s="200"/>
      <c r="AB252" s="200"/>
      <c r="AC252" s="200"/>
      <c r="AD252" s="200"/>
      <c r="AE252" s="200"/>
      <c r="AF252" s="200"/>
      <c r="AG252" s="200"/>
      <c r="AH252" s="200"/>
      <c r="AI252" s="200"/>
      <c r="AJ252" s="200"/>
      <c r="AK252" s="200"/>
      <c r="AL252" s="200"/>
      <c r="AM252" s="200"/>
      <c r="AN252" s="200"/>
      <c r="AO252" s="200"/>
      <c r="AP252" s="200"/>
      <c r="AQ252" s="200"/>
      <c r="AR252" s="200"/>
      <c r="AS252" s="200"/>
      <c r="AT252" s="200"/>
      <c r="AU252" s="200"/>
      <c r="AV252" s="200"/>
      <c r="AW252" s="200"/>
      <c r="AX252" s="200"/>
      <c r="AY252" s="200"/>
      <c r="AZ252" s="200"/>
      <c r="BA252" s="200"/>
      <c r="BB252" s="200"/>
      <c r="BC252" s="200"/>
      <c r="BD252" s="200"/>
      <c r="BE252" s="200"/>
      <c r="BF252" s="200"/>
      <c r="BG252" s="200"/>
      <c r="BH252" s="200"/>
      <c r="BI252" s="200"/>
      <c r="BJ252" s="200"/>
      <c r="BK252" s="200"/>
      <c r="BL252" s="200"/>
      <c r="BM252" s="200"/>
      <c r="BN252" s="200"/>
      <c r="BO252" s="200"/>
      <c r="BP252" s="200"/>
      <c r="BQ252" s="200"/>
      <c r="BR252" s="200"/>
      <c r="BS252" s="200"/>
      <c r="BT252" s="200"/>
      <c r="BU252" s="200"/>
      <c r="BV252" s="200"/>
    </row>
    <row r="253" spans="1:74" s="201" customFormat="1" ht="25.5" x14ac:dyDescent="0.2">
      <c r="A253" s="211" t="s">
        <v>1382</v>
      </c>
      <c r="B253" s="218" t="s">
        <v>1383</v>
      </c>
      <c r="C253" s="123">
        <f>+C242*1.37867994%</f>
        <v>0</v>
      </c>
      <c r="D253" s="123">
        <f t="shared" ref="D253:N253" si="202">+D242*1.37867994%</f>
        <v>0</v>
      </c>
      <c r="E253" s="123">
        <f t="shared" si="202"/>
        <v>0</v>
      </c>
      <c r="F253" s="123">
        <f t="shared" si="202"/>
        <v>0</v>
      </c>
      <c r="G253" s="123">
        <f t="shared" si="202"/>
        <v>0</v>
      </c>
      <c r="H253" s="123">
        <f t="shared" si="202"/>
        <v>0</v>
      </c>
      <c r="I253" s="123">
        <f t="shared" si="202"/>
        <v>0</v>
      </c>
      <c r="J253" s="123">
        <f t="shared" si="202"/>
        <v>0</v>
      </c>
      <c r="K253" s="123">
        <f t="shared" si="202"/>
        <v>0</v>
      </c>
      <c r="L253" s="123">
        <f t="shared" si="202"/>
        <v>0</v>
      </c>
      <c r="M253" s="123">
        <f t="shared" si="202"/>
        <v>0</v>
      </c>
      <c r="N253" s="123">
        <f t="shared" si="202"/>
        <v>0</v>
      </c>
      <c r="O253" s="136">
        <f t="shared" si="168"/>
        <v>0</v>
      </c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  <c r="AA253" s="200"/>
      <c r="AB253" s="200"/>
      <c r="AC253" s="200"/>
      <c r="AD253" s="200"/>
      <c r="AE253" s="200"/>
      <c r="AF253" s="200"/>
      <c r="AG253" s="200"/>
      <c r="AH253" s="200"/>
      <c r="AI253" s="200"/>
      <c r="AJ253" s="200"/>
      <c r="AK253" s="200"/>
      <c r="AL253" s="200"/>
      <c r="AM253" s="200"/>
      <c r="AN253" s="200"/>
      <c r="AO253" s="200"/>
      <c r="AP253" s="200"/>
      <c r="AQ253" s="200"/>
      <c r="AR253" s="200"/>
      <c r="AS253" s="200"/>
      <c r="AT253" s="200"/>
      <c r="AU253" s="200"/>
      <c r="AV253" s="200"/>
      <c r="AW253" s="200"/>
      <c r="AX253" s="200"/>
      <c r="AY253" s="200"/>
      <c r="AZ253" s="200"/>
      <c r="BA253" s="200"/>
      <c r="BB253" s="200"/>
      <c r="BC253" s="200"/>
      <c r="BD253" s="200"/>
      <c r="BE253" s="200"/>
      <c r="BF253" s="200"/>
      <c r="BG253" s="200"/>
      <c r="BH253" s="200"/>
      <c r="BI253" s="200"/>
      <c r="BJ253" s="200"/>
      <c r="BK253" s="200"/>
      <c r="BL253" s="200"/>
      <c r="BM253" s="200"/>
      <c r="BN253" s="200"/>
      <c r="BO253" s="200"/>
      <c r="BP253" s="200"/>
      <c r="BQ253" s="200"/>
      <c r="BR253" s="200"/>
      <c r="BS253" s="200"/>
      <c r="BT253" s="200"/>
      <c r="BU253" s="200"/>
      <c r="BV253" s="200"/>
    </row>
    <row r="254" spans="1:74" s="131" customFormat="1" ht="38.25" x14ac:dyDescent="0.2">
      <c r="A254" s="211" t="s">
        <v>1384</v>
      </c>
      <c r="B254" s="212" t="s">
        <v>1385</v>
      </c>
      <c r="C254" s="123">
        <f>+C242*0.6755531706%</f>
        <v>0</v>
      </c>
      <c r="D254" s="123">
        <f t="shared" ref="D254:N254" si="203">+D242*0.6755531706%</f>
        <v>0</v>
      </c>
      <c r="E254" s="123">
        <f t="shared" si="203"/>
        <v>0</v>
      </c>
      <c r="F254" s="123">
        <f t="shared" si="203"/>
        <v>0</v>
      </c>
      <c r="G254" s="123">
        <f t="shared" si="203"/>
        <v>0</v>
      </c>
      <c r="H254" s="123">
        <f t="shared" si="203"/>
        <v>0</v>
      </c>
      <c r="I254" s="123">
        <f t="shared" si="203"/>
        <v>0</v>
      </c>
      <c r="J254" s="123">
        <f t="shared" si="203"/>
        <v>0</v>
      </c>
      <c r="K254" s="123">
        <f t="shared" si="203"/>
        <v>0</v>
      </c>
      <c r="L254" s="123">
        <f t="shared" si="203"/>
        <v>0</v>
      </c>
      <c r="M254" s="123">
        <f t="shared" si="203"/>
        <v>0</v>
      </c>
      <c r="N254" s="123">
        <f t="shared" si="203"/>
        <v>0</v>
      </c>
      <c r="O254" s="136">
        <f t="shared" si="168"/>
        <v>0</v>
      </c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</row>
    <row r="255" spans="1:74" s="131" customFormat="1" ht="25.5" x14ac:dyDescent="0.2">
      <c r="A255" s="211" t="s">
        <v>1386</v>
      </c>
      <c r="B255" s="212" t="s">
        <v>1387</v>
      </c>
      <c r="C255" s="123">
        <f>+C242*6.1336%</f>
        <v>0</v>
      </c>
      <c r="D255" s="123">
        <f t="shared" ref="D255:N255" si="204">+D242*6.1336%</f>
        <v>0</v>
      </c>
      <c r="E255" s="123">
        <f t="shared" si="204"/>
        <v>0</v>
      </c>
      <c r="F255" s="123">
        <f t="shared" si="204"/>
        <v>0</v>
      </c>
      <c r="G255" s="123">
        <f t="shared" si="204"/>
        <v>0</v>
      </c>
      <c r="H255" s="123">
        <f t="shared" si="204"/>
        <v>0</v>
      </c>
      <c r="I255" s="123">
        <f t="shared" si="204"/>
        <v>0</v>
      </c>
      <c r="J255" s="123">
        <f t="shared" si="204"/>
        <v>0</v>
      </c>
      <c r="K255" s="123">
        <f t="shared" si="204"/>
        <v>0</v>
      </c>
      <c r="L255" s="123">
        <f t="shared" si="204"/>
        <v>0</v>
      </c>
      <c r="M255" s="123">
        <f t="shared" si="204"/>
        <v>0</v>
      </c>
      <c r="N255" s="123">
        <f t="shared" si="204"/>
        <v>0</v>
      </c>
      <c r="O255" s="136">
        <f t="shared" si="168"/>
        <v>0</v>
      </c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</row>
    <row r="256" spans="1:74" s="131" customFormat="1" x14ac:dyDescent="0.2">
      <c r="A256" s="129" t="s">
        <v>308</v>
      </c>
      <c r="B256" s="135" t="s">
        <v>102</v>
      </c>
      <c r="C256" s="122">
        <f t="shared" ref="C256:N256" si="205">+C257+C407+C470+C610+C412+C403+C605+C466</f>
        <v>0</v>
      </c>
      <c r="D256" s="122">
        <f t="shared" si="205"/>
        <v>184933317490.52005</v>
      </c>
      <c r="E256" s="122">
        <f t="shared" si="205"/>
        <v>0</v>
      </c>
      <c r="F256" s="122">
        <f t="shared" si="205"/>
        <v>0</v>
      </c>
      <c r="G256" s="122">
        <f t="shared" si="205"/>
        <v>0</v>
      </c>
      <c r="H256" s="122">
        <f t="shared" si="205"/>
        <v>0</v>
      </c>
      <c r="I256" s="122">
        <f t="shared" si="205"/>
        <v>0</v>
      </c>
      <c r="J256" s="122">
        <f t="shared" si="205"/>
        <v>0</v>
      </c>
      <c r="K256" s="122">
        <f t="shared" si="205"/>
        <v>0</v>
      </c>
      <c r="L256" s="122">
        <f t="shared" si="205"/>
        <v>0</v>
      </c>
      <c r="M256" s="122">
        <f t="shared" si="205"/>
        <v>0</v>
      </c>
      <c r="N256" s="122">
        <f t="shared" si="205"/>
        <v>0</v>
      </c>
      <c r="O256" s="136">
        <f t="shared" si="168"/>
        <v>184933317490.52005</v>
      </c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</row>
    <row r="257" spans="1:74" s="131" customFormat="1" x14ac:dyDescent="0.2">
      <c r="A257" s="129" t="s">
        <v>778</v>
      </c>
      <c r="B257" s="135" t="s">
        <v>103</v>
      </c>
      <c r="C257" s="122">
        <f t="shared" ref="C257:N257" si="206">+C258+C398</f>
        <v>0</v>
      </c>
      <c r="D257" s="122">
        <f t="shared" si="206"/>
        <v>7915880832.4799995</v>
      </c>
      <c r="E257" s="122">
        <f t="shared" si="206"/>
        <v>0</v>
      </c>
      <c r="F257" s="122">
        <f t="shared" si="206"/>
        <v>0</v>
      </c>
      <c r="G257" s="122">
        <f t="shared" si="206"/>
        <v>0</v>
      </c>
      <c r="H257" s="122">
        <f t="shared" si="206"/>
        <v>0</v>
      </c>
      <c r="I257" s="122">
        <f t="shared" si="206"/>
        <v>0</v>
      </c>
      <c r="J257" s="122">
        <f t="shared" si="206"/>
        <v>0</v>
      </c>
      <c r="K257" s="122">
        <f t="shared" si="206"/>
        <v>0</v>
      </c>
      <c r="L257" s="122">
        <f t="shared" si="206"/>
        <v>0</v>
      </c>
      <c r="M257" s="122">
        <f t="shared" si="206"/>
        <v>0</v>
      </c>
      <c r="N257" s="122">
        <f t="shared" si="206"/>
        <v>0</v>
      </c>
      <c r="O257" s="136">
        <f t="shared" si="168"/>
        <v>7915880832.4799995</v>
      </c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</row>
    <row r="258" spans="1:74" s="131" customFormat="1" ht="25.5" x14ac:dyDescent="0.2">
      <c r="A258" s="129" t="s">
        <v>779</v>
      </c>
      <c r="B258" s="135" t="s">
        <v>780</v>
      </c>
      <c r="C258" s="122">
        <f t="shared" ref="C258:N258" si="207">+C345+ C259+C376</f>
        <v>0</v>
      </c>
      <c r="D258" s="122">
        <f t="shared" si="207"/>
        <v>7915880832.4799995</v>
      </c>
      <c r="E258" s="122">
        <f t="shared" si="207"/>
        <v>0</v>
      </c>
      <c r="F258" s="122">
        <f t="shared" si="207"/>
        <v>0</v>
      </c>
      <c r="G258" s="122">
        <f t="shared" si="207"/>
        <v>0</v>
      </c>
      <c r="H258" s="122">
        <f t="shared" si="207"/>
        <v>0</v>
      </c>
      <c r="I258" s="122">
        <f t="shared" si="207"/>
        <v>0</v>
      </c>
      <c r="J258" s="122">
        <f t="shared" si="207"/>
        <v>0</v>
      </c>
      <c r="K258" s="122">
        <f t="shared" si="207"/>
        <v>0</v>
      </c>
      <c r="L258" s="122">
        <f t="shared" si="207"/>
        <v>0</v>
      </c>
      <c r="M258" s="122">
        <f t="shared" si="207"/>
        <v>0</v>
      </c>
      <c r="N258" s="122">
        <f t="shared" si="207"/>
        <v>0</v>
      </c>
      <c r="O258" s="136">
        <f t="shared" si="168"/>
        <v>7915880832.4799995</v>
      </c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</row>
    <row r="259" spans="1:74" s="131" customFormat="1" x14ac:dyDescent="0.2">
      <c r="A259" s="129" t="s">
        <v>1011</v>
      </c>
      <c r="B259" s="135" t="s">
        <v>1012</v>
      </c>
      <c r="C259" s="122">
        <f t="shared" ref="C259:N259" si="208">+C260+C343</f>
        <v>0</v>
      </c>
      <c r="D259" s="122">
        <f t="shared" si="208"/>
        <v>0</v>
      </c>
      <c r="E259" s="122">
        <f t="shared" si="208"/>
        <v>0</v>
      </c>
      <c r="F259" s="122">
        <f t="shared" si="208"/>
        <v>0</v>
      </c>
      <c r="G259" s="122">
        <f t="shared" si="208"/>
        <v>0</v>
      </c>
      <c r="H259" s="122">
        <f t="shared" si="208"/>
        <v>0</v>
      </c>
      <c r="I259" s="122">
        <f t="shared" si="208"/>
        <v>0</v>
      </c>
      <c r="J259" s="122">
        <f t="shared" si="208"/>
        <v>0</v>
      </c>
      <c r="K259" s="122">
        <f t="shared" si="208"/>
        <v>0</v>
      </c>
      <c r="L259" s="122">
        <f t="shared" si="208"/>
        <v>0</v>
      </c>
      <c r="M259" s="122">
        <f t="shared" si="208"/>
        <v>0</v>
      </c>
      <c r="N259" s="122">
        <f t="shared" si="208"/>
        <v>0</v>
      </c>
      <c r="O259" s="136">
        <f t="shared" si="168"/>
        <v>0</v>
      </c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</row>
    <row r="260" spans="1:74" s="131" customFormat="1" ht="25.5" x14ac:dyDescent="0.2">
      <c r="A260" s="129" t="s">
        <v>1013</v>
      </c>
      <c r="B260" s="135" t="s">
        <v>1014</v>
      </c>
      <c r="C260" s="122">
        <f>SUM(C261:C342)</f>
        <v>0</v>
      </c>
      <c r="D260" s="122">
        <f t="shared" ref="D260:N260" si="209">SUM(D261:D342)</f>
        <v>0</v>
      </c>
      <c r="E260" s="122">
        <f t="shared" si="209"/>
        <v>0</v>
      </c>
      <c r="F260" s="122">
        <f t="shared" si="209"/>
        <v>0</v>
      </c>
      <c r="G260" s="122">
        <f t="shared" si="209"/>
        <v>0</v>
      </c>
      <c r="H260" s="122">
        <f t="shared" si="209"/>
        <v>0</v>
      </c>
      <c r="I260" s="122">
        <f t="shared" si="209"/>
        <v>0</v>
      </c>
      <c r="J260" s="122">
        <f t="shared" si="209"/>
        <v>0</v>
      </c>
      <c r="K260" s="122">
        <f t="shared" si="209"/>
        <v>0</v>
      </c>
      <c r="L260" s="122">
        <f t="shared" si="209"/>
        <v>0</v>
      </c>
      <c r="M260" s="122">
        <f t="shared" si="209"/>
        <v>0</v>
      </c>
      <c r="N260" s="122">
        <f t="shared" si="209"/>
        <v>0</v>
      </c>
      <c r="O260" s="136">
        <f t="shared" si="168"/>
        <v>0</v>
      </c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</row>
    <row r="261" spans="1:74" s="131" customFormat="1" ht="38.25" x14ac:dyDescent="0.2">
      <c r="A261" s="211" t="s">
        <v>1015</v>
      </c>
      <c r="B261" s="212" t="s">
        <v>1016</v>
      </c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36">
        <f t="shared" si="168"/>
        <v>0</v>
      </c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</row>
    <row r="262" spans="1:74" s="131" customFormat="1" ht="38.25" x14ac:dyDescent="0.2">
      <c r="A262" s="211" t="s">
        <v>1017</v>
      </c>
      <c r="B262" s="212" t="s">
        <v>1018</v>
      </c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36">
        <f t="shared" si="168"/>
        <v>0</v>
      </c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</row>
    <row r="263" spans="1:74" s="131" customFormat="1" ht="38.25" x14ac:dyDescent="0.2">
      <c r="A263" s="211" t="s">
        <v>1019</v>
      </c>
      <c r="B263" s="212" t="s">
        <v>1020</v>
      </c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36">
        <f t="shared" si="168"/>
        <v>0</v>
      </c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</row>
    <row r="264" spans="1:74" s="131" customFormat="1" ht="38.25" x14ac:dyDescent="0.2">
      <c r="A264" s="211" t="s">
        <v>1021</v>
      </c>
      <c r="B264" s="212" t="s">
        <v>1022</v>
      </c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36">
        <f t="shared" si="168"/>
        <v>0</v>
      </c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</row>
    <row r="265" spans="1:74" s="131" customFormat="1" ht="38.25" x14ac:dyDescent="0.2">
      <c r="A265" s="211" t="s">
        <v>1023</v>
      </c>
      <c r="B265" s="212" t="s">
        <v>1024</v>
      </c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36">
        <f t="shared" si="168"/>
        <v>0</v>
      </c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</row>
    <row r="266" spans="1:74" s="131" customFormat="1" ht="38.25" x14ac:dyDescent="0.2">
      <c r="A266" s="211" t="s">
        <v>1025</v>
      </c>
      <c r="B266" s="212" t="s">
        <v>1026</v>
      </c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36">
        <f t="shared" si="168"/>
        <v>0</v>
      </c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</row>
    <row r="267" spans="1:74" s="131" customFormat="1" ht="38.25" x14ac:dyDescent="0.2">
      <c r="A267" s="211" t="s">
        <v>1027</v>
      </c>
      <c r="B267" s="212" t="s">
        <v>1028</v>
      </c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36">
        <f t="shared" si="168"/>
        <v>0</v>
      </c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</row>
    <row r="268" spans="1:74" s="131" customFormat="1" ht="38.25" x14ac:dyDescent="0.2">
      <c r="A268" s="211" t="s">
        <v>1029</v>
      </c>
      <c r="B268" s="212" t="s">
        <v>1030</v>
      </c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36">
        <f t="shared" ref="O268:O331" si="210">SUM(C268:N268)</f>
        <v>0</v>
      </c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</row>
    <row r="269" spans="1:74" s="131" customFormat="1" ht="38.25" x14ac:dyDescent="0.2">
      <c r="A269" s="211" t="s">
        <v>1031</v>
      </c>
      <c r="B269" s="212" t="s">
        <v>1032</v>
      </c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36">
        <f t="shared" si="210"/>
        <v>0</v>
      </c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</row>
    <row r="270" spans="1:74" s="131" customFormat="1" ht="38.25" x14ac:dyDescent="0.2">
      <c r="A270" s="211" t="s">
        <v>1033</v>
      </c>
      <c r="B270" s="212" t="s">
        <v>1034</v>
      </c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36">
        <f t="shared" si="210"/>
        <v>0</v>
      </c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</row>
    <row r="271" spans="1:74" s="131" customFormat="1" ht="38.25" x14ac:dyDescent="0.2">
      <c r="A271" s="211" t="s">
        <v>1035</v>
      </c>
      <c r="B271" s="212" t="s">
        <v>1036</v>
      </c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36">
        <f t="shared" si="210"/>
        <v>0</v>
      </c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</row>
    <row r="272" spans="1:74" s="131" customFormat="1" ht="25.5" x14ac:dyDescent="0.2">
      <c r="A272" s="211" t="s">
        <v>1037</v>
      </c>
      <c r="B272" s="212" t="s">
        <v>1038</v>
      </c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36">
        <f t="shared" si="210"/>
        <v>0</v>
      </c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0"/>
      <c r="BT272" s="130"/>
      <c r="BU272" s="130"/>
      <c r="BV272" s="130"/>
    </row>
    <row r="273" spans="1:74" s="131" customFormat="1" ht="38.25" x14ac:dyDescent="0.2">
      <c r="A273" s="211" t="s">
        <v>1039</v>
      </c>
      <c r="B273" s="212" t="s">
        <v>1040</v>
      </c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36">
        <f t="shared" si="210"/>
        <v>0</v>
      </c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</row>
    <row r="274" spans="1:74" s="131" customFormat="1" ht="38.25" x14ac:dyDescent="0.2">
      <c r="A274" s="211" t="s">
        <v>1041</v>
      </c>
      <c r="B274" s="212" t="s">
        <v>1042</v>
      </c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36">
        <f t="shared" si="210"/>
        <v>0</v>
      </c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0"/>
    </row>
    <row r="275" spans="1:74" s="131" customFormat="1" ht="25.5" x14ac:dyDescent="0.2">
      <c r="A275" s="211" t="s">
        <v>1043</v>
      </c>
      <c r="B275" s="212" t="s">
        <v>1044</v>
      </c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36">
        <f t="shared" si="210"/>
        <v>0</v>
      </c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/>
      <c r="BT275" s="130"/>
      <c r="BU275" s="130"/>
      <c r="BV275" s="130"/>
    </row>
    <row r="276" spans="1:74" s="131" customFormat="1" ht="38.25" x14ac:dyDescent="0.2">
      <c r="A276" s="211" t="s">
        <v>1045</v>
      </c>
      <c r="B276" s="212" t="s">
        <v>1046</v>
      </c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36">
        <f t="shared" si="210"/>
        <v>0</v>
      </c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/>
      <c r="BQ276" s="130"/>
      <c r="BR276" s="130"/>
      <c r="BS276" s="130"/>
      <c r="BT276" s="130"/>
      <c r="BU276" s="130"/>
      <c r="BV276" s="130"/>
    </row>
    <row r="277" spans="1:74" s="131" customFormat="1" ht="38.25" x14ac:dyDescent="0.2">
      <c r="A277" s="211" t="s">
        <v>1047</v>
      </c>
      <c r="B277" s="212" t="s">
        <v>1048</v>
      </c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36">
        <f t="shared" si="210"/>
        <v>0</v>
      </c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0"/>
      <c r="BO277" s="130"/>
      <c r="BP277" s="130"/>
      <c r="BQ277" s="130"/>
      <c r="BR277" s="130"/>
      <c r="BS277" s="130"/>
      <c r="BT277" s="130"/>
      <c r="BU277" s="130"/>
      <c r="BV277" s="130"/>
    </row>
    <row r="278" spans="1:74" s="131" customFormat="1" ht="38.25" x14ac:dyDescent="0.2">
      <c r="A278" s="211" t="s">
        <v>1049</v>
      </c>
      <c r="B278" s="212" t="s">
        <v>1050</v>
      </c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36">
        <f t="shared" si="210"/>
        <v>0</v>
      </c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/>
      <c r="BS278" s="130"/>
      <c r="BT278" s="130"/>
      <c r="BU278" s="130"/>
      <c r="BV278" s="130"/>
    </row>
    <row r="279" spans="1:74" s="131" customFormat="1" ht="38.25" x14ac:dyDescent="0.2">
      <c r="A279" s="211" t="s">
        <v>1051</v>
      </c>
      <c r="B279" s="212" t="s">
        <v>1052</v>
      </c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36">
        <f t="shared" si="210"/>
        <v>0</v>
      </c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S279" s="130"/>
      <c r="BT279" s="130"/>
      <c r="BU279" s="130"/>
      <c r="BV279" s="130"/>
    </row>
    <row r="280" spans="1:74" s="131" customFormat="1" ht="38.25" x14ac:dyDescent="0.2">
      <c r="A280" s="211" t="s">
        <v>1053</v>
      </c>
      <c r="B280" s="212" t="s">
        <v>1054</v>
      </c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36">
        <f t="shared" si="210"/>
        <v>0</v>
      </c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S280" s="130"/>
      <c r="BT280" s="130"/>
      <c r="BU280" s="130"/>
      <c r="BV280" s="130"/>
    </row>
    <row r="281" spans="1:74" s="131" customFormat="1" ht="38.25" x14ac:dyDescent="0.2">
      <c r="A281" s="211" t="s">
        <v>1055</v>
      </c>
      <c r="B281" s="212" t="s">
        <v>1056</v>
      </c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36">
        <f t="shared" si="210"/>
        <v>0</v>
      </c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S281" s="130"/>
      <c r="BT281" s="130"/>
      <c r="BU281" s="130"/>
      <c r="BV281" s="130"/>
    </row>
    <row r="282" spans="1:74" s="131" customFormat="1" ht="25.5" x14ac:dyDescent="0.2">
      <c r="A282" s="211" t="s">
        <v>1057</v>
      </c>
      <c r="B282" s="212" t="s">
        <v>1058</v>
      </c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36">
        <f t="shared" si="210"/>
        <v>0</v>
      </c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0"/>
      <c r="BT282" s="130"/>
      <c r="BU282" s="130"/>
      <c r="BV282" s="130"/>
    </row>
    <row r="283" spans="1:74" s="131" customFormat="1" ht="38.25" x14ac:dyDescent="0.2">
      <c r="A283" s="211" t="s">
        <v>1059</v>
      </c>
      <c r="B283" s="212" t="s">
        <v>1060</v>
      </c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36">
        <f t="shared" si="210"/>
        <v>0</v>
      </c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0"/>
    </row>
    <row r="284" spans="1:74" s="131" customFormat="1" ht="38.25" x14ac:dyDescent="0.2">
      <c r="A284" s="211" t="s">
        <v>1061</v>
      </c>
      <c r="B284" s="212" t="s">
        <v>1062</v>
      </c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36">
        <f t="shared" si="210"/>
        <v>0</v>
      </c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S284" s="130"/>
      <c r="BT284" s="130"/>
      <c r="BU284" s="130"/>
      <c r="BV284" s="130"/>
    </row>
    <row r="285" spans="1:74" s="131" customFormat="1" ht="38.25" x14ac:dyDescent="0.2">
      <c r="A285" s="211" t="s">
        <v>1063</v>
      </c>
      <c r="B285" s="212" t="s">
        <v>1064</v>
      </c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36">
        <f t="shared" si="210"/>
        <v>0</v>
      </c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/>
      <c r="BS285" s="130"/>
      <c r="BT285" s="130"/>
      <c r="BU285" s="130"/>
      <c r="BV285" s="130"/>
    </row>
    <row r="286" spans="1:74" s="131" customFormat="1" ht="38.25" x14ac:dyDescent="0.2">
      <c r="A286" s="211" t="s">
        <v>1065</v>
      </c>
      <c r="B286" s="212" t="s">
        <v>1066</v>
      </c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36">
        <f t="shared" si="210"/>
        <v>0</v>
      </c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0"/>
      <c r="BT286" s="130"/>
      <c r="BU286" s="130"/>
      <c r="BV286" s="130"/>
    </row>
    <row r="287" spans="1:74" s="131" customFormat="1" ht="38.25" x14ac:dyDescent="0.2">
      <c r="A287" s="211" t="s">
        <v>1067</v>
      </c>
      <c r="B287" s="212" t="s">
        <v>1068</v>
      </c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36">
        <f t="shared" si="210"/>
        <v>0</v>
      </c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/>
      <c r="BS287" s="130"/>
      <c r="BT287" s="130"/>
      <c r="BU287" s="130"/>
      <c r="BV287" s="130"/>
    </row>
    <row r="288" spans="1:74" s="131" customFormat="1" ht="25.5" x14ac:dyDescent="0.2">
      <c r="A288" s="211" t="s">
        <v>1069</v>
      </c>
      <c r="B288" s="212" t="s">
        <v>1070</v>
      </c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36">
        <f t="shared" si="210"/>
        <v>0</v>
      </c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S288" s="130"/>
      <c r="BT288" s="130"/>
      <c r="BU288" s="130"/>
      <c r="BV288" s="130"/>
    </row>
    <row r="289" spans="1:74" s="131" customFormat="1" ht="25.5" x14ac:dyDescent="0.2">
      <c r="A289" s="211" t="s">
        <v>1071</v>
      </c>
      <c r="B289" s="212" t="s">
        <v>1072</v>
      </c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36">
        <f t="shared" si="210"/>
        <v>0</v>
      </c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0"/>
      <c r="BT289" s="130"/>
      <c r="BU289" s="130"/>
      <c r="BV289" s="130"/>
    </row>
    <row r="290" spans="1:74" s="131" customFormat="1" ht="38.25" x14ac:dyDescent="0.2">
      <c r="A290" s="211" t="s">
        <v>1073</v>
      </c>
      <c r="B290" s="212" t="s">
        <v>1074</v>
      </c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36">
        <f t="shared" si="210"/>
        <v>0</v>
      </c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S290" s="130"/>
      <c r="BT290" s="130"/>
      <c r="BU290" s="130"/>
      <c r="BV290" s="130"/>
    </row>
    <row r="291" spans="1:74" s="131" customFormat="1" ht="25.5" x14ac:dyDescent="0.2">
      <c r="A291" s="211" t="s">
        <v>1075</v>
      </c>
      <c r="B291" s="212" t="s">
        <v>1076</v>
      </c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36">
        <f t="shared" si="210"/>
        <v>0</v>
      </c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0"/>
    </row>
    <row r="292" spans="1:74" s="131" customFormat="1" ht="38.25" x14ac:dyDescent="0.2">
      <c r="A292" s="211" t="s">
        <v>1077</v>
      </c>
      <c r="B292" s="212" t="s">
        <v>1078</v>
      </c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36">
        <f t="shared" si="210"/>
        <v>0</v>
      </c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/>
      <c r="BQ292" s="130"/>
      <c r="BR292" s="130"/>
      <c r="BS292" s="130"/>
      <c r="BT292" s="130"/>
      <c r="BU292" s="130"/>
      <c r="BV292" s="130"/>
    </row>
    <row r="293" spans="1:74" s="131" customFormat="1" ht="25.5" x14ac:dyDescent="0.2">
      <c r="A293" s="211" t="s">
        <v>1079</v>
      </c>
      <c r="B293" s="212" t="s">
        <v>1080</v>
      </c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36">
        <f t="shared" si="210"/>
        <v>0</v>
      </c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S293" s="130"/>
      <c r="BT293" s="130"/>
      <c r="BU293" s="130"/>
      <c r="BV293" s="130"/>
    </row>
    <row r="294" spans="1:74" s="131" customFormat="1" ht="38.25" x14ac:dyDescent="0.2">
      <c r="A294" s="211" t="s">
        <v>1081</v>
      </c>
      <c r="B294" s="212" t="s">
        <v>1082</v>
      </c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36">
        <f t="shared" si="210"/>
        <v>0</v>
      </c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S294" s="130"/>
      <c r="BT294" s="130"/>
      <c r="BU294" s="130"/>
      <c r="BV294" s="130"/>
    </row>
    <row r="295" spans="1:74" s="131" customFormat="1" ht="38.25" x14ac:dyDescent="0.2">
      <c r="A295" s="211" t="s">
        <v>1083</v>
      </c>
      <c r="B295" s="212" t="s">
        <v>1084</v>
      </c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36">
        <f t="shared" si="210"/>
        <v>0</v>
      </c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/>
      <c r="BR295" s="130"/>
      <c r="BS295" s="130"/>
      <c r="BT295" s="130"/>
      <c r="BU295" s="130"/>
      <c r="BV295" s="130"/>
    </row>
    <row r="296" spans="1:74" s="131" customFormat="1" ht="38.25" x14ac:dyDescent="0.2">
      <c r="A296" s="211" t="s">
        <v>1085</v>
      </c>
      <c r="B296" s="212" t="s">
        <v>1086</v>
      </c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36">
        <f t="shared" si="210"/>
        <v>0</v>
      </c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0"/>
    </row>
    <row r="297" spans="1:74" s="131" customFormat="1" ht="38.25" x14ac:dyDescent="0.2">
      <c r="A297" s="211" t="s">
        <v>1087</v>
      </c>
      <c r="B297" s="212" t="s">
        <v>1088</v>
      </c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36">
        <f t="shared" si="210"/>
        <v>0</v>
      </c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0"/>
      <c r="BQ297" s="130"/>
      <c r="BR297" s="130"/>
      <c r="BS297" s="130"/>
      <c r="BT297" s="130"/>
      <c r="BU297" s="130"/>
      <c r="BV297" s="130"/>
    </row>
    <row r="298" spans="1:74" s="131" customFormat="1" ht="25.5" x14ac:dyDescent="0.2">
      <c r="A298" s="211" t="s">
        <v>1089</v>
      </c>
      <c r="B298" s="212" t="s">
        <v>1090</v>
      </c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36">
        <f t="shared" si="210"/>
        <v>0</v>
      </c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0"/>
    </row>
    <row r="299" spans="1:74" s="131" customFormat="1" ht="38.25" x14ac:dyDescent="0.2">
      <c r="A299" s="211" t="s">
        <v>1091</v>
      </c>
      <c r="B299" s="212" t="s">
        <v>1092</v>
      </c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36">
        <f t="shared" si="210"/>
        <v>0</v>
      </c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0"/>
      <c r="BO299" s="130"/>
      <c r="BP299" s="130"/>
      <c r="BQ299" s="130"/>
      <c r="BR299" s="130"/>
      <c r="BS299" s="130"/>
      <c r="BT299" s="130"/>
      <c r="BU299" s="130"/>
      <c r="BV299" s="130"/>
    </row>
    <row r="300" spans="1:74" s="131" customFormat="1" ht="38.25" x14ac:dyDescent="0.2">
      <c r="A300" s="211" t="s">
        <v>1093</v>
      </c>
      <c r="B300" s="212" t="s">
        <v>1094</v>
      </c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36">
        <f t="shared" si="210"/>
        <v>0</v>
      </c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/>
      <c r="BR300" s="130"/>
      <c r="BS300" s="130"/>
      <c r="BT300" s="130"/>
      <c r="BU300" s="130"/>
      <c r="BV300" s="130"/>
    </row>
    <row r="301" spans="1:74" s="131" customFormat="1" ht="38.25" x14ac:dyDescent="0.2">
      <c r="A301" s="211" t="s">
        <v>1095</v>
      </c>
      <c r="B301" s="212" t="s">
        <v>1096</v>
      </c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36">
        <f t="shared" si="210"/>
        <v>0</v>
      </c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/>
      <c r="BR301" s="130"/>
      <c r="BS301" s="130"/>
      <c r="BT301" s="130"/>
      <c r="BU301" s="130"/>
      <c r="BV301" s="130"/>
    </row>
    <row r="302" spans="1:74" s="131" customFormat="1" ht="25.5" x14ac:dyDescent="0.2">
      <c r="A302" s="211" t="s">
        <v>1097</v>
      </c>
      <c r="B302" s="212" t="s">
        <v>1098</v>
      </c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36">
        <f t="shared" si="210"/>
        <v>0</v>
      </c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0"/>
      <c r="BQ302" s="130"/>
      <c r="BR302" s="130"/>
      <c r="BS302" s="130"/>
      <c r="BT302" s="130"/>
      <c r="BU302" s="130"/>
      <c r="BV302" s="130"/>
    </row>
    <row r="303" spans="1:74" s="131" customFormat="1" ht="38.25" x14ac:dyDescent="0.2">
      <c r="A303" s="211" t="s">
        <v>1099</v>
      </c>
      <c r="B303" s="212" t="s">
        <v>1100</v>
      </c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36">
        <f t="shared" si="210"/>
        <v>0</v>
      </c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0"/>
    </row>
    <row r="304" spans="1:74" s="131" customFormat="1" ht="38.25" x14ac:dyDescent="0.2">
      <c r="A304" s="211" t="s">
        <v>1101</v>
      </c>
      <c r="B304" s="212" t="s">
        <v>1102</v>
      </c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36">
        <f t="shared" si="210"/>
        <v>0</v>
      </c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0"/>
      <c r="AC304" s="130"/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0"/>
      <c r="BQ304" s="130"/>
      <c r="BR304" s="130"/>
      <c r="BS304" s="130"/>
      <c r="BT304" s="130"/>
      <c r="BU304" s="130"/>
      <c r="BV304" s="130"/>
    </row>
    <row r="305" spans="1:74" s="131" customFormat="1" ht="38.25" x14ac:dyDescent="0.2">
      <c r="A305" s="211" t="s">
        <v>1103</v>
      </c>
      <c r="B305" s="212" t="s">
        <v>1104</v>
      </c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36">
        <f t="shared" si="210"/>
        <v>0</v>
      </c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S305" s="130"/>
      <c r="BT305" s="130"/>
      <c r="BU305" s="130"/>
      <c r="BV305" s="130"/>
    </row>
    <row r="306" spans="1:74" s="131" customFormat="1" ht="38.25" x14ac:dyDescent="0.2">
      <c r="A306" s="211" t="s">
        <v>1105</v>
      </c>
      <c r="B306" s="212" t="s">
        <v>1106</v>
      </c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36">
        <f t="shared" si="210"/>
        <v>0</v>
      </c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0"/>
      <c r="BQ306" s="130"/>
      <c r="BR306" s="130"/>
      <c r="BS306" s="130"/>
      <c r="BT306" s="130"/>
      <c r="BU306" s="130"/>
      <c r="BV306" s="130"/>
    </row>
    <row r="307" spans="1:74" s="131" customFormat="1" ht="38.25" x14ac:dyDescent="0.2">
      <c r="A307" s="211" t="s">
        <v>1107</v>
      </c>
      <c r="B307" s="212" t="s">
        <v>1108</v>
      </c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36">
        <f t="shared" si="210"/>
        <v>0</v>
      </c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/>
      <c r="BN307" s="130"/>
      <c r="BO307" s="130"/>
      <c r="BP307" s="130"/>
      <c r="BQ307" s="130"/>
      <c r="BR307" s="130"/>
      <c r="BS307" s="130"/>
      <c r="BT307" s="130"/>
      <c r="BU307" s="130"/>
      <c r="BV307" s="130"/>
    </row>
    <row r="308" spans="1:74" s="131" customFormat="1" ht="38.25" x14ac:dyDescent="0.2">
      <c r="A308" s="211" t="s">
        <v>1109</v>
      </c>
      <c r="B308" s="212" t="s">
        <v>1110</v>
      </c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36">
        <f t="shared" si="210"/>
        <v>0</v>
      </c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/>
      <c r="BQ308" s="130"/>
      <c r="BR308" s="130"/>
      <c r="BS308" s="130"/>
      <c r="BT308" s="130"/>
      <c r="BU308" s="130"/>
      <c r="BV308" s="130"/>
    </row>
    <row r="309" spans="1:74" s="131" customFormat="1" ht="38.25" x14ac:dyDescent="0.2">
      <c r="A309" s="211" t="s">
        <v>1111</v>
      </c>
      <c r="B309" s="212" t="s">
        <v>1112</v>
      </c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36">
        <f t="shared" si="210"/>
        <v>0</v>
      </c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0"/>
      <c r="BQ309" s="130"/>
      <c r="BR309" s="130"/>
      <c r="BS309" s="130"/>
      <c r="BT309" s="130"/>
      <c r="BU309" s="130"/>
      <c r="BV309" s="130"/>
    </row>
    <row r="310" spans="1:74" s="131" customFormat="1" ht="38.25" x14ac:dyDescent="0.2">
      <c r="A310" s="211" t="s">
        <v>1113</v>
      </c>
      <c r="B310" s="212" t="s">
        <v>1114</v>
      </c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36">
        <f t="shared" si="210"/>
        <v>0</v>
      </c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S310" s="130"/>
      <c r="BT310" s="130"/>
      <c r="BU310" s="130"/>
      <c r="BV310" s="130"/>
    </row>
    <row r="311" spans="1:74" s="131" customFormat="1" ht="25.5" x14ac:dyDescent="0.2">
      <c r="A311" s="211" t="s">
        <v>1115</v>
      </c>
      <c r="B311" s="212" t="s">
        <v>1116</v>
      </c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36">
        <f t="shared" si="210"/>
        <v>0</v>
      </c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S311" s="130"/>
      <c r="BT311" s="130"/>
      <c r="BU311" s="130"/>
      <c r="BV311" s="130"/>
    </row>
    <row r="312" spans="1:74" s="131" customFormat="1" ht="38.25" x14ac:dyDescent="0.2">
      <c r="A312" s="211" t="s">
        <v>1117</v>
      </c>
      <c r="B312" s="212" t="s">
        <v>1118</v>
      </c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36">
        <f t="shared" si="210"/>
        <v>0</v>
      </c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/>
      <c r="BR312" s="130"/>
      <c r="BS312" s="130"/>
      <c r="BT312" s="130"/>
      <c r="BU312" s="130"/>
      <c r="BV312" s="130"/>
    </row>
    <row r="313" spans="1:74" s="131" customFormat="1" ht="38.25" x14ac:dyDescent="0.2">
      <c r="A313" s="211" t="s">
        <v>1119</v>
      </c>
      <c r="B313" s="212" t="s">
        <v>1120</v>
      </c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36">
        <f t="shared" si="210"/>
        <v>0</v>
      </c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S313" s="130"/>
      <c r="BT313" s="130"/>
      <c r="BU313" s="130"/>
      <c r="BV313" s="130"/>
    </row>
    <row r="314" spans="1:74" s="131" customFormat="1" ht="38.25" x14ac:dyDescent="0.2">
      <c r="A314" s="211" t="s">
        <v>1121</v>
      </c>
      <c r="B314" s="212" t="s">
        <v>1122</v>
      </c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36">
        <f t="shared" si="210"/>
        <v>0</v>
      </c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  <c r="BS314" s="130"/>
      <c r="BT314" s="130"/>
      <c r="BU314" s="130"/>
      <c r="BV314" s="130"/>
    </row>
    <row r="315" spans="1:74" s="131" customFormat="1" ht="38.25" x14ac:dyDescent="0.2">
      <c r="A315" s="211" t="s">
        <v>1123</v>
      </c>
      <c r="B315" s="212" t="s">
        <v>1124</v>
      </c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36">
        <f t="shared" si="210"/>
        <v>0</v>
      </c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  <c r="BS315" s="130"/>
      <c r="BT315" s="130"/>
      <c r="BU315" s="130"/>
      <c r="BV315" s="130"/>
    </row>
    <row r="316" spans="1:74" s="131" customFormat="1" ht="38.25" x14ac:dyDescent="0.2">
      <c r="A316" s="211" t="s">
        <v>1125</v>
      </c>
      <c r="B316" s="212" t="s">
        <v>1126</v>
      </c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36">
        <f t="shared" si="210"/>
        <v>0</v>
      </c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0"/>
    </row>
    <row r="317" spans="1:74" s="131" customFormat="1" ht="38.25" x14ac:dyDescent="0.2">
      <c r="A317" s="211" t="s">
        <v>1127</v>
      </c>
      <c r="B317" s="212" t="s">
        <v>1128</v>
      </c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36">
        <f t="shared" si="210"/>
        <v>0</v>
      </c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0"/>
      <c r="BQ317" s="130"/>
      <c r="BR317" s="130"/>
      <c r="BS317" s="130"/>
      <c r="BT317" s="130"/>
      <c r="BU317" s="130"/>
      <c r="BV317" s="130"/>
    </row>
    <row r="318" spans="1:74" s="131" customFormat="1" ht="38.25" x14ac:dyDescent="0.2">
      <c r="A318" s="211" t="s">
        <v>1129</v>
      </c>
      <c r="B318" s="212" t="s">
        <v>1130</v>
      </c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36">
        <f t="shared" si="210"/>
        <v>0</v>
      </c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0"/>
      <c r="BQ318" s="130"/>
      <c r="BR318" s="130"/>
      <c r="BS318" s="130"/>
      <c r="BT318" s="130"/>
      <c r="BU318" s="130"/>
      <c r="BV318" s="130"/>
    </row>
    <row r="319" spans="1:74" s="131" customFormat="1" ht="38.25" x14ac:dyDescent="0.2">
      <c r="A319" s="211" t="s">
        <v>1131</v>
      </c>
      <c r="B319" s="212" t="s">
        <v>1132</v>
      </c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36">
        <f t="shared" si="210"/>
        <v>0</v>
      </c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0"/>
      <c r="BQ319" s="130"/>
      <c r="BR319" s="130"/>
      <c r="BS319" s="130"/>
      <c r="BT319" s="130"/>
      <c r="BU319" s="130"/>
      <c r="BV319" s="130"/>
    </row>
    <row r="320" spans="1:74" s="131" customFormat="1" ht="38.25" x14ac:dyDescent="0.2">
      <c r="A320" s="211" t="s">
        <v>1133</v>
      </c>
      <c r="B320" s="212" t="s">
        <v>1134</v>
      </c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36">
        <f t="shared" si="210"/>
        <v>0</v>
      </c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0"/>
    </row>
    <row r="321" spans="1:74" s="131" customFormat="1" ht="38.25" x14ac:dyDescent="0.2">
      <c r="A321" s="211" t="s">
        <v>1135</v>
      </c>
      <c r="B321" s="212" t="s">
        <v>1136</v>
      </c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36">
        <f t="shared" si="210"/>
        <v>0</v>
      </c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/>
      <c r="BR321" s="130"/>
      <c r="BS321" s="130"/>
      <c r="BT321" s="130"/>
      <c r="BU321" s="130"/>
      <c r="BV321" s="130"/>
    </row>
    <row r="322" spans="1:74" s="131" customFormat="1" ht="38.25" x14ac:dyDescent="0.2">
      <c r="A322" s="211" t="s">
        <v>1137</v>
      </c>
      <c r="B322" s="212" t="s">
        <v>1138</v>
      </c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36">
        <f t="shared" si="210"/>
        <v>0</v>
      </c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0"/>
      <c r="BQ322" s="130"/>
      <c r="BR322" s="130"/>
      <c r="BS322" s="130"/>
      <c r="BT322" s="130"/>
      <c r="BU322" s="130"/>
      <c r="BV322" s="130"/>
    </row>
    <row r="323" spans="1:74" s="131" customFormat="1" ht="38.25" x14ac:dyDescent="0.2">
      <c r="A323" s="211" t="s">
        <v>1139</v>
      </c>
      <c r="B323" s="212" t="s">
        <v>1140</v>
      </c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36">
        <f t="shared" si="210"/>
        <v>0</v>
      </c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/>
      <c r="BQ323" s="130"/>
      <c r="BR323" s="130"/>
      <c r="BS323" s="130"/>
      <c r="BT323" s="130"/>
      <c r="BU323" s="130"/>
      <c r="BV323" s="130"/>
    </row>
    <row r="324" spans="1:74" s="131" customFormat="1" ht="25.5" x14ac:dyDescent="0.2">
      <c r="A324" s="211" t="s">
        <v>1141</v>
      </c>
      <c r="B324" s="212" t="s">
        <v>1142</v>
      </c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36">
        <f t="shared" si="210"/>
        <v>0</v>
      </c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0"/>
      <c r="BT324" s="130"/>
      <c r="BU324" s="130"/>
      <c r="BV324" s="130"/>
    </row>
    <row r="325" spans="1:74" s="131" customFormat="1" ht="38.25" x14ac:dyDescent="0.2">
      <c r="A325" s="211" t="s">
        <v>1143</v>
      </c>
      <c r="B325" s="212" t="s">
        <v>1144</v>
      </c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36">
        <f t="shared" si="210"/>
        <v>0</v>
      </c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/>
      <c r="BT325" s="130"/>
      <c r="BU325" s="130"/>
      <c r="BV325" s="130"/>
    </row>
    <row r="326" spans="1:74" s="131" customFormat="1" ht="38.25" x14ac:dyDescent="0.2">
      <c r="A326" s="211" t="s">
        <v>1145</v>
      </c>
      <c r="B326" s="212" t="s">
        <v>1146</v>
      </c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36">
        <f t="shared" si="210"/>
        <v>0</v>
      </c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0"/>
      <c r="BT326" s="130"/>
      <c r="BU326" s="130"/>
      <c r="BV326" s="130"/>
    </row>
    <row r="327" spans="1:74" s="131" customFormat="1" ht="38.25" x14ac:dyDescent="0.2">
      <c r="A327" s="211" t="s">
        <v>1147</v>
      </c>
      <c r="B327" s="212" t="s">
        <v>1148</v>
      </c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36">
        <f t="shared" si="210"/>
        <v>0</v>
      </c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0"/>
      <c r="BQ327" s="130"/>
      <c r="BR327" s="130"/>
      <c r="BS327" s="130"/>
      <c r="BT327" s="130"/>
      <c r="BU327" s="130"/>
      <c r="BV327" s="130"/>
    </row>
    <row r="328" spans="1:74" s="131" customFormat="1" ht="38.25" x14ac:dyDescent="0.2">
      <c r="A328" s="211" t="s">
        <v>1149</v>
      </c>
      <c r="B328" s="212" t="s">
        <v>1150</v>
      </c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36">
        <f t="shared" si="210"/>
        <v>0</v>
      </c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</row>
    <row r="329" spans="1:74" s="131" customFormat="1" ht="38.25" x14ac:dyDescent="0.2">
      <c r="A329" s="211" t="s">
        <v>1151</v>
      </c>
      <c r="B329" s="212" t="s">
        <v>1152</v>
      </c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36">
        <f t="shared" si="210"/>
        <v>0</v>
      </c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</row>
    <row r="330" spans="1:74" s="131" customFormat="1" ht="38.25" x14ac:dyDescent="0.2">
      <c r="A330" s="211" t="s">
        <v>1153</v>
      </c>
      <c r="B330" s="212" t="s">
        <v>1154</v>
      </c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36">
        <f t="shared" si="210"/>
        <v>0</v>
      </c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S330" s="130"/>
      <c r="BT330" s="130"/>
      <c r="BU330" s="130"/>
      <c r="BV330" s="130"/>
    </row>
    <row r="331" spans="1:74" s="131" customFormat="1" ht="38.25" x14ac:dyDescent="0.2">
      <c r="A331" s="211" t="s">
        <v>1155</v>
      </c>
      <c r="B331" s="212" t="s">
        <v>1156</v>
      </c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36">
        <f t="shared" si="210"/>
        <v>0</v>
      </c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/>
      <c r="BU331" s="130"/>
      <c r="BV331" s="130"/>
    </row>
    <row r="332" spans="1:74" s="131" customFormat="1" ht="25.5" x14ac:dyDescent="0.2">
      <c r="A332" s="211" t="s">
        <v>1157</v>
      </c>
      <c r="B332" s="212" t="s">
        <v>1158</v>
      </c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36">
        <f t="shared" ref="O332:O395" si="211">SUM(C332:N332)</f>
        <v>0</v>
      </c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S332" s="130"/>
      <c r="BT332" s="130"/>
      <c r="BU332" s="130"/>
      <c r="BV332" s="130"/>
    </row>
    <row r="333" spans="1:74" s="131" customFormat="1" ht="25.5" x14ac:dyDescent="0.2">
      <c r="A333" s="211" t="s">
        <v>1159</v>
      </c>
      <c r="B333" s="212" t="s">
        <v>1160</v>
      </c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36">
        <f t="shared" si="211"/>
        <v>0</v>
      </c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/>
      <c r="BV333" s="130"/>
    </row>
    <row r="334" spans="1:74" s="131" customFormat="1" ht="38.25" x14ac:dyDescent="0.2">
      <c r="A334" s="211" t="s">
        <v>1161</v>
      </c>
      <c r="B334" s="212" t="s">
        <v>1162</v>
      </c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36">
        <f t="shared" si="211"/>
        <v>0</v>
      </c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/>
      <c r="BV334" s="130"/>
    </row>
    <row r="335" spans="1:74" s="131" customFormat="1" ht="25.5" x14ac:dyDescent="0.2">
      <c r="A335" s="211" t="s">
        <v>1163</v>
      </c>
      <c r="B335" s="212" t="s">
        <v>1164</v>
      </c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36">
        <f t="shared" si="211"/>
        <v>0</v>
      </c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S335" s="130"/>
      <c r="BT335" s="130"/>
      <c r="BU335" s="130"/>
      <c r="BV335" s="130"/>
    </row>
    <row r="336" spans="1:74" s="201" customFormat="1" ht="25.5" x14ac:dyDescent="0.2">
      <c r="A336" s="211" t="s">
        <v>1165</v>
      </c>
      <c r="B336" s="212" t="s">
        <v>1166</v>
      </c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36">
        <f t="shared" si="211"/>
        <v>0</v>
      </c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  <c r="AA336" s="200"/>
      <c r="AB336" s="200"/>
      <c r="AC336" s="200"/>
      <c r="AD336" s="200"/>
      <c r="AE336" s="200"/>
      <c r="AF336" s="200"/>
      <c r="AG336" s="200"/>
      <c r="AH336" s="200"/>
      <c r="AI336" s="200"/>
      <c r="AJ336" s="200"/>
      <c r="AK336" s="200"/>
      <c r="AL336" s="200"/>
      <c r="AM336" s="200"/>
      <c r="AN336" s="200"/>
      <c r="AO336" s="200"/>
      <c r="AP336" s="200"/>
      <c r="AQ336" s="200"/>
      <c r="AR336" s="200"/>
      <c r="AS336" s="200"/>
      <c r="AT336" s="200"/>
      <c r="AU336" s="200"/>
      <c r="AV336" s="200"/>
      <c r="AW336" s="200"/>
      <c r="AX336" s="200"/>
      <c r="AY336" s="200"/>
      <c r="AZ336" s="200"/>
      <c r="BA336" s="200"/>
      <c r="BB336" s="200"/>
      <c r="BC336" s="200"/>
      <c r="BD336" s="200"/>
      <c r="BE336" s="200"/>
      <c r="BF336" s="200"/>
      <c r="BG336" s="200"/>
      <c r="BH336" s="200"/>
      <c r="BI336" s="200"/>
      <c r="BJ336" s="200"/>
      <c r="BK336" s="200"/>
      <c r="BL336" s="200"/>
      <c r="BM336" s="200"/>
      <c r="BN336" s="200"/>
      <c r="BO336" s="200"/>
      <c r="BP336" s="200"/>
      <c r="BQ336" s="200"/>
      <c r="BR336" s="200"/>
      <c r="BS336" s="200"/>
      <c r="BT336" s="200"/>
      <c r="BU336" s="200"/>
      <c r="BV336" s="200"/>
    </row>
    <row r="337" spans="1:74" s="201" customFormat="1" ht="25.5" x14ac:dyDescent="0.2">
      <c r="A337" s="211" t="s">
        <v>1167</v>
      </c>
      <c r="B337" s="212" t="s">
        <v>1168</v>
      </c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36">
        <f t="shared" si="211"/>
        <v>0</v>
      </c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  <c r="AA337" s="200"/>
      <c r="AB337" s="200"/>
      <c r="AC337" s="200"/>
      <c r="AD337" s="200"/>
      <c r="AE337" s="200"/>
      <c r="AF337" s="200"/>
      <c r="AG337" s="200"/>
      <c r="AH337" s="200"/>
      <c r="AI337" s="200"/>
      <c r="AJ337" s="200"/>
      <c r="AK337" s="200"/>
      <c r="AL337" s="200"/>
      <c r="AM337" s="200"/>
      <c r="AN337" s="200"/>
      <c r="AO337" s="200"/>
      <c r="AP337" s="200"/>
      <c r="AQ337" s="200"/>
      <c r="AR337" s="200"/>
      <c r="AS337" s="200"/>
      <c r="AT337" s="200"/>
      <c r="AU337" s="200"/>
      <c r="AV337" s="200"/>
      <c r="AW337" s="200"/>
      <c r="AX337" s="200"/>
      <c r="AY337" s="200"/>
      <c r="AZ337" s="200"/>
      <c r="BA337" s="200"/>
      <c r="BB337" s="200"/>
      <c r="BC337" s="200"/>
      <c r="BD337" s="200"/>
      <c r="BE337" s="200"/>
      <c r="BF337" s="200"/>
      <c r="BG337" s="200"/>
      <c r="BH337" s="200"/>
      <c r="BI337" s="200"/>
      <c r="BJ337" s="200"/>
      <c r="BK337" s="200"/>
      <c r="BL337" s="200"/>
      <c r="BM337" s="200"/>
      <c r="BN337" s="200"/>
      <c r="BO337" s="200"/>
      <c r="BP337" s="200"/>
      <c r="BQ337" s="200"/>
      <c r="BR337" s="200"/>
      <c r="BS337" s="200"/>
      <c r="BT337" s="200"/>
      <c r="BU337" s="200"/>
      <c r="BV337" s="200"/>
    </row>
    <row r="338" spans="1:74" s="201" customFormat="1" ht="38.25" x14ac:dyDescent="0.2">
      <c r="A338" s="211" t="s">
        <v>1169</v>
      </c>
      <c r="B338" s="212" t="s">
        <v>1170</v>
      </c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36">
        <f t="shared" si="211"/>
        <v>0</v>
      </c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  <c r="AA338" s="200"/>
      <c r="AB338" s="200"/>
      <c r="AC338" s="200"/>
      <c r="AD338" s="200"/>
      <c r="AE338" s="200"/>
      <c r="AF338" s="200"/>
      <c r="AG338" s="200"/>
      <c r="AH338" s="200"/>
      <c r="AI338" s="200"/>
      <c r="AJ338" s="200"/>
      <c r="AK338" s="200"/>
      <c r="AL338" s="200"/>
      <c r="AM338" s="200"/>
      <c r="AN338" s="200"/>
      <c r="AO338" s="200"/>
      <c r="AP338" s="200"/>
      <c r="AQ338" s="200"/>
      <c r="AR338" s="200"/>
      <c r="AS338" s="200"/>
      <c r="AT338" s="200"/>
      <c r="AU338" s="200"/>
      <c r="AV338" s="200"/>
      <c r="AW338" s="200"/>
      <c r="AX338" s="200"/>
      <c r="AY338" s="200"/>
      <c r="AZ338" s="200"/>
      <c r="BA338" s="200"/>
      <c r="BB338" s="200"/>
      <c r="BC338" s="200"/>
      <c r="BD338" s="200"/>
      <c r="BE338" s="200"/>
      <c r="BF338" s="200"/>
      <c r="BG338" s="200"/>
      <c r="BH338" s="200"/>
      <c r="BI338" s="200"/>
      <c r="BJ338" s="200"/>
      <c r="BK338" s="200"/>
      <c r="BL338" s="200"/>
      <c r="BM338" s="200"/>
      <c r="BN338" s="200"/>
      <c r="BO338" s="200"/>
      <c r="BP338" s="200"/>
      <c r="BQ338" s="200"/>
      <c r="BR338" s="200"/>
      <c r="BS338" s="200"/>
      <c r="BT338" s="200"/>
      <c r="BU338" s="200"/>
      <c r="BV338" s="200"/>
    </row>
    <row r="339" spans="1:74" s="201" customFormat="1" ht="38.25" x14ac:dyDescent="0.2">
      <c r="A339" s="211" t="s">
        <v>1171</v>
      </c>
      <c r="B339" s="212" t="s">
        <v>1172</v>
      </c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36">
        <f t="shared" si="211"/>
        <v>0</v>
      </c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  <c r="AA339" s="200"/>
      <c r="AB339" s="200"/>
      <c r="AC339" s="200"/>
      <c r="AD339" s="200"/>
      <c r="AE339" s="200"/>
      <c r="AF339" s="200"/>
      <c r="AG339" s="200"/>
      <c r="AH339" s="200"/>
      <c r="AI339" s="200"/>
      <c r="AJ339" s="200"/>
      <c r="AK339" s="200"/>
      <c r="AL339" s="200"/>
      <c r="AM339" s="200"/>
      <c r="AN339" s="200"/>
      <c r="AO339" s="200"/>
      <c r="AP339" s="200"/>
      <c r="AQ339" s="200"/>
      <c r="AR339" s="200"/>
      <c r="AS339" s="200"/>
      <c r="AT339" s="200"/>
      <c r="AU339" s="200"/>
      <c r="AV339" s="200"/>
      <c r="AW339" s="200"/>
      <c r="AX339" s="200"/>
      <c r="AY339" s="200"/>
      <c r="AZ339" s="200"/>
      <c r="BA339" s="200"/>
      <c r="BB339" s="200"/>
      <c r="BC339" s="200"/>
      <c r="BD339" s="200"/>
      <c r="BE339" s="200"/>
      <c r="BF339" s="200"/>
      <c r="BG339" s="200"/>
      <c r="BH339" s="200"/>
      <c r="BI339" s="200"/>
      <c r="BJ339" s="200"/>
      <c r="BK339" s="200"/>
      <c r="BL339" s="200"/>
      <c r="BM339" s="200"/>
      <c r="BN339" s="200"/>
      <c r="BO339" s="200"/>
      <c r="BP339" s="200"/>
      <c r="BQ339" s="200"/>
      <c r="BR339" s="200"/>
      <c r="BS339" s="200"/>
      <c r="BT339" s="200"/>
      <c r="BU339" s="200"/>
      <c r="BV339" s="200"/>
    </row>
    <row r="340" spans="1:74" s="201" customFormat="1" ht="38.25" x14ac:dyDescent="0.2">
      <c r="A340" s="211" t="s">
        <v>1173</v>
      </c>
      <c r="B340" s="212" t="s">
        <v>1174</v>
      </c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36">
        <f t="shared" si="211"/>
        <v>0</v>
      </c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  <c r="AA340" s="200"/>
      <c r="AB340" s="200"/>
      <c r="AC340" s="200"/>
      <c r="AD340" s="200"/>
      <c r="AE340" s="200"/>
      <c r="AF340" s="200"/>
      <c r="AG340" s="200"/>
      <c r="AH340" s="200"/>
      <c r="AI340" s="200"/>
      <c r="AJ340" s="200"/>
      <c r="AK340" s="200"/>
      <c r="AL340" s="200"/>
      <c r="AM340" s="200"/>
      <c r="AN340" s="200"/>
      <c r="AO340" s="200"/>
      <c r="AP340" s="200"/>
      <c r="AQ340" s="200"/>
      <c r="AR340" s="200"/>
      <c r="AS340" s="200"/>
      <c r="AT340" s="200"/>
      <c r="AU340" s="200"/>
      <c r="AV340" s="200"/>
      <c r="AW340" s="200"/>
      <c r="AX340" s="200"/>
      <c r="AY340" s="200"/>
      <c r="AZ340" s="200"/>
      <c r="BA340" s="200"/>
      <c r="BB340" s="200"/>
      <c r="BC340" s="200"/>
      <c r="BD340" s="200"/>
      <c r="BE340" s="200"/>
      <c r="BF340" s="200"/>
      <c r="BG340" s="200"/>
      <c r="BH340" s="200"/>
      <c r="BI340" s="200"/>
      <c r="BJ340" s="200"/>
      <c r="BK340" s="200"/>
      <c r="BL340" s="200"/>
      <c r="BM340" s="200"/>
      <c r="BN340" s="200"/>
      <c r="BO340" s="200"/>
      <c r="BP340" s="200"/>
      <c r="BQ340" s="200"/>
      <c r="BR340" s="200"/>
      <c r="BS340" s="200"/>
      <c r="BT340" s="200"/>
      <c r="BU340" s="200"/>
      <c r="BV340" s="200"/>
    </row>
    <row r="341" spans="1:74" s="201" customFormat="1" ht="38.25" x14ac:dyDescent="0.2">
      <c r="A341" s="211" t="s">
        <v>1175</v>
      </c>
      <c r="B341" s="212" t="s">
        <v>1176</v>
      </c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36">
        <f t="shared" si="211"/>
        <v>0</v>
      </c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  <c r="AA341" s="200"/>
      <c r="AB341" s="200"/>
      <c r="AC341" s="200"/>
      <c r="AD341" s="200"/>
      <c r="AE341" s="200"/>
      <c r="AF341" s="200"/>
      <c r="AG341" s="200"/>
      <c r="AH341" s="200"/>
      <c r="AI341" s="200"/>
      <c r="AJ341" s="200"/>
      <c r="AK341" s="200"/>
      <c r="AL341" s="200"/>
      <c r="AM341" s="200"/>
      <c r="AN341" s="200"/>
      <c r="AO341" s="200"/>
      <c r="AP341" s="200"/>
      <c r="AQ341" s="200"/>
      <c r="AR341" s="200"/>
      <c r="AS341" s="200"/>
      <c r="AT341" s="200"/>
      <c r="AU341" s="200"/>
      <c r="AV341" s="200"/>
      <c r="AW341" s="200"/>
      <c r="AX341" s="200"/>
      <c r="AY341" s="200"/>
      <c r="AZ341" s="200"/>
      <c r="BA341" s="200"/>
      <c r="BB341" s="200"/>
      <c r="BC341" s="200"/>
      <c r="BD341" s="200"/>
      <c r="BE341" s="200"/>
      <c r="BF341" s="200"/>
      <c r="BG341" s="200"/>
      <c r="BH341" s="200"/>
      <c r="BI341" s="200"/>
      <c r="BJ341" s="200"/>
      <c r="BK341" s="200"/>
      <c r="BL341" s="200"/>
      <c r="BM341" s="200"/>
      <c r="BN341" s="200"/>
      <c r="BO341" s="200"/>
      <c r="BP341" s="200"/>
      <c r="BQ341" s="200"/>
      <c r="BR341" s="200"/>
      <c r="BS341" s="200"/>
      <c r="BT341" s="200"/>
      <c r="BU341" s="200"/>
      <c r="BV341" s="200"/>
    </row>
    <row r="342" spans="1:74" s="201" customFormat="1" ht="38.25" x14ac:dyDescent="0.2">
      <c r="A342" s="211" t="s">
        <v>1177</v>
      </c>
      <c r="B342" s="212" t="s">
        <v>1178</v>
      </c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36">
        <f t="shared" si="211"/>
        <v>0</v>
      </c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  <c r="AA342" s="200"/>
      <c r="AB342" s="200"/>
      <c r="AC342" s="200"/>
      <c r="AD342" s="200"/>
      <c r="AE342" s="200"/>
      <c r="AF342" s="200"/>
      <c r="AG342" s="200"/>
      <c r="AH342" s="200"/>
      <c r="AI342" s="200"/>
      <c r="AJ342" s="200"/>
      <c r="AK342" s="200"/>
      <c r="AL342" s="200"/>
      <c r="AM342" s="200"/>
      <c r="AN342" s="200"/>
      <c r="AO342" s="200"/>
      <c r="AP342" s="200"/>
      <c r="AQ342" s="200"/>
      <c r="AR342" s="200"/>
      <c r="AS342" s="200"/>
      <c r="AT342" s="200"/>
      <c r="AU342" s="200"/>
      <c r="AV342" s="200"/>
      <c r="AW342" s="200"/>
      <c r="AX342" s="200"/>
      <c r="AY342" s="200"/>
      <c r="AZ342" s="200"/>
      <c r="BA342" s="200"/>
      <c r="BB342" s="200"/>
      <c r="BC342" s="200"/>
      <c r="BD342" s="200"/>
      <c r="BE342" s="200"/>
      <c r="BF342" s="200"/>
      <c r="BG342" s="200"/>
      <c r="BH342" s="200"/>
      <c r="BI342" s="200"/>
      <c r="BJ342" s="200"/>
      <c r="BK342" s="200"/>
      <c r="BL342" s="200"/>
      <c r="BM342" s="200"/>
      <c r="BN342" s="200"/>
      <c r="BO342" s="200"/>
      <c r="BP342" s="200"/>
      <c r="BQ342" s="200"/>
      <c r="BR342" s="200"/>
      <c r="BS342" s="200"/>
      <c r="BT342" s="200"/>
      <c r="BU342" s="200"/>
      <c r="BV342" s="200"/>
    </row>
    <row r="343" spans="1:74" s="131" customFormat="1" ht="38.25" x14ac:dyDescent="0.2">
      <c r="A343" s="129" t="s">
        <v>1310</v>
      </c>
      <c r="B343" s="135" t="s">
        <v>1311</v>
      </c>
      <c r="C343" s="122">
        <f>+C344</f>
        <v>0</v>
      </c>
      <c r="D343" s="122">
        <f t="shared" ref="D343:N343" si="212">+D344</f>
        <v>0</v>
      </c>
      <c r="E343" s="122">
        <f t="shared" si="212"/>
        <v>0</v>
      </c>
      <c r="F343" s="122">
        <f t="shared" si="212"/>
        <v>0</v>
      </c>
      <c r="G343" s="122">
        <f t="shared" si="212"/>
        <v>0</v>
      </c>
      <c r="H343" s="122">
        <f t="shared" si="212"/>
        <v>0</v>
      </c>
      <c r="I343" s="122">
        <f t="shared" si="212"/>
        <v>0</v>
      </c>
      <c r="J343" s="122">
        <f t="shared" si="212"/>
        <v>0</v>
      </c>
      <c r="K343" s="122">
        <f t="shared" si="212"/>
        <v>0</v>
      </c>
      <c r="L343" s="122">
        <f t="shared" si="212"/>
        <v>0</v>
      </c>
      <c r="M343" s="122">
        <f t="shared" si="212"/>
        <v>0</v>
      </c>
      <c r="N343" s="122">
        <f t="shared" si="212"/>
        <v>0</v>
      </c>
      <c r="O343" s="136">
        <f t="shared" si="211"/>
        <v>0</v>
      </c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/>
      <c r="BO343" s="130"/>
      <c r="BP343" s="130"/>
      <c r="BQ343" s="130"/>
      <c r="BR343" s="130"/>
      <c r="BS343" s="130"/>
      <c r="BT343" s="130"/>
      <c r="BU343" s="130"/>
      <c r="BV343" s="130"/>
    </row>
    <row r="344" spans="1:74" s="201" customFormat="1" ht="38.25" x14ac:dyDescent="0.2">
      <c r="A344" s="211" t="s">
        <v>1312</v>
      </c>
      <c r="B344" s="212" t="s">
        <v>1313</v>
      </c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36">
        <f t="shared" si="211"/>
        <v>0</v>
      </c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  <c r="AA344" s="200"/>
      <c r="AB344" s="200"/>
      <c r="AC344" s="200"/>
      <c r="AD344" s="200"/>
      <c r="AE344" s="200"/>
      <c r="AF344" s="200"/>
      <c r="AG344" s="200"/>
      <c r="AH344" s="200"/>
      <c r="AI344" s="200"/>
      <c r="AJ344" s="200"/>
      <c r="AK344" s="200"/>
      <c r="AL344" s="200"/>
      <c r="AM344" s="200"/>
      <c r="AN344" s="200"/>
      <c r="AO344" s="200"/>
      <c r="AP344" s="200"/>
      <c r="AQ344" s="200"/>
      <c r="AR344" s="200"/>
      <c r="AS344" s="200"/>
      <c r="AT344" s="200"/>
      <c r="AU344" s="200"/>
      <c r="AV344" s="200"/>
      <c r="AW344" s="200"/>
      <c r="AX344" s="200"/>
      <c r="AY344" s="200"/>
      <c r="AZ344" s="200"/>
      <c r="BA344" s="200"/>
      <c r="BB344" s="200"/>
      <c r="BC344" s="200"/>
      <c r="BD344" s="200"/>
      <c r="BE344" s="200"/>
      <c r="BF344" s="200"/>
      <c r="BG344" s="200"/>
      <c r="BH344" s="200"/>
      <c r="BI344" s="200"/>
      <c r="BJ344" s="200"/>
      <c r="BK344" s="200"/>
      <c r="BL344" s="200"/>
      <c r="BM344" s="200"/>
      <c r="BN344" s="200"/>
      <c r="BO344" s="200"/>
      <c r="BP344" s="200"/>
      <c r="BQ344" s="200"/>
      <c r="BR344" s="200"/>
      <c r="BS344" s="200"/>
      <c r="BT344" s="200"/>
      <c r="BU344" s="200"/>
      <c r="BV344" s="200"/>
    </row>
    <row r="345" spans="1:74" s="131" customFormat="1" x14ac:dyDescent="0.2">
      <c r="A345" s="129" t="s">
        <v>781</v>
      </c>
      <c r="B345" s="135" t="s">
        <v>104</v>
      </c>
      <c r="C345" s="122">
        <f>SUM(C346:C375)</f>
        <v>0</v>
      </c>
      <c r="D345" s="122">
        <f t="shared" ref="D345:N345" si="213">SUM(D346:D375)</f>
        <v>7915880832.4799995</v>
      </c>
      <c r="E345" s="122">
        <f t="shared" si="213"/>
        <v>0</v>
      </c>
      <c r="F345" s="122">
        <f t="shared" si="213"/>
        <v>0</v>
      </c>
      <c r="G345" s="122">
        <f t="shared" si="213"/>
        <v>0</v>
      </c>
      <c r="H345" s="122">
        <f t="shared" si="213"/>
        <v>0</v>
      </c>
      <c r="I345" s="122">
        <f t="shared" si="213"/>
        <v>0</v>
      </c>
      <c r="J345" s="122">
        <f t="shared" si="213"/>
        <v>0</v>
      </c>
      <c r="K345" s="122">
        <f t="shared" si="213"/>
        <v>0</v>
      </c>
      <c r="L345" s="122">
        <f t="shared" si="213"/>
        <v>0</v>
      </c>
      <c r="M345" s="122">
        <f t="shared" si="213"/>
        <v>0</v>
      </c>
      <c r="N345" s="122">
        <f t="shared" si="213"/>
        <v>0</v>
      </c>
      <c r="O345" s="136">
        <f t="shared" si="211"/>
        <v>7915880832.4799995</v>
      </c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/>
      <c r="BQ345" s="130"/>
      <c r="BR345" s="130"/>
      <c r="BS345" s="130"/>
      <c r="BT345" s="130"/>
      <c r="BU345" s="130"/>
      <c r="BV345" s="130"/>
    </row>
    <row r="346" spans="1:74" s="201" customFormat="1" x14ac:dyDescent="0.2">
      <c r="A346" s="211" t="s">
        <v>782</v>
      </c>
      <c r="B346" s="212" t="s">
        <v>104</v>
      </c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36">
        <f t="shared" si="211"/>
        <v>0</v>
      </c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  <c r="AA346" s="200"/>
      <c r="AB346" s="200"/>
      <c r="AC346" s="200"/>
      <c r="AD346" s="200"/>
      <c r="AE346" s="200"/>
      <c r="AF346" s="200"/>
      <c r="AG346" s="200"/>
      <c r="AH346" s="200"/>
      <c r="AI346" s="200"/>
      <c r="AJ346" s="200"/>
      <c r="AK346" s="200"/>
      <c r="AL346" s="200"/>
      <c r="AM346" s="200"/>
      <c r="AN346" s="200"/>
      <c r="AO346" s="200"/>
      <c r="AP346" s="200"/>
      <c r="AQ346" s="200"/>
      <c r="AR346" s="200"/>
      <c r="AS346" s="200"/>
      <c r="AT346" s="200"/>
      <c r="AU346" s="200"/>
      <c r="AV346" s="200"/>
      <c r="AW346" s="200"/>
      <c r="AX346" s="200"/>
      <c r="AY346" s="200"/>
      <c r="AZ346" s="200"/>
      <c r="BA346" s="200"/>
      <c r="BB346" s="200"/>
      <c r="BC346" s="200"/>
      <c r="BD346" s="200"/>
      <c r="BE346" s="200"/>
      <c r="BF346" s="200"/>
      <c r="BG346" s="200"/>
      <c r="BH346" s="200"/>
      <c r="BI346" s="200"/>
      <c r="BJ346" s="200"/>
      <c r="BK346" s="200"/>
      <c r="BL346" s="200"/>
      <c r="BM346" s="200"/>
      <c r="BN346" s="200"/>
      <c r="BO346" s="200"/>
      <c r="BP346" s="200"/>
      <c r="BQ346" s="200"/>
      <c r="BR346" s="200"/>
      <c r="BS346" s="200"/>
      <c r="BT346" s="200"/>
      <c r="BU346" s="200"/>
      <c r="BV346" s="200"/>
    </row>
    <row r="347" spans="1:74" s="201" customFormat="1" ht="51" x14ac:dyDescent="0.2">
      <c r="A347" s="211" t="s">
        <v>783</v>
      </c>
      <c r="B347" s="212" t="s">
        <v>1400</v>
      </c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36">
        <f t="shared" si="211"/>
        <v>0</v>
      </c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  <c r="AA347" s="200"/>
      <c r="AB347" s="200"/>
      <c r="AC347" s="200"/>
      <c r="AD347" s="200"/>
      <c r="AE347" s="200"/>
      <c r="AF347" s="200"/>
      <c r="AG347" s="200"/>
      <c r="AH347" s="200"/>
      <c r="AI347" s="200"/>
      <c r="AJ347" s="200"/>
      <c r="AK347" s="200"/>
      <c r="AL347" s="200"/>
      <c r="AM347" s="200"/>
      <c r="AN347" s="200"/>
      <c r="AO347" s="200"/>
      <c r="AP347" s="200"/>
      <c r="AQ347" s="200"/>
      <c r="AR347" s="200"/>
      <c r="AS347" s="200"/>
      <c r="AT347" s="200"/>
      <c r="AU347" s="200"/>
      <c r="AV347" s="200"/>
      <c r="AW347" s="200"/>
      <c r="AX347" s="200"/>
      <c r="AY347" s="200"/>
      <c r="AZ347" s="200"/>
      <c r="BA347" s="200"/>
      <c r="BB347" s="200"/>
      <c r="BC347" s="200"/>
      <c r="BD347" s="200"/>
      <c r="BE347" s="200"/>
      <c r="BF347" s="200"/>
      <c r="BG347" s="200"/>
      <c r="BH347" s="200"/>
      <c r="BI347" s="200"/>
      <c r="BJ347" s="200"/>
      <c r="BK347" s="200"/>
      <c r="BL347" s="200"/>
      <c r="BM347" s="200"/>
      <c r="BN347" s="200"/>
      <c r="BO347" s="200"/>
      <c r="BP347" s="200"/>
      <c r="BQ347" s="200"/>
      <c r="BR347" s="200"/>
      <c r="BS347" s="200"/>
      <c r="BT347" s="200"/>
      <c r="BU347" s="200"/>
      <c r="BV347" s="200"/>
    </row>
    <row r="348" spans="1:74" s="201" customFormat="1" ht="51" x14ac:dyDescent="0.2">
      <c r="A348" s="211" t="s">
        <v>784</v>
      </c>
      <c r="B348" s="212" t="s">
        <v>1401</v>
      </c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36">
        <f t="shared" si="211"/>
        <v>0</v>
      </c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  <c r="AA348" s="200"/>
      <c r="AB348" s="200"/>
      <c r="AC348" s="200"/>
      <c r="AD348" s="200"/>
      <c r="AE348" s="200"/>
      <c r="AF348" s="200"/>
      <c r="AG348" s="200"/>
      <c r="AH348" s="200"/>
      <c r="AI348" s="200"/>
      <c r="AJ348" s="200"/>
      <c r="AK348" s="200"/>
      <c r="AL348" s="200"/>
      <c r="AM348" s="200"/>
      <c r="AN348" s="200"/>
      <c r="AO348" s="200"/>
      <c r="AP348" s="200"/>
      <c r="AQ348" s="200"/>
      <c r="AR348" s="200"/>
      <c r="AS348" s="200"/>
      <c r="AT348" s="200"/>
      <c r="AU348" s="200"/>
      <c r="AV348" s="200"/>
      <c r="AW348" s="200"/>
      <c r="AX348" s="200"/>
      <c r="AY348" s="200"/>
      <c r="AZ348" s="200"/>
      <c r="BA348" s="200"/>
      <c r="BB348" s="200"/>
      <c r="BC348" s="200"/>
      <c r="BD348" s="200"/>
      <c r="BE348" s="200"/>
      <c r="BF348" s="200"/>
      <c r="BG348" s="200"/>
      <c r="BH348" s="200"/>
      <c r="BI348" s="200"/>
      <c r="BJ348" s="200"/>
      <c r="BK348" s="200"/>
      <c r="BL348" s="200"/>
      <c r="BM348" s="200"/>
      <c r="BN348" s="200"/>
      <c r="BO348" s="200"/>
      <c r="BP348" s="200"/>
      <c r="BQ348" s="200"/>
      <c r="BR348" s="200"/>
      <c r="BS348" s="200"/>
      <c r="BT348" s="200"/>
      <c r="BU348" s="200"/>
      <c r="BV348" s="200"/>
    </row>
    <row r="349" spans="1:74" s="201" customFormat="1" ht="51" x14ac:dyDescent="0.2">
      <c r="A349" s="211" t="s">
        <v>1402</v>
      </c>
      <c r="B349" s="212" t="s">
        <v>1403</v>
      </c>
      <c r="C349" s="122"/>
      <c r="D349" s="123">
        <v>270000000</v>
      </c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36">
        <f t="shared" si="211"/>
        <v>270000000</v>
      </c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  <c r="AA349" s="200"/>
      <c r="AB349" s="200"/>
      <c r="AC349" s="200"/>
      <c r="AD349" s="200"/>
      <c r="AE349" s="200"/>
      <c r="AF349" s="200"/>
      <c r="AG349" s="200"/>
      <c r="AH349" s="200"/>
      <c r="AI349" s="200"/>
      <c r="AJ349" s="200"/>
      <c r="AK349" s="200"/>
      <c r="AL349" s="200"/>
      <c r="AM349" s="200"/>
      <c r="AN349" s="200"/>
      <c r="AO349" s="200"/>
      <c r="AP349" s="200"/>
      <c r="AQ349" s="200"/>
      <c r="AR349" s="200"/>
      <c r="AS349" s="200"/>
      <c r="AT349" s="200"/>
      <c r="AU349" s="200"/>
      <c r="AV349" s="200"/>
      <c r="AW349" s="200"/>
      <c r="AX349" s="200"/>
      <c r="AY349" s="200"/>
      <c r="AZ349" s="200"/>
      <c r="BA349" s="200"/>
      <c r="BB349" s="200"/>
      <c r="BC349" s="200"/>
      <c r="BD349" s="200"/>
      <c r="BE349" s="200"/>
      <c r="BF349" s="200"/>
      <c r="BG349" s="200"/>
      <c r="BH349" s="200"/>
      <c r="BI349" s="200"/>
      <c r="BJ349" s="200"/>
      <c r="BK349" s="200"/>
      <c r="BL349" s="200"/>
      <c r="BM349" s="200"/>
      <c r="BN349" s="200"/>
      <c r="BO349" s="200"/>
      <c r="BP349" s="200"/>
      <c r="BQ349" s="200"/>
      <c r="BR349" s="200"/>
      <c r="BS349" s="200"/>
      <c r="BT349" s="200"/>
      <c r="BU349" s="200"/>
      <c r="BV349" s="200"/>
    </row>
    <row r="350" spans="1:74" s="201" customFormat="1" ht="51" x14ac:dyDescent="0.2">
      <c r="A350" s="211" t="s">
        <v>1404</v>
      </c>
      <c r="B350" s="212" t="s">
        <v>1405</v>
      </c>
      <c r="C350" s="122"/>
      <c r="D350" s="123">
        <v>189000000</v>
      </c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36">
        <f t="shared" si="211"/>
        <v>189000000</v>
      </c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  <c r="AA350" s="200"/>
      <c r="AB350" s="200"/>
      <c r="AC350" s="200"/>
      <c r="AD350" s="200"/>
      <c r="AE350" s="200"/>
      <c r="AF350" s="200"/>
      <c r="AG350" s="200"/>
      <c r="AH350" s="200"/>
      <c r="AI350" s="200"/>
      <c r="AJ350" s="200"/>
      <c r="AK350" s="200"/>
      <c r="AL350" s="200"/>
      <c r="AM350" s="200"/>
      <c r="AN350" s="200"/>
      <c r="AO350" s="200"/>
      <c r="AP350" s="200"/>
      <c r="AQ350" s="200"/>
      <c r="AR350" s="200"/>
      <c r="AS350" s="200"/>
      <c r="AT350" s="200"/>
      <c r="AU350" s="200"/>
      <c r="AV350" s="200"/>
      <c r="AW350" s="200"/>
      <c r="AX350" s="200"/>
      <c r="AY350" s="200"/>
      <c r="AZ350" s="200"/>
      <c r="BA350" s="200"/>
      <c r="BB350" s="200"/>
      <c r="BC350" s="200"/>
      <c r="BD350" s="200"/>
      <c r="BE350" s="200"/>
      <c r="BF350" s="200"/>
      <c r="BG350" s="200"/>
      <c r="BH350" s="200"/>
      <c r="BI350" s="200"/>
      <c r="BJ350" s="200"/>
      <c r="BK350" s="200"/>
      <c r="BL350" s="200"/>
      <c r="BM350" s="200"/>
      <c r="BN350" s="200"/>
      <c r="BO350" s="200"/>
      <c r="BP350" s="200"/>
      <c r="BQ350" s="200"/>
      <c r="BR350" s="200"/>
      <c r="BS350" s="200"/>
      <c r="BT350" s="200"/>
      <c r="BU350" s="200"/>
      <c r="BV350" s="200"/>
    </row>
    <row r="351" spans="1:74" s="201" customFormat="1" ht="51" x14ac:dyDescent="0.2">
      <c r="A351" s="211" t="s">
        <v>1406</v>
      </c>
      <c r="B351" s="212" t="s">
        <v>1407</v>
      </c>
      <c r="C351" s="122"/>
      <c r="D351" s="123">
        <v>162000000</v>
      </c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36">
        <f t="shared" si="211"/>
        <v>162000000</v>
      </c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  <c r="AA351" s="200"/>
      <c r="AB351" s="200"/>
      <c r="AC351" s="200"/>
      <c r="AD351" s="200"/>
      <c r="AE351" s="200"/>
      <c r="AF351" s="200"/>
      <c r="AG351" s="200"/>
      <c r="AH351" s="200"/>
      <c r="AI351" s="200"/>
      <c r="AJ351" s="200"/>
      <c r="AK351" s="200"/>
      <c r="AL351" s="200"/>
      <c r="AM351" s="200"/>
      <c r="AN351" s="200"/>
      <c r="AO351" s="200"/>
      <c r="AP351" s="200"/>
      <c r="AQ351" s="200"/>
      <c r="AR351" s="200"/>
      <c r="AS351" s="200"/>
      <c r="AT351" s="200"/>
      <c r="AU351" s="200"/>
      <c r="AV351" s="200"/>
      <c r="AW351" s="200"/>
      <c r="AX351" s="200"/>
      <c r="AY351" s="200"/>
      <c r="AZ351" s="200"/>
      <c r="BA351" s="200"/>
      <c r="BB351" s="200"/>
      <c r="BC351" s="200"/>
      <c r="BD351" s="200"/>
      <c r="BE351" s="200"/>
      <c r="BF351" s="200"/>
      <c r="BG351" s="200"/>
      <c r="BH351" s="200"/>
      <c r="BI351" s="200"/>
      <c r="BJ351" s="200"/>
      <c r="BK351" s="200"/>
      <c r="BL351" s="200"/>
      <c r="BM351" s="200"/>
      <c r="BN351" s="200"/>
      <c r="BO351" s="200"/>
      <c r="BP351" s="200"/>
      <c r="BQ351" s="200"/>
      <c r="BR351" s="200"/>
      <c r="BS351" s="200"/>
      <c r="BT351" s="200"/>
      <c r="BU351" s="200"/>
      <c r="BV351" s="200"/>
    </row>
    <row r="352" spans="1:74" s="201" customFormat="1" ht="51" x14ac:dyDescent="0.2">
      <c r="A352" s="217" t="s">
        <v>1408</v>
      </c>
      <c r="B352" s="218" t="s">
        <v>1409</v>
      </c>
      <c r="C352" s="123"/>
      <c r="D352" s="123">
        <v>395855753</v>
      </c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36">
        <f t="shared" si="211"/>
        <v>395855753</v>
      </c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  <c r="AA352" s="200"/>
      <c r="AB352" s="200"/>
      <c r="AC352" s="200"/>
      <c r="AD352" s="200"/>
      <c r="AE352" s="200"/>
      <c r="AF352" s="200"/>
      <c r="AG352" s="200"/>
      <c r="AH352" s="200"/>
      <c r="AI352" s="200"/>
      <c r="AJ352" s="200"/>
      <c r="AK352" s="200"/>
      <c r="AL352" s="200"/>
      <c r="AM352" s="200"/>
      <c r="AN352" s="200"/>
      <c r="AO352" s="200"/>
      <c r="AP352" s="200"/>
      <c r="AQ352" s="200"/>
      <c r="AR352" s="200"/>
      <c r="AS352" s="200"/>
      <c r="AT352" s="200"/>
      <c r="AU352" s="200"/>
      <c r="AV352" s="200"/>
      <c r="AW352" s="200"/>
      <c r="AX352" s="200"/>
      <c r="AY352" s="200"/>
      <c r="AZ352" s="200"/>
      <c r="BA352" s="200"/>
      <c r="BB352" s="200"/>
      <c r="BC352" s="200"/>
      <c r="BD352" s="200"/>
      <c r="BE352" s="200"/>
      <c r="BF352" s="200"/>
      <c r="BG352" s="200"/>
      <c r="BH352" s="200"/>
      <c r="BI352" s="200"/>
      <c r="BJ352" s="200"/>
      <c r="BK352" s="200"/>
      <c r="BL352" s="200"/>
      <c r="BM352" s="200"/>
      <c r="BN352" s="200"/>
      <c r="BO352" s="200"/>
      <c r="BP352" s="200"/>
      <c r="BQ352" s="200"/>
      <c r="BR352" s="200"/>
      <c r="BS352" s="200"/>
      <c r="BT352" s="200"/>
      <c r="BU352" s="200"/>
      <c r="BV352" s="200"/>
    </row>
    <row r="353" spans="1:74" s="201" customFormat="1" ht="51" x14ac:dyDescent="0.2">
      <c r="A353" s="211" t="s">
        <v>1410</v>
      </c>
      <c r="B353" s="212" t="s">
        <v>1411</v>
      </c>
      <c r="C353" s="122"/>
      <c r="D353" s="123">
        <v>162000000</v>
      </c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36">
        <f t="shared" si="211"/>
        <v>162000000</v>
      </c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  <c r="AA353" s="200"/>
      <c r="AB353" s="200"/>
      <c r="AC353" s="200"/>
      <c r="AD353" s="200"/>
      <c r="AE353" s="200"/>
      <c r="AF353" s="200"/>
      <c r="AG353" s="200"/>
      <c r="AH353" s="200"/>
      <c r="AI353" s="200"/>
      <c r="AJ353" s="200"/>
      <c r="AK353" s="200"/>
      <c r="AL353" s="200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200"/>
      <c r="BB353" s="200"/>
      <c r="BC353" s="200"/>
      <c r="BD353" s="200"/>
      <c r="BE353" s="200"/>
      <c r="BF353" s="200"/>
      <c r="BG353" s="200"/>
      <c r="BH353" s="200"/>
      <c r="BI353" s="200"/>
      <c r="BJ353" s="200"/>
      <c r="BK353" s="200"/>
      <c r="BL353" s="200"/>
      <c r="BM353" s="200"/>
      <c r="BN353" s="200"/>
      <c r="BO353" s="200"/>
      <c r="BP353" s="200"/>
      <c r="BQ353" s="200"/>
      <c r="BR353" s="200"/>
      <c r="BS353" s="200"/>
      <c r="BT353" s="200"/>
      <c r="BU353" s="200"/>
      <c r="BV353" s="200"/>
    </row>
    <row r="354" spans="1:74" s="201" customFormat="1" ht="51" x14ac:dyDescent="0.2">
      <c r="A354" s="211" t="s">
        <v>1412</v>
      </c>
      <c r="B354" s="212" t="s">
        <v>1413</v>
      </c>
      <c r="C354" s="122"/>
      <c r="D354" s="123">
        <v>164403665.94</v>
      </c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36">
        <f t="shared" si="211"/>
        <v>164403665.94</v>
      </c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  <c r="AA354" s="200"/>
      <c r="AB354" s="200"/>
      <c r="AC354" s="200"/>
      <c r="AD354" s="200"/>
      <c r="AE354" s="200"/>
      <c r="AF354" s="200"/>
      <c r="AG354" s="200"/>
      <c r="AH354" s="200"/>
      <c r="AI354" s="200"/>
      <c r="AJ354" s="200"/>
      <c r="AK354" s="200"/>
      <c r="AL354" s="200"/>
      <c r="AM354" s="200"/>
      <c r="AN354" s="200"/>
      <c r="AO354" s="200"/>
      <c r="AP354" s="200"/>
      <c r="AQ354" s="200"/>
      <c r="AR354" s="200"/>
      <c r="AS354" s="200"/>
      <c r="AT354" s="200"/>
      <c r="AU354" s="200"/>
      <c r="AV354" s="200"/>
      <c r="AW354" s="200"/>
      <c r="AX354" s="200"/>
      <c r="AY354" s="200"/>
      <c r="AZ354" s="200"/>
      <c r="BA354" s="200"/>
      <c r="BB354" s="200"/>
      <c r="BC354" s="200"/>
      <c r="BD354" s="200"/>
      <c r="BE354" s="200"/>
      <c r="BF354" s="200"/>
      <c r="BG354" s="200"/>
      <c r="BH354" s="200"/>
      <c r="BI354" s="200"/>
      <c r="BJ354" s="200"/>
      <c r="BK354" s="200"/>
      <c r="BL354" s="200"/>
      <c r="BM354" s="200"/>
      <c r="BN354" s="200"/>
      <c r="BO354" s="200"/>
      <c r="BP354" s="200"/>
      <c r="BQ354" s="200"/>
      <c r="BR354" s="200"/>
      <c r="BS354" s="200"/>
      <c r="BT354" s="200"/>
      <c r="BU354" s="200"/>
      <c r="BV354" s="200"/>
    </row>
    <row r="355" spans="1:74" s="201" customFormat="1" ht="51" x14ac:dyDescent="0.2">
      <c r="A355" s="211" t="s">
        <v>1414</v>
      </c>
      <c r="B355" s="212" t="s">
        <v>1415</v>
      </c>
      <c r="C355" s="122"/>
      <c r="D355" s="123">
        <v>639527724.48000002</v>
      </c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36">
        <f t="shared" si="211"/>
        <v>639527724.48000002</v>
      </c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  <c r="AA355" s="200"/>
      <c r="AB355" s="200"/>
      <c r="AC355" s="200"/>
      <c r="AD355" s="200"/>
      <c r="AE355" s="200"/>
      <c r="AF355" s="200"/>
      <c r="AG355" s="200"/>
      <c r="AH355" s="200"/>
      <c r="AI355" s="200"/>
      <c r="AJ355" s="200"/>
      <c r="AK355" s="200"/>
      <c r="AL355" s="200"/>
      <c r="AM355" s="200"/>
      <c r="AN355" s="200"/>
      <c r="AO355" s="200"/>
      <c r="AP355" s="200"/>
      <c r="AQ355" s="200"/>
      <c r="AR355" s="200"/>
      <c r="AS355" s="200"/>
      <c r="AT355" s="200"/>
      <c r="AU355" s="200"/>
      <c r="AV355" s="200"/>
      <c r="AW355" s="200"/>
      <c r="AX355" s="200"/>
      <c r="AY355" s="200"/>
      <c r="AZ355" s="200"/>
      <c r="BA355" s="200"/>
      <c r="BB355" s="200"/>
      <c r="BC355" s="200"/>
      <c r="BD355" s="200"/>
      <c r="BE355" s="200"/>
      <c r="BF355" s="200"/>
      <c r="BG355" s="200"/>
      <c r="BH355" s="200"/>
      <c r="BI355" s="200"/>
      <c r="BJ355" s="200"/>
      <c r="BK355" s="200"/>
      <c r="BL355" s="200"/>
      <c r="BM355" s="200"/>
      <c r="BN355" s="200"/>
      <c r="BO355" s="200"/>
      <c r="BP355" s="200"/>
      <c r="BQ355" s="200"/>
      <c r="BR355" s="200"/>
      <c r="BS355" s="200"/>
      <c r="BT355" s="200"/>
      <c r="BU355" s="200"/>
      <c r="BV355" s="200"/>
    </row>
    <row r="356" spans="1:74" s="201" customFormat="1" ht="51" x14ac:dyDescent="0.2">
      <c r="A356" s="211" t="s">
        <v>1416</v>
      </c>
      <c r="B356" s="212" t="s">
        <v>1417</v>
      </c>
      <c r="C356" s="122"/>
      <c r="D356" s="123">
        <v>270000000</v>
      </c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36">
        <f t="shared" si="211"/>
        <v>270000000</v>
      </c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  <c r="AA356" s="200"/>
      <c r="AB356" s="200"/>
      <c r="AC356" s="200"/>
      <c r="AD356" s="200"/>
      <c r="AE356" s="200"/>
      <c r="AF356" s="200"/>
      <c r="AG356" s="200"/>
      <c r="AH356" s="200"/>
      <c r="AI356" s="200"/>
      <c r="AJ356" s="200"/>
      <c r="AK356" s="200"/>
      <c r="AL356" s="200"/>
      <c r="AM356" s="200"/>
      <c r="AN356" s="200"/>
      <c r="AO356" s="200"/>
      <c r="AP356" s="200"/>
      <c r="AQ356" s="200"/>
      <c r="AR356" s="200"/>
      <c r="AS356" s="200"/>
      <c r="AT356" s="200"/>
      <c r="AU356" s="200"/>
      <c r="AV356" s="200"/>
      <c r="AW356" s="200"/>
      <c r="AX356" s="200"/>
      <c r="AY356" s="200"/>
      <c r="AZ356" s="200"/>
      <c r="BA356" s="200"/>
      <c r="BB356" s="200"/>
      <c r="BC356" s="200"/>
      <c r="BD356" s="200"/>
      <c r="BE356" s="200"/>
      <c r="BF356" s="200"/>
      <c r="BG356" s="200"/>
      <c r="BH356" s="200"/>
      <c r="BI356" s="200"/>
      <c r="BJ356" s="200"/>
      <c r="BK356" s="200"/>
      <c r="BL356" s="200"/>
      <c r="BM356" s="200"/>
      <c r="BN356" s="200"/>
      <c r="BO356" s="200"/>
      <c r="BP356" s="200"/>
      <c r="BQ356" s="200"/>
      <c r="BR356" s="200"/>
      <c r="BS356" s="200"/>
      <c r="BT356" s="200"/>
      <c r="BU356" s="200"/>
      <c r="BV356" s="200"/>
    </row>
    <row r="357" spans="1:74" s="201" customFormat="1" ht="51" x14ac:dyDescent="0.2">
      <c r="A357" s="211" t="s">
        <v>1418</v>
      </c>
      <c r="B357" s="212" t="s">
        <v>1419</v>
      </c>
      <c r="C357" s="122"/>
      <c r="D357" s="123">
        <v>243518017.5</v>
      </c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36">
        <f t="shared" si="211"/>
        <v>243518017.5</v>
      </c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00"/>
      <c r="AC357" s="200"/>
      <c r="AD357" s="200"/>
      <c r="AE357" s="200"/>
      <c r="AF357" s="200"/>
      <c r="AG357" s="200"/>
      <c r="AH357" s="200"/>
      <c r="AI357" s="200"/>
      <c r="AJ357" s="200"/>
      <c r="AK357" s="200"/>
      <c r="AL357" s="200"/>
      <c r="AM357" s="200"/>
      <c r="AN357" s="200"/>
      <c r="AO357" s="200"/>
      <c r="AP357" s="200"/>
      <c r="AQ357" s="200"/>
      <c r="AR357" s="200"/>
      <c r="AS357" s="200"/>
      <c r="AT357" s="200"/>
      <c r="AU357" s="200"/>
      <c r="AV357" s="200"/>
      <c r="AW357" s="200"/>
      <c r="AX357" s="200"/>
      <c r="AY357" s="200"/>
      <c r="AZ357" s="200"/>
      <c r="BA357" s="200"/>
      <c r="BB357" s="200"/>
      <c r="BC357" s="200"/>
      <c r="BD357" s="200"/>
      <c r="BE357" s="200"/>
      <c r="BF357" s="200"/>
      <c r="BG357" s="200"/>
      <c r="BH357" s="200"/>
      <c r="BI357" s="200"/>
      <c r="BJ357" s="200"/>
      <c r="BK357" s="200"/>
      <c r="BL357" s="200"/>
      <c r="BM357" s="200"/>
      <c r="BN357" s="200"/>
      <c r="BO357" s="200"/>
      <c r="BP357" s="200"/>
      <c r="BQ357" s="200"/>
      <c r="BR357" s="200"/>
      <c r="BS357" s="200"/>
      <c r="BT357" s="200"/>
      <c r="BU357" s="200"/>
      <c r="BV357" s="200"/>
    </row>
    <row r="358" spans="1:74" s="201" customFormat="1" ht="51" x14ac:dyDescent="0.2">
      <c r="A358" s="211" t="s">
        <v>1420</v>
      </c>
      <c r="B358" s="212" t="s">
        <v>1421</v>
      </c>
      <c r="C358" s="122"/>
      <c r="D358" s="123">
        <v>1166747739.5599999</v>
      </c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36">
        <f t="shared" si="211"/>
        <v>1166747739.5599999</v>
      </c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  <c r="AA358" s="200"/>
      <c r="AB358" s="200"/>
      <c r="AC358" s="200"/>
      <c r="AD358" s="200"/>
      <c r="AE358" s="200"/>
      <c r="AF358" s="200"/>
      <c r="AG358" s="200"/>
      <c r="AH358" s="200"/>
      <c r="AI358" s="200"/>
      <c r="AJ358" s="200"/>
      <c r="AK358" s="200"/>
      <c r="AL358" s="200"/>
      <c r="AM358" s="200"/>
      <c r="AN358" s="200"/>
      <c r="AO358" s="200"/>
      <c r="AP358" s="200"/>
      <c r="AQ358" s="200"/>
      <c r="AR358" s="200"/>
      <c r="AS358" s="200"/>
      <c r="AT358" s="200"/>
      <c r="AU358" s="200"/>
      <c r="AV358" s="200"/>
      <c r="AW358" s="200"/>
      <c r="AX358" s="200"/>
      <c r="AY358" s="200"/>
      <c r="AZ358" s="200"/>
      <c r="BA358" s="200"/>
      <c r="BB358" s="200"/>
      <c r="BC358" s="200"/>
      <c r="BD358" s="200"/>
      <c r="BE358" s="200"/>
      <c r="BF358" s="200"/>
      <c r="BG358" s="200"/>
      <c r="BH358" s="200"/>
      <c r="BI358" s="200"/>
      <c r="BJ358" s="200"/>
      <c r="BK358" s="200"/>
      <c r="BL358" s="200"/>
      <c r="BM358" s="200"/>
      <c r="BN358" s="200"/>
      <c r="BO358" s="200"/>
      <c r="BP358" s="200"/>
      <c r="BQ358" s="200"/>
      <c r="BR358" s="200"/>
      <c r="BS358" s="200"/>
      <c r="BT358" s="200"/>
      <c r="BU358" s="200"/>
      <c r="BV358" s="200"/>
    </row>
    <row r="359" spans="1:74" s="201" customFormat="1" ht="38.25" x14ac:dyDescent="0.2">
      <c r="A359" s="211" t="s">
        <v>1422</v>
      </c>
      <c r="B359" s="212" t="s">
        <v>1423</v>
      </c>
      <c r="C359" s="122"/>
      <c r="D359" s="123">
        <v>81000000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36">
        <f t="shared" si="211"/>
        <v>81000000</v>
      </c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  <c r="AA359" s="200"/>
      <c r="AB359" s="200"/>
      <c r="AC359" s="200"/>
      <c r="AD359" s="200"/>
      <c r="AE359" s="200"/>
      <c r="AF359" s="200"/>
      <c r="AG359" s="200"/>
      <c r="AH359" s="200"/>
      <c r="AI359" s="200"/>
      <c r="AJ359" s="200"/>
      <c r="AK359" s="200"/>
      <c r="AL359" s="200"/>
      <c r="AM359" s="200"/>
      <c r="AN359" s="200"/>
      <c r="AO359" s="200"/>
      <c r="AP359" s="200"/>
      <c r="AQ359" s="200"/>
      <c r="AR359" s="200"/>
      <c r="AS359" s="200"/>
      <c r="AT359" s="200"/>
      <c r="AU359" s="200"/>
      <c r="AV359" s="200"/>
      <c r="AW359" s="200"/>
      <c r="AX359" s="200"/>
      <c r="AY359" s="200"/>
      <c r="AZ359" s="200"/>
      <c r="BA359" s="200"/>
      <c r="BB359" s="200"/>
      <c r="BC359" s="200"/>
      <c r="BD359" s="200"/>
      <c r="BE359" s="200"/>
      <c r="BF359" s="200"/>
      <c r="BG359" s="200"/>
      <c r="BH359" s="200"/>
      <c r="BI359" s="200"/>
      <c r="BJ359" s="200"/>
      <c r="BK359" s="200"/>
      <c r="BL359" s="200"/>
      <c r="BM359" s="200"/>
      <c r="BN359" s="200"/>
      <c r="BO359" s="200"/>
      <c r="BP359" s="200"/>
      <c r="BQ359" s="200"/>
      <c r="BR359" s="200"/>
      <c r="BS359" s="200"/>
      <c r="BT359" s="200"/>
      <c r="BU359" s="200"/>
      <c r="BV359" s="200"/>
    </row>
    <row r="360" spans="1:74" s="201" customFormat="1" ht="38.25" x14ac:dyDescent="0.2">
      <c r="A360" s="211" t="s">
        <v>1424</v>
      </c>
      <c r="B360" s="212" t="s">
        <v>1425</v>
      </c>
      <c r="C360" s="122"/>
      <c r="D360" s="123">
        <v>189000000</v>
      </c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36">
        <f t="shared" si="211"/>
        <v>189000000</v>
      </c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  <c r="AA360" s="200"/>
      <c r="AB360" s="200"/>
      <c r="AC360" s="200"/>
      <c r="AD360" s="200"/>
      <c r="AE360" s="200"/>
      <c r="AF360" s="200"/>
      <c r="AG360" s="200"/>
      <c r="AH360" s="200"/>
      <c r="AI360" s="200"/>
      <c r="AJ360" s="200"/>
      <c r="AK360" s="200"/>
      <c r="AL360" s="200"/>
      <c r="AM360" s="200"/>
      <c r="AN360" s="200"/>
      <c r="AO360" s="200"/>
      <c r="AP360" s="200"/>
      <c r="AQ360" s="200"/>
      <c r="AR360" s="200"/>
      <c r="AS360" s="200"/>
      <c r="AT360" s="200"/>
      <c r="AU360" s="200"/>
      <c r="AV360" s="200"/>
      <c r="AW360" s="200"/>
      <c r="AX360" s="200"/>
      <c r="AY360" s="200"/>
      <c r="AZ360" s="200"/>
      <c r="BA360" s="200"/>
      <c r="BB360" s="200"/>
      <c r="BC360" s="200"/>
      <c r="BD360" s="200"/>
      <c r="BE360" s="200"/>
      <c r="BF360" s="200"/>
      <c r="BG360" s="200"/>
      <c r="BH360" s="200"/>
      <c r="BI360" s="200"/>
      <c r="BJ360" s="200"/>
      <c r="BK360" s="200"/>
      <c r="BL360" s="200"/>
      <c r="BM360" s="200"/>
      <c r="BN360" s="200"/>
      <c r="BO360" s="200"/>
      <c r="BP360" s="200"/>
      <c r="BQ360" s="200"/>
      <c r="BR360" s="200"/>
      <c r="BS360" s="200"/>
      <c r="BT360" s="200"/>
      <c r="BU360" s="200"/>
      <c r="BV360" s="200"/>
    </row>
    <row r="361" spans="1:74" s="201" customFormat="1" ht="38.25" x14ac:dyDescent="0.2">
      <c r="A361" s="211" t="s">
        <v>1426</v>
      </c>
      <c r="B361" s="212" t="s">
        <v>1427</v>
      </c>
      <c r="C361" s="122"/>
      <c r="D361" s="123">
        <v>423087912</v>
      </c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36">
        <f t="shared" si="211"/>
        <v>423087912</v>
      </c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  <c r="AA361" s="200"/>
      <c r="AB361" s="200"/>
      <c r="AC361" s="200"/>
      <c r="AD361" s="200"/>
      <c r="AE361" s="200"/>
      <c r="AF361" s="200"/>
      <c r="AG361" s="200"/>
      <c r="AH361" s="200"/>
      <c r="AI361" s="200"/>
      <c r="AJ361" s="200"/>
      <c r="AK361" s="200"/>
      <c r="AL361" s="200"/>
      <c r="AM361" s="200"/>
      <c r="AN361" s="200"/>
      <c r="AO361" s="200"/>
      <c r="AP361" s="200"/>
      <c r="AQ361" s="200"/>
      <c r="AR361" s="200"/>
      <c r="AS361" s="200"/>
      <c r="AT361" s="200"/>
      <c r="AU361" s="200"/>
      <c r="AV361" s="200"/>
      <c r="AW361" s="200"/>
      <c r="AX361" s="200"/>
      <c r="AY361" s="200"/>
      <c r="AZ361" s="200"/>
      <c r="BA361" s="200"/>
      <c r="BB361" s="200"/>
      <c r="BC361" s="200"/>
      <c r="BD361" s="200"/>
      <c r="BE361" s="200"/>
      <c r="BF361" s="200"/>
      <c r="BG361" s="200"/>
      <c r="BH361" s="200"/>
      <c r="BI361" s="200"/>
      <c r="BJ361" s="200"/>
      <c r="BK361" s="200"/>
      <c r="BL361" s="200"/>
      <c r="BM361" s="200"/>
      <c r="BN361" s="200"/>
      <c r="BO361" s="200"/>
      <c r="BP361" s="200"/>
      <c r="BQ361" s="200"/>
      <c r="BR361" s="200"/>
      <c r="BS361" s="200"/>
      <c r="BT361" s="200"/>
      <c r="BU361" s="200"/>
      <c r="BV361" s="200"/>
    </row>
    <row r="362" spans="1:74" s="201" customFormat="1" ht="38.25" x14ac:dyDescent="0.2">
      <c r="A362" s="211" t="s">
        <v>1428</v>
      </c>
      <c r="B362" s="212" t="s">
        <v>1429</v>
      </c>
      <c r="C362" s="122"/>
      <c r="D362" s="123">
        <v>108000000</v>
      </c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36">
        <f t="shared" si="211"/>
        <v>108000000</v>
      </c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  <c r="AA362" s="200"/>
      <c r="AB362" s="200"/>
      <c r="AC362" s="200"/>
      <c r="AD362" s="200"/>
      <c r="AE362" s="200"/>
      <c r="AF362" s="200"/>
      <c r="AG362" s="200"/>
      <c r="AH362" s="200"/>
      <c r="AI362" s="200"/>
      <c r="AJ362" s="200"/>
      <c r="AK362" s="200"/>
      <c r="AL362" s="200"/>
      <c r="AM362" s="200"/>
      <c r="AN362" s="200"/>
      <c r="AO362" s="200"/>
      <c r="AP362" s="200"/>
      <c r="AQ362" s="200"/>
      <c r="AR362" s="200"/>
      <c r="AS362" s="200"/>
      <c r="AT362" s="200"/>
      <c r="AU362" s="200"/>
      <c r="AV362" s="200"/>
      <c r="AW362" s="200"/>
      <c r="AX362" s="200"/>
      <c r="AY362" s="200"/>
      <c r="AZ362" s="200"/>
      <c r="BA362" s="200"/>
      <c r="BB362" s="200"/>
      <c r="BC362" s="200"/>
      <c r="BD362" s="200"/>
      <c r="BE362" s="200"/>
      <c r="BF362" s="200"/>
      <c r="BG362" s="200"/>
      <c r="BH362" s="200"/>
      <c r="BI362" s="200"/>
      <c r="BJ362" s="200"/>
      <c r="BK362" s="200"/>
      <c r="BL362" s="200"/>
      <c r="BM362" s="200"/>
      <c r="BN362" s="200"/>
      <c r="BO362" s="200"/>
      <c r="BP362" s="200"/>
      <c r="BQ362" s="200"/>
      <c r="BR362" s="200"/>
      <c r="BS362" s="200"/>
      <c r="BT362" s="200"/>
      <c r="BU362" s="200"/>
      <c r="BV362" s="200"/>
    </row>
    <row r="363" spans="1:74" s="201" customFormat="1" ht="38.25" x14ac:dyDescent="0.2">
      <c r="A363" s="211" t="s">
        <v>1430</v>
      </c>
      <c r="B363" s="212" t="s">
        <v>1431</v>
      </c>
      <c r="C363" s="122"/>
      <c r="D363" s="123">
        <v>81000000</v>
      </c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36">
        <f t="shared" si="211"/>
        <v>81000000</v>
      </c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  <c r="AA363" s="200"/>
      <c r="AB363" s="200"/>
      <c r="AC363" s="200"/>
      <c r="AD363" s="200"/>
      <c r="AE363" s="200"/>
      <c r="AF363" s="200"/>
      <c r="AG363" s="200"/>
      <c r="AH363" s="200"/>
      <c r="AI363" s="200"/>
      <c r="AJ363" s="200"/>
      <c r="AK363" s="200"/>
      <c r="AL363" s="200"/>
      <c r="AM363" s="200"/>
      <c r="AN363" s="200"/>
      <c r="AO363" s="200"/>
      <c r="AP363" s="200"/>
      <c r="AQ363" s="200"/>
      <c r="AR363" s="200"/>
      <c r="AS363" s="200"/>
      <c r="AT363" s="200"/>
      <c r="AU363" s="200"/>
      <c r="AV363" s="200"/>
      <c r="AW363" s="200"/>
      <c r="AX363" s="200"/>
      <c r="AY363" s="200"/>
      <c r="AZ363" s="200"/>
      <c r="BA363" s="200"/>
      <c r="BB363" s="200"/>
      <c r="BC363" s="200"/>
      <c r="BD363" s="200"/>
      <c r="BE363" s="200"/>
      <c r="BF363" s="200"/>
      <c r="BG363" s="200"/>
      <c r="BH363" s="200"/>
      <c r="BI363" s="200"/>
      <c r="BJ363" s="200"/>
      <c r="BK363" s="200"/>
      <c r="BL363" s="200"/>
      <c r="BM363" s="200"/>
      <c r="BN363" s="200"/>
      <c r="BO363" s="200"/>
      <c r="BP363" s="200"/>
      <c r="BQ363" s="200"/>
      <c r="BR363" s="200"/>
      <c r="BS363" s="200"/>
      <c r="BT363" s="200"/>
      <c r="BU363" s="200"/>
      <c r="BV363" s="200"/>
    </row>
    <row r="364" spans="1:74" s="201" customFormat="1" ht="38.25" x14ac:dyDescent="0.2">
      <c r="A364" s="211" t="s">
        <v>1432</v>
      </c>
      <c r="B364" s="212" t="s">
        <v>1433</v>
      </c>
      <c r="C364" s="122"/>
      <c r="D364" s="123">
        <v>85090267</v>
      </c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36">
        <f t="shared" si="211"/>
        <v>85090267</v>
      </c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  <c r="AA364" s="200"/>
      <c r="AB364" s="200"/>
      <c r="AC364" s="200"/>
      <c r="AD364" s="200"/>
      <c r="AE364" s="200"/>
      <c r="AF364" s="200"/>
      <c r="AG364" s="200"/>
      <c r="AH364" s="200"/>
      <c r="AI364" s="200"/>
      <c r="AJ364" s="200"/>
      <c r="AK364" s="200"/>
      <c r="AL364" s="200"/>
      <c r="AM364" s="200"/>
      <c r="AN364" s="200"/>
      <c r="AO364" s="200"/>
      <c r="AP364" s="200"/>
      <c r="AQ364" s="200"/>
      <c r="AR364" s="200"/>
      <c r="AS364" s="200"/>
      <c r="AT364" s="200"/>
      <c r="AU364" s="200"/>
      <c r="AV364" s="200"/>
      <c r="AW364" s="200"/>
      <c r="AX364" s="200"/>
      <c r="AY364" s="200"/>
      <c r="AZ364" s="200"/>
      <c r="BA364" s="200"/>
      <c r="BB364" s="200"/>
      <c r="BC364" s="200"/>
      <c r="BD364" s="200"/>
      <c r="BE364" s="200"/>
      <c r="BF364" s="200"/>
      <c r="BG364" s="200"/>
      <c r="BH364" s="200"/>
      <c r="BI364" s="200"/>
      <c r="BJ364" s="200"/>
      <c r="BK364" s="200"/>
      <c r="BL364" s="200"/>
      <c r="BM364" s="200"/>
      <c r="BN364" s="200"/>
      <c r="BO364" s="200"/>
      <c r="BP364" s="200"/>
      <c r="BQ364" s="200"/>
      <c r="BR364" s="200"/>
      <c r="BS364" s="200"/>
      <c r="BT364" s="200"/>
      <c r="BU364" s="200"/>
      <c r="BV364" s="200"/>
    </row>
    <row r="365" spans="1:74" s="201" customFormat="1" ht="38.25" x14ac:dyDescent="0.2">
      <c r="A365" s="211" t="s">
        <v>1434</v>
      </c>
      <c r="B365" s="212" t="s">
        <v>1435</v>
      </c>
      <c r="C365" s="122"/>
      <c r="D365" s="123">
        <v>81000000</v>
      </c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36">
        <f t="shared" si="211"/>
        <v>81000000</v>
      </c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  <c r="AA365" s="200"/>
      <c r="AB365" s="200"/>
      <c r="AC365" s="200"/>
      <c r="AD365" s="200"/>
      <c r="AE365" s="200"/>
      <c r="AF365" s="200"/>
      <c r="AG365" s="200"/>
      <c r="AH365" s="200"/>
      <c r="AI365" s="200"/>
      <c r="AJ365" s="200"/>
      <c r="AK365" s="200"/>
      <c r="AL365" s="200"/>
      <c r="AM365" s="200"/>
      <c r="AN365" s="200"/>
      <c r="AO365" s="200"/>
      <c r="AP365" s="200"/>
      <c r="AQ365" s="200"/>
      <c r="AR365" s="200"/>
      <c r="AS365" s="200"/>
      <c r="AT365" s="200"/>
      <c r="AU365" s="200"/>
      <c r="AV365" s="200"/>
      <c r="AW365" s="200"/>
      <c r="AX365" s="200"/>
      <c r="AY365" s="200"/>
      <c r="AZ365" s="200"/>
      <c r="BA365" s="200"/>
      <c r="BB365" s="200"/>
      <c r="BC365" s="200"/>
      <c r="BD365" s="200"/>
      <c r="BE365" s="200"/>
      <c r="BF365" s="200"/>
      <c r="BG365" s="200"/>
      <c r="BH365" s="200"/>
      <c r="BI365" s="200"/>
      <c r="BJ365" s="200"/>
      <c r="BK365" s="200"/>
      <c r="BL365" s="200"/>
      <c r="BM365" s="200"/>
      <c r="BN365" s="200"/>
      <c r="BO365" s="200"/>
      <c r="BP365" s="200"/>
      <c r="BQ365" s="200"/>
      <c r="BR365" s="200"/>
      <c r="BS365" s="200"/>
      <c r="BT365" s="200"/>
      <c r="BU365" s="200"/>
      <c r="BV365" s="200"/>
    </row>
    <row r="366" spans="1:74" s="201" customFormat="1" ht="38.25" x14ac:dyDescent="0.2">
      <c r="A366" s="211" t="s">
        <v>1436</v>
      </c>
      <c r="B366" s="212" t="s">
        <v>1437</v>
      </c>
      <c r="C366" s="122"/>
      <c r="D366" s="123">
        <v>162366136</v>
      </c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36">
        <f t="shared" si="211"/>
        <v>162366136</v>
      </c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  <c r="AA366" s="200"/>
      <c r="AB366" s="200"/>
      <c r="AC366" s="200"/>
      <c r="AD366" s="200"/>
      <c r="AE366" s="200"/>
      <c r="AF366" s="200"/>
      <c r="AG366" s="200"/>
      <c r="AH366" s="200"/>
      <c r="AI366" s="200"/>
      <c r="AJ366" s="200"/>
      <c r="AK366" s="200"/>
      <c r="AL366" s="200"/>
      <c r="AM366" s="200"/>
      <c r="AN366" s="200"/>
      <c r="AO366" s="200"/>
      <c r="AP366" s="200"/>
      <c r="AQ366" s="200"/>
      <c r="AR366" s="200"/>
      <c r="AS366" s="200"/>
      <c r="AT366" s="200"/>
      <c r="AU366" s="200"/>
      <c r="AV366" s="200"/>
      <c r="AW366" s="200"/>
      <c r="AX366" s="200"/>
      <c r="AY366" s="200"/>
      <c r="AZ366" s="200"/>
      <c r="BA366" s="200"/>
      <c r="BB366" s="200"/>
      <c r="BC366" s="200"/>
      <c r="BD366" s="200"/>
      <c r="BE366" s="200"/>
      <c r="BF366" s="200"/>
      <c r="BG366" s="200"/>
      <c r="BH366" s="200"/>
      <c r="BI366" s="200"/>
      <c r="BJ366" s="200"/>
      <c r="BK366" s="200"/>
      <c r="BL366" s="200"/>
      <c r="BM366" s="200"/>
      <c r="BN366" s="200"/>
      <c r="BO366" s="200"/>
      <c r="BP366" s="200"/>
      <c r="BQ366" s="200"/>
      <c r="BR366" s="200"/>
      <c r="BS366" s="200"/>
      <c r="BT366" s="200"/>
      <c r="BU366" s="200"/>
      <c r="BV366" s="200"/>
    </row>
    <row r="367" spans="1:74" s="201" customFormat="1" ht="38.25" x14ac:dyDescent="0.2">
      <c r="A367" s="211" t="s">
        <v>1438</v>
      </c>
      <c r="B367" s="212" t="s">
        <v>1439</v>
      </c>
      <c r="C367" s="122"/>
      <c r="D367" s="123">
        <v>108000000</v>
      </c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36">
        <f t="shared" si="211"/>
        <v>108000000</v>
      </c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  <c r="AA367" s="200"/>
      <c r="AB367" s="200"/>
      <c r="AC367" s="200"/>
      <c r="AD367" s="200"/>
      <c r="AE367" s="200"/>
      <c r="AF367" s="200"/>
      <c r="AG367" s="200"/>
      <c r="AH367" s="200"/>
      <c r="AI367" s="200"/>
      <c r="AJ367" s="200"/>
      <c r="AK367" s="200"/>
      <c r="AL367" s="200"/>
      <c r="AM367" s="200"/>
      <c r="AN367" s="200"/>
      <c r="AO367" s="200"/>
      <c r="AP367" s="200"/>
      <c r="AQ367" s="200"/>
      <c r="AR367" s="200"/>
      <c r="AS367" s="200"/>
      <c r="AT367" s="200"/>
      <c r="AU367" s="200"/>
      <c r="AV367" s="200"/>
      <c r="AW367" s="200"/>
      <c r="AX367" s="200"/>
      <c r="AY367" s="200"/>
      <c r="AZ367" s="200"/>
      <c r="BA367" s="200"/>
      <c r="BB367" s="200"/>
      <c r="BC367" s="200"/>
      <c r="BD367" s="200"/>
      <c r="BE367" s="200"/>
      <c r="BF367" s="200"/>
      <c r="BG367" s="200"/>
      <c r="BH367" s="200"/>
      <c r="BI367" s="200"/>
      <c r="BJ367" s="200"/>
      <c r="BK367" s="200"/>
      <c r="BL367" s="200"/>
      <c r="BM367" s="200"/>
      <c r="BN367" s="200"/>
      <c r="BO367" s="200"/>
      <c r="BP367" s="200"/>
      <c r="BQ367" s="200"/>
      <c r="BR367" s="200"/>
      <c r="BS367" s="200"/>
      <c r="BT367" s="200"/>
      <c r="BU367" s="200"/>
      <c r="BV367" s="200"/>
    </row>
    <row r="368" spans="1:74" s="201" customFormat="1" ht="38.25" x14ac:dyDescent="0.2">
      <c r="A368" s="211" t="s">
        <v>1440</v>
      </c>
      <c r="B368" s="212" t="s">
        <v>1441</v>
      </c>
      <c r="C368" s="122"/>
      <c r="D368" s="123">
        <v>58495201</v>
      </c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36">
        <f t="shared" si="211"/>
        <v>58495201</v>
      </c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  <c r="AA368" s="200"/>
      <c r="AB368" s="200"/>
      <c r="AC368" s="200"/>
      <c r="AD368" s="200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200"/>
      <c r="BD368" s="200"/>
      <c r="BE368" s="200"/>
      <c r="BF368" s="200"/>
      <c r="BG368" s="200"/>
      <c r="BH368" s="200"/>
      <c r="BI368" s="200"/>
      <c r="BJ368" s="200"/>
      <c r="BK368" s="200"/>
      <c r="BL368" s="200"/>
      <c r="BM368" s="200"/>
      <c r="BN368" s="200"/>
      <c r="BO368" s="200"/>
      <c r="BP368" s="200"/>
      <c r="BQ368" s="200"/>
      <c r="BR368" s="200"/>
      <c r="BS368" s="200"/>
      <c r="BT368" s="200"/>
      <c r="BU368" s="200"/>
      <c r="BV368" s="200"/>
    </row>
    <row r="369" spans="1:74" s="201" customFormat="1" ht="38.25" x14ac:dyDescent="0.2">
      <c r="A369" s="211" t="s">
        <v>1442</v>
      </c>
      <c r="B369" s="212" t="s">
        <v>1443</v>
      </c>
      <c r="C369" s="122"/>
      <c r="D369" s="123">
        <v>99586571</v>
      </c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36">
        <f t="shared" si="211"/>
        <v>99586571</v>
      </c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  <c r="AA369" s="200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200"/>
      <c r="BD369" s="200"/>
      <c r="BE369" s="200"/>
      <c r="BF369" s="200"/>
      <c r="BG369" s="200"/>
      <c r="BH369" s="200"/>
      <c r="BI369" s="200"/>
      <c r="BJ369" s="200"/>
      <c r="BK369" s="200"/>
      <c r="BL369" s="200"/>
      <c r="BM369" s="200"/>
      <c r="BN369" s="200"/>
      <c r="BO369" s="200"/>
      <c r="BP369" s="200"/>
      <c r="BQ369" s="200"/>
      <c r="BR369" s="200"/>
      <c r="BS369" s="200"/>
      <c r="BT369" s="200"/>
      <c r="BU369" s="200"/>
      <c r="BV369" s="200"/>
    </row>
    <row r="370" spans="1:74" s="201" customFormat="1" ht="38.25" x14ac:dyDescent="0.2">
      <c r="A370" s="211" t="s">
        <v>1444</v>
      </c>
      <c r="B370" s="212" t="s">
        <v>1445</v>
      </c>
      <c r="C370" s="122"/>
      <c r="D370" s="123">
        <v>135000000</v>
      </c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36">
        <f t="shared" si="211"/>
        <v>135000000</v>
      </c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  <c r="AA370" s="200"/>
      <c r="AB370" s="200"/>
      <c r="AC370" s="200"/>
      <c r="AD370" s="200"/>
      <c r="AE370" s="200"/>
      <c r="AF370" s="200"/>
      <c r="AG370" s="200"/>
      <c r="AH370" s="200"/>
      <c r="AI370" s="200"/>
      <c r="AJ370" s="200"/>
      <c r="AK370" s="200"/>
      <c r="AL370" s="200"/>
      <c r="AM370" s="200"/>
      <c r="AN370" s="200"/>
      <c r="AO370" s="200"/>
      <c r="AP370" s="200"/>
      <c r="AQ370" s="200"/>
      <c r="AR370" s="200"/>
      <c r="AS370" s="200"/>
      <c r="AT370" s="200"/>
      <c r="AU370" s="200"/>
      <c r="AV370" s="200"/>
      <c r="AW370" s="200"/>
      <c r="AX370" s="200"/>
      <c r="AY370" s="200"/>
      <c r="AZ370" s="200"/>
      <c r="BA370" s="200"/>
      <c r="BB370" s="200"/>
      <c r="BC370" s="200"/>
      <c r="BD370" s="200"/>
      <c r="BE370" s="200"/>
      <c r="BF370" s="200"/>
      <c r="BG370" s="200"/>
      <c r="BH370" s="200"/>
      <c r="BI370" s="200"/>
      <c r="BJ370" s="200"/>
      <c r="BK370" s="200"/>
      <c r="BL370" s="200"/>
      <c r="BM370" s="200"/>
      <c r="BN370" s="200"/>
      <c r="BO370" s="200"/>
      <c r="BP370" s="200"/>
      <c r="BQ370" s="200"/>
      <c r="BR370" s="200"/>
      <c r="BS370" s="200"/>
      <c r="BT370" s="200"/>
      <c r="BU370" s="200"/>
      <c r="BV370" s="200"/>
    </row>
    <row r="371" spans="1:74" s="201" customFormat="1" ht="38.25" x14ac:dyDescent="0.2">
      <c r="A371" s="211" t="s">
        <v>1446</v>
      </c>
      <c r="B371" s="212" t="s">
        <v>1447</v>
      </c>
      <c r="C371" s="122"/>
      <c r="D371" s="123">
        <v>54000000</v>
      </c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36">
        <f t="shared" si="211"/>
        <v>54000000</v>
      </c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  <c r="AA371" s="200"/>
      <c r="AB371" s="200"/>
      <c r="AC371" s="200"/>
      <c r="AD371" s="200"/>
      <c r="AE371" s="200"/>
      <c r="AF371" s="200"/>
      <c r="AG371" s="200"/>
      <c r="AH371" s="200"/>
      <c r="AI371" s="200"/>
      <c r="AJ371" s="200"/>
      <c r="AK371" s="200"/>
      <c r="AL371" s="200"/>
      <c r="AM371" s="200"/>
      <c r="AN371" s="200"/>
      <c r="AO371" s="200"/>
      <c r="AP371" s="200"/>
      <c r="AQ371" s="200"/>
      <c r="AR371" s="200"/>
      <c r="AS371" s="200"/>
      <c r="AT371" s="200"/>
      <c r="AU371" s="200"/>
      <c r="AV371" s="200"/>
      <c r="AW371" s="200"/>
      <c r="AX371" s="200"/>
      <c r="AY371" s="200"/>
      <c r="AZ371" s="200"/>
      <c r="BA371" s="200"/>
      <c r="BB371" s="200"/>
      <c r="BC371" s="200"/>
      <c r="BD371" s="200"/>
      <c r="BE371" s="200"/>
      <c r="BF371" s="200"/>
      <c r="BG371" s="200"/>
      <c r="BH371" s="200"/>
      <c r="BI371" s="200"/>
      <c r="BJ371" s="200"/>
      <c r="BK371" s="200"/>
      <c r="BL371" s="200"/>
      <c r="BM371" s="200"/>
      <c r="BN371" s="200"/>
      <c r="BO371" s="200"/>
      <c r="BP371" s="200"/>
      <c r="BQ371" s="200"/>
      <c r="BR371" s="200"/>
      <c r="BS371" s="200"/>
      <c r="BT371" s="200"/>
      <c r="BU371" s="200"/>
      <c r="BV371" s="200"/>
    </row>
    <row r="372" spans="1:74" s="201" customFormat="1" ht="51" x14ac:dyDescent="0.2">
      <c r="A372" s="211" t="s">
        <v>1448</v>
      </c>
      <c r="B372" s="212" t="s">
        <v>1449</v>
      </c>
      <c r="C372" s="122"/>
      <c r="D372" s="123">
        <v>108000000</v>
      </c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36">
        <f t="shared" si="211"/>
        <v>108000000</v>
      </c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  <c r="AA372" s="200"/>
      <c r="AB372" s="200"/>
      <c r="AC372" s="200"/>
      <c r="AD372" s="200"/>
      <c r="AE372" s="200"/>
      <c r="AF372" s="200"/>
      <c r="AG372" s="200"/>
      <c r="AH372" s="200"/>
      <c r="AI372" s="200"/>
      <c r="AJ372" s="200"/>
      <c r="AK372" s="200"/>
      <c r="AL372" s="200"/>
      <c r="AM372" s="200"/>
      <c r="AN372" s="200"/>
      <c r="AO372" s="200"/>
      <c r="AP372" s="200"/>
      <c r="AQ372" s="200"/>
      <c r="AR372" s="200"/>
      <c r="AS372" s="200"/>
      <c r="AT372" s="200"/>
      <c r="AU372" s="200"/>
      <c r="AV372" s="200"/>
      <c r="AW372" s="200"/>
      <c r="AX372" s="200"/>
      <c r="AY372" s="200"/>
      <c r="AZ372" s="200"/>
      <c r="BA372" s="200"/>
      <c r="BB372" s="200"/>
      <c r="BC372" s="200"/>
      <c r="BD372" s="200"/>
      <c r="BE372" s="200"/>
      <c r="BF372" s="200"/>
      <c r="BG372" s="200"/>
      <c r="BH372" s="200"/>
      <c r="BI372" s="200"/>
      <c r="BJ372" s="200"/>
      <c r="BK372" s="200"/>
      <c r="BL372" s="200"/>
      <c r="BM372" s="200"/>
      <c r="BN372" s="200"/>
      <c r="BO372" s="200"/>
      <c r="BP372" s="200"/>
      <c r="BQ372" s="200"/>
      <c r="BR372" s="200"/>
      <c r="BS372" s="200"/>
      <c r="BT372" s="200"/>
      <c r="BU372" s="200"/>
      <c r="BV372" s="200"/>
    </row>
    <row r="373" spans="1:74" s="201" customFormat="1" ht="38.25" x14ac:dyDescent="0.2">
      <c r="A373" s="211" t="s">
        <v>1450</v>
      </c>
      <c r="B373" s="212" t="s">
        <v>1451</v>
      </c>
      <c r="C373" s="122"/>
      <c r="D373" s="123">
        <v>81000000</v>
      </c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36">
        <f t="shared" si="211"/>
        <v>81000000</v>
      </c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00"/>
      <c r="AC373" s="200"/>
      <c r="AD373" s="200"/>
      <c r="AE373" s="200"/>
      <c r="AF373" s="200"/>
      <c r="AG373" s="200"/>
      <c r="AH373" s="200"/>
      <c r="AI373" s="200"/>
      <c r="AJ373" s="200"/>
      <c r="AK373" s="200"/>
      <c r="AL373" s="200"/>
      <c r="AM373" s="200"/>
      <c r="AN373" s="200"/>
      <c r="AO373" s="200"/>
      <c r="AP373" s="200"/>
      <c r="AQ373" s="200"/>
      <c r="AR373" s="200"/>
      <c r="AS373" s="200"/>
      <c r="AT373" s="200"/>
      <c r="AU373" s="200"/>
      <c r="AV373" s="200"/>
      <c r="AW373" s="200"/>
      <c r="AX373" s="200"/>
      <c r="AY373" s="200"/>
      <c r="AZ373" s="200"/>
      <c r="BA373" s="200"/>
      <c r="BB373" s="200"/>
      <c r="BC373" s="200"/>
      <c r="BD373" s="200"/>
      <c r="BE373" s="200"/>
      <c r="BF373" s="200"/>
      <c r="BG373" s="200"/>
      <c r="BH373" s="200"/>
      <c r="BI373" s="200"/>
      <c r="BJ373" s="200"/>
      <c r="BK373" s="200"/>
      <c r="BL373" s="200"/>
      <c r="BM373" s="200"/>
      <c r="BN373" s="200"/>
      <c r="BO373" s="200"/>
      <c r="BP373" s="200"/>
      <c r="BQ373" s="200"/>
      <c r="BR373" s="200"/>
      <c r="BS373" s="200"/>
      <c r="BT373" s="200"/>
      <c r="BU373" s="200"/>
      <c r="BV373" s="200"/>
    </row>
    <row r="374" spans="1:74" s="201" customFormat="1" ht="25.5" x14ac:dyDescent="0.2">
      <c r="A374" s="217" t="s">
        <v>1452</v>
      </c>
      <c r="B374" s="218" t="s">
        <v>1453</v>
      </c>
      <c r="C374" s="123"/>
      <c r="D374" s="123">
        <v>343506945</v>
      </c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36">
        <f t="shared" si="211"/>
        <v>343506945</v>
      </c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  <c r="AA374" s="200"/>
      <c r="AB374" s="200"/>
      <c r="AC374" s="200"/>
      <c r="AD374" s="200"/>
      <c r="AE374" s="200"/>
      <c r="AF374" s="200"/>
      <c r="AG374" s="200"/>
      <c r="AH374" s="200"/>
      <c r="AI374" s="200"/>
      <c r="AJ374" s="200"/>
      <c r="AK374" s="200"/>
      <c r="AL374" s="200"/>
      <c r="AM374" s="200"/>
      <c r="AN374" s="200"/>
      <c r="AO374" s="200"/>
      <c r="AP374" s="200"/>
      <c r="AQ374" s="200"/>
      <c r="AR374" s="200"/>
      <c r="AS374" s="200"/>
      <c r="AT374" s="200"/>
      <c r="AU374" s="200"/>
      <c r="AV374" s="200"/>
      <c r="AW374" s="200"/>
      <c r="AX374" s="200"/>
      <c r="AY374" s="200"/>
      <c r="AZ374" s="200"/>
      <c r="BA374" s="200"/>
      <c r="BB374" s="200"/>
      <c r="BC374" s="200"/>
      <c r="BD374" s="200"/>
      <c r="BE374" s="200"/>
      <c r="BF374" s="200"/>
      <c r="BG374" s="200"/>
      <c r="BH374" s="200"/>
      <c r="BI374" s="200"/>
      <c r="BJ374" s="200"/>
      <c r="BK374" s="200"/>
      <c r="BL374" s="200"/>
      <c r="BM374" s="200"/>
      <c r="BN374" s="200"/>
      <c r="BO374" s="200"/>
      <c r="BP374" s="200"/>
      <c r="BQ374" s="200"/>
      <c r="BR374" s="200"/>
      <c r="BS374" s="200"/>
      <c r="BT374" s="200"/>
      <c r="BU374" s="200"/>
      <c r="BV374" s="200"/>
    </row>
    <row r="375" spans="1:74" s="201" customFormat="1" ht="38.25" x14ac:dyDescent="0.2">
      <c r="A375" s="217" t="s">
        <v>1454</v>
      </c>
      <c r="B375" s="218" t="s">
        <v>1455</v>
      </c>
      <c r="C375" s="123"/>
      <c r="D375" s="123">
        <v>2054694900</v>
      </c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36">
        <f t="shared" si="211"/>
        <v>2054694900</v>
      </c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  <c r="AA375" s="200"/>
      <c r="AB375" s="200"/>
      <c r="AC375" s="200"/>
      <c r="AD375" s="200"/>
      <c r="AE375" s="200"/>
      <c r="AF375" s="200"/>
      <c r="AG375" s="200"/>
      <c r="AH375" s="200"/>
      <c r="AI375" s="200"/>
      <c r="AJ375" s="200"/>
      <c r="AK375" s="200"/>
      <c r="AL375" s="200"/>
      <c r="AM375" s="200"/>
      <c r="AN375" s="200"/>
      <c r="AO375" s="200"/>
      <c r="AP375" s="200"/>
      <c r="AQ375" s="200"/>
      <c r="AR375" s="200"/>
      <c r="AS375" s="200"/>
      <c r="AT375" s="200"/>
      <c r="AU375" s="200"/>
      <c r="AV375" s="200"/>
      <c r="AW375" s="200"/>
      <c r="AX375" s="200"/>
      <c r="AY375" s="200"/>
      <c r="AZ375" s="200"/>
      <c r="BA375" s="200"/>
      <c r="BB375" s="200"/>
      <c r="BC375" s="200"/>
      <c r="BD375" s="200"/>
      <c r="BE375" s="200"/>
      <c r="BF375" s="200"/>
      <c r="BG375" s="200"/>
      <c r="BH375" s="200"/>
      <c r="BI375" s="200"/>
      <c r="BJ375" s="200"/>
      <c r="BK375" s="200"/>
      <c r="BL375" s="200"/>
      <c r="BM375" s="200"/>
      <c r="BN375" s="200"/>
      <c r="BO375" s="200"/>
      <c r="BP375" s="200"/>
      <c r="BQ375" s="200"/>
      <c r="BR375" s="200"/>
      <c r="BS375" s="200"/>
      <c r="BT375" s="200"/>
      <c r="BU375" s="200"/>
      <c r="BV375" s="200"/>
    </row>
    <row r="376" spans="1:74" s="131" customFormat="1" x14ac:dyDescent="0.2">
      <c r="A376" s="219" t="s">
        <v>1636</v>
      </c>
      <c r="B376" s="214" t="s">
        <v>1637</v>
      </c>
      <c r="C376" s="122">
        <f t="shared" ref="C376:N376" si="214">SUM(C377:C397)</f>
        <v>0</v>
      </c>
      <c r="D376" s="122">
        <f t="shared" si="214"/>
        <v>0</v>
      </c>
      <c r="E376" s="122">
        <f t="shared" si="214"/>
        <v>0</v>
      </c>
      <c r="F376" s="122">
        <f t="shared" si="214"/>
        <v>0</v>
      </c>
      <c r="G376" s="122">
        <f t="shared" si="214"/>
        <v>0</v>
      </c>
      <c r="H376" s="122">
        <f t="shared" si="214"/>
        <v>0</v>
      </c>
      <c r="I376" s="122">
        <f t="shared" si="214"/>
        <v>0</v>
      </c>
      <c r="J376" s="122">
        <f t="shared" si="214"/>
        <v>0</v>
      </c>
      <c r="K376" s="122">
        <f t="shared" si="214"/>
        <v>0</v>
      </c>
      <c r="L376" s="122">
        <f t="shared" si="214"/>
        <v>0</v>
      </c>
      <c r="M376" s="122">
        <f t="shared" si="214"/>
        <v>0</v>
      </c>
      <c r="N376" s="122">
        <f t="shared" si="214"/>
        <v>0</v>
      </c>
      <c r="O376" s="136">
        <f t="shared" si="211"/>
        <v>0</v>
      </c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/>
      <c r="BQ376" s="130"/>
      <c r="BR376" s="130"/>
      <c r="BS376" s="130"/>
      <c r="BT376" s="130"/>
      <c r="BU376" s="130"/>
      <c r="BV376" s="130"/>
    </row>
    <row r="377" spans="1:74" s="201" customFormat="1" ht="25.5" x14ac:dyDescent="0.2">
      <c r="A377" s="211" t="s">
        <v>1638</v>
      </c>
      <c r="B377" s="212" t="s">
        <v>1639</v>
      </c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36">
        <f t="shared" si="211"/>
        <v>0</v>
      </c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  <c r="AA377" s="200"/>
      <c r="AB377" s="200"/>
      <c r="AC377" s="200"/>
      <c r="AD377" s="200"/>
      <c r="AE377" s="200"/>
      <c r="AF377" s="200"/>
      <c r="AG377" s="200"/>
      <c r="AH377" s="200"/>
      <c r="AI377" s="200"/>
      <c r="AJ377" s="200"/>
      <c r="AK377" s="200"/>
      <c r="AL377" s="200"/>
      <c r="AM377" s="200"/>
      <c r="AN377" s="200"/>
      <c r="AO377" s="200"/>
      <c r="AP377" s="200"/>
      <c r="AQ377" s="200"/>
      <c r="AR377" s="200"/>
      <c r="AS377" s="200"/>
      <c r="AT377" s="200"/>
      <c r="AU377" s="200"/>
      <c r="AV377" s="200"/>
      <c r="AW377" s="200"/>
      <c r="AX377" s="200"/>
      <c r="AY377" s="200"/>
      <c r="AZ377" s="200"/>
      <c r="BA377" s="200"/>
      <c r="BB377" s="200"/>
      <c r="BC377" s="200"/>
      <c r="BD377" s="200"/>
      <c r="BE377" s="200"/>
      <c r="BF377" s="200"/>
      <c r="BG377" s="200"/>
      <c r="BH377" s="200"/>
      <c r="BI377" s="200"/>
      <c r="BJ377" s="200"/>
      <c r="BK377" s="200"/>
      <c r="BL377" s="200"/>
      <c r="BM377" s="200"/>
      <c r="BN377" s="200"/>
      <c r="BO377" s="200"/>
      <c r="BP377" s="200"/>
      <c r="BQ377" s="200"/>
      <c r="BR377" s="200"/>
      <c r="BS377" s="200"/>
      <c r="BT377" s="200"/>
      <c r="BU377" s="200"/>
      <c r="BV377" s="200"/>
    </row>
    <row r="378" spans="1:74" s="201" customFormat="1" ht="25.5" x14ac:dyDescent="0.2">
      <c r="A378" s="211" t="s">
        <v>1640</v>
      </c>
      <c r="B378" s="212" t="s">
        <v>1641</v>
      </c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36">
        <f t="shared" si="211"/>
        <v>0</v>
      </c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  <c r="AA378" s="200"/>
      <c r="AB378" s="200"/>
      <c r="AC378" s="200"/>
      <c r="AD378" s="200"/>
      <c r="AE378" s="200"/>
      <c r="AF378" s="200"/>
      <c r="AG378" s="200"/>
      <c r="AH378" s="200"/>
      <c r="AI378" s="200"/>
      <c r="AJ378" s="200"/>
      <c r="AK378" s="200"/>
      <c r="AL378" s="200"/>
      <c r="AM378" s="200"/>
      <c r="AN378" s="200"/>
      <c r="AO378" s="200"/>
      <c r="AP378" s="200"/>
      <c r="AQ378" s="200"/>
      <c r="AR378" s="200"/>
      <c r="AS378" s="200"/>
      <c r="AT378" s="200"/>
      <c r="AU378" s="200"/>
      <c r="AV378" s="200"/>
      <c r="AW378" s="200"/>
      <c r="AX378" s="200"/>
      <c r="AY378" s="200"/>
      <c r="AZ378" s="200"/>
      <c r="BA378" s="200"/>
      <c r="BB378" s="200"/>
      <c r="BC378" s="200"/>
      <c r="BD378" s="200"/>
      <c r="BE378" s="200"/>
      <c r="BF378" s="200"/>
      <c r="BG378" s="200"/>
      <c r="BH378" s="200"/>
      <c r="BI378" s="200"/>
      <c r="BJ378" s="200"/>
      <c r="BK378" s="200"/>
      <c r="BL378" s="200"/>
      <c r="BM378" s="200"/>
      <c r="BN378" s="200"/>
      <c r="BO378" s="200"/>
      <c r="BP378" s="200"/>
      <c r="BQ378" s="200"/>
      <c r="BR378" s="200"/>
      <c r="BS378" s="200"/>
      <c r="BT378" s="200"/>
      <c r="BU378" s="200"/>
      <c r="BV378" s="200"/>
    </row>
    <row r="379" spans="1:74" s="201" customFormat="1" ht="25.5" x14ac:dyDescent="0.2">
      <c r="A379" s="211" t="s">
        <v>1642</v>
      </c>
      <c r="B379" s="212" t="s">
        <v>1643</v>
      </c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36">
        <f t="shared" si="211"/>
        <v>0</v>
      </c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  <c r="AA379" s="200"/>
      <c r="AB379" s="200"/>
      <c r="AC379" s="200"/>
      <c r="AD379" s="200"/>
      <c r="AE379" s="200"/>
      <c r="AF379" s="200"/>
      <c r="AG379" s="200"/>
      <c r="AH379" s="200"/>
      <c r="AI379" s="200"/>
      <c r="AJ379" s="200"/>
      <c r="AK379" s="200"/>
      <c r="AL379" s="200"/>
      <c r="AM379" s="200"/>
      <c r="AN379" s="200"/>
      <c r="AO379" s="200"/>
      <c r="AP379" s="200"/>
      <c r="AQ379" s="200"/>
      <c r="AR379" s="200"/>
      <c r="AS379" s="200"/>
      <c r="AT379" s="200"/>
      <c r="AU379" s="200"/>
      <c r="AV379" s="200"/>
      <c r="AW379" s="200"/>
      <c r="AX379" s="200"/>
      <c r="AY379" s="200"/>
      <c r="AZ379" s="200"/>
      <c r="BA379" s="200"/>
      <c r="BB379" s="200"/>
      <c r="BC379" s="200"/>
      <c r="BD379" s="200"/>
      <c r="BE379" s="200"/>
      <c r="BF379" s="200"/>
      <c r="BG379" s="200"/>
      <c r="BH379" s="200"/>
      <c r="BI379" s="200"/>
      <c r="BJ379" s="200"/>
      <c r="BK379" s="200"/>
      <c r="BL379" s="200"/>
      <c r="BM379" s="200"/>
      <c r="BN379" s="200"/>
      <c r="BO379" s="200"/>
      <c r="BP379" s="200"/>
      <c r="BQ379" s="200"/>
      <c r="BR379" s="200"/>
      <c r="BS379" s="200"/>
      <c r="BT379" s="200"/>
      <c r="BU379" s="200"/>
      <c r="BV379" s="200"/>
    </row>
    <row r="380" spans="1:74" s="201" customFormat="1" ht="25.5" x14ac:dyDescent="0.2">
      <c r="A380" s="211" t="s">
        <v>1644</v>
      </c>
      <c r="B380" s="212" t="s">
        <v>1645</v>
      </c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36">
        <f t="shared" si="211"/>
        <v>0</v>
      </c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  <c r="AA380" s="200"/>
      <c r="AB380" s="200"/>
      <c r="AC380" s="200"/>
      <c r="AD380" s="200"/>
      <c r="AE380" s="200"/>
      <c r="AF380" s="200"/>
      <c r="AG380" s="200"/>
      <c r="AH380" s="200"/>
      <c r="AI380" s="200"/>
      <c r="AJ380" s="200"/>
      <c r="AK380" s="200"/>
      <c r="AL380" s="200"/>
      <c r="AM380" s="200"/>
      <c r="AN380" s="200"/>
      <c r="AO380" s="200"/>
      <c r="AP380" s="200"/>
      <c r="AQ380" s="200"/>
      <c r="AR380" s="200"/>
      <c r="AS380" s="200"/>
      <c r="AT380" s="200"/>
      <c r="AU380" s="200"/>
      <c r="AV380" s="200"/>
      <c r="AW380" s="200"/>
      <c r="AX380" s="200"/>
      <c r="AY380" s="200"/>
      <c r="AZ380" s="200"/>
      <c r="BA380" s="200"/>
      <c r="BB380" s="200"/>
      <c r="BC380" s="200"/>
      <c r="BD380" s="200"/>
      <c r="BE380" s="200"/>
      <c r="BF380" s="200"/>
      <c r="BG380" s="200"/>
      <c r="BH380" s="200"/>
      <c r="BI380" s="200"/>
      <c r="BJ380" s="200"/>
      <c r="BK380" s="200"/>
      <c r="BL380" s="200"/>
      <c r="BM380" s="200"/>
      <c r="BN380" s="200"/>
      <c r="BO380" s="200"/>
      <c r="BP380" s="200"/>
      <c r="BQ380" s="200"/>
      <c r="BR380" s="200"/>
      <c r="BS380" s="200"/>
      <c r="BT380" s="200"/>
      <c r="BU380" s="200"/>
      <c r="BV380" s="200"/>
    </row>
    <row r="381" spans="1:74" s="201" customFormat="1" ht="25.5" x14ac:dyDescent="0.2">
      <c r="A381" s="211" t="s">
        <v>1646</v>
      </c>
      <c r="B381" s="212" t="s">
        <v>1647</v>
      </c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36">
        <f t="shared" si="211"/>
        <v>0</v>
      </c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  <c r="AA381" s="200"/>
      <c r="AB381" s="200"/>
      <c r="AC381" s="200"/>
      <c r="AD381" s="200"/>
      <c r="AE381" s="200"/>
      <c r="AF381" s="200"/>
      <c r="AG381" s="200"/>
      <c r="AH381" s="200"/>
      <c r="AI381" s="200"/>
      <c r="AJ381" s="200"/>
      <c r="AK381" s="200"/>
      <c r="AL381" s="200"/>
      <c r="AM381" s="200"/>
      <c r="AN381" s="200"/>
      <c r="AO381" s="200"/>
      <c r="AP381" s="200"/>
      <c r="AQ381" s="200"/>
      <c r="AR381" s="200"/>
      <c r="AS381" s="200"/>
      <c r="AT381" s="200"/>
      <c r="AU381" s="200"/>
      <c r="AV381" s="200"/>
      <c r="AW381" s="200"/>
      <c r="AX381" s="200"/>
      <c r="AY381" s="200"/>
      <c r="AZ381" s="200"/>
      <c r="BA381" s="200"/>
      <c r="BB381" s="200"/>
      <c r="BC381" s="200"/>
      <c r="BD381" s="200"/>
      <c r="BE381" s="200"/>
      <c r="BF381" s="200"/>
      <c r="BG381" s="200"/>
      <c r="BH381" s="200"/>
      <c r="BI381" s="200"/>
      <c r="BJ381" s="200"/>
      <c r="BK381" s="200"/>
      <c r="BL381" s="200"/>
      <c r="BM381" s="200"/>
      <c r="BN381" s="200"/>
      <c r="BO381" s="200"/>
      <c r="BP381" s="200"/>
      <c r="BQ381" s="200"/>
      <c r="BR381" s="200"/>
      <c r="BS381" s="200"/>
      <c r="BT381" s="200"/>
      <c r="BU381" s="200"/>
      <c r="BV381" s="200"/>
    </row>
    <row r="382" spans="1:74" s="201" customFormat="1" ht="38.25" x14ac:dyDescent="0.2">
      <c r="A382" s="211" t="s">
        <v>1648</v>
      </c>
      <c r="B382" s="212" t="s">
        <v>1314</v>
      </c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36">
        <f t="shared" si="211"/>
        <v>0</v>
      </c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/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00"/>
      <c r="BJ382" s="200"/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</row>
    <row r="383" spans="1:74" s="201" customFormat="1" ht="38.25" x14ac:dyDescent="0.2">
      <c r="A383" s="211" t="s">
        <v>1649</v>
      </c>
      <c r="B383" s="212" t="s">
        <v>1315</v>
      </c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36">
        <f t="shared" si="211"/>
        <v>0</v>
      </c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  <c r="AA383" s="200"/>
      <c r="AB383" s="200"/>
      <c r="AC383" s="200"/>
      <c r="AD383" s="200"/>
      <c r="AE383" s="200"/>
      <c r="AF383" s="200"/>
      <c r="AG383" s="200"/>
      <c r="AH383" s="200"/>
      <c r="AI383" s="200"/>
      <c r="AJ383" s="200"/>
      <c r="AK383" s="200"/>
      <c r="AL383" s="200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200"/>
      <c r="BB383" s="200"/>
      <c r="BC383" s="200"/>
      <c r="BD383" s="200"/>
      <c r="BE383" s="200"/>
      <c r="BF383" s="200"/>
      <c r="BG383" s="200"/>
      <c r="BH383" s="200"/>
      <c r="BI383" s="200"/>
      <c r="BJ383" s="200"/>
      <c r="BK383" s="200"/>
      <c r="BL383" s="200"/>
      <c r="BM383" s="200"/>
      <c r="BN383" s="200"/>
      <c r="BO383" s="200"/>
      <c r="BP383" s="200"/>
      <c r="BQ383" s="200"/>
      <c r="BR383" s="200"/>
      <c r="BS383" s="200"/>
      <c r="BT383" s="200"/>
      <c r="BU383" s="200"/>
      <c r="BV383" s="200"/>
    </row>
    <row r="384" spans="1:74" s="201" customFormat="1" ht="38.25" x14ac:dyDescent="0.2">
      <c r="A384" s="211" t="s">
        <v>1650</v>
      </c>
      <c r="B384" s="212" t="s">
        <v>1316</v>
      </c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36">
        <f t="shared" si="211"/>
        <v>0</v>
      </c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  <c r="AA384" s="200"/>
      <c r="AB384" s="200"/>
      <c r="AC384" s="200"/>
      <c r="AD384" s="200"/>
      <c r="AE384" s="200"/>
      <c r="AF384" s="200"/>
      <c r="AG384" s="200"/>
      <c r="AH384" s="200"/>
      <c r="AI384" s="200"/>
      <c r="AJ384" s="200"/>
      <c r="AK384" s="200"/>
      <c r="AL384" s="200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200"/>
      <c r="BB384" s="200"/>
      <c r="BC384" s="200"/>
      <c r="BD384" s="200"/>
      <c r="BE384" s="200"/>
      <c r="BF384" s="200"/>
      <c r="BG384" s="200"/>
      <c r="BH384" s="200"/>
      <c r="BI384" s="200"/>
      <c r="BJ384" s="200"/>
      <c r="BK384" s="200"/>
      <c r="BL384" s="200"/>
      <c r="BM384" s="200"/>
      <c r="BN384" s="200"/>
      <c r="BO384" s="200"/>
      <c r="BP384" s="200"/>
      <c r="BQ384" s="200"/>
      <c r="BR384" s="200"/>
      <c r="BS384" s="200"/>
      <c r="BT384" s="200"/>
      <c r="BU384" s="200"/>
      <c r="BV384" s="200"/>
    </row>
    <row r="385" spans="1:74" s="201" customFormat="1" ht="38.25" x14ac:dyDescent="0.2">
      <c r="A385" s="211" t="s">
        <v>1651</v>
      </c>
      <c r="B385" s="212" t="s">
        <v>1317</v>
      </c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36">
        <f t="shared" si="211"/>
        <v>0</v>
      </c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  <c r="AA385" s="200"/>
      <c r="AB385" s="200"/>
      <c r="AC385" s="200"/>
      <c r="AD385" s="200"/>
      <c r="AE385" s="200"/>
      <c r="AF385" s="200"/>
      <c r="AG385" s="200"/>
      <c r="AH385" s="200"/>
      <c r="AI385" s="200"/>
      <c r="AJ385" s="200"/>
      <c r="AK385" s="200"/>
      <c r="AL385" s="200"/>
      <c r="AM385" s="200"/>
      <c r="AN385" s="200"/>
      <c r="AO385" s="200"/>
      <c r="AP385" s="200"/>
      <c r="AQ385" s="200"/>
      <c r="AR385" s="200"/>
      <c r="AS385" s="200"/>
      <c r="AT385" s="200"/>
      <c r="AU385" s="200"/>
      <c r="AV385" s="200"/>
      <c r="AW385" s="200"/>
      <c r="AX385" s="200"/>
      <c r="AY385" s="200"/>
      <c r="AZ385" s="200"/>
      <c r="BA385" s="200"/>
      <c r="BB385" s="200"/>
      <c r="BC385" s="200"/>
      <c r="BD385" s="200"/>
      <c r="BE385" s="200"/>
      <c r="BF385" s="200"/>
      <c r="BG385" s="200"/>
      <c r="BH385" s="200"/>
      <c r="BI385" s="200"/>
      <c r="BJ385" s="200"/>
      <c r="BK385" s="200"/>
      <c r="BL385" s="200"/>
      <c r="BM385" s="200"/>
      <c r="BN385" s="200"/>
      <c r="BO385" s="200"/>
      <c r="BP385" s="200"/>
      <c r="BQ385" s="200"/>
      <c r="BR385" s="200"/>
      <c r="BS385" s="200"/>
      <c r="BT385" s="200"/>
      <c r="BU385" s="200"/>
      <c r="BV385" s="200"/>
    </row>
    <row r="386" spans="1:74" s="201" customFormat="1" ht="38.25" x14ac:dyDescent="0.2">
      <c r="A386" s="211" t="s">
        <v>1652</v>
      </c>
      <c r="B386" s="212" t="s">
        <v>1318</v>
      </c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36">
        <f t="shared" si="211"/>
        <v>0</v>
      </c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  <c r="AA386" s="200"/>
      <c r="AB386" s="200"/>
      <c r="AC386" s="200"/>
      <c r="AD386" s="200"/>
      <c r="AE386" s="200"/>
      <c r="AF386" s="200"/>
      <c r="AG386" s="200"/>
      <c r="AH386" s="200"/>
      <c r="AI386" s="200"/>
      <c r="AJ386" s="200"/>
      <c r="AK386" s="200"/>
      <c r="AL386" s="200"/>
      <c r="AM386" s="200"/>
      <c r="AN386" s="200"/>
      <c r="AO386" s="200"/>
      <c r="AP386" s="200"/>
      <c r="AQ386" s="200"/>
      <c r="AR386" s="200"/>
      <c r="AS386" s="200"/>
      <c r="AT386" s="200"/>
      <c r="AU386" s="200"/>
      <c r="AV386" s="200"/>
      <c r="AW386" s="200"/>
      <c r="AX386" s="200"/>
      <c r="AY386" s="200"/>
      <c r="AZ386" s="200"/>
      <c r="BA386" s="200"/>
      <c r="BB386" s="200"/>
      <c r="BC386" s="200"/>
      <c r="BD386" s="200"/>
      <c r="BE386" s="200"/>
      <c r="BF386" s="200"/>
      <c r="BG386" s="200"/>
      <c r="BH386" s="200"/>
      <c r="BI386" s="200"/>
      <c r="BJ386" s="200"/>
      <c r="BK386" s="200"/>
      <c r="BL386" s="200"/>
      <c r="BM386" s="200"/>
      <c r="BN386" s="200"/>
      <c r="BO386" s="200"/>
      <c r="BP386" s="200"/>
      <c r="BQ386" s="200"/>
      <c r="BR386" s="200"/>
      <c r="BS386" s="200"/>
      <c r="BT386" s="200"/>
      <c r="BU386" s="200"/>
      <c r="BV386" s="200"/>
    </row>
    <row r="387" spans="1:74" s="201" customFormat="1" ht="38.25" x14ac:dyDescent="0.2">
      <c r="A387" s="211" t="s">
        <v>1653</v>
      </c>
      <c r="B387" s="212" t="s">
        <v>1319</v>
      </c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36">
        <f t="shared" si="211"/>
        <v>0</v>
      </c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  <c r="AA387" s="200"/>
      <c r="AB387" s="200"/>
      <c r="AC387" s="200"/>
      <c r="AD387" s="200"/>
      <c r="AE387" s="200"/>
      <c r="AF387" s="200"/>
      <c r="AG387" s="200"/>
      <c r="AH387" s="200"/>
      <c r="AI387" s="200"/>
      <c r="AJ387" s="200"/>
      <c r="AK387" s="200"/>
      <c r="AL387" s="200"/>
      <c r="AM387" s="200"/>
      <c r="AN387" s="200"/>
      <c r="AO387" s="200"/>
      <c r="AP387" s="200"/>
      <c r="AQ387" s="200"/>
      <c r="AR387" s="200"/>
      <c r="AS387" s="200"/>
      <c r="AT387" s="200"/>
      <c r="AU387" s="200"/>
      <c r="AV387" s="200"/>
      <c r="AW387" s="200"/>
      <c r="AX387" s="200"/>
      <c r="AY387" s="200"/>
      <c r="AZ387" s="200"/>
      <c r="BA387" s="200"/>
      <c r="BB387" s="200"/>
      <c r="BC387" s="200"/>
      <c r="BD387" s="200"/>
      <c r="BE387" s="200"/>
      <c r="BF387" s="200"/>
      <c r="BG387" s="200"/>
      <c r="BH387" s="200"/>
      <c r="BI387" s="200"/>
      <c r="BJ387" s="200"/>
      <c r="BK387" s="200"/>
      <c r="BL387" s="200"/>
      <c r="BM387" s="200"/>
      <c r="BN387" s="200"/>
      <c r="BO387" s="200"/>
      <c r="BP387" s="200"/>
      <c r="BQ387" s="200"/>
      <c r="BR387" s="200"/>
      <c r="BS387" s="200"/>
      <c r="BT387" s="200"/>
      <c r="BU387" s="200"/>
      <c r="BV387" s="200"/>
    </row>
    <row r="388" spans="1:74" s="201" customFormat="1" ht="25.5" x14ac:dyDescent="0.2">
      <c r="A388" s="211" t="s">
        <v>1323</v>
      </c>
      <c r="B388" s="215" t="s">
        <v>1324</v>
      </c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36">
        <f t="shared" si="211"/>
        <v>0</v>
      </c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  <c r="AA388" s="200"/>
      <c r="AB388" s="200"/>
      <c r="AC388" s="200"/>
      <c r="AD388" s="200"/>
      <c r="AE388" s="200"/>
      <c r="AF388" s="200"/>
      <c r="AG388" s="200"/>
      <c r="AH388" s="200"/>
      <c r="AI388" s="200"/>
      <c r="AJ388" s="200"/>
      <c r="AK388" s="200"/>
      <c r="AL388" s="200"/>
      <c r="AM388" s="200"/>
      <c r="AN388" s="200"/>
      <c r="AO388" s="200"/>
      <c r="AP388" s="200"/>
      <c r="AQ388" s="200"/>
      <c r="AR388" s="200"/>
      <c r="AS388" s="200"/>
      <c r="AT388" s="200"/>
      <c r="AU388" s="200"/>
      <c r="AV388" s="200"/>
      <c r="AW388" s="200"/>
      <c r="AX388" s="200"/>
      <c r="AY388" s="200"/>
      <c r="AZ388" s="200"/>
      <c r="BA388" s="200"/>
      <c r="BB388" s="200"/>
      <c r="BC388" s="200"/>
      <c r="BD388" s="200"/>
      <c r="BE388" s="200"/>
      <c r="BF388" s="200"/>
      <c r="BG388" s="200"/>
      <c r="BH388" s="200"/>
      <c r="BI388" s="200"/>
      <c r="BJ388" s="200"/>
      <c r="BK388" s="200"/>
      <c r="BL388" s="200"/>
      <c r="BM388" s="200"/>
      <c r="BN388" s="200"/>
      <c r="BO388" s="200"/>
      <c r="BP388" s="200"/>
      <c r="BQ388" s="200"/>
      <c r="BR388" s="200"/>
      <c r="BS388" s="200"/>
      <c r="BT388" s="200"/>
      <c r="BU388" s="200"/>
      <c r="BV388" s="200"/>
    </row>
    <row r="389" spans="1:74" s="201" customFormat="1" ht="38.25" x14ac:dyDescent="0.2">
      <c r="A389" s="211" t="s">
        <v>1325</v>
      </c>
      <c r="B389" s="215" t="s">
        <v>1326</v>
      </c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36">
        <f t="shared" si="211"/>
        <v>0</v>
      </c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  <c r="AA389" s="200"/>
      <c r="AB389" s="200"/>
      <c r="AC389" s="200"/>
      <c r="AD389" s="200"/>
      <c r="AE389" s="200"/>
      <c r="AF389" s="200"/>
      <c r="AG389" s="200"/>
      <c r="AH389" s="200"/>
      <c r="AI389" s="200"/>
      <c r="AJ389" s="200"/>
      <c r="AK389" s="200"/>
      <c r="AL389" s="200"/>
      <c r="AM389" s="200"/>
      <c r="AN389" s="200"/>
      <c r="AO389" s="200"/>
      <c r="AP389" s="200"/>
      <c r="AQ389" s="200"/>
      <c r="AR389" s="200"/>
      <c r="AS389" s="200"/>
      <c r="AT389" s="200"/>
      <c r="AU389" s="200"/>
      <c r="AV389" s="200"/>
      <c r="AW389" s="200"/>
      <c r="AX389" s="200"/>
      <c r="AY389" s="200"/>
      <c r="AZ389" s="200"/>
      <c r="BA389" s="200"/>
      <c r="BB389" s="200"/>
      <c r="BC389" s="200"/>
      <c r="BD389" s="200"/>
      <c r="BE389" s="200"/>
      <c r="BF389" s="200"/>
      <c r="BG389" s="200"/>
      <c r="BH389" s="200"/>
      <c r="BI389" s="200"/>
      <c r="BJ389" s="200"/>
      <c r="BK389" s="200"/>
      <c r="BL389" s="200"/>
      <c r="BM389" s="200"/>
      <c r="BN389" s="200"/>
      <c r="BO389" s="200"/>
      <c r="BP389" s="200"/>
      <c r="BQ389" s="200"/>
      <c r="BR389" s="200"/>
      <c r="BS389" s="200"/>
      <c r="BT389" s="200"/>
      <c r="BU389" s="200"/>
      <c r="BV389" s="200"/>
    </row>
    <row r="390" spans="1:74" s="201" customFormat="1" ht="25.5" x14ac:dyDescent="0.2">
      <c r="A390" s="211" t="s">
        <v>1327</v>
      </c>
      <c r="B390" s="215" t="s">
        <v>1328</v>
      </c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36">
        <f t="shared" si="211"/>
        <v>0</v>
      </c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  <c r="AA390" s="200"/>
      <c r="AB390" s="200"/>
      <c r="AC390" s="200"/>
      <c r="AD390" s="200"/>
      <c r="AE390" s="200"/>
      <c r="AF390" s="200"/>
      <c r="AG390" s="200"/>
      <c r="AH390" s="200"/>
      <c r="AI390" s="200"/>
      <c r="AJ390" s="200"/>
      <c r="AK390" s="200"/>
      <c r="AL390" s="200"/>
      <c r="AM390" s="200"/>
      <c r="AN390" s="200"/>
      <c r="AO390" s="200"/>
      <c r="AP390" s="200"/>
      <c r="AQ390" s="200"/>
      <c r="AR390" s="200"/>
      <c r="AS390" s="200"/>
      <c r="AT390" s="200"/>
      <c r="AU390" s="200"/>
      <c r="AV390" s="200"/>
      <c r="AW390" s="200"/>
      <c r="AX390" s="200"/>
      <c r="AY390" s="200"/>
      <c r="AZ390" s="200"/>
      <c r="BA390" s="200"/>
      <c r="BB390" s="200"/>
      <c r="BC390" s="200"/>
      <c r="BD390" s="200"/>
      <c r="BE390" s="200"/>
      <c r="BF390" s="200"/>
      <c r="BG390" s="200"/>
      <c r="BH390" s="200"/>
      <c r="BI390" s="200"/>
      <c r="BJ390" s="200"/>
      <c r="BK390" s="200"/>
      <c r="BL390" s="200"/>
      <c r="BM390" s="200"/>
      <c r="BN390" s="200"/>
      <c r="BO390" s="200"/>
      <c r="BP390" s="200"/>
      <c r="BQ390" s="200"/>
      <c r="BR390" s="200"/>
      <c r="BS390" s="200"/>
      <c r="BT390" s="200"/>
      <c r="BU390" s="200"/>
      <c r="BV390" s="200"/>
    </row>
    <row r="391" spans="1:74" s="201" customFormat="1" ht="25.5" x14ac:dyDescent="0.2">
      <c r="A391" s="211" t="s">
        <v>1329</v>
      </c>
      <c r="B391" s="215" t="s">
        <v>1330</v>
      </c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36">
        <f t="shared" si="211"/>
        <v>0</v>
      </c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  <c r="AA391" s="200"/>
      <c r="AB391" s="200"/>
      <c r="AC391" s="200"/>
      <c r="AD391" s="200"/>
      <c r="AE391" s="200"/>
      <c r="AF391" s="200"/>
      <c r="AG391" s="200"/>
      <c r="AH391" s="200"/>
      <c r="AI391" s="200"/>
      <c r="AJ391" s="200"/>
      <c r="AK391" s="200"/>
      <c r="AL391" s="200"/>
      <c r="AM391" s="200"/>
      <c r="AN391" s="200"/>
      <c r="AO391" s="200"/>
      <c r="AP391" s="200"/>
      <c r="AQ391" s="200"/>
      <c r="AR391" s="200"/>
      <c r="AS391" s="200"/>
      <c r="AT391" s="200"/>
      <c r="AU391" s="200"/>
      <c r="AV391" s="200"/>
      <c r="AW391" s="200"/>
      <c r="AX391" s="200"/>
      <c r="AY391" s="200"/>
      <c r="AZ391" s="200"/>
      <c r="BA391" s="200"/>
      <c r="BB391" s="200"/>
      <c r="BC391" s="200"/>
      <c r="BD391" s="200"/>
      <c r="BE391" s="200"/>
      <c r="BF391" s="200"/>
      <c r="BG391" s="200"/>
      <c r="BH391" s="200"/>
      <c r="BI391" s="200"/>
      <c r="BJ391" s="200"/>
      <c r="BK391" s="200"/>
      <c r="BL391" s="200"/>
      <c r="BM391" s="200"/>
      <c r="BN391" s="200"/>
      <c r="BO391" s="200"/>
      <c r="BP391" s="200"/>
      <c r="BQ391" s="200"/>
      <c r="BR391" s="200"/>
      <c r="BS391" s="200"/>
      <c r="BT391" s="200"/>
      <c r="BU391" s="200"/>
      <c r="BV391" s="200"/>
    </row>
    <row r="392" spans="1:74" s="201" customFormat="1" ht="25.5" x14ac:dyDescent="0.2">
      <c r="A392" s="211" t="s">
        <v>1331</v>
      </c>
      <c r="B392" s="215" t="s">
        <v>1332</v>
      </c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36">
        <f t="shared" si="211"/>
        <v>0</v>
      </c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  <c r="AA392" s="200"/>
      <c r="AB392" s="200"/>
      <c r="AC392" s="200"/>
      <c r="AD392" s="200"/>
      <c r="AE392" s="200"/>
      <c r="AF392" s="200"/>
      <c r="AG392" s="200"/>
      <c r="AH392" s="200"/>
      <c r="AI392" s="200"/>
      <c r="AJ392" s="200"/>
      <c r="AK392" s="200"/>
      <c r="AL392" s="200"/>
      <c r="AM392" s="200"/>
      <c r="AN392" s="200"/>
      <c r="AO392" s="200"/>
      <c r="AP392" s="200"/>
      <c r="AQ392" s="200"/>
      <c r="AR392" s="200"/>
      <c r="AS392" s="200"/>
      <c r="AT392" s="200"/>
      <c r="AU392" s="200"/>
      <c r="AV392" s="200"/>
      <c r="AW392" s="200"/>
      <c r="AX392" s="200"/>
      <c r="AY392" s="200"/>
      <c r="AZ392" s="200"/>
      <c r="BA392" s="200"/>
      <c r="BB392" s="200"/>
      <c r="BC392" s="200"/>
      <c r="BD392" s="200"/>
      <c r="BE392" s="200"/>
      <c r="BF392" s="200"/>
      <c r="BG392" s="200"/>
      <c r="BH392" s="200"/>
      <c r="BI392" s="200"/>
      <c r="BJ392" s="200"/>
      <c r="BK392" s="200"/>
      <c r="BL392" s="200"/>
      <c r="BM392" s="200"/>
      <c r="BN392" s="200"/>
      <c r="BO392" s="200"/>
      <c r="BP392" s="200"/>
      <c r="BQ392" s="200"/>
      <c r="BR392" s="200"/>
      <c r="BS392" s="200"/>
      <c r="BT392" s="200"/>
      <c r="BU392" s="200"/>
      <c r="BV392" s="200"/>
    </row>
    <row r="393" spans="1:74" s="201" customFormat="1" ht="25.5" x14ac:dyDescent="0.2">
      <c r="A393" s="211" t="s">
        <v>1333</v>
      </c>
      <c r="B393" s="215" t="s">
        <v>1334</v>
      </c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36">
        <f t="shared" si="211"/>
        <v>0</v>
      </c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  <c r="AA393" s="200"/>
      <c r="AB393" s="200"/>
      <c r="AC393" s="200"/>
      <c r="AD393" s="200"/>
      <c r="AE393" s="200"/>
      <c r="AF393" s="200"/>
      <c r="AG393" s="200"/>
      <c r="AH393" s="200"/>
      <c r="AI393" s="200"/>
      <c r="AJ393" s="200"/>
      <c r="AK393" s="200"/>
      <c r="AL393" s="200"/>
      <c r="AM393" s="200"/>
      <c r="AN393" s="200"/>
      <c r="AO393" s="200"/>
      <c r="AP393" s="200"/>
      <c r="AQ393" s="200"/>
      <c r="AR393" s="200"/>
      <c r="AS393" s="200"/>
      <c r="AT393" s="200"/>
      <c r="AU393" s="200"/>
      <c r="AV393" s="200"/>
      <c r="AW393" s="200"/>
      <c r="AX393" s="200"/>
      <c r="AY393" s="200"/>
      <c r="AZ393" s="200"/>
      <c r="BA393" s="200"/>
      <c r="BB393" s="200"/>
      <c r="BC393" s="200"/>
      <c r="BD393" s="200"/>
      <c r="BE393" s="200"/>
      <c r="BF393" s="200"/>
      <c r="BG393" s="200"/>
      <c r="BH393" s="200"/>
      <c r="BI393" s="200"/>
      <c r="BJ393" s="200"/>
      <c r="BK393" s="200"/>
      <c r="BL393" s="200"/>
      <c r="BM393" s="200"/>
      <c r="BN393" s="200"/>
      <c r="BO393" s="200"/>
      <c r="BP393" s="200"/>
      <c r="BQ393" s="200"/>
      <c r="BR393" s="200"/>
      <c r="BS393" s="200"/>
      <c r="BT393" s="200"/>
      <c r="BU393" s="200"/>
      <c r="BV393" s="200"/>
    </row>
    <row r="394" spans="1:74" s="201" customFormat="1" ht="25.5" x14ac:dyDescent="0.2">
      <c r="A394" s="211" t="s">
        <v>1335</v>
      </c>
      <c r="B394" s="215" t="s">
        <v>1336</v>
      </c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36">
        <f t="shared" si="211"/>
        <v>0</v>
      </c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  <c r="AA394" s="200"/>
      <c r="AB394" s="200"/>
      <c r="AC394" s="200"/>
      <c r="AD394" s="200"/>
      <c r="AE394" s="200"/>
      <c r="AF394" s="200"/>
      <c r="AG394" s="200"/>
      <c r="AH394" s="200"/>
      <c r="AI394" s="200"/>
      <c r="AJ394" s="200"/>
      <c r="AK394" s="200"/>
      <c r="AL394" s="200"/>
      <c r="AM394" s="200"/>
      <c r="AN394" s="200"/>
      <c r="AO394" s="200"/>
      <c r="AP394" s="200"/>
      <c r="AQ394" s="200"/>
      <c r="AR394" s="200"/>
      <c r="AS394" s="200"/>
      <c r="AT394" s="200"/>
      <c r="AU394" s="200"/>
      <c r="AV394" s="200"/>
      <c r="AW394" s="200"/>
      <c r="AX394" s="200"/>
      <c r="AY394" s="200"/>
      <c r="AZ394" s="200"/>
      <c r="BA394" s="200"/>
      <c r="BB394" s="200"/>
      <c r="BC394" s="200"/>
      <c r="BD394" s="200"/>
      <c r="BE394" s="200"/>
      <c r="BF394" s="200"/>
      <c r="BG394" s="200"/>
      <c r="BH394" s="200"/>
      <c r="BI394" s="200"/>
      <c r="BJ394" s="200"/>
      <c r="BK394" s="200"/>
      <c r="BL394" s="200"/>
      <c r="BM394" s="200"/>
      <c r="BN394" s="200"/>
      <c r="BO394" s="200"/>
      <c r="BP394" s="200"/>
      <c r="BQ394" s="200"/>
      <c r="BR394" s="200"/>
      <c r="BS394" s="200"/>
      <c r="BT394" s="200"/>
      <c r="BU394" s="200"/>
      <c r="BV394" s="200"/>
    </row>
    <row r="395" spans="1:74" s="201" customFormat="1" ht="25.5" x14ac:dyDescent="0.2">
      <c r="A395" s="211" t="s">
        <v>1337</v>
      </c>
      <c r="B395" s="215" t="s">
        <v>1338</v>
      </c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36">
        <f t="shared" si="211"/>
        <v>0</v>
      </c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  <c r="AA395" s="200"/>
      <c r="AB395" s="200"/>
      <c r="AC395" s="200"/>
      <c r="AD395" s="200"/>
      <c r="AE395" s="200"/>
      <c r="AF395" s="200"/>
      <c r="AG395" s="200"/>
      <c r="AH395" s="200"/>
      <c r="AI395" s="200"/>
      <c r="AJ395" s="200"/>
      <c r="AK395" s="200"/>
      <c r="AL395" s="200"/>
      <c r="AM395" s="200"/>
      <c r="AN395" s="200"/>
      <c r="AO395" s="200"/>
      <c r="AP395" s="200"/>
      <c r="AQ395" s="200"/>
      <c r="AR395" s="200"/>
      <c r="AS395" s="200"/>
      <c r="AT395" s="200"/>
      <c r="AU395" s="200"/>
      <c r="AV395" s="200"/>
      <c r="AW395" s="200"/>
      <c r="AX395" s="200"/>
      <c r="AY395" s="200"/>
      <c r="AZ395" s="200"/>
      <c r="BA395" s="200"/>
      <c r="BB395" s="200"/>
      <c r="BC395" s="200"/>
      <c r="BD395" s="200"/>
      <c r="BE395" s="200"/>
      <c r="BF395" s="200"/>
      <c r="BG395" s="200"/>
      <c r="BH395" s="200"/>
      <c r="BI395" s="200"/>
      <c r="BJ395" s="200"/>
      <c r="BK395" s="200"/>
      <c r="BL395" s="200"/>
      <c r="BM395" s="200"/>
      <c r="BN395" s="200"/>
      <c r="BO395" s="200"/>
      <c r="BP395" s="200"/>
      <c r="BQ395" s="200"/>
      <c r="BR395" s="200"/>
      <c r="BS395" s="200"/>
      <c r="BT395" s="200"/>
      <c r="BU395" s="200"/>
      <c r="BV395" s="200"/>
    </row>
    <row r="396" spans="1:74" s="201" customFormat="1" ht="38.25" x14ac:dyDescent="0.2">
      <c r="A396" s="211" t="s">
        <v>1339</v>
      </c>
      <c r="B396" s="215" t="s">
        <v>1340</v>
      </c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36">
        <f t="shared" ref="O396:O459" si="215">SUM(C396:N396)</f>
        <v>0</v>
      </c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  <c r="AA396" s="200"/>
      <c r="AB396" s="200"/>
      <c r="AC396" s="200"/>
      <c r="AD396" s="200"/>
      <c r="AE396" s="200"/>
      <c r="AF396" s="200"/>
      <c r="AG396" s="200"/>
      <c r="AH396" s="200"/>
      <c r="AI396" s="200"/>
      <c r="AJ396" s="200"/>
      <c r="AK396" s="200"/>
      <c r="AL396" s="200"/>
      <c r="AM396" s="200"/>
      <c r="AN396" s="200"/>
      <c r="AO396" s="200"/>
      <c r="AP396" s="200"/>
      <c r="AQ396" s="200"/>
      <c r="AR396" s="200"/>
      <c r="AS396" s="200"/>
      <c r="AT396" s="200"/>
      <c r="AU396" s="200"/>
      <c r="AV396" s="200"/>
      <c r="AW396" s="200"/>
      <c r="AX396" s="200"/>
      <c r="AY396" s="200"/>
      <c r="AZ396" s="200"/>
      <c r="BA396" s="200"/>
      <c r="BB396" s="200"/>
      <c r="BC396" s="200"/>
      <c r="BD396" s="200"/>
      <c r="BE396" s="200"/>
      <c r="BF396" s="200"/>
      <c r="BG396" s="200"/>
      <c r="BH396" s="200"/>
      <c r="BI396" s="200"/>
      <c r="BJ396" s="200"/>
      <c r="BK396" s="200"/>
      <c r="BL396" s="200"/>
      <c r="BM396" s="200"/>
      <c r="BN396" s="200"/>
      <c r="BO396" s="200"/>
      <c r="BP396" s="200"/>
      <c r="BQ396" s="200"/>
      <c r="BR396" s="200"/>
      <c r="BS396" s="200"/>
      <c r="BT396" s="200"/>
      <c r="BU396" s="200"/>
      <c r="BV396" s="200"/>
    </row>
    <row r="397" spans="1:74" s="201" customFormat="1" ht="25.5" x14ac:dyDescent="0.2">
      <c r="A397" s="211" t="s">
        <v>1341</v>
      </c>
      <c r="B397" s="218" t="s">
        <v>1342</v>
      </c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36">
        <f t="shared" si="215"/>
        <v>0</v>
      </c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  <c r="AA397" s="200"/>
      <c r="AB397" s="200"/>
      <c r="AC397" s="200"/>
      <c r="AD397" s="200"/>
      <c r="AE397" s="200"/>
      <c r="AF397" s="200"/>
      <c r="AG397" s="200"/>
      <c r="AH397" s="200"/>
      <c r="AI397" s="200"/>
      <c r="AJ397" s="200"/>
      <c r="AK397" s="200"/>
      <c r="AL397" s="200"/>
      <c r="AM397" s="200"/>
      <c r="AN397" s="200"/>
      <c r="AO397" s="200"/>
      <c r="AP397" s="200"/>
      <c r="AQ397" s="200"/>
      <c r="AR397" s="200"/>
      <c r="AS397" s="200"/>
      <c r="AT397" s="200"/>
      <c r="AU397" s="200"/>
      <c r="AV397" s="200"/>
      <c r="AW397" s="200"/>
      <c r="AX397" s="200"/>
      <c r="AY397" s="200"/>
      <c r="AZ397" s="200"/>
      <c r="BA397" s="200"/>
      <c r="BB397" s="200"/>
      <c r="BC397" s="200"/>
      <c r="BD397" s="200"/>
      <c r="BE397" s="200"/>
      <c r="BF397" s="200"/>
      <c r="BG397" s="200"/>
      <c r="BH397" s="200"/>
      <c r="BI397" s="200"/>
      <c r="BJ397" s="200"/>
      <c r="BK397" s="200"/>
      <c r="BL397" s="200"/>
      <c r="BM397" s="200"/>
      <c r="BN397" s="200"/>
      <c r="BO397" s="200"/>
      <c r="BP397" s="200"/>
      <c r="BQ397" s="200"/>
      <c r="BR397" s="200"/>
      <c r="BS397" s="200"/>
      <c r="BT397" s="200"/>
      <c r="BU397" s="200"/>
      <c r="BV397" s="200"/>
    </row>
    <row r="398" spans="1:74" s="131" customFormat="1" x14ac:dyDescent="0.2">
      <c r="A398" s="129" t="s">
        <v>1204</v>
      </c>
      <c r="B398" s="135" t="s">
        <v>1205</v>
      </c>
      <c r="C398" s="122">
        <f t="shared" ref="C398:N399" si="216">+C399</f>
        <v>0</v>
      </c>
      <c r="D398" s="122">
        <f t="shared" si="216"/>
        <v>0</v>
      </c>
      <c r="E398" s="122">
        <f t="shared" si="216"/>
        <v>0</v>
      </c>
      <c r="F398" s="122">
        <f t="shared" si="216"/>
        <v>0</v>
      </c>
      <c r="G398" s="122">
        <f t="shared" si="216"/>
        <v>0</v>
      </c>
      <c r="H398" s="122">
        <f t="shared" si="216"/>
        <v>0</v>
      </c>
      <c r="I398" s="122">
        <f t="shared" si="216"/>
        <v>0</v>
      </c>
      <c r="J398" s="122">
        <f t="shared" si="216"/>
        <v>0</v>
      </c>
      <c r="K398" s="122">
        <f t="shared" si="216"/>
        <v>0</v>
      </c>
      <c r="L398" s="122">
        <f t="shared" si="216"/>
        <v>0</v>
      </c>
      <c r="M398" s="122">
        <f t="shared" si="216"/>
        <v>0</v>
      </c>
      <c r="N398" s="122">
        <f t="shared" si="216"/>
        <v>0</v>
      </c>
      <c r="O398" s="136">
        <f t="shared" si="215"/>
        <v>0</v>
      </c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</row>
    <row r="399" spans="1:74" s="131" customFormat="1" x14ac:dyDescent="0.2">
      <c r="A399" s="129" t="s">
        <v>1206</v>
      </c>
      <c r="B399" s="216" t="s">
        <v>1207</v>
      </c>
      <c r="C399" s="122">
        <f t="shared" si="216"/>
        <v>0</v>
      </c>
      <c r="D399" s="122">
        <f t="shared" si="216"/>
        <v>0</v>
      </c>
      <c r="E399" s="122">
        <f t="shared" si="216"/>
        <v>0</v>
      </c>
      <c r="F399" s="122">
        <f t="shared" si="216"/>
        <v>0</v>
      </c>
      <c r="G399" s="122">
        <f t="shared" si="216"/>
        <v>0</v>
      </c>
      <c r="H399" s="122">
        <f t="shared" si="216"/>
        <v>0</v>
      </c>
      <c r="I399" s="122">
        <f t="shared" si="216"/>
        <v>0</v>
      </c>
      <c r="J399" s="122">
        <f t="shared" si="216"/>
        <v>0</v>
      </c>
      <c r="K399" s="122">
        <f t="shared" si="216"/>
        <v>0</v>
      </c>
      <c r="L399" s="122">
        <f t="shared" si="216"/>
        <v>0</v>
      </c>
      <c r="M399" s="122">
        <f t="shared" si="216"/>
        <v>0</v>
      </c>
      <c r="N399" s="122">
        <f t="shared" si="216"/>
        <v>0</v>
      </c>
      <c r="O399" s="136">
        <f t="shared" si="215"/>
        <v>0</v>
      </c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</row>
    <row r="400" spans="1:74" s="201" customFormat="1" x14ac:dyDescent="0.2">
      <c r="A400" s="211" t="s">
        <v>1208</v>
      </c>
      <c r="B400" s="215" t="s">
        <v>1209</v>
      </c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36">
        <f t="shared" si="215"/>
        <v>0</v>
      </c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  <c r="AA400" s="200"/>
      <c r="AB400" s="200"/>
      <c r="AC400" s="200"/>
      <c r="AD400" s="200"/>
      <c r="AE400" s="200"/>
      <c r="AF400" s="200"/>
      <c r="AG400" s="200"/>
      <c r="AH400" s="200"/>
      <c r="AI400" s="200"/>
      <c r="AJ400" s="200"/>
      <c r="AK400" s="200"/>
      <c r="AL400" s="200"/>
      <c r="AM400" s="200"/>
      <c r="AN400" s="200"/>
      <c r="AO400" s="200"/>
      <c r="AP400" s="200"/>
      <c r="AQ400" s="200"/>
      <c r="AR400" s="200"/>
      <c r="AS400" s="200"/>
      <c r="AT400" s="200"/>
      <c r="AU400" s="200"/>
      <c r="AV400" s="200"/>
      <c r="AW400" s="200"/>
      <c r="AX400" s="200"/>
      <c r="AY400" s="200"/>
      <c r="AZ400" s="200"/>
      <c r="BA400" s="200"/>
      <c r="BB400" s="200"/>
      <c r="BC400" s="200"/>
      <c r="BD400" s="200"/>
      <c r="BE400" s="200"/>
      <c r="BF400" s="200"/>
      <c r="BG400" s="200"/>
      <c r="BH400" s="200"/>
      <c r="BI400" s="200"/>
      <c r="BJ400" s="200"/>
      <c r="BK400" s="200"/>
      <c r="BL400" s="200"/>
      <c r="BM400" s="200"/>
      <c r="BN400" s="200"/>
      <c r="BO400" s="200"/>
      <c r="BP400" s="200"/>
      <c r="BQ400" s="200"/>
      <c r="BR400" s="200"/>
      <c r="BS400" s="200"/>
      <c r="BT400" s="200"/>
      <c r="BU400" s="200"/>
      <c r="BV400" s="200"/>
    </row>
    <row r="401" spans="1:74" s="131" customFormat="1" x14ac:dyDescent="0.2">
      <c r="A401" s="129" t="s">
        <v>1654</v>
      </c>
      <c r="B401" s="216" t="s">
        <v>1655</v>
      </c>
      <c r="C401" s="122">
        <f t="shared" ref="C401:N401" si="217">+C402</f>
        <v>0</v>
      </c>
      <c r="D401" s="122">
        <f t="shared" si="217"/>
        <v>0</v>
      </c>
      <c r="E401" s="122">
        <f t="shared" si="217"/>
        <v>0</v>
      </c>
      <c r="F401" s="122">
        <f t="shared" si="217"/>
        <v>0</v>
      </c>
      <c r="G401" s="122">
        <f t="shared" si="217"/>
        <v>0</v>
      </c>
      <c r="H401" s="122">
        <f t="shared" si="217"/>
        <v>0</v>
      </c>
      <c r="I401" s="122">
        <f t="shared" si="217"/>
        <v>0</v>
      </c>
      <c r="J401" s="122">
        <f t="shared" si="217"/>
        <v>0</v>
      </c>
      <c r="K401" s="122">
        <f t="shared" si="217"/>
        <v>0</v>
      </c>
      <c r="L401" s="122">
        <f t="shared" si="217"/>
        <v>0</v>
      </c>
      <c r="M401" s="122">
        <f t="shared" si="217"/>
        <v>0</v>
      </c>
      <c r="N401" s="122">
        <f t="shared" si="217"/>
        <v>0</v>
      </c>
      <c r="O401" s="136">
        <f t="shared" si="215"/>
        <v>0</v>
      </c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0"/>
    </row>
    <row r="402" spans="1:74" s="201" customFormat="1" x14ac:dyDescent="0.2">
      <c r="A402" s="211" t="s">
        <v>1656</v>
      </c>
      <c r="B402" s="215" t="s">
        <v>1657</v>
      </c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36">
        <f t="shared" si="215"/>
        <v>0</v>
      </c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  <c r="AA402" s="200"/>
      <c r="AB402" s="200"/>
      <c r="AC402" s="200"/>
      <c r="AD402" s="200"/>
      <c r="AE402" s="200"/>
      <c r="AF402" s="200"/>
      <c r="AG402" s="200"/>
      <c r="AH402" s="200"/>
      <c r="AI402" s="200"/>
      <c r="AJ402" s="200"/>
      <c r="AK402" s="200"/>
      <c r="AL402" s="200"/>
      <c r="AM402" s="200"/>
      <c r="AN402" s="200"/>
      <c r="AO402" s="200"/>
      <c r="AP402" s="200"/>
      <c r="AQ402" s="200"/>
      <c r="AR402" s="200"/>
      <c r="AS402" s="200"/>
      <c r="AT402" s="200"/>
      <c r="AU402" s="200"/>
      <c r="AV402" s="200"/>
      <c r="AW402" s="200"/>
      <c r="AX402" s="200"/>
      <c r="AY402" s="200"/>
      <c r="AZ402" s="200"/>
      <c r="BA402" s="200"/>
      <c r="BB402" s="200"/>
      <c r="BC402" s="200"/>
      <c r="BD402" s="200"/>
      <c r="BE402" s="200"/>
      <c r="BF402" s="200"/>
      <c r="BG402" s="200"/>
      <c r="BH402" s="200"/>
      <c r="BI402" s="200"/>
      <c r="BJ402" s="200"/>
      <c r="BK402" s="200"/>
      <c r="BL402" s="200"/>
      <c r="BM402" s="200"/>
      <c r="BN402" s="200"/>
      <c r="BO402" s="200"/>
      <c r="BP402" s="200"/>
      <c r="BQ402" s="200"/>
      <c r="BR402" s="200"/>
      <c r="BS402" s="200"/>
      <c r="BT402" s="200"/>
      <c r="BU402" s="200"/>
      <c r="BV402" s="200"/>
    </row>
    <row r="403" spans="1:74" s="131" customFormat="1" x14ac:dyDescent="0.2">
      <c r="A403" s="129" t="s">
        <v>785</v>
      </c>
      <c r="B403" s="216" t="s">
        <v>786</v>
      </c>
      <c r="C403" s="122">
        <f t="shared" ref="C403:N403" si="218">+C404</f>
        <v>0</v>
      </c>
      <c r="D403" s="122">
        <f t="shared" si="218"/>
        <v>0</v>
      </c>
      <c r="E403" s="122">
        <f t="shared" si="218"/>
        <v>0</v>
      </c>
      <c r="F403" s="122">
        <f t="shared" si="218"/>
        <v>0</v>
      </c>
      <c r="G403" s="122">
        <f t="shared" si="218"/>
        <v>0</v>
      </c>
      <c r="H403" s="122">
        <f t="shared" si="218"/>
        <v>0</v>
      </c>
      <c r="I403" s="122">
        <f t="shared" si="218"/>
        <v>0</v>
      </c>
      <c r="J403" s="122">
        <f t="shared" si="218"/>
        <v>0</v>
      </c>
      <c r="K403" s="122">
        <f t="shared" si="218"/>
        <v>0</v>
      </c>
      <c r="L403" s="122">
        <f t="shared" si="218"/>
        <v>0</v>
      </c>
      <c r="M403" s="122">
        <f t="shared" si="218"/>
        <v>0</v>
      </c>
      <c r="N403" s="122">
        <f t="shared" si="218"/>
        <v>0</v>
      </c>
      <c r="O403" s="136">
        <f t="shared" si="215"/>
        <v>0</v>
      </c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/>
      <c r="BV403" s="130"/>
    </row>
    <row r="404" spans="1:74" s="131" customFormat="1" ht="25.5" x14ac:dyDescent="0.2">
      <c r="A404" s="129" t="s">
        <v>787</v>
      </c>
      <c r="B404" s="216" t="s">
        <v>788</v>
      </c>
      <c r="C404" s="122">
        <f t="shared" ref="C404:N404" si="219">SUM(C405:C406)</f>
        <v>0</v>
      </c>
      <c r="D404" s="122">
        <f t="shared" si="219"/>
        <v>0</v>
      </c>
      <c r="E404" s="122">
        <f t="shared" si="219"/>
        <v>0</v>
      </c>
      <c r="F404" s="122">
        <f t="shared" si="219"/>
        <v>0</v>
      </c>
      <c r="G404" s="122">
        <f t="shared" si="219"/>
        <v>0</v>
      </c>
      <c r="H404" s="122">
        <f t="shared" si="219"/>
        <v>0</v>
      </c>
      <c r="I404" s="122">
        <f t="shared" si="219"/>
        <v>0</v>
      </c>
      <c r="J404" s="122">
        <f t="shared" si="219"/>
        <v>0</v>
      </c>
      <c r="K404" s="122">
        <f t="shared" si="219"/>
        <v>0</v>
      </c>
      <c r="L404" s="122">
        <f t="shared" si="219"/>
        <v>0</v>
      </c>
      <c r="M404" s="122">
        <f t="shared" si="219"/>
        <v>0</v>
      </c>
      <c r="N404" s="122">
        <f t="shared" si="219"/>
        <v>0</v>
      </c>
      <c r="O404" s="136">
        <f t="shared" si="215"/>
        <v>0</v>
      </c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</row>
    <row r="405" spans="1:74" s="201" customFormat="1" ht="38.25" x14ac:dyDescent="0.2">
      <c r="A405" s="211" t="s">
        <v>789</v>
      </c>
      <c r="B405" s="215" t="s">
        <v>790</v>
      </c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36">
        <f t="shared" si="215"/>
        <v>0</v>
      </c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  <c r="AA405" s="200"/>
      <c r="AB405" s="200"/>
      <c r="AC405" s="200"/>
      <c r="AD405" s="200"/>
      <c r="AE405" s="200"/>
      <c r="AF405" s="200"/>
      <c r="AG405" s="200"/>
      <c r="AH405" s="200"/>
      <c r="AI405" s="200"/>
      <c r="AJ405" s="200"/>
      <c r="AK405" s="200"/>
      <c r="AL405" s="200"/>
      <c r="AM405" s="200"/>
      <c r="AN405" s="200"/>
      <c r="AO405" s="200"/>
      <c r="AP405" s="200"/>
      <c r="AQ405" s="200"/>
      <c r="AR405" s="200"/>
      <c r="AS405" s="200"/>
      <c r="AT405" s="200"/>
      <c r="AU405" s="200"/>
      <c r="AV405" s="200"/>
      <c r="AW405" s="200"/>
      <c r="AX405" s="200"/>
      <c r="AY405" s="200"/>
      <c r="AZ405" s="200"/>
      <c r="BA405" s="200"/>
      <c r="BB405" s="200"/>
      <c r="BC405" s="200"/>
      <c r="BD405" s="200"/>
      <c r="BE405" s="200"/>
      <c r="BF405" s="200"/>
      <c r="BG405" s="200"/>
      <c r="BH405" s="200"/>
      <c r="BI405" s="200"/>
      <c r="BJ405" s="200"/>
      <c r="BK405" s="200"/>
      <c r="BL405" s="200"/>
      <c r="BM405" s="200"/>
      <c r="BN405" s="200"/>
      <c r="BO405" s="200"/>
      <c r="BP405" s="200"/>
      <c r="BQ405" s="200"/>
      <c r="BR405" s="200"/>
      <c r="BS405" s="200"/>
      <c r="BT405" s="200"/>
      <c r="BU405" s="200"/>
      <c r="BV405" s="200"/>
    </row>
    <row r="406" spans="1:74" s="201" customFormat="1" ht="38.25" x14ac:dyDescent="0.2">
      <c r="A406" s="211" t="s">
        <v>791</v>
      </c>
      <c r="B406" s="215" t="s">
        <v>792</v>
      </c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36">
        <f t="shared" si="215"/>
        <v>0</v>
      </c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  <c r="AA406" s="200"/>
      <c r="AB406" s="200"/>
      <c r="AC406" s="200"/>
      <c r="AD406" s="200"/>
      <c r="AE406" s="200"/>
      <c r="AF406" s="200"/>
      <c r="AG406" s="200"/>
      <c r="AH406" s="200"/>
      <c r="AI406" s="200"/>
      <c r="AJ406" s="200"/>
      <c r="AK406" s="200"/>
      <c r="AL406" s="200"/>
      <c r="AM406" s="200"/>
      <c r="AN406" s="200"/>
      <c r="AO406" s="200"/>
      <c r="AP406" s="200"/>
      <c r="AQ406" s="200"/>
      <c r="AR406" s="200"/>
      <c r="AS406" s="200"/>
      <c r="AT406" s="200"/>
      <c r="AU406" s="200"/>
      <c r="AV406" s="200"/>
      <c r="AW406" s="200"/>
      <c r="AX406" s="200"/>
      <c r="AY406" s="200"/>
      <c r="AZ406" s="200"/>
      <c r="BA406" s="200"/>
      <c r="BB406" s="200"/>
      <c r="BC406" s="200"/>
      <c r="BD406" s="200"/>
      <c r="BE406" s="200"/>
      <c r="BF406" s="200"/>
      <c r="BG406" s="200"/>
      <c r="BH406" s="200"/>
      <c r="BI406" s="200"/>
      <c r="BJ406" s="200"/>
      <c r="BK406" s="200"/>
      <c r="BL406" s="200"/>
      <c r="BM406" s="200"/>
      <c r="BN406" s="200"/>
      <c r="BO406" s="200"/>
      <c r="BP406" s="200"/>
      <c r="BQ406" s="200"/>
      <c r="BR406" s="200"/>
      <c r="BS406" s="200"/>
      <c r="BT406" s="200"/>
      <c r="BU406" s="200"/>
      <c r="BV406" s="200"/>
    </row>
    <row r="407" spans="1:74" s="131" customFormat="1" ht="51" x14ac:dyDescent="0.2">
      <c r="A407" s="129" t="s">
        <v>338</v>
      </c>
      <c r="B407" s="216" t="s">
        <v>793</v>
      </c>
      <c r="C407" s="122">
        <f t="shared" ref="C407:N408" si="220">+C408</f>
        <v>0</v>
      </c>
      <c r="D407" s="122">
        <f t="shared" si="220"/>
        <v>0</v>
      </c>
      <c r="E407" s="122">
        <f t="shared" si="220"/>
        <v>0</v>
      </c>
      <c r="F407" s="122">
        <f t="shared" si="220"/>
        <v>0</v>
      </c>
      <c r="G407" s="122">
        <f t="shared" si="220"/>
        <v>0</v>
      </c>
      <c r="H407" s="122">
        <f t="shared" si="220"/>
        <v>0</v>
      </c>
      <c r="I407" s="122">
        <f t="shared" si="220"/>
        <v>0</v>
      </c>
      <c r="J407" s="122">
        <f t="shared" si="220"/>
        <v>0</v>
      </c>
      <c r="K407" s="122">
        <f t="shared" si="220"/>
        <v>0</v>
      </c>
      <c r="L407" s="122">
        <f t="shared" si="220"/>
        <v>0</v>
      </c>
      <c r="M407" s="122">
        <f t="shared" si="220"/>
        <v>0</v>
      </c>
      <c r="N407" s="122">
        <f t="shared" si="220"/>
        <v>0</v>
      </c>
      <c r="O407" s="136">
        <f t="shared" si="215"/>
        <v>0</v>
      </c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</row>
    <row r="408" spans="1:74" s="131" customFormat="1" ht="25.5" x14ac:dyDescent="0.2">
      <c r="A408" s="129" t="s">
        <v>794</v>
      </c>
      <c r="B408" s="216" t="s">
        <v>795</v>
      </c>
      <c r="C408" s="122">
        <f t="shared" si="220"/>
        <v>0</v>
      </c>
      <c r="D408" s="122">
        <f t="shared" si="220"/>
        <v>0</v>
      </c>
      <c r="E408" s="122">
        <f t="shared" si="220"/>
        <v>0</v>
      </c>
      <c r="F408" s="122">
        <f t="shared" si="220"/>
        <v>0</v>
      </c>
      <c r="G408" s="122">
        <f t="shared" si="220"/>
        <v>0</v>
      </c>
      <c r="H408" s="122">
        <f t="shared" si="220"/>
        <v>0</v>
      </c>
      <c r="I408" s="122">
        <f t="shared" si="220"/>
        <v>0</v>
      </c>
      <c r="J408" s="122">
        <f t="shared" si="220"/>
        <v>0</v>
      </c>
      <c r="K408" s="122">
        <f t="shared" si="220"/>
        <v>0</v>
      </c>
      <c r="L408" s="122">
        <f t="shared" si="220"/>
        <v>0</v>
      </c>
      <c r="M408" s="122">
        <f t="shared" si="220"/>
        <v>0</v>
      </c>
      <c r="N408" s="122">
        <f t="shared" si="220"/>
        <v>0</v>
      </c>
      <c r="O408" s="136">
        <f t="shared" si="215"/>
        <v>0</v>
      </c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0"/>
    </row>
    <row r="409" spans="1:74" s="131" customFormat="1" ht="25.5" x14ac:dyDescent="0.2">
      <c r="A409" s="129" t="s">
        <v>796</v>
      </c>
      <c r="B409" s="216" t="s">
        <v>797</v>
      </c>
      <c r="C409" s="122">
        <f t="shared" ref="C409:N409" si="221">SUM(C410:C411)</f>
        <v>0</v>
      </c>
      <c r="D409" s="122">
        <f t="shared" si="221"/>
        <v>0</v>
      </c>
      <c r="E409" s="122">
        <f t="shared" si="221"/>
        <v>0</v>
      </c>
      <c r="F409" s="122">
        <f t="shared" si="221"/>
        <v>0</v>
      </c>
      <c r="G409" s="122">
        <f t="shared" si="221"/>
        <v>0</v>
      </c>
      <c r="H409" s="122">
        <f t="shared" si="221"/>
        <v>0</v>
      </c>
      <c r="I409" s="122">
        <f t="shared" si="221"/>
        <v>0</v>
      </c>
      <c r="J409" s="122">
        <f t="shared" si="221"/>
        <v>0</v>
      </c>
      <c r="K409" s="122">
        <f t="shared" si="221"/>
        <v>0</v>
      </c>
      <c r="L409" s="122">
        <f t="shared" si="221"/>
        <v>0</v>
      </c>
      <c r="M409" s="122">
        <f t="shared" si="221"/>
        <v>0</v>
      </c>
      <c r="N409" s="122">
        <f t="shared" si="221"/>
        <v>0</v>
      </c>
      <c r="O409" s="136">
        <f t="shared" si="215"/>
        <v>0</v>
      </c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/>
      <c r="BR409" s="130"/>
      <c r="BS409" s="130"/>
      <c r="BT409" s="130"/>
      <c r="BU409" s="130"/>
      <c r="BV409" s="130"/>
    </row>
    <row r="410" spans="1:74" s="201" customFormat="1" x14ac:dyDescent="0.2">
      <c r="A410" s="211" t="s">
        <v>798</v>
      </c>
      <c r="B410" s="215" t="s">
        <v>132</v>
      </c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36">
        <f t="shared" si="215"/>
        <v>0</v>
      </c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  <c r="AA410" s="200"/>
      <c r="AB410" s="200"/>
      <c r="AC410" s="200"/>
      <c r="AD410" s="200"/>
      <c r="AE410" s="200"/>
      <c r="AF410" s="200"/>
      <c r="AG410" s="200"/>
      <c r="AH410" s="200"/>
      <c r="AI410" s="200"/>
      <c r="AJ410" s="200"/>
      <c r="AK410" s="200"/>
      <c r="AL410" s="200"/>
      <c r="AM410" s="200"/>
      <c r="AN410" s="200"/>
      <c r="AO410" s="200"/>
      <c r="AP410" s="200"/>
      <c r="AQ410" s="200"/>
      <c r="AR410" s="200"/>
      <c r="AS410" s="200"/>
      <c r="AT410" s="200"/>
      <c r="AU410" s="200"/>
      <c r="AV410" s="200"/>
      <c r="AW410" s="200"/>
      <c r="AX410" s="200"/>
      <c r="AY410" s="200"/>
      <c r="AZ410" s="200"/>
      <c r="BA410" s="200"/>
      <c r="BB410" s="200"/>
      <c r="BC410" s="200"/>
      <c r="BD410" s="200"/>
      <c r="BE410" s="200"/>
      <c r="BF410" s="200"/>
      <c r="BG410" s="200"/>
      <c r="BH410" s="200"/>
      <c r="BI410" s="200"/>
      <c r="BJ410" s="200"/>
      <c r="BK410" s="200"/>
      <c r="BL410" s="200"/>
      <c r="BM410" s="200"/>
      <c r="BN410" s="200"/>
      <c r="BO410" s="200"/>
      <c r="BP410" s="200"/>
      <c r="BQ410" s="200"/>
      <c r="BR410" s="200"/>
      <c r="BS410" s="200"/>
      <c r="BT410" s="200"/>
      <c r="BU410" s="200"/>
      <c r="BV410" s="200"/>
    </row>
    <row r="411" spans="1:74" s="201" customFormat="1" x14ac:dyDescent="0.2">
      <c r="A411" s="211" t="s">
        <v>1282</v>
      </c>
      <c r="B411" s="215" t="s">
        <v>1283</v>
      </c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36">
        <f t="shared" si="215"/>
        <v>0</v>
      </c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  <c r="AA411" s="200"/>
      <c r="AB411" s="200"/>
      <c r="AC411" s="200"/>
      <c r="AD411" s="200"/>
      <c r="AE411" s="200"/>
      <c r="AF411" s="200"/>
      <c r="AG411" s="200"/>
      <c r="AH411" s="200"/>
      <c r="AI411" s="200"/>
      <c r="AJ411" s="200"/>
      <c r="AK411" s="200"/>
      <c r="AL411" s="200"/>
      <c r="AM411" s="200"/>
      <c r="AN411" s="200"/>
      <c r="AO411" s="200"/>
      <c r="AP411" s="200"/>
      <c r="AQ411" s="200"/>
      <c r="AR411" s="200"/>
      <c r="AS411" s="200"/>
      <c r="AT411" s="200"/>
      <c r="AU411" s="200"/>
      <c r="AV411" s="200"/>
      <c r="AW411" s="200"/>
      <c r="AX411" s="200"/>
      <c r="AY411" s="200"/>
      <c r="AZ411" s="200"/>
      <c r="BA411" s="200"/>
      <c r="BB411" s="200"/>
      <c r="BC411" s="200"/>
      <c r="BD411" s="200"/>
      <c r="BE411" s="200"/>
      <c r="BF411" s="200"/>
      <c r="BG411" s="200"/>
      <c r="BH411" s="200"/>
      <c r="BI411" s="200"/>
      <c r="BJ411" s="200"/>
      <c r="BK411" s="200"/>
      <c r="BL411" s="200"/>
      <c r="BM411" s="200"/>
      <c r="BN411" s="200"/>
      <c r="BO411" s="200"/>
      <c r="BP411" s="200"/>
      <c r="BQ411" s="200"/>
      <c r="BR411" s="200"/>
      <c r="BS411" s="200"/>
      <c r="BT411" s="200"/>
      <c r="BU411" s="200"/>
      <c r="BV411" s="200"/>
    </row>
    <row r="412" spans="1:74" s="131" customFormat="1" x14ac:dyDescent="0.2">
      <c r="A412" s="129" t="s">
        <v>321</v>
      </c>
      <c r="B412" s="216" t="s">
        <v>83</v>
      </c>
      <c r="C412" s="122">
        <f t="shared" ref="C412:N412" si="222">+C413+C464</f>
        <v>0</v>
      </c>
      <c r="D412" s="122">
        <f t="shared" si="222"/>
        <v>0</v>
      </c>
      <c r="E412" s="122">
        <f t="shared" si="222"/>
        <v>0</v>
      </c>
      <c r="F412" s="122">
        <f t="shared" si="222"/>
        <v>0</v>
      </c>
      <c r="G412" s="122">
        <f t="shared" si="222"/>
        <v>0</v>
      </c>
      <c r="H412" s="122">
        <f t="shared" si="222"/>
        <v>0</v>
      </c>
      <c r="I412" s="122">
        <f t="shared" si="222"/>
        <v>0</v>
      </c>
      <c r="J412" s="122">
        <f t="shared" si="222"/>
        <v>0</v>
      </c>
      <c r="K412" s="122">
        <f t="shared" si="222"/>
        <v>0</v>
      </c>
      <c r="L412" s="122">
        <f t="shared" si="222"/>
        <v>0</v>
      </c>
      <c r="M412" s="122">
        <f t="shared" si="222"/>
        <v>0</v>
      </c>
      <c r="N412" s="122">
        <f t="shared" si="222"/>
        <v>0</v>
      </c>
      <c r="O412" s="136">
        <f t="shared" si="215"/>
        <v>0</v>
      </c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0"/>
    </row>
    <row r="413" spans="1:74" s="131" customFormat="1" x14ac:dyDescent="0.2">
      <c r="A413" s="219" t="s">
        <v>322</v>
      </c>
      <c r="B413" s="214" t="s">
        <v>339</v>
      </c>
      <c r="C413" s="122">
        <f t="shared" ref="C413:N413" si="223">SUM(C414:C431)+C445</f>
        <v>0</v>
      </c>
      <c r="D413" s="122">
        <f t="shared" si="223"/>
        <v>0</v>
      </c>
      <c r="E413" s="122">
        <f t="shared" si="223"/>
        <v>0</v>
      </c>
      <c r="F413" s="122">
        <f t="shared" si="223"/>
        <v>0</v>
      </c>
      <c r="G413" s="122">
        <f t="shared" si="223"/>
        <v>0</v>
      </c>
      <c r="H413" s="122">
        <f t="shared" si="223"/>
        <v>0</v>
      </c>
      <c r="I413" s="122">
        <f t="shared" si="223"/>
        <v>0</v>
      </c>
      <c r="J413" s="122">
        <f t="shared" si="223"/>
        <v>0</v>
      </c>
      <c r="K413" s="122">
        <f t="shared" si="223"/>
        <v>0</v>
      </c>
      <c r="L413" s="122">
        <f t="shared" si="223"/>
        <v>0</v>
      </c>
      <c r="M413" s="122">
        <f t="shared" si="223"/>
        <v>0</v>
      </c>
      <c r="N413" s="122">
        <f t="shared" si="223"/>
        <v>0</v>
      </c>
      <c r="O413" s="136">
        <f t="shared" si="215"/>
        <v>0</v>
      </c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0"/>
    </row>
    <row r="414" spans="1:74" s="201" customFormat="1" x14ac:dyDescent="0.2">
      <c r="A414" s="217" t="s">
        <v>370</v>
      </c>
      <c r="B414" s="218" t="s">
        <v>371</v>
      </c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36">
        <f t="shared" si="215"/>
        <v>0</v>
      </c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  <c r="AA414" s="200"/>
      <c r="AB414" s="200"/>
      <c r="AC414" s="200"/>
      <c r="AD414" s="200"/>
      <c r="AE414" s="200"/>
      <c r="AF414" s="200"/>
      <c r="AG414" s="200"/>
      <c r="AH414" s="200"/>
      <c r="AI414" s="200"/>
      <c r="AJ414" s="200"/>
      <c r="AK414" s="200"/>
      <c r="AL414" s="200"/>
      <c r="AM414" s="200"/>
      <c r="AN414" s="200"/>
      <c r="AO414" s="200"/>
      <c r="AP414" s="200"/>
      <c r="AQ414" s="200"/>
      <c r="AR414" s="200"/>
      <c r="AS414" s="200"/>
      <c r="AT414" s="200"/>
      <c r="AU414" s="200"/>
      <c r="AV414" s="200"/>
      <c r="AW414" s="200"/>
      <c r="AX414" s="200"/>
      <c r="AY414" s="200"/>
      <c r="AZ414" s="200"/>
      <c r="BA414" s="200"/>
      <c r="BB414" s="200"/>
      <c r="BC414" s="200"/>
      <c r="BD414" s="200"/>
      <c r="BE414" s="200"/>
      <c r="BF414" s="200"/>
      <c r="BG414" s="200"/>
      <c r="BH414" s="200"/>
      <c r="BI414" s="200"/>
      <c r="BJ414" s="200"/>
      <c r="BK414" s="200"/>
      <c r="BL414" s="200"/>
      <c r="BM414" s="200"/>
      <c r="BN414" s="200"/>
      <c r="BO414" s="200"/>
      <c r="BP414" s="200"/>
      <c r="BQ414" s="200"/>
      <c r="BR414" s="200"/>
      <c r="BS414" s="200"/>
      <c r="BT414" s="200"/>
      <c r="BU414" s="200"/>
      <c r="BV414" s="200"/>
    </row>
    <row r="415" spans="1:74" s="201" customFormat="1" x14ac:dyDescent="0.2">
      <c r="A415" s="217" t="s">
        <v>372</v>
      </c>
      <c r="B415" s="218" t="s">
        <v>373</v>
      </c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36">
        <f t="shared" si="215"/>
        <v>0</v>
      </c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  <c r="AA415" s="200"/>
      <c r="AB415" s="200"/>
      <c r="AC415" s="200"/>
      <c r="AD415" s="200"/>
      <c r="AE415" s="200"/>
      <c r="AF415" s="200"/>
      <c r="AG415" s="200"/>
      <c r="AH415" s="200"/>
      <c r="AI415" s="200"/>
      <c r="AJ415" s="200"/>
      <c r="AK415" s="200"/>
      <c r="AL415" s="200"/>
      <c r="AM415" s="200"/>
      <c r="AN415" s="200"/>
      <c r="AO415" s="200"/>
      <c r="AP415" s="200"/>
      <c r="AQ415" s="200"/>
      <c r="AR415" s="200"/>
      <c r="AS415" s="200"/>
      <c r="AT415" s="200"/>
      <c r="AU415" s="200"/>
      <c r="AV415" s="200"/>
      <c r="AW415" s="200"/>
      <c r="AX415" s="200"/>
      <c r="AY415" s="200"/>
      <c r="AZ415" s="200"/>
      <c r="BA415" s="200"/>
      <c r="BB415" s="200"/>
      <c r="BC415" s="200"/>
      <c r="BD415" s="200"/>
      <c r="BE415" s="200"/>
      <c r="BF415" s="200"/>
      <c r="BG415" s="200"/>
      <c r="BH415" s="200"/>
      <c r="BI415" s="200"/>
      <c r="BJ415" s="200"/>
      <c r="BK415" s="200"/>
      <c r="BL415" s="200"/>
      <c r="BM415" s="200"/>
      <c r="BN415" s="200"/>
      <c r="BO415" s="200"/>
      <c r="BP415" s="200"/>
      <c r="BQ415" s="200"/>
      <c r="BR415" s="200"/>
      <c r="BS415" s="200"/>
      <c r="BT415" s="200"/>
      <c r="BU415" s="200"/>
      <c r="BV415" s="200"/>
    </row>
    <row r="416" spans="1:74" s="201" customFormat="1" ht="25.5" x14ac:dyDescent="0.2">
      <c r="A416" s="211" t="s">
        <v>374</v>
      </c>
      <c r="B416" s="215" t="s">
        <v>375</v>
      </c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36">
        <f t="shared" si="215"/>
        <v>0</v>
      </c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  <c r="AA416" s="200"/>
      <c r="AB416" s="200"/>
      <c r="AC416" s="200"/>
      <c r="AD416" s="200"/>
      <c r="AE416" s="200"/>
      <c r="AF416" s="200"/>
      <c r="AG416" s="200"/>
      <c r="AH416" s="200"/>
      <c r="AI416" s="200"/>
      <c r="AJ416" s="200"/>
      <c r="AK416" s="200"/>
      <c r="AL416" s="200"/>
      <c r="AM416" s="200"/>
      <c r="AN416" s="200"/>
      <c r="AO416" s="200"/>
      <c r="AP416" s="200"/>
      <c r="AQ416" s="200"/>
      <c r="AR416" s="200"/>
      <c r="AS416" s="200"/>
      <c r="AT416" s="200"/>
      <c r="AU416" s="200"/>
      <c r="AV416" s="200"/>
      <c r="AW416" s="200"/>
      <c r="AX416" s="200"/>
      <c r="AY416" s="200"/>
      <c r="AZ416" s="200"/>
      <c r="BA416" s="200"/>
      <c r="BB416" s="200"/>
      <c r="BC416" s="200"/>
      <c r="BD416" s="200"/>
      <c r="BE416" s="200"/>
      <c r="BF416" s="200"/>
      <c r="BG416" s="200"/>
      <c r="BH416" s="200"/>
      <c r="BI416" s="200"/>
      <c r="BJ416" s="200"/>
      <c r="BK416" s="200"/>
      <c r="BL416" s="200"/>
      <c r="BM416" s="200"/>
      <c r="BN416" s="200"/>
      <c r="BO416" s="200"/>
      <c r="BP416" s="200"/>
      <c r="BQ416" s="200"/>
      <c r="BR416" s="200"/>
      <c r="BS416" s="200"/>
      <c r="BT416" s="200"/>
      <c r="BU416" s="200"/>
      <c r="BV416" s="200"/>
    </row>
    <row r="417" spans="1:74" s="201" customFormat="1" ht="25.5" x14ac:dyDescent="0.2">
      <c r="A417" s="211" t="s">
        <v>376</v>
      </c>
      <c r="B417" s="229" t="s">
        <v>377</v>
      </c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36">
        <f t="shared" si="215"/>
        <v>0</v>
      </c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  <c r="AA417" s="200"/>
      <c r="AB417" s="200"/>
      <c r="AC417" s="200"/>
      <c r="AD417" s="200"/>
      <c r="AE417" s="200"/>
      <c r="AF417" s="200"/>
      <c r="AG417" s="200"/>
      <c r="AH417" s="200"/>
      <c r="AI417" s="200"/>
      <c r="AJ417" s="200"/>
      <c r="AK417" s="200"/>
      <c r="AL417" s="200"/>
      <c r="AM417" s="200"/>
      <c r="AN417" s="200"/>
      <c r="AO417" s="200"/>
      <c r="AP417" s="200"/>
      <c r="AQ417" s="200"/>
      <c r="AR417" s="200"/>
      <c r="AS417" s="200"/>
      <c r="AT417" s="200"/>
      <c r="AU417" s="200"/>
      <c r="AV417" s="200"/>
      <c r="AW417" s="200"/>
      <c r="AX417" s="200"/>
      <c r="AY417" s="200"/>
      <c r="AZ417" s="200"/>
      <c r="BA417" s="200"/>
      <c r="BB417" s="200"/>
      <c r="BC417" s="200"/>
      <c r="BD417" s="200"/>
      <c r="BE417" s="200"/>
      <c r="BF417" s="200"/>
      <c r="BG417" s="200"/>
      <c r="BH417" s="200"/>
      <c r="BI417" s="200"/>
      <c r="BJ417" s="200"/>
      <c r="BK417" s="200"/>
      <c r="BL417" s="200"/>
      <c r="BM417" s="200"/>
      <c r="BN417" s="200"/>
      <c r="BO417" s="200"/>
      <c r="BP417" s="200"/>
      <c r="BQ417" s="200"/>
      <c r="BR417" s="200"/>
      <c r="BS417" s="200"/>
      <c r="BT417" s="200"/>
      <c r="BU417" s="200"/>
      <c r="BV417" s="200"/>
    </row>
    <row r="418" spans="1:74" s="201" customFormat="1" x14ac:dyDescent="0.2">
      <c r="A418" s="211" t="s">
        <v>378</v>
      </c>
      <c r="B418" s="229" t="s">
        <v>379</v>
      </c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36">
        <f t="shared" si="215"/>
        <v>0</v>
      </c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  <c r="AA418" s="200"/>
      <c r="AB418" s="200"/>
      <c r="AC418" s="200"/>
      <c r="AD418" s="200"/>
      <c r="AE418" s="200"/>
      <c r="AF418" s="200"/>
      <c r="AG418" s="200"/>
      <c r="AH418" s="200"/>
      <c r="AI418" s="200"/>
      <c r="AJ418" s="200"/>
      <c r="AK418" s="200"/>
      <c r="AL418" s="200"/>
      <c r="AM418" s="200"/>
      <c r="AN418" s="200"/>
      <c r="AO418" s="200"/>
      <c r="AP418" s="200"/>
      <c r="AQ418" s="200"/>
      <c r="AR418" s="200"/>
      <c r="AS418" s="200"/>
      <c r="AT418" s="200"/>
      <c r="AU418" s="200"/>
      <c r="AV418" s="200"/>
      <c r="AW418" s="200"/>
      <c r="AX418" s="200"/>
      <c r="AY418" s="200"/>
      <c r="AZ418" s="200"/>
      <c r="BA418" s="200"/>
      <c r="BB418" s="200"/>
      <c r="BC418" s="200"/>
      <c r="BD418" s="200"/>
      <c r="BE418" s="200"/>
      <c r="BF418" s="200"/>
      <c r="BG418" s="200"/>
      <c r="BH418" s="200"/>
      <c r="BI418" s="200"/>
      <c r="BJ418" s="200"/>
      <c r="BK418" s="200"/>
      <c r="BL418" s="200"/>
      <c r="BM418" s="200"/>
      <c r="BN418" s="200"/>
      <c r="BO418" s="200"/>
      <c r="BP418" s="200"/>
      <c r="BQ418" s="200"/>
      <c r="BR418" s="200"/>
      <c r="BS418" s="200"/>
      <c r="BT418" s="200"/>
      <c r="BU418" s="200"/>
      <c r="BV418" s="200"/>
    </row>
    <row r="419" spans="1:74" s="201" customFormat="1" x14ac:dyDescent="0.2">
      <c r="A419" s="211" t="s">
        <v>380</v>
      </c>
      <c r="B419" s="229" t="s">
        <v>381</v>
      </c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36">
        <f t="shared" si="215"/>
        <v>0</v>
      </c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  <c r="AA419" s="200"/>
      <c r="AB419" s="200"/>
      <c r="AC419" s="200"/>
      <c r="AD419" s="200"/>
      <c r="AE419" s="200"/>
      <c r="AF419" s="200"/>
      <c r="AG419" s="200"/>
      <c r="AH419" s="200"/>
      <c r="AI419" s="200"/>
      <c r="AJ419" s="200"/>
      <c r="AK419" s="200"/>
      <c r="AL419" s="200"/>
      <c r="AM419" s="200"/>
      <c r="AN419" s="200"/>
      <c r="AO419" s="200"/>
      <c r="AP419" s="200"/>
      <c r="AQ419" s="200"/>
      <c r="AR419" s="200"/>
      <c r="AS419" s="200"/>
      <c r="AT419" s="200"/>
      <c r="AU419" s="200"/>
      <c r="AV419" s="200"/>
      <c r="AW419" s="200"/>
      <c r="AX419" s="200"/>
      <c r="AY419" s="200"/>
      <c r="AZ419" s="200"/>
      <c r="BA419" s="200"/>
      <c r="BB419" s="200"/>
      <c r="BC419" s="200"/>
      <c r="BD419" s="200"/>
      <c r="BE419" s="200"/>
      <c r="BF419" s="200"/>
      <c r="BG419" s="200"/>
      <c r="BH419" s="200"/>
      <c r="BI419" s="200"/>
      <c r="BJ419" s="200"/>
      <c r="BK419" s="200"/>
      <c r="BL419" s="200"/>
      <c r="BM419" s="200"/>
      <c r="BN419" s="200"/>
      <c r="BO419" s="200"/>
      <c r="BP419" s="200"/>
      <c r="BQ419" s="200"/>
      <c r="BR419" s="200"/>
      <c r="BS419" s="200"/>
      <c r="BT419" s="200"/>
      <c r="BU419" s="200"/>
      <c r="BV419" s="200"/>
    </row>
    <row r="420" spans="1:74" s="201" customFormat="1" x14ac:dyDescent="0.2">
      <c r="A420" s="211" t="s">
        <v>382</v>
      </c>
      <c r="B420" s="215" t="s">
        <v>383</v>
      </c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36">
        <f t="shared" si="215"/>
        <v>0</v>
      </c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  <c r="AA420" s="200"/>
      <c r="AB420" s="200"/>
      <c r="AC420" s="200"/>
      <c r="AD420" s="200"/>
      <c r="AE420" s="200"/>
      <c r="AF420" s="200"/>
      <c r="AG420" s="200"/>
      <c r="AH420" s="200"/>
      <c r="AI420" s="200"/>
      <c r="AJ420" s="200"/>
      <c r="AK420" s="200"/>
      <c r="AL420" s="200"/>
      <c r="AM420" s="200"/>
      <c r="AN420" s="200"/>
      <c r="AO420" s="200"/>
      <c r="AP420" s="200"/>
      <c r="AQ420" s="200"/>
      <c r="AR420" s="200"/>
      <c r="AS420" s="200"/>
      <c r="AT420" s="200"/>
      <c r="AU420" s="200"/>
      <c r="AV420" s="200"/>
      <c r="AW420" s="200"/>
      <c r="AX420" s="200"/>
      <c r="AY420" s="200"/>
      <c r="AZ420" s="200"/>
      <c r="BA420" s="200"/>
      <c r="BB420" s="200"/>
      <c r="BC420" s="200"/>
      <c r="BD420" s="200"/>
      <c r="BE420" s="200"/>
      <c r="BF420" s="200"/>
      <c r="BG420" s="200"/>
      <c r="BH420" s="200"/>
      <c r="BI420" s="200"/>
      <c r="BJ420" s="200"/>
      <c r="BK420" s="200"/>
      <c r="BL420" s="200"/>
      <c r="BM420" s="200"/>
      <c r="BN420" s="200"/>
      <c r="BO420" s="200"/>
      <c r="BP420" s="200"/>
      <c r="BQ420" s="200"/>
      <c r="BR420" s="200"/>
      <c r="BS420" s="200"/>
      <c r="BT420" s="200"/>
      <c r="BU420" s="200"/>
      <c r="BV420" s="200"/>
    </row>
    <row r="421" spans="1:74" s="201" customFormat="1" x14ac:dyDescent="0.2">
      <c r="A421" s="211" t="s">
        <v>384</v>
      </c>
      <c r="B421" s="215" t="s">
        <v>385</v>
      </c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36">
        <f t="shared" si="215"/>
        <v>0</v>
      </c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  <c r="AA421" s="200"/>
      <c r="AB421" s="200"/>
      <c r="AC421" s="200"/>
      <c r="AD421" s="200"/>
      <c r="AE421" s="200"/>
      <c r="AF421" s="200"/>
      <c r="AG421" s="200"/>
      <c r="AH421" s="200"/>
      <c r="AI421" s="200"/>
      <c r="AJ421" s="200"/>
      <c r="AK421" s="200"/>
      <c r="AL421" s="200"/>
      <c r="AM421" s="200"/>
      <c r="AN421" s="200"/>
      <c r="AO421" s="200"/>
      <c r="AP421" s="200"/>
      <c r="AQ421" s="200"/>
      <c r="AR421" s="200"/>
      <c r="AS421" s="200"/>
      <c r="AT421" s="200"/>
      <c r="AU421" s="200"/>
      <c r="AV421" s="200"/>
      <c r="AW421" s="200"/>
      <c r="AX421" s="200"/>
      <c r="AY421" s="200"/>
      <c r="AZ421" s="200"/>
      <c r="BA421" s="200"/>
      <c r="BB421" s="200"/>
      <c r="BC421" s="200"/>
      <c r="BD421" s="200"/>
      <c r="BE421" s="200"/>
      <c r="BF421" s="200"/>
      <c r="BG421" s="200"/>
      <c r="BH421" s="200"/>
      <c r="BI421" s="200"/>
      <c r="BJ421" s="200"/>
      <c r="BK421" s="200"/>
      <c r="BL421" s="200"/>
      <c r="BM421" s="200"/>
      <c r="BN421" s="200"/>
      <c r="BO421" s="200"/>
      <c r="BP421" s="200"/>
      <c r="BQ421" s="200"/>
      <c r="BR421" s="200"/>
      <c r="BS421" s="200"/>
      <c r="BT421" s="200"/>
      <c r="BU421" s="200"/>
      <c r="BV421" s="200"/>
    </row>
    <row r="422" spans="1:74" s="201" customFormat="1" x14ac:dyDescent="0.2">
      <c r="A422" s="211" t="s">
        <v>1658</v>
      </c>
      <c r="B422" s="215" t="s">
        <v>1659</v>
      </c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36">
        <f t="shared" si="215"/>
        <v>0</v>
      </c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  <c r="AA422" s="200"/>
      <c r="AB422" s="200"/>
      <c r="AC422" s="200"/>
      <c r="AD422" s="200"/>
      <c r="AE422" s="200"/>
      <c r="AF422" s="200"/>
      <c r="AG422" s="200"/>
      <c r="AH422" s="200"/>
      <c r="AI422" s="200"/>
      <c r="AJ422" s="200"/>
      <c r="AK422" s="200"/>
      <c r="AL422" s="200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200"/>
      <c r="AZ422" s="200"/>
      <c r="BA422" s="200"/>
      <c r="BB422" s="200"/>
      <c r="BC422" s="200"/>
      <c r="BD422" s="200"/>
      <c r="BE422" s="200"/>
      <c r="BF422" s="200"/>
      <c r="BG422" s="200"/>
      <c r="BH422" s="200"/>
      <c r="BI422" s="200"/>
      <c r="BJ422" s="200"/>
      <c r="BK422" s="200"/>
      <c r="BL422" s="200"/>
      <c r="BM422" s="200"/>
      <c r="BN422" s="200"/>
      <c r="BO422" s="200"/>
      <c r="BP422" s="200"/>
      <c r="BQ422" s="200"/>
      <c r="BR422" s="200"/>
      <c r="BS422" s="200"/>
      <c r="BT422" s="200"/>
      <c r="BU422" s="200"/>
      <c r="BV422" s="200"/>
    </row>
    <row r="423" spans="1:74" s="201" customFormat="1" x14ac:dyDescent="0.2">
      <c r="A423" s="217" t="s">
        <v>1660</v>
      </c>
      <c r="B423" s="218" t="s">
        <v>1661</v>
      </c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36">
        <f t="shared" si="215"/>
        <v>0</v>
      </c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  <c r="AA423" s="200"/>
      <c r="AB423" s="200"/>
      <c r="AC423" s="200"/>
      <c r="AD423" s="200"/>
      <c r="AE423" s="200"/>
      <c r="AF423" s="200"/>
      <c r="AG423" s="200"/>
      <c r="AH423" s="200"/>
      <c r="AI423" s="200"/>
      <c r="AJ423" s="200"/>
      <c r="AK423" s="200"/>
      <c r="AL423" s="200"/>
      <c r="AM423" s="200"/>
      <c r="AN423" s="200"/>
      <c r="AO423" s="200"/>
      <c r="AP423" s="200"/>
      <c r="AQ423" s="200"/>
      <c r="AR423" s="200"/>
      <c r="AS423" s="200"/>
      <c r="AT423" s="200"/>
      <c r="AU423" s="200"/>
      <c r="AV423" s="200"/>
      <c r="AW423" s="200"/>
      <c r="AX423" s="200"/>
      <c r="AY423" s="200"/>
      <c r="AZ423" s="200"/>
      <c r="BA423" s="200"/>
      <c r="BB423" s="200"/>
      <c r="BC423" s="200"/>
      <c r="BD423" s="200"/>
      <c r="BE423" s="200"/>
      <c r="BF423" s="200"/>
      <c r="BG423" s="200"/>
      <c r="BH423" s="200"/>
      <c r="BI423" s="200"/>
      <c r="BJ423" s="200"/>
      <c r="BK423" s="200"/>
      <c r="BL423" s="200"/>
      <c r="BM423" s="200"/>
      <c r="BN423" s="200"/>
      <c r="BO423" s="200"/>
      <c r="BP423" s="200"/>
      <c r="BQ423" s="200"/>
      <c r="BR423" s="200"/>
      <c r="BS423" s="200"/>
      <c r="BT423" s="200"/>
      <c r="BU423" s="200"/>
      <c r="BV423" s="200"/>
    </row>
    <row r="424" spans="1:74" s="201" customFormat="1" x14ac:dyDescent="0.2">
      <c r="A424" s="217" t="s">
        <v>1662</v>
      </c>
      <c r="B424" s="218" t="s">
        <v>1663</v>
      </c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36">
        <f t="shared" si="215"/>
        <v>0</v>
      </c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  <c r="AA424" s="200"/>
      <c r="AB424" s="200"/>
      <c r="AC424" s="200"/>
      <c r="AD424" s="200"/>
      <c r="AE424" s="200"/>
      <c r="AF424" s="200"/>
      <c r="AG424" s="200"/>
      <c r="AH424" s="200"/>
      <c r="AI424" s="200"/>
      <c r="AJ424" s="200"/>
      <c r="AK424" s="200"/>
      <c r="AL424" s="200"/>
      <c r="AM424" s="200"/>
      <c r="AN424" s="200"/>
      <c r="AO424" s="200"/>
      <c r="AP424" s="200"/>
      <c r="AQ424" s="200"/>
      <c r="AR424" s="200"/>
      <c r="AS424" s="200"/>
      <c r="AT424" s="200"/>
      <c r="AU424" s="200"/>
      <c r="AV424" s="200"/>
      <c r="AW424" s="200"/>
      <c r="AX424" s="200"/>
      <c r="AY424" s="200"/>
      <c r="AZ424" s="200"/>
      <c r="BA424" s="200"/>
      <c r="BB424" s="200"/>
      <c r="BC424" s="200"/>
      <c r="BD424" s="200"/>
      <c r="BE424" s="200"/>
      <c r="BF424" s="200"/>
      <c r="BG424" s="200"/>
      <c r="BH424" s="200"/>
      <c r="BI424" s="200"/>
      <c r="BJ424" s="200"/>
      <c r="BK424" s="200"/>
      <c r="BL424" s="200"/>
      <c r="BM424" s="200"/>
      <c r="BN424" s="200"/>
      <c r="BO424" s="200"/>
      <c r="BP424" s="200"/>
      <c r="BQ424" s="200"/>
      <c r="BR424" s="200"/>
      <c r="BS424" s="200"/>
      <c r="BT424" s="200"/>
      <c r="BU424" s="200"/>
      <c r="BV424" s="200"/>
    </row>
    <row r="425" spans="1:74" s="201" customFormat="1" x14ac:dyDescent="0.2">
      <c r="A425" s="217" t="s">
        <v>1664</v>
      </c>
      <c r="B425" s="218" t="s">
        <v>1665</v>
      </c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36">
        <f t="shared" si="215"/>
        <v>0</v>
      </c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  <c r="AA425" s="200"/>
      <c r="AB425" s="200"/>
      <c r="AC425" s="200"/>
      <c r="AD425" s="200"/>
      <c r="AE425" s="200"/>
      <c r="AF425" s="200"/>
      <c r="AG425" s="200"/>
      <c r="AH425" s="200"/>
      <c r="AI425" s="200"/>
      <c r="AJ425" s="200"/>
      <c r="AK425" s="200"/>
      <c r="AL425" s="200"/>
      <c r="AM425" s="200"/>
      <c r="AN425" s="200"/>
      <c r="AO425" s="200"/>
      <c r="AP425" s="200"/>
      <c r="AQ425" s="200"/>
      <c r="AR425" s="200"/>
      <c r="AS425" s="200"/>
      <c r="AT425" s="200"/>
      <c r="AU425" s="200"/>
      <c r="AV425" s="200"/>
      <c r="AW425" s="200"/>
      <c r="AX425" s="200"/>
      <c r="AY425" s="200"/>
      <c r="AZ425" s="200"/>
      <c r="BA425" s="200"/>
      <c r="BB425" s="200"/>
      <c r="BC425" s="200"/>
      <c r="BD425" s="200"/>
      <c r="BE425" s="200"/>
      <c r="BF425" s="200"/>
      <c r="BG425" s="200"/>
      <c r="BH425" s="200"/>
      <c r="BI425" s="200"/>
      <c r="BJ425" s="200"/>
      <c r="BK425" s="200"/>
      <c r="BL425" s="200"/>
      <c r="BM425" s="200"/>
      <c r="BN425" s="200"/>
      <c r="BO425" s="200"/>
      <c r="BP425" s="200"/>
      <c r="BQ425" s="200"/>
      <c r="BR425" s="200"/>
      <c r="BS425" s="200"/>
      <c r="BT425" s="200"/>
      <c r="BU425" s="200"/>
      <c r="BV425" s="200"/>
    </row>
    <row r="426" spans="1:74" s="201" customFormat="1" x14ac:dyDescent="0.2">
      <c r="A426" s="217" t="s">
        <v>1666</v>
      </c>
      <c r="B426" s="218" t="s">
        <v>1667</v>
      </c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36">
        <f t="shared" si="215"/>
        <v>0</v>
      </c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  <c r="AA426" s="200"/>
      <c r="AB426" s="200"/>
      <c r="AC426" s="200"/>
      <c r="AD426" s="200"/>
      <c r="AE426" s="200"/>
      <c r="AF426" s="200"/>
      <c r="AG426" s="200"/>
      <c r="AH426" s="200"/>
      <c r="AI426" s="200"/>
      <c r="AJ426" s="200"/>
      <c r="AK426" s="200"/>
      <c r="AL426" s="200"/>
      <c r="AM426" s="200"/>
      <c r="AN426" s="200"/>
      <c r="AO426" s="200"/>
      <c r="AP426" s="200"/>
      <c r="AQ426" s="200"/>
      <c r="AR426" s="200"/>
      <c r="AS426" s="200"/>
      <c r="AT426" s="200"/>
      <c r="AU426" s="200"/>
      <c r="AV426" s="200"/>
      <c r="AW426" s="200"/>
      <c r="AX426" s="200"/>
      <c r="AY426" s="200"/>
      <c r="AZ426" s="200"/>
      <c r="BA426" s="200"/>
      <c r="BB426" s="200"/>
      <c r="BC426" s="200"/>
      <c r="BD426" s="200"/>
      <c r="BE426" s="200"/>
      <c r="BF426" s="200"/>
      <c r="BG426" s="200"/>
      <c r="BH426" s="200"/>
      <c r="BI426" s="200"/>
      <c r="BJ426" s="200"/>
      <c r="BK426" s="200"/>
      <c r="BL426" s="200"/>
      <c r="BM426" s="200"/>
      <c r="BN426" s="200"/>
      <c r="BO426" s="200"/>
      <c r="BP426" s="200"/>
      <c r="BQ426" s="200"/>
      <c r="BR426" s="200"/>
      <c r="BS426" s="200"/>
      <c r="BT426" s="200"/>
      <c r="BU426" s="200"/>
      <c r="BV426" s="200"/>
    </row>
    <row r="427" spans="1:74" s="201" customFormat="1" x14ac:dyDescent="0.2">
      <c r="A427" s="217" t="s">
        <v>1668</v>
      </c>
      <c r="B427" s="218" t="s">
        <v>1669</v>
      </c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36">
        <f t="shared" si="215"/>
        <v>0</v>
      </c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  <c r="AA427" s="200"/>
      <c r="AB427" s="200"/>
      <c r="AC427" s="200"/>
      <c r="AD427" s="200"/>
      <c r="AE427" s="200"/>
      <c r="AF427" s="200"/>
      <c r="AG427" s="200"/>
      <c r="AH427" s="200"/>
      <c r="AI427" s="200"/>
      <c r="AJ427" s="200"/>
      <c r="AK427" s="200"/>
      <c r="AL427" s="200"/>
      <c r="AM427" s="200"/>
      <c r="AN427" s="200"/>
      <c r="AO427" s="200"/>
      <c r="AP427" s="200"/>
      <c r="AQ427" s="200"/>
      <c r="AR427" s="200"/>
      <c r="AS427" s="200"/>
      <c r="AT427" s="200"/>
      <c r="AU427" s="200"/>
      <c r="AV427" s="200"/>
      <c r="AW427" s="200"/>
      <c r="AX427" s="200"/>
      <c r="AY427" s="200"/>
      <c r="AZ427" s="200"/>
      <c r="BA427" s="200"/>
      <c r="BB427" s="200"/>
      <c r="BC427" s="200"/>
      <c r="BD427" s="200"/>
      <c r="BE427" s="200"/>
      <c r="BF427" s="200"/>
      <c r="BG427" s="200"/>
      <c r="BH427" s="200"/>
      <c r="BI427" s="200"/>
      <c r="BJ427" s="200"/>
      <c r="BK427" s="200"/>
      <c r="BL427" s="200"/>
      <c r="BM427" s="200"/>
      <c r="BN427" s="200"/>
      <c r="BO427" s="200"/>
      <c r="BP427" s="200"/>
      <c r="BQ427" s="200"/>
      <c r="BR427" s="200"/>
      <c r="BS427" s="200"/>
      <c r="BT427" s="200"/>
      <c r="BU427" s="200"/>
      <c r="BV427" s="200"/>
    </row>
    <row r="428" spans="1:74" s="201" customFormat="1" x14ac:dyDescent="0.2">
      <c r="A428" s="217" t="s">
        <v>1670</v>
      </c>
      <c r="B428" s="218" t="s">
        <v>1671</v>
      </c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36">
        <f t="shared" si="215"/>
        <v>0</v>
      </c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0"/>
      <c r="AD428" s="200"/>
      <c r="AE428" s="200"/>
      <c r="AF428" s="200"/>
      <c r="AG428" s="200"/>
      <c r="AH428" s="200"/>
      <c r="AI428" s="200"/>
      <c r="AJ428" s="200"/>
      <c r="AK428" s="200"/>
      <c r="AL428" s="200"/>
      <c r="AM428" s="200"/>
      <c r="AN428" s="200"/>
      <c r="AO428" s="200"/>
      <c r="AP428" s="200"/>
      <c r="AQ428" s="200"/>
      <c r="AR428" s="200"/>
      <c r="AS428" s="200"/>
      <c r="AT428" s="200"/>
      <c r="AU428" s="200"/>
      <c r="AV428" s="200"/>
      <c r="AW428" s="200"/>
      <c r="AX428" s="200"/>
      <c r="AY428" s="200"/>
      <c r="AZ428" s="200"/>
      <c r="BA428" s="200"/>
      <c r="BB428" s="200"/>
      <c r="BC428" s="200"/>
      <c r="BD428" s="200"/>
      <c r="BE428" s="200"/>
      <c r="BF428" s="200"/>
      <c r="BG428" s="200"/>
      <c r="BH428" s="200"/>
      <c r="BI428" s="200"/>
      <c r="BJ428" s="200"/>
      <c r="BK428" s="200"/>
      <c r="BL428" s="200"/>
      <c r="BM428" s="200"/>
      <c r="BN428" s="200"/>
      <c r="BO428" s="200"/>
      <c r="BP428" s="200"/>
      <c r="BQ428" s="200"/>
      <c r="BR428" s="200"/>
      <c r="BS428" s="200"/>
      <c r="BT428" s="200"/>
      <c r="BU428" s="200"/>
      <c r="BV428" s="200"/>
    </row>
    <row r="429" spans="1:74" s="201" customFormat="1" x14ac:dyDescent="0.2">
      <c r="A429" s="217" t="s">
        <v>1284</v>
      </c>
      <c r="B429" s="218" t="s">
        <v>1285</v>
      </c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36">
        <f t="shared" si="215"/>
        <v>0</v>
      </c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  <c r="AA429" s="200"/>
      <c r="AB429" s="200"/>
      <c r="AC429" s="200"/>
      <c r="AD429" s="200"/>
      <c r="AE429" s="200"/>
      <c r="AF429" s="200"/>
      <c r="AG429" s="200"/>
      <c r="AH429" s="200"/>
      <c r="AI429" s="200"/>
      <c r="AJ429" s="200"/>
      <c r="AK429" s="200"/>
      <c r="AL429" s="200"/>
      <c r="AM429" s="200"/>
      <c r="AN429" s="200"/>
      <c r="AO429" s="200"/>
      <c r="AP429" s="200"/>
      <c r="AQ429" s="200"/>
      <c r="AR429" s="200"/>
      <c r="AS429" s="200"/>
      <c r="AT429" s="200"/>
      <c r="AU429" s="200"/>
      <c r="AV429" s="200"/>
      <c r="AW429" s="200"/>
      <c r="AX429" s="200"/>
      <c r="AY429" s="200"/>
      <c r="AZ429" s="200"/>
      <c r="BA429" s="200"/>
      <c r="BB429" s="200"/>
      <c r="BC429" s="200"/>
      <c r="BD429" s="200"/>
      <c r="BE429" s="200"/>
      <c r="BF429" s="200"/>
      <c r="BG429" s="200"/>
      <c r="BH429" s="200"/>
      <c r="BI429" s="200"/>
      <c r="BJ429" s="200"/>
      <c r="BK429" s="200"/>
      <c r="BL429" s="200"/>
      <c r="BM429" s="200"/>
      <c r="BN429" s="200"/>
      <c r="BO429" s="200"/>
      <c r="BP429" s="200"/>
      <c r="BQ429" s="200"/>
      <c r="BR429" s="200"/>
      <c r="BS429" s="200"/>
      <c r="BT429" s="200"/>
      <c r="BU429" s="200"/>
      <c r="BV429" s="200"/>
    </row>
    <row r="430" spans="1:74" s="201" customFormat="1" x14ac:dyDescent="0.2">
      <c r="A430" s="217" t="s">
        <v>1286</v>
      </c>
      <c r="B430" s="218" t="s">
        <v>1287</v>
      </c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36">
        <f t="shared" si="215"/>
        <v>0</v>
      </c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  <c r="AA430" s="200"/>
      <c r="AB430" s="200"/>
      <c r="AC430" s="200"/>
      <c r="AD430" s="200"/>
      <c r="AE430" s="200"/>
      <c r="AF430" s="200"/>
      <c r="AG430" s="200"/>
      <c r="AH430" s="200"/>
      <c r="AI430" s="200"/>
      <c r="AJ430" s="200"/>
      <c r="AK430" s="200"/>
      <c r="AL430" s="200"/>
      <c r="AM430" s="200"/>
      <c r="AN430" s="200"/>
      <c r="AO430" s="200"/>
      <c r="AP430" s="200"/>
      <c r="AQ430" s="200"/>
      <c r="AR430" s="200"/>
      <c r="AS430" s="200"/>
      <c r="AT430" s="200"/>
      <c r="AU430" s="200"/>
      <c r="AV430" s="200"/>
      <c r="AW430" s="200"/>
      <c r="AX430" s="200"/>
      <c r="AY430" s="200"/>
      <c r="AZ430" s="200"/>
      <c r="BA430" s="200"/>
      <c r="BB430" s="200"/>
      <c r="BC430" s="200"/>
      <c r="BD430" s="200"/>
      <c r="BE430" s="200"/>
      <c r="BF430" s="200"/>
      <c r="BG430" s="200"/>
      <c r="BH430" s="200"/>
      <c r="BI430" s="200"/>
      <c r="BJ430" s="200"/>
      <c r="BK430" s="200"/>
      <c r="BL430" s="200"/>
      <c r="BM430" s="200"/>
      <c r="BN430" s="200"/>
      <c r="BO430" s="200"/>
      <c r="BP430" s="200"/>
      <c r="BQ430" s="200"/>
      <c r="BR430" s="200"/>
      <c r="BS430" s="200"/>
      <c r="BT430" s="200"/>
      <c r="BU430" s="200"/>
      <c r="BV430" s="200"/>
    </row>
    <row r="431" spans="1:74" s="131" customFormat="1" ht="25.5" x14ac:dyDescent="0.2">
      <c r="A431" s="129" t="s">
        <v>1288</v>
      </c>
      <c r="B431" s="214" t="s">
        <v>1289</v>
      </c>
      <c r="C431" s="122">
        <f t="shared" ref="C431:N431" si="224">SUM(C432:C463)</f>
        <v>0</v>
      </c>
      <c r="D431" s="122">
        <f t="shared" si="224"/>
        <v>0</v>
      </c>
      <c r="E431" s="122">
        <f t="shared" si="224"/>
        <v>0</v>
      </c>
      <c r="F431" s="122">
        <f t="shared" si="224"/>
        <v>0</v>
      </c>
      <c r="G431" s="122">
        <f t="shared" si="224"/>
        <v>0</v>
      </c>
      <c r="H431" s="122">
        <f t="shared" si="224"/>
        <v>0</v>
      </c>
      <c r="I431" s="122">
        <f t="shared" si="224"/>
        <v>0</v>
      </c>
      <c r="J431" s="122">
        <f t="shared" si="224"/>
        <v>0</v>
      </c>
      <c r="K431" s="122">
        <f t="shared" si="224"/>
        <v>0</v>
      </c>
      <c r="L431" s="122">
        <f t="shared" si="224"/>
        <v>0</v>
      </c>
      <c r="M431" s="122">
        <f t="shared" si="224"/>
        <v>0</v>
      </c>
      <c r="N431" s="122">
        <f t="shared" si="224"/>
        <v>0</v>
      </c>
      <c r="O431" s="136">
        <f t="shared" si="215"/>
        <v>0</v>
      </c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0"/>
    </row>
    <row r="432" spans="1:74" s="201" customFormat="1" ht="25.5" x14ac:dyDescent="0.2">
      <c r="A432" s="217" t="s">
        <v>1672</v>
      </c>
      <c r="B432" s="218" t="s">
        <v>1673</v>
      </c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36">
        <f t="shared" si="215"/>
        <v>0</v>
      </c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  <c r="AA432" s="200"/>
      <c r="AB432" s="200"/>
      <c r="AC432" s="200"/>
      <c r="AD432" s="200"/>
      <c r="AE432" s="200"/>
      <c r="AF432" s="200"/>
      <c r="AG432" s="200"/>
      <c r="AH432" s="200"/>
      <c r="AI432" s="200"/>
      <c r="AJ432" s="200"/>
      <c r="AK432" s="200"/>
      <c r="AL432" s="200"/>
      <c r="AM432" s="200"/>
      <c r="AN432" s="200"/>
      <c r="AO432" s="200"/>
      <c r="AP432" s="200"/>
      <c r="AQ432" s="200"/>
      <c r="AR432" s="200"/>
      <c r="AS432" s="200"/>
      <c r="AT432" s="200"/>
      <c r="AU432" s="200"/>
      <c r="AV432" s="200"/>
      <c r="AW432" s="200"/>
      <c r="AX432" s="200"/>
      <c r="AY432" s="200"/>
      <c r="AZ432" s="200"/>
      <c r="BA432" s="200"/>
      <c r="BB432" s="200"/>
      <c r="BC432" s="200"/>
      <c r="BD432" s="200"/>
      <c r="BE432" s="200"/>
      <c r="BF432" s="200"/>
      <c r="BG432" s="200"/>
      <c r="BH432" s="200"/>
      <c r="BI432" s="200"/>
      <c r="BJ432" s="200"/>
      <c r="BK432" s="200"/>
      <c r="BL432" s="200"/>
      <c r="BM432" s="200"/>
      <c r="BN432" s="200"/>
      <c r="BO432" s="200"/>
      <c r="BP432" s="200"/>
      <c r="BQ432" s="200"/>
      <c r="BR432" s="200"/>
      <c r="BS432" s="200"/>
      <c r="BT432" s="200"/>
      <c r="BU432" s="200"/>
      <c r="BV432" s="200"/>
    </row>
    <row r="433" spans="1:74" s="201" customFormat="1" ht="25.5" x14ac:dyDescent="0.2">
      <c r="A433" s="217" t="s">
        <v>1290</v>
      </c>
      <c r="B433" s="218" t="s">
        <v>1291</v>
      </c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36">
        <f t="shared" si="215"/>
        <v>0</v>
      </c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  <c r="AA433" s="200"/>
      <c r="AB433" s="200"/>
      <c r="AC433" s="200"/>
      <c r="AD433" s="200"/>
      <c r="AE433" s="200"/>
      <c r="AF433" s="200"/>
      <c r="AG433" s="200"/>
      <c r="AH433" s="200"/>
      <c r="AI433" s="200"/>
      <c r="AJ433" s="200"/>
      <c r="AK433" s="200"/>
      <c r="AL433" s="200"/>
      <c r="AM433" s="200"/>
      <c r="AN433" s="200"/>
      <c r="AO433" s="200"/>
      <c r="AP433" s="200"/>
      <c r="AQ433" s="200"/>
      <c r="AR433" s="200"/>
      <c r="AS433" s="200"/>
      <c r="AT433" s="200"/>
      <c r="AU433" s="200"/>
      <c r="AV433" s="200"/>
      <c r="AW433" s="200"/>
      <c r="AX433" s="200"/>
      <c r="AY433" s="200"/>
      <c r="AZ433" s="200"/>
      <c r="BA433" s="200"/>
      <c r="BB433" s="200"/>
      <c r="BC433" s="200"/>
      <c r="BD433" s="200"/>
      <c r="BE433" s="200"/>
      <c r="BF433" s="200"/>
      <c r="BG433" s="200"/>
      <c r="BH433" s="200"/>
      <c r="BI433" s="200"/>
      <c r="BJ433" s="200"/>
      <c r="BK433" s="200"/>
      <c r="BL433" s="200"/>
      <c r="BM433" s="200"/>
      <c r="BN433" s="200"/>
      <c r="BO433" s="200"/>
      <c r="BP433" s="200"/>
      <c r="BQ433" s="200"/>
      <c r="BR433" s="200"/>
      <c r="BS433" s="200"/>
      <c r="BT433" s="200"/>
      <c r="BU433" s="200"/>
      <c r="BV433" s="200"/>
    </row>
    <row r="434" spans="1:74" s="201" customFormat="1" x14ac:dyDescent="0.2">
      <c r="A434" s="217" t="s">
        <v>1674</v>
      </c>
      <c r="B434" s="218" t="s">
        <v>1675</v>
      </c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36">
        <f t="shared" si="215"/>
        <v>0</v>
      </c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  <c r="AA434" s="200"/>
      <c r="AB434" s="200"/>
      <c r="AC434" s="200"/>
      <c r="AD434" s="200"/>
      <c r="AE434" s="200"/>
      <c r="AF434" s="200"/>
      <c r="AG434" s="200"/>
      <c r="AH434" s="200"/>
      <c r="AI434" s="200"/>
      <c r="AJ434" s="200"/>
      <c r="AK434" s="200"/>
      <c r="AL434" s="200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200"/>
      <c r="BB434" s="200"/>
      <c r="BC434" s="200"/>
      <c r="BD434" s="200"/>
      <c r="BE434" s="200"/>
      <c r="BF434" s="200"/>
      <c r="BG434" s="200"/>
      <c r="BH434" s="200"/>
      <c r="BI434" s="200"/>
      <c r="BJ434" s="200"/>
      <c r="BK434" s="200"/>
      <c r="BL434" s="200"/>
      <c r="BM434" s="200"/>
      <c r="BN434" s="200"/>
      <c r="BO434" s="200"/>
      <c r="BP434" s="200"/>
      <c r="BQ434" s="200"/>
      <c r="BR434" s="200"/>
      <c r="BS434" s="200"/>
      <c r="BT434" s="200"/>
      <c r="BU434" s="200"/>
      <c r="BV434" s="200"/>
    </row>
    <row r="435" spans="1:74" s="201" customFormat="1" x14ac:dyDescent="0.2">
      <c r="A435" s="217" t="s">
        <v>1676</v>
      </c>
      <c r="B435" s="218" t="s">
        <v>1677</v>
      </c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36">
        <f t="shared" si="215"/>
        <v>0</v>
      </c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  <c r="AA435" s="200"/>
      <c r="AB435" s="200"/>
      <c r="AC435" s="200"/>
      <c r="AD435" s="200"/>
      <c r="AE435" s="200"/>
      <c r="AF435" s="200"/>
      <c r="AG435" s="200"/>
      <c r="AH435" s="200"/>
      <c r="AI435" s="200"/>
      <c r="AJ435" s="200"/>
      <c r="AK435" s="200"/>
      <c r="AL435" s="200"/>
      <c r="AM435" s="200"/>
      <c r="AN435" s="200"/>
      <c r="AO435" s="200"/>
      <c r="AP435" s="200"/>
      <c r="AQ435" s="200"/>
      <c r="AR435" s="200"/>
      <c r="AS435" s="200"/>
      <c r="AT435" s="200"/>
      <c r="AU435" s="200"/>
      <c r="AV435" s="200"/>
      <c r="AW435" s="200"/>
      <c r="AX435" s="200"/>
      <c r="AY435" s="200"/>
      <c r="AZ435" s="200"/>
      <c r="BA435" s="200"/>
      <c r="BB435" s="200"/>
      <c r="BC435" s="200"/>
      <c r="BD435" s="200"/>
      <c r="BE435" s="200"/>
      <c r="BF435" s="200"/>
      <c r="BG435" s="200"/>
      <c r="BH435" s="200"/>
      <c r="BI435" s="200"/>
      <c r="BJ435" s="200"/>
      <c r="BK435" s="200"/>
      <c r="BL435" s="200"/>
      <c r="BM435" s="200"/>
      <c r="BN435" s="200"/>
      <c r="BO435" s="200"/>
      <c r="BP435" s="200"/>
      <c r="BQ435" s="200"/>
      <c r="BR435" s="200"/>
      <c r="BS435" s="200"/>
      <c r="BT435" s="200"/>
      <c r="BU435" s="200"/>
      <c r="BV435" s="200"/>
    </row>
    <row r="436" spans="1:74" s="201" customFormat="1" x14ac:dyDescent="0.2">
      <c r="A436" s="217" t="s">
        <v>1292</v>
      </c>
      <c r="B436" s="218" t="s">
        <v>1293</v>
      </c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36">
        <f t="shared" si="215"/>
        <v>0</v>
      </c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  <c r="AA436" s="200"/>
      <c r="AB436" s="200"/>
      <c r="AC436" s="200"/>
      <c r="AD436" s="200"/>
      <c r="AE436" s="200"/>
      <c r="AF436" s="200"/>
      <c r="AG436" s="200"/>
      <c r="AH436" s="200"/>
      <c r="AI436" s="200"/>
      <c r="AJ436" s="200"/>
      <c r="AK436" s="200"/>
      <c r="AL436" s="200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200"/>
      <c r="BA436" s="200"/>
      <c r="BB436" s="200"/>
      <c r="BC436" s="200"/>
      <c r="BD436" s="200"/>
      <c r="BE436" s="200"/>
      <c r="BF436" s="200"/>
      <c r="BG436" s="200"/>
      <c r="BH436" s="200"/>
      <c r="BI436" s="200"/>
      <c r="BJ436" s="200"/>
      <c r="BK436" s="200"/>
      <c r="BL436" s="200"/>
      <c r="BM436" s="200"/>
      <c r="BN436" s="200"/>
      <c r="BO436" s="200"/>
      <c r="BP436" s="200"/>
      <c r="BQ436" s="200"/>
      <c r="BR436" s="200"/>
      <c r="BS436" s="200"/>
      <c r="BT436" s="200"/>
      <c r="BU436" s="200"/>
      <c r="BV436" s="200"/>
    </row>
    <row r="437" spans="1:74" s="201" customFormat="1" ht="25.5" x14ac:dyDescent="0.2">
      <c r="A437" s="217" t="s">
        <v>1294</v>
      </c>
      <c r="B437" s="218" t="s">
        <v>1295</v>
      </c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36">
        <f t="shared" si="215"/>
        <v>0</v>
      </c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  <c r="AA437" s="200"/>
      <c r="AB437" s="200"/>
      <c r="AC437" s="200"/>
      <c r="AD437" s="200"/>
      <c r="AE437" s="200"/>
      <c r="AF437" s="200"/>
      <c r="AG437" s="200"/>
      <c r="AH437" s="200"/>
      <c r="AI437" s="200"/>
      <c r="AJ437" s="200"/>
      <c r="AK437" s="200"/>
      <c r="AL437" s="200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200"/>
      <c r="AZ437" s="200"/>
      <c r="BA437" s="200"/>
      <c r="BB437" s="200"/>
      <c r="BC437" s="200"/>
      <c r="BD437" s="200"/>
      <c r="BE437" s="200"/>
      <c r="BF437" s="200"/>
      <c r="BG437" s="200"/>
      <c r="BH437" s="200"/>
      <c r="BI437" s="200"/>
      <c r="BJ437" s="200"/>
      <c r="BK437" s="200"/>
      <c r="BL437" s="200"/>
      <c r="BM437" s="200"/>
      <c r="BN437" s="200"/>
      <c r="BO437" s="200"/>
      <c r="BP437" s="200"/>
      <c r="BQ437" s="200"/>
      <c r="BR437" s="200"/>
      <c r="BS437" s="200"/>
      <c r="BT437" s="200"/>
      <c r="BU437" s="200"/>
      <c r="BV437" s="200"/>
    </row>
    <row r="438" spans="1:74" s="201" customFormat="1" x14ac:dyDescent="0.2">
      <c r="A438" s="217" t="s">
        <v>1678</v>
      </c>
      <c r="B438" s="218" t="s">
        <v>1679</v>
      </c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36">
        <f t="shared" si="215"/>
        <v>0</v>
      </c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  <c r="AA438" s="200"/>
      <c r="AB438" s="200"/>
      <c r="AC438" s="200"/>
      <c r="AD438" s="200"/>
      <c r="AE438" s="200"/>
      <c r="AF438" s="200"/>
      <c r="AG438" s="200"/>
      <c r="AH438" s="200"/>
      <c r="AI438" s="200"/>
      <c r="AJ438" s="200"/>
      <c r="AK438" s="200"/>
      <c r="AL438" s="200"/>
      <c r="AM438" s="200"/>
      <c r="AN438" s="200"/>
      <c r="AO438" s="200"/>
      <c r="AP438" s="200"/>
      <c r="AQ438" s="200"/>
      <c r="AR438" s="200"/>
      <c r="AS438" s="200"/>
      <c r="AT438" s="200"/>
      <c r="AU438" s="200"/>
      <c r="AV438" s="200"/>
      <c r="AW438" s="200"/>
      <c r="AX438" s="200"/>
      <c r="AY438" s="200"/>
      <c r="AZ438" s="200"/>
      <c r="BA438" s="200"/>
      <c r="BB438" s="200"/>
      <c r="BC438" s="200"/>
      <c r="BD438" s="200"/>
      <c r="BE438" s="200"/>
      <c r="BF438" s="200"/>
      <c r="BG438" s="200"/>
      <c r="BH438" s="200"/>
      <c r="BI438" s="200"/>
      <c r="BJ438" s="200"/>
      <c r="BK438" s="200"/>
      <c r="BL438" s="200"/>
      <c r="BM438" s="200"/>
      <c r="BN438" s="200"/>
      <c r="BO438" s="200"/>
      <c r="BP438" s="200"/>
      <c r="BQ438" s="200"/>
      <c r="BR438" s="200"/>
      <c r="BS438" s="200"/>
      <c r="BT438" s="200"/>
      <c r="BU438" s="200"/>
      <c r="BV438" s="200"/>
    </row>
    <row r="439" spans="1:74" s="201" customFormat="1" ht="25.5" x14ac:dyDescent="0.2">
      <c r="A439" s="217" t="s">
        <v>1680</v>
      </c>
      <c r="B439" s="218" t="s">
        <v>1681</v>
      </c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36">
        <f t="shared" si="215"/>
        <v>0</v>
      </c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  <c r="AA439" s="200"/>
      <c r="AB439" s="200"/>
      <c r="AC439" s="200"/>
      <c r="AD439" s="200"/>
      <c r="AE439" s="200"/>
      <c r="AF439" s="200"/>
      <c r="AG439" s="200"/>
      <c r="AH439" s="200"/>
      <c r="AI439" s="200"/>
      <c r="AJ439" s="200"/>
      <c r="AK439" s="200"/>
      <c r="AL439" s="200"/>
      <c r="AM439" s="200"/>
      <c r="AN439" s="200"/>
      <c r="AO439" s="200"/>
      <c r="AP439" s="200"/>
      <c r="AQ439" s="200"/>
      <c r="AR439" s="200"/>
      <c r="AS439" s="200"/>
      <c r="AT439" s="200"/>
      <c r="AU439" s="200"/>
      <c r="AV439" s="200"/>
      <c r="AW439" s="200"/>
      <c r="AX439" s="200"/>
      <c r="AY439" s="200"/>
      <c r="AZ439" s="200"/>
      <c r="BA439" s="200"/>
      <c r="BB439" s="200"/>
      <c r="BC439" s="200"/>
      <c r="BD439" s="200"/>
      <c r="BE439" s="200"/>
      <c r="BF439" s="200"/>
      <c r="BG439" s="200"/>
      <c r="BH439" s="200"/>
      <c r="BI439" s="200"/>
      <c r="BJ439" s="200"/>
      <c r="BK439" s="200"/>
      <c r="BL439" s="200"/>
      <c r="BM439" s="200"/>
      <c r="BN439" s="200"/>
      <c r="BO439" s="200"/>
      <c r="BP439" s="200"/>
      <c r="BQ439" s="200"/>
      <c r="BR439" s="200"/>
      <c r="BS439" s="200"/>
      <c r="BT439" s="200"/>
      <c r="BU439" s="200"/>
      <c r="BV439" s="200"/>
    </row>
    <row r="440" spans="1:74" s="201" customFormat="1" ht="25.5" x14ac:dyDescent="0.2">
      <c r="A440" s="217" t="s">
        <v>1682</v>
      </c>
      <c r="B440" s="218" t="s">
        <v>1683</v>
      </c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36">
        <f t="shared" si="215"/>
        <v>0</v>
      </c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  <c r="AA440" s="200"/>
      <c r="AB440" s="200"/>
      <c r="AC440" s="200"/>
      <c r="AD440" s="200"/>
      <c r="AE440" s="200"/>
      <c r="AF440" s="200"/>
      <c r="AG440" s="200"/>
      <c r="AH440" s="200"/>
      <c r="AI440" s="200"/>
      <c r="AJ440" s="200"/>
      <c r="AK440" s="200"/>
      <c r="AL440" s="200"/>
      <c r="AM440" s="200"/>
      <c r="AN440" s="200"/>
      <c r="AO440" s="200"/>
      <c r="AP440" s="200"/>
      <c r="AQ440" s="200"/>
      <c r="AR440" s="200"/>
      <c r="AS440" s="200"/>
      <c r="AT440" s="200"/>
      <c r="AU440" s="200"/>
      <c r="AV440" s="200"/>
      <c r="AW440" s="200"/>
      <c r="AX440" s="200"/>
      <c r="AY440" s="200"/>
      <c r="AZ440" s="200"/>
      <c r="BA440" s="200"/>
      <c r="BB440" s="200"/>
      <c r="BC440" s="200"/>
      <c r="BD440" s="200"/>
      <c r="BE440" s="200"/>
      <c r="BF440" s="200"/>
      <c r="BG440" s="200"/>
      <c r="BH440" s="200"/>
      <c r="BI440" s="200"/>
      <c r="BJ440" s="200"/>
      <c r="BK440" s="200"/>
      <c r="BL440" s="200"/>
      <c r="BM440" s="200"/>
      <c r="BN440" s="200"/>
      <c r="BO440" s="200"/>
      <c r="BP440" s="200"/>
      <c r="BQ440" s="200"/>
      <c r="BR440" s="200"/>
      <c r="BS440" s="200"/>
      <c r="BT440" s="200"/>
      <c r="BU440" s="200"/>
      <c r="BV440" s="200"/>
    </row>
    <row r="441" spans="1:74" s="201" customFormat="1" ht="38.25" x14ac:dyDescent="0.2">
      <c r="A441" s="217" t="s">
        <v>1296</v>
      </c>
      <c r="B441" s="218" t="s">
        <v>1297</v>
      </c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36">
        <f t="shared" si="215"/>
        <v>0</v>
      </c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  <c r="AA441" s="200"/>
      <c r="AB441" s="200"/>
      <c r="AC441" s="200"/>
      <c r="AD441" s="200"/>
      <c r="AE441" s="200"/>
      <c r="AF441" s="200"/>
      <c r="AG441" s="200"/>
      <c r="AH441" s="200"/>
      <c r="AI441" s="200"/>
      <c r="AJ441" s="200"/>
      <c r="AK441" s="200"/>
      <c r="AL441" s="200"/>
      <c r="AM441" s="200"/>
      <c r="AN441" s="200"/>
      <c r="AO441" s="200"/>
      <c r="AP441" s="200"/>
      <c r="AQ441" s="200"/>
      <c r="AR441" s="200"/>
      <c r="AS441" s="200"/>
      <c r="AT441" s="200"/>
      <c r="AU441" s="200"/>
      <c r="AV441" s="200"/>
      <c r="AW441" s="200"/>
      <c r="AX441" s="200"/>
      <c r="AY441" s="200"/>
      <c r="AZ441" s="200"/>
      <c r="BA441" s="200"/>
      <c r="BB441" s="200"/>
      <c r="BC441" s="200"/>
      <c r="BD441" s="200"/>
      <c r="BE441" s="200"/>
      <c r="BF441" s="200"/>
      <c r="BG441" s="200"/>
      <c r="BH441" s="200"/>
      <c r="BI441" s="200"/>
      <c r="BJ441" s="200"/>
      <c r="BK441" s="200"/>
      <c r="BL441" s="200"/>
      <c r="BM441" s="200"/>
      <c r="BN441" s="200"/>
      <c r="BO441" s="200"/>
      <c r="BP441" s="200"/>
      <c r="BQ441" s="200"/>
      <c r="BR441" s="200"/>
      <c r="BS441" s="200"/>
      <c r="BT441" s="200"/>
      <c r="BU441" s="200"/>
      <c r="BV441" s="200"/>
    </row>
    <row r="442" spans="1:74" s="201" customFormat="1" ht="38.25" x14ac:dyDescent="0.2">
      <c r="A442" s="217" t="s">
        <v>1298</v>
      </c>
      <c r="B442" s="218" t="s">
        <v>1299</v>
      </c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36">
        <f t="shared" si="215"/>
        <v>0</v>
      </c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  <c r="AA442" s="200"/>
      <c r="AB442" s="200"/>
      <c r="AC442" s="200"/>
      <c r="AD442" s="200"/>
      <c r="AE442" s="200"/>
      <c r="AF442" s="200"/>
      <c r="AG442" s="200"/>
      <c r="AH442" s="200"/>
      <c r="AI442" s="200"/>
      <c r="AJ442" s="200"/>
      <c r="AK442" s="200"/>
      <c r="AL442" s="200"/>
      <c r="AM442" s="200"/>
      <c r="AN442" s="200"/>
      <c r="AO442" s="200"/>
      <c r="AP442" s="200"/>
      <c r="AQ442" s="200"/>
      <c r="AR442" s="200"/>
      <c r="AS442" s="200"/>
      <c r="AT442" s="200"/>
      <c r="AU442" s="200"/>
      <c r="AV442" s="200"/>
      <c r="AW442" s="200"/>
      <c r="AX442" s="200"/>
      <c r="AY442" s="200"/>
      <c r="AZ442" s="200"/>
      <c r="BA442" s="200"/>
      <c r="BB442" s="200"/>
      <c r="BC442" s="200"/>
      <c r="BD442" s="200"/>
      <c r="BE442" s="200"/>
      <c r="BF442" s="200"/>
      <c r="BG442" s="200"/>
      <c r="BH442" s="200"/>
      <c r="BI442" s="200"/>
      <c r="BJ442" s="200"/>
      <c r="BK442" s="200"/>
      <c r="BL442" s="200"/>
      <c r="BM442" s="200"/>
      <c r="BN442" s="200"/>
      <c r="BO442" s="200"/>
      <c r="BP442" s="200"/>
      <c r="BQ442" s="200"/>
      <c r="BR442" s="200"/>
      <c r="BS442" s="200"/>
      <c r="BT442" s="200"/>
      <c r="BU442" s="200"/>
      <c r="BV442" s="200"/>
    </row>
    <row r="443" spans="1:74" s="201" customFormat="1" ht="38.25" x14ac:dyDescent="0.2">
      <c r="A443" s="217" t="s">
        <v>1300</v>
      </c>
      <c r="B443" s="218" t="s">
        <v>1301</v>
      </c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36">
        <f t="shared" si="215"/>
        <v>0</v>
      </c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  <c r="AA443" s="200"/>
      <c r="AB443" s="200"/>
      <c r="AC443" s="200"/>
      <c r="AD443" s="200"/>
      <c r="AE443" s="200"/>
      <c r="AF443" s="200"/>
      <c r="AG443" s="200"/>
      <c r="AH443" s="200"/>
      <c r="AI443" s="200"/>
      <c r="AJ443" s="200"/>
      <c r="AK443" s="200"/>
      <c r="AL443" s="200"/>
      <c r="AM443" s="200"/>
      <c r="AN443" s="200"/>
      <c r="AO443" s="200"/>
      <c r="AP443" s="200"/>
      <c r="AQ443" s="200"/>
      <c r="AR443" s="200"/>
      <c r="AS443" s="200"/>
      <c r="AT443" s="200"/>
      <c r="AU443" s="200"/>
      <c r="AV443" s="200"/>
      <c r="AW443" s="200"/>
      <c r="AX443" s="200"/>
      <c r="AY443" s="200"/>
      <c r="AZ443" s="200"/>
      <c r="BA443" s="200"/>
      <c r="BB443" s="200"/>
      <c r="BC443" s="200"/>
      <c r="BD443" s="200"/>
      <c r="BE443" s="200"/>
      <c r="BF443" s="200"/>
      <c r="BG443" s="200"/>
      <c r="BH443" s="200"/>
      <c r="BI443" s="200"/>
      <c r="BJ443" s="200"/>
      <c r="BK443" s="200"/>
      <c r="BL443" s="200"/>
      <c r="BM443" s="200"/>
      <c r="BN443" s="200"/>
      <c r="BO443" s="200"/>
      <c r="BP443" s="200"/>
      <c r="BQ443" s="200"/>
      <c r="BR443" s="200"/>
      <c r="BS443" s="200"/>
      <c r="BT443" s="200"/>
      <c r="BU443" s="200"/>
      <c r="BV443" s="200"/>
    </row>
    <row r="444" spans="1:74" s="201" customFormat="1" ht="25.5" x14ac:dyDescent="0.2">
      <c r="A444" s="217" t="s">
        <v>1302</v>
      </c>
      <c r="B444" s="218" t="s">
        <v>1303</v>
      </c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36">
        <f t="shared" si="215"/>
        <v>0</v>
      </c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  <c r="AA444" s="200"/>
      <c r="AB444" s="200"/>
      <c r="AC444" s="200"/>
      <c r="AD444" s="200"/>
      <c r="AE444" s="200"/>
      <c r="AF444" s="200"/>
      <c r="AG444" s="200"/>
      <c r="AH444" s="200"/>
      <c r="AI444" s="200"/>
      <c r="AJ444" s="200"/>
      <c r="AK444" s="200"/>
      <c r="AL444" s="200"/>
      <c r="AM444" s="200"/>
      <c r="AN444" s="200"/>
      <c r="AO444" s="200"/>
      <c r="AP444" s="200"/>
      <c r="AQ444" s="200"/>
      <c r="AR444" s="200"/>
      <c r="AS444" s="200"/>
      <c r="AT444" s="200"/>
      <c r="AU444" s="200"/>
      <c r="AV444" s="200"/>
      <c r="AW444" s="200"/>
      <c r="AX444" s="200"/>
      <c r="AY444" s="200"/>
      <c r="AZ444" s="200"/>
      <c r="BA444" s="200"/>
      <c r="BB444" s="200"/>
      <c r="BC444" s="200"/>
      <c r="BD444" s="200"/>
      <c r="BE444" s="200"/>
      <c r="BF444" s="200"/>
      <c r="BG444" s="200"/>
      <c r="BH444" s="200"/>
      <c r="BI444" s="200"/>
      <c r="BJ444" s="200"/>
      <c r="BK444" s="200"/>
      <c r="BL444" s="200"/>
      <c r="BM444" s="200"/>
      <c r="BN444" s="200"/>
      <c r="BO444" s="200"/>
      <c r="BP444" s="200"/>
      <c r="BQ444" s="200"/>
      <c r="BR444" s="200"/>
      <c r="BS444" s="200"/>
      <c r="BT444" s="200"/>
      <c r="BU444" s="200"/>
      <c r="BV444" s="200"/>
    </row>
    <row r="445" spans="1:74" s="201" customFormat="1" ht="51" x14ac:dyDescent="0.2">
      <c r="A445" s="217" t="s">
        <v>1304</v>
      </c>
      <c r="B445" s="218" t="s">
        <v>1305</v>
      </c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36">
        <f t="shared" si="215"/>
        <v>0</v>
      </c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  <c r="AA445" s="200"/>
      <c r="AB445" s="200"/>
      <c r="AC445" s="200"/>
      <c r="AD445" s="200"/>
      <c r="AE445" s="200"/>
      <c r="AF445" s="200"/>
      <c r="AG445" s="200"/>
      <c r="AH445" s="200"/>
      <c r="AI445" s="200"/>
      <c r="AJ445" s="200"/>
      <c r="AK445" s="200"/>
      <c r="AL445" s="200"/>
      <c r="AM445" s="200"/>
      <c r="AN445" s="200"/>
      <c r="AO445" s="200"/>
      <c r="AP445" s="200"/>
      <c r="AQ445" s="200"/>
      <c r="AR445" s="200"/>
      <c r="AS445" s="200"/>
      <c r="AT445" s="200"/>
      <c r="AU445" s="200"/>
      <c r="AV445" s="200"/>
      <c r="AW445" s="200"/>
      <c r="AX445" s="200"/>
      <c r="AY445" s="200"/>
      <c r="AZ445" s="200"/>
      <c r="BA445" s="200"/>
      <c r="BB445" s="200"/>
      <c r="BC445" s="200"/>
      <c r="BD445" s="200"/>
      <c r="BE445" s="200"/>
      <c r="BF445" s="200"/>
      <c r="BG445" s="200"/>
      <c r="BH445" s="200"/>
      <c r="BI445" s="200"/>
      <c r="BJ445" s="200"/>
      <c r="BK445" s="200"/>
      <c r="BL445" s="200"/>
      <c r="BM445" s="200"/>
      <c r="BN445" s="200"/>
      <c r="BO445" s="200"/>
      <c r="BP445" s="200"/>
      <c r="BQ445" s="200"/>
      <c r="BR445" s="200"/>
      <c r="BS445" s="200"/>
      <c r="BT445" s="200"/>
      <c r="BU445" s="200"/>
      <c r="BV445" s="200"/>
    </row>
    <row r="446" spans="1:74" s="201" customFormat="1" ht="38.25" x14ac:dyDescent="0.2">
      <c r="A446" s="217" t="s">
        <v>1684</v>
      </c>
      <c r="B446" s="218" t="s">
        <v>1685</v>
      </c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36">
        <f t="shared" si="215"/>
        <v>0</v>
      </c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  <c r="AA446" s="200"/>
      <c r="AB446" s="200"/>
      <c r="AC446" s="200"/>
      <c r="AD446" s="200"/>
      <c r="AE446" s="200"/>
      <c r="AF446" s="200"/>
      <c r="AG446" s="200"/>
      <c r="AH446" s="200"/>
      <c r="AI446" s="200"/>
      <c r="AJ446" s="200"/>
      <c r="AK446" s="200"/>
      <c r="AL446" s="200"/>
      <c r="AM446" s="200"/>
      <c r="AN446" s="200"/>
      <c r="AO446" s="200"/>
      <c r="AP446" s="200"/>
      <c r="AQ446" s="200"/>
      <c r="AR446" s="200"/>
      <c r="AS446" s="200"/>
      <c r="AT446" s="200"/>
      <c r="AU446" s="200"/>
      <c r="AV446" s="200"/>
      <c r="AW446" s="200"/>
      <c r="AX446" s="200"/>
      <c r="AY446" s="200"/>
      <c r="AZ446" s="200"/>
      <c r="BA446" s="200"/>
      <c r="BB446" s="200"/>
      <c r="BC446" s="200"/>
      <c r="BD446" s="200"/>
      <c r="BE446" s="200"/>
      <c r="BF446" s="200"/>
      <c r="BG446" s="200"/>
      <c r="BH446" s="200"/>
      <c r="BI446" s="200"/>
      <c r="BJ446" s="200"/>
      <c r="BK446" s="200"/>
      <c r="BL446" s="200"/>
      <c r="BM446" s="200"/>
      <c r="BN446" s="200"/>
      <c r="BO446" s="200"/>
      <c r="BP446" s="200"/>
      <c r="BQ446" s="200"/>
      <c r="BR446" s="200"/>
      <c r="BS446" s="200"/>
      <c r="BT446" s="200"/>
      <c r="BU446" s="200"/>
      <c r="BV446" s="200"/>
    </row>
    <row r="447" spans="1:74" s="201" customFormat="1" x14ac:dyDescent="0.2">
      <c r="A447" s="217" t="s">
        <v>1686</v>
      </c>
      <c r="B447" s="218" t="s">
        <v>1687</v>
      </c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36">
        <f t="shared" si="215"/>
        <v>0</v>
      </c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  <c r="AA447" s="200"/>
      <c r="AB447" s="200"/>
      <c r="AC447" s="200"/>
      <c r="AD447" s="200"/>
      <c r="AE447" s="200"/>
      <c r="AF447" s="200"/>
      <c r="AG447" s="200"/>
      <c r="AH447" s="200"/>
      <c r="AI447" s="200"/>
      <c r="AJ447" s="200"/>
      <c r="AK447" s="200"/>
      <c r="AL447" s="200"/>
      <c r="AM447" s="200"/>
      <c r="AN447" s="200"/>
      <c r="AO447" s="200"/>
      <c r="AP447" s="200"/>
      <c r="AQ447" s="200"/>
      <c r="AR447" s="200"/>
      <c r="AS447" s="200"/>
      <c r="AT447" s="200"/>
      <c r="AU447" s="200"/>
      <c r="AV447" s="200"/>
      <c r="AW447" s="200"/>
      <c r="AX447" s="200"/>
      <c r="AY447" s="200"/>
      <c r="AZ447" s="200"/>
      <c r="BA447" s="200"/>
      <c r="BB447" s="200"/>
      <c r="BC447" s="200"/>
      <c r="BD447" s="200"/>
      <c r="BE447" s="200"/>
      <c r="BF447" s="200"/>
      <c r="BG447" s="200"/>
      <c r="BH447" s="200"/>
      <c r="BI447" s="200"/>
      <c r="BJ447" s="200"/>
      <c r="BK447" s="200"/>
      <c r="BL447" s="200"/>
      <c r="BM447" s="200"/>
      <c r="BN447" s="200"/>
      <c r="BO447" s="200"/>
      <c r="BP447" s="200"/>
      <c r="BQ447" s="200"/>
      <c r="BR447" s="200"/>
      <c r="BS447" s="200"/>
      <c r="BT447" s="200"/>
      <c r="BU447" s="200"/>
      <c r="BV447" s="200"/>
    </row>
    <row r="448" spans="1:74" s="201" customFormat="1" ht="25.5" x14ac:dyDescent="0.2">
      <c r="A448" s="217" t="s">
        <v>1688</v>
      </c>
      <c r="B448" s="218" t="s">
        <v>1689</v>
      </c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36">
        <f t="shared" si="215"/>
        <v>0</v>
      </c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  <c r="AA448" s="200"/>
      <c r="AB448" s="200"/>
      <c r="AC448" s="200"/>
      <c r="AD448" s="200"/>
      <c r="AE448" s="200"/>
      <c r="AF448" s="200"/>
      <c r="AG448" s="200"/>
      <c r="AH448" s="200"/>
      <c r="AI448" s="200"/>
      <c r="AJ448" s="200"/>
      <c r="AK448" s="200"/>
      <c r="AL448" s="200"/>
      <c r="AM448" s="200"/>
      <c r="AN448" s="200"/>
      <c r="AO448" s="200"/>
      <c r="AP448" s="200"/>
      <c r="AQ448" s="200"/>
      <c r="AR448" s="200"/>
      <c r="AS448" s="200"/>
      <c r="AT448" s="200"/>
      <c r="AU448" s="200"/>
      <c r="AV448" s="200"/>
      <c r="AW448" s="200"/>
      <c r="AX448" s="200"/>
      <c r="AY448" s="200"/>
      <c r="AZ448" s="200"/>
      <c r="BA448" s="200"/>
      <c r="BB448" s="200"/>
      <c r="BC448" s="200"/>
      <c r="BD448" s="200"/>
      <c r="BE448" s="200"/>
      <c r="BF448" s="200"/>
      <c r="BG448" s="200"/>
      <c r="BH448" s="200"/>
      <c r="BI448" s="200"/>
      <c r="BJ448" s="200"/>
      <c r="BK448" s="200"/>
      <c r="BL448" s="200"/>
      <c r="BM448" s="200"/>
      <c r="BN448" s="200"/>
      <c r="BO448" s="200"/>
      <c r="BP448" s="200"/>
      <c r="BQ448" s="200"/>
      <c r="BR448" s="200"/>
      <c r="BS448" s="200"/>
      <c r="BT448" s="200"/>
      <c r="BU448" s="200"/>
      <c r="BV448" s="200"/>
    </row>
    <row r="449" spans="1:74" s="201" customFormat="1" x14ac:dyDescent="0.2">
      <c r="A449" s="217" t="s">
        <v>1690</v>
      </c>
      <c r="B449" s="218" t="s">
        <v>1691</v>
      </c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36">
        <f t="shared" si="215"/>
        <v>0</v>
      </c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  <c r="AA449" s="200"/>
      <c r="AB449" s="200"/>
      <c r="AC449" s="200"/>
      <c r="AD449" s="200"/>
      <c r="AE449" s="200"/>
      <c r="AF449" s="200"/>
      <c r="AG449" s="200"/>
      <c r="AH449" s="200"/>
      <c r="AI449" s="200"/>
      <c r="AJ449" s="200"/>
      <c r="AK449" s="200"/>
      <c r="AL449" s="200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200"/>
      <c r="BD449" s="200"/>
      <c r="BE449" s="200"/>
      <c r="BF449" s="200"/>
      <c r="BG449" s="200"/>
      <c r="BH449" s="200"/>
      <c r="BI449" s="200"/>
      <c r="BJ449" s="200"/>
      <c r="BK449" s="200"/>
      <c r="BL449" s="200"/>
      <c r="BM449" s="200"/>
      <c r="BN449" s="200"/>
      <c r="BO449" s="200"/>
      <c r="BP449" s="200"/>
      <c r="BQ449" s="200"/>
      <c r="BR449" s="200"/>
      <c r="BS449" s="200"/>
      <c r="BT449" s="200"/>
      <c r="BU449" s="200"/>
      <c r="BV449" s="200"/>
    </row>
    <row r="450" spans="1:74" s="201" customFormat="1" ht="25.5" x14ac:dyDescent="0.2">
      <c r="A450" s="217" t="s">
        <v>1692</v>
      </c>
      <c r="B450" s="218" t="s">
        <v>1693</v>
      </c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36">
        <f t="shared" si="215"/>
        <v>0</v>
      </c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  <c r="AA450" s="200"/>
      <c r="AB450" s="200"/>
      <c r="AC450" s="200"/>
      <c r="AD450" s="200"/>
      <c r="AE450" s="200"/>
      <c r="AF450" s="200"/>
      <c r="AG450" s="200"/>
      <c r="AH450" s="200"/>
      <c r="AI450" s="200"/>
      <c r="AJ450" s="200"/>
      <c r="AK450" s="200"/>
      <c r="AL450" s="200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200"/>
      <c r="BD450" s="200"/>
      <c r="BE450" s="200"/>
      <c r="BF450" s="200"/>
      <c r="BG450" s="200"/>
      <c r="BH450" s="200"/>
      <c r="BI450" s="200"/>
      <c r="BJ450" s="200"/>
      <c r="BK450" s="200"/>
      <c r="BL450" s="200"/>
      <c r="BM450" s="200"/>
      <c r="BN450" s="200"/>
      <c r="BO450" s="200"/>
      <c r="BP450" s="200"/>
      <c r="BQ450" s="200"/>
      <c r="BR450" s="200"/>
      <c r="BS450" s="200"/>
      <c r="BT450" s="200"/>
      <c r="BU450" s="200"/>
      <c r="BV450" s="200"/>
    </row>
    <row r="451" spans="1:74" s="201" customFormat="1" x14ac:dyDescent="0.2">
      <c r="A451" s="217" t="s">
        <v>1306</v>
      </c>
      <c r="B451" s="218" t="s">
        <v>1307</v>
      </c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36">
        <f t="shared" si="215"/>
        <v>0</v>
      </c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  <c r="AA451" s="200"/>
      <c r="AB451" s="200"/>
      <c r="AC451" s="200"/>
      <c r="AD451" s="200"/>
      <c r="AE451" s="200"/>
      <c r="AF451" s="200"/>
      <c r="AG451" s="200"/>
      <c r="AH451" s="200"/>
      <c r="AI451" s="200"/>
      <c r="AJ451" s="200"/>
      <c r="AK451" s="200"/>
      <c r="AL451" s="200"/>
      <c r="AM451" s="200"/>
      <c r="AN451" s="200"/>
      <c r="AO451" s="200"/>
      <c r="AP451" s="200"/>
      <c r="AQ451" s="200"/>
      <c r="AR451" s="200"/>
      <c r="AS451" s="200"/>
      <c r="AT451" s="200"/>
      <c r="AU451" s="200"/>
      <c r="AV451" s="200"/>
      <c r="AW451" s="200"/>
      <c r="AX451" s="200"/>
      <c r="AY451" s="200"/>
      <c r="AZ451" s="200"/>
      <c r="BA451" s="200"/>
      <c r="BB451" s="200"/>
      <c r="BC451" s="200"/>
      <c r="BD451" s="200"/>
      <c r="BE451" s="200"/>
      <c r="BF451" s="200"/>
      <c r="BG451" s="200"/>
      <c r="BH451" s="200"/>
      <c r="BI451" s="200"/>
      <c r="BJ451" s="200"/>
      <c r="BK451" s="200"/>
      <c r="BL451" s="200"/>
      <c r="BM451" s="200"/>
      <c r="BN451" s="200"/>
      <c r="BO451" s="200"/>
      <c r="BP451" s="200"/>
      <c r="BQ451" s="200"/>
      <c r="BR451" s="200"/>
      <c r="BS451" s="200"/>
      <c r="BT451" s="200"/>
      <c r="BU451" s="200"/>
      <c r="BV451" s="200"/>
    </row>
    <row r="452" spans="1:74" s="201" customFormat="1" ht="25.5" x14ac:dyDescent="0.2">
      <c r="A452" s="217" t="s">
        <v>1694</v>
      </c>
      <c r="B452" s="218" t="s">
        <v>1320</v>
      </c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36">
        <f t="shared" si="215"/>
        <v>0</v>
      </c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  <c r="AA452" s="200"/>
      <c r="AB452" s="200"/>
      <c r="AC452" s="200"/>
      <c r="AD452" s="200"/>
      <c r="AE452" s="200"/>
      <c r="AF452" s="200"/>
      <c r="AG452" s="200"/>
      <c r="AH452" s="200"/>
      <c r="AI452" s="200"/>
      <c r="AJ452" s="200"/>
      <c r="AK452" s="200"/>
      <c r="AL452" s="200"/>
      <c r="AM452" s="200"/>
      <c r="AN452" s="200"/>
      <c r="AO452" s="200"/>
      <c r="AP452" s="200"/>
      <c r="AQ452" s="200"/>
      <c r="AR452" s="200"/>
      <c r="AS452" s="200"/>
      <c r="AT452" s="200"/>
      <c r="AU452" s="200"/>
      <c r="AV452" s="200"/>
      <c r="AW452" s="200"/>
      <c r="AX452" s="200"/>
      <c r="AY452" s="200"/>
      <c r="AZ452" s="200"/>
      <c r="BA452" s="200"/>
      <c r="BB452" s="200"/>
      <c r="BC452" s="200"/>
      <c r="BD452" s="200"/>
      <c r="BE452" s="200"/>
      <c r="BF452" s="200"/>
      <c r="BG452" s="200"/>
      <c r="BH452" s="200"/>
      <c r="BI452" s="200"/>
      <c r="BJ452" s="200"/>
      <c r="BK452" s="200"/>
      <c r="BL452" s="200"/>
      <c r="BM452" s="200"/>
      <c r="BN452" s="200"/>
      <c r="BO452" s="200"/>
      <c r="BP452" s="200"/>
      <c r="BQ452" s="200"/>
      <c r="BR452" s="200"/>
      <c r="BS452" s="200"/>
      <c r="BT452" s="200"/>
      <c r="BU452" s="200"/>
      <c r="BV452" s="200"/>
    </row>
    <row r="453" spans="1:74" s="201" customFormat="1" ht="25.5" x14ac:dyDescent="0.2">
      <c r="A453" s="217" t="s">
        <v>1695</v>
      </c>
      <c r="B453" s="218" t="s">
        <v>1321</v>
      </c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36">
        <f t="shared" si="215"/>
        <v>0</v>
      </c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  <c r="AA453" s="200"/>
      <c r="AB453" s="200"/>
      <c r="AC453" s="200"/>
      <c r="AD453" s="200"/>
      <c r="AE453" s="200"/>
      <c r="AF453" s="200"/>
      <c r="AG453" s="200"/>
      <c r="AH453" s="200"/>
      <c r="AI453" s="200"/>
      <c r="AJ453" s="200"/>
      <c r="AK453" s="200"/>
      <c r="AL453" s="200"/>
      <c r="AM453" s="200"/>
      <c r="AN453" s="200"/>
      <c r="AO453" s="200"/>
      <c r="AP453" s="200"/>
      <c r="AQ453" s="200"/>
      <c r="AR453" s="200"/>
      <c r="AS453" s="200"/>
      <c r="AT453" s="200"/>
      <c r="AU453" s="200"/>
      <c r="AV453" s="200"/>
      <c r="AW453" s="200"/>
      <c r="AX453" s="200"/>
      <c r="AY453" s="200"/>
      <c r="AZ453" s="200"/>
      <c r="BA453" s="200"/>
      <c r="BB453" s="200"/>
      <c r="BC453" s="200"/>
      <c r="BD453" s="200"/>
      <c r="BE453" s="200"/>
      <c r="BF453" s="200"/>
      <c r="BG453" s="200"/>
      <c r="BH453" s="200"/>
      <c r="BI453" s="200"/>
      <c r="BJ453" s="200"/>
      <c r="BK453" s="200"/>
      <c r="BL453" s="200"/>
      <c r="BM453" s="200"/>
      <c r="BN453" s="200"/>
      <c r="BO453" s="200"/>
      <c r="BP453" s="200"/>
      <c r="BQ453" s="200"/>
      <c r="BR453" s="200"/>
      <c r="BS453" s="200"/>
      <c r="BT453" s="200"/>
      <c r="BU453" s="200"/>
      <c r="BV453" s="200"/>
    </row>
    <row r="454" spans="1:74" s="201" customFormat="1" ht="25.5" x14ac:dyDescent="0.2">
      <c r="A454" s="217" t="s">
        <v>1349</v>
      </c>
      <c r="B454" s="218" t="s">
        <v>1350</v>
      </c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36">
        <f t="shared" si="215"/>
        <v>0</v>
      </c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  <c r="AA454" s="200"/>
      <c r="AB454" s="200"/>
      <c r="AC454" s="200"/>
      <c r="AD454" s="200"/>
      <c r="AE454" s="200"/>
      <c r="AF454" s="200"/>
      <c r="AG454" s="200"/>
      <c r="AH454" s="200"/>
      <c r="AI454" s="200"/>
      <c r="AJ454" s="200"/>
      <c r="AK454" s="200"/>
      <c r="AL454" s="200"/>
      <c r="AM454" s="200"/>
      <c r="AN454" s="200"/>
      <c r="AO454" s="200"/>
      <c r="AP454" s="200"/>
      <c r="AQ454" s="200"/>
      <c r="AR454" s="200"/>
      <c r="AS454" s="200"/>
      <c r="AT454" s="200"/>
      <c r="AU454" s="200"/>
      <c r="AV454" s="200"/>
      <c r="AW454" s="200"/>
      <c r="AX454" s="200"/>
      <c r="AY454" s="200"/>
      <c r="AZ454" s="200"/>
      <c r="BA454" s="200"/>
      <c r="BB454" s="200"/>
      <c r="BC454" s="200"/>
      <c r="BD454" s="200"/>
      <c r="BE454" s="200"/>
      <c r="BF454" s="200"/>
      <c r="BG454" s="200"/>
      <c r="BH454" s="200"/>
      <c r="BI454" s="200"/>
      <c r="BJ454" s="200"/>
      <c r="BK454" s="200"/>
      <c r="BL454" s="200"/>
      <c r="BM454" s="200"/>
      <c r="BN454" s="200"/>
      <c r="BO454" s="200"/>
      <c r="BP454" s="200"/>
      <c r="BQ454" s="200"/>
      <c r="BR454" s="200"/>
      <c r="BS454" s="200"/>
      <c r="BT454" s="200"/>
      <c r="BU454" s="200"/>
      <c r="BV454" s="200"/>
    </row>
    <row r="455" spans="1:74" s="201" customFormat="1" ht="25.5" x14ac:dyDescent="0.2">
      <c r="A455" s="217" t="s">
        <v>1351</v>
      </c>
      <c r="B455" s="218" t="s">
        <v>1352</v>
      </c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36">
        <f t="shared" si="215"/>
        <v>0</v>
      </c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  <c r="AA455" s="200"/>
      <c r="AB455" s="200"/>
      <c r="AC455" s="200"/>
      <c r="AD455" s="200"/>
      <c r="AE455" s="200"/>
      <c r="AF455" s="200"/>
      <c r="AG455" s="200"/>
      <c r="AH455" s="200"/>
      <c r="AI455" s="200"/>
      <c r="AJ455" s="200"/>
      <c r="AK455" s="200"/>
      <c r="AL455" s="200"/>
      <c r="AM455" s="200"/>
      <c r="AN455" s="200"/>
      <c r="AO455" s="200"/>
      <c r="AP455" s="200"/>
      <c r="AQ455" s="200"/>
      <c r="AR455" s="200"/>
      <c r="AS455" s="200"/>
      <c r="AT455" s="200"/>
      <c r="AU455" s="200"/>
      <c r="AV455" s="200"/>
      <c r="AW455" s="200"/>
      <c r="AX455" s="200"/>
      <c r="AY455" s="200"/>
      <c r="AZ455" s="200"/>
      <c r="BA455" s="200"/>
      <c r="BB455" s="200"/>
      <c r="BC455" s="200"/>
      <c r="BD455" s="200"/>
      <c r="BE455" s="200"/>
      <c r="BF455" s="200"/>
      <c r="BG455" s="200"/>
      <c r="BH455" s="200"/>
      <c r="BI455" s="200"/>
      <c r="BJ455" s="200"/>
      <c r="BK455" s="200"/>
      <c r="BL455" s="200"/>
      <c r="BM455" s="200"/>
      <c r="BN455" s="200"/>
      <c r="BO455" s="200"/>
      <c r="BP455" s="200"/>
      <c r="BQ455" s="200"/>
      <c r="BR455" s="200"/>
      <c r="BS455" s="200"/>
      <c r="BT455" s="200"/>
      <c r="BU455" s="200"/>
      <c r="BV455" s="200"/>
    </row>
    <row r="456" spans="1:74" s="201" customFormat="1" ht="38.25" x14ac:dyDescent="0.2">
      <c r="A456" s="217" t="s">
        <v>1696</v>
      </c>
      <c r="B456" s="218" t="s">
        <v>1697</v>
      </c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36">
        <f t="shared" si="215"/>
        <v>0</v>
      </c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  <c r="AA456" s="200"/>
      <c r="AB456" s="200"/>
      <c r="AC456" s="200"/>
      <c r="AD456" s="200"/>
      <c r="AE456" s="200"/>
      <c r="AF456" s="200"/>
      <c r="AG456" s="200"/>
      <c r="AH456" s="200"/>
      <c r="AI456" s="200"/>
      <c r="AJ456" s="200"/>
      <c r="AK456" s="200"/>
      <c r="AL456" s="200"/>
      <c r="AM456" s="200"/>
      <c r="AN456" s="200"/>
      <c r="AO456" s="200"/>
      <c r="AP456" s="200"/>
      <c r="AQ456" s="200"/>
      <c r="AR456" s="200"/>
      <c r="AS456" s="200"/>
      <c r="AT456" s="200"/>
      <c r="AU456" s="200"/>
      <c r="AV456" s="200"/>
      <c r="AW456" s="200"/>
      <c r="AX456" s="200"/>
      <c r="AY456" s="200"/>
      <c r="AZ456" s="200"/>
      <c r="BA456" s="200"/>
      <c r="BB456" s="200"/>
      <c r="BC456" s="200"/>
      <c r="BD456" s="200"/>
      <c r="BE456" s="200"/>
      <c r="BF456" s="200"/>
      <c r="BG456" s="200"/>
      <c r="BH456" s="200"/>
      <c r="BI456" s="200"/>
      <c r="BJ456" s="200"/>
      <c r="BK456" s="200"/>
      <c r="BL456" s="200"/>
      <c r="BM456" s="200"/>
      <c r="BN456" s="200"/>
      <c r="BO456" s="200"/>
      <c r="BP456" s="200"/>
      <c r="BQ456" s="200"/>
      <c r="BR456" s="200"/>
      <c r="BS456" s="200"/>
      <c r="BT456" s="200"/>
      <c r="BU456" s="200"/>
      <c r="BV456" s="200"/>
    </row>
    <row r="457" spans="1:74" s="201" customFormat="1" ht="25.5" x14ac:dyDescent="0.2">
      <c r="A457" s="217" t="s">
        <v>1698</v>
      </c>
      <c r="B457" s="218" t="s">
        <v>1699</v>
      </c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36">
        <f t="shared" si="215"/>
        <v>0</v>
      </c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  <c r="AA457" s="200"/>
      <c r="AB457" s="200"/>
      <c r="AC457" s="200"/>
      <c r="AD457" s="200"/>
      <c r="AE457" s="200"/>
      <c r="AF457" s="200"/>
      <c r="AG457" s="200"/>
      <c r="AH457" s="200"/>
      <c r="AI457" s="200"/>
      <c r="AJ457" s="200"/>
      <c r="AK457" s="200"/>
      <c r="AL457" s="200"/>
      <c r="AM457" s="200"/>
      <c r="AN457" s="200"/>
      <c r="AO457" s="200"/>
      <c r="AP457" s="200"/>
      <c r="AQ457" s="200"/>
      <c r="AR457" s="200"/>
      <c r="AS457" s="200"/>
      <c r="AT457" s="200"/>
      <c r="AU457" s="200"/>
      <c r="AV457" s="200"/>
      <c r="AW457" s="200"/>
      <c r="AX457" s="200"/>
      <c r="AY457" s="200"/>
      <c r="AZ457" s="200"/>
      <c r="BA457" s="200"/>
      <c r="BB457" s="200"/>
      <c r="BC457" s="200"/>
      <c r="BD457" s="200"/>
      <c r="BE457" s="200"/>
      <c r="BF457" s="200"/>
      <c r="BG457" s="200"/>
      <c r="BH457" s="200"/>
      <c r="BI457" s="200"/>
      <c r="BJ457" s="200"/>
      <c r="BK457" s="200"/>
      <c r="BL457" s="200"/>
      <c r="BM457" s="200"/>
      <c r="BN457" s="200"/>
      <c r="BO457" s="200"/>
      <c r="BP457" s="200"/>
      <c r="BQ457" s="200"/>
      <c r="BR457" s="200"/>
      <c r="BS457" s="200"/>
      <c r="BT457" s="200"/>
      <c r="BU457" s="200"/>
      <c r="BV457" s="200"/>
    </row>
    <row r="458" spans="1:74" s="201" customFormat="1" ht="25.5" x14ac:dyDescent="0.2">
      <c r="A458" s="217" t="s">
        <v>1700</v>
      </c>
      <c r="B458" s="218" t="s">
        <v>1701</v>
      </c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36">
        <f t="shared" si="215"/>
        <v>0</v>
      </c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  <c r="AA458" s="200"/>
      <c r="AB458" s="200"/>
      <c r="AC458" s="200"/>
      <c r="AD458" s="200"/>
      <c r="AE458" s="200"/>
      <c r="AF458" s="200"/>
      <c r="AG458" s="200"/>
      <c r="AH458" s="200"/>
      <c r="AI458" s="200"/>
      <c r="AJ458" s="200"/>
      <c r="AK458" s="200"/>
      <c r="AL458" s="200"/>
      <c r="AM458" s="200"/>
      <c r="AN458" s="200"/>
      <c r="AO458" s="200"/>
      <c r="AP458" s="200"/>
      <c r="AQ458" s="200"/>
      <c r="AR458" s="200"/>
      <c r="AS458" s="200"/>
      <c r="AT458" s="200"/>
      <c r="AU458" s="200"/>
      <c r="AV458" s="200"/>
      <c r="AW458" s="200"/>
      <c r="AX458" s="200"/>
      <c r="AY458" s="200"/>
      <c r="AZ458" s="200"/>
      <c r="BA458" s="200"/>
      <c r="BB458" s="200"/>
      <c r="BC458" s="200"/>
      <c r="BD458" s="200"/>
      <c r="BE458" s="200"/>
      <c r="BF458" s="200"/>
      <c r="BG458" s="200"/>
      <c r="BH458" s="200"/>
      <c r="BI458" s="200"/>
      <c r="BJ458" s="200"/>
      <c r="BK458" s="200"/>
      <c r="BL458" s="200"/>
      <c r="BM458" s="200"/>
      <c r="BN458" s="200"/>
      <c r="BO458" s="200"/>
      <c r="BP458" s="200"/>
      <c r="BQ458" s="200"/>
      <c r="BR458" s="200"/>
      <c r="BS458" s="200"/>
      <c r="BT458" s="200"/>
      <c r="BU458" s="200"/>
      <c r="BV458" s="200"/>
    </row>
    <row r="459" spans="1:74" s="201" customFormat="1" ht="25.5" x14ac:dyDescent="0.2">
      <c r="A459" s="217" t="s">
        <v>1702</v>
      </c>
      <c r="B459" s="218" t="s">
        <v>1703</v>
      </c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36">
        <f t="shared" si="215"/>
        <v>0</v>
      </c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  <c r="AA459" s="200"/>
      <c r="AB459" s="200"/>
      <c r="AC459" s="200"/>
      <c r="AD459" s="200"/>
      <c r="AE459" s="200"/>
      <c r="AF459" s="200"/>
      <c r="AG459" s="200"/>
      <c r="AH459" s="200"/>
      <c r="AI459" s="200"/>
      <c r="AJ459" s="200"/>
      <c r="AK459" s="200"/>
      <c r="AL459" s="200"/>
      <c r="AM459" s="200"/>
      <c r="AN459" s="200"/>
      <c r="AO459" s="200"/>
      <c r="AP459" s="200"/>
      <c r="AQ459" s="200"/>
      <c r="AR459" s="200"/>
      <c r="AS459" s="200"/>
      <c r="AT459" s="200"/>
      <c r="AU459" s="200"/>
      <c r="AV459" s="200"/>
      <c r="AW459" s="200"/>
      <c r="AX459" s="200"/>
      <c r="AY459" s="200"/>
      <c r="AZ459" s="200"/>
      <c r="BA459" s="200"/>
      <c r="BB459" s="200"/>
      <c r="BC459" s="200"/>
      <c r="BD459" s="200"/>
      <c r="BE459" s="200"/>
      <c r="BF459" s="200"/>
      <c r="BG459" s="200"/>
      <c r="BH459" s="200"/>
      <c r="BI459" s="200"/>
      <c r="BJ459" s="200"/>
      <c r="BK459" s="200"/>
      <c r="BL459" s="200"/>
      <c r="BM459" s="200"/>
      <c r="BN459" s="200"/>
      <c r="BO459" s="200"/>
      <c r="BP459" s="200"/>
      <c r="BQ459" s="200"/>
      <c r="BR459" s="200"/>
      <c r="BS459" s="200"/>
      <c r="BT459" s="200"/>
      <c r="BU459" s="200"/>
      <c r="BV459" s="200"/>
    </row>
    <row r="460" spans="1:74" s="201" customFormat="1" ht="25.5" x14ac:dyDescent="0.2">
      <c r="A460" s="217" t="s">
        <v>1704</v>
      </c>
      <c r="B460" s="218" t="s">
        <v>1705</v>
      </c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36">
        <f t="shared" ref="O460:O524" si="225">SUM(C460:N460)</f>
        <v>0</v>
      </c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  <c r="AA460" s="200"/>
      <c r="AB460" s="200"/>
      <c r="AC460" s="200"/>
      <c r="AD460" s="200"/>
      <c r="AE460" s="200"/>
      <c r="AF460" s="200"/>
      <c r="AG460" s="200"/>
      <c r="AH460" s="200"/>
      <c r="AI460" s="200"/>
      <c r="AJ460" s="200"/>
      <c r="AK460" s="200"/>
      <c r="AL460" s="200"/>
      <c r="AM460" s="200"/>
      <c r="AN460" s="200"/>
      <c r="AO460" s="200"/>
      <c r="AP460" s="200"/>
      <c r="AQ460" s="200"/>
      <c r="AR460" s="200"/>
      <c r="AS460" s="200"/>
      <c r="AT460" s="200"/>
      <c r="AU460" s="200"/>
      <c r="AV460" s="200"/>
      <c r="AW460" s="200"/>
      <c r="AX460" s="200"/>
      <c r="AY460" s="200"/>
      <c r="AZ460" s="200"/>
      <c r="BA460" s="200"/>
      <c r="BB460" s="200"/>
      <c r="BC460" s="200"/>
      <c r="BD460" s="200"/>
      <c r="BE460" s="200"/>
      <c r="BF460" s="200"/>
      <c r="BG460" s="200"/>
      <c r="BH460" s="200"/>
      <c r="BI460" s="200"/>
      <c r="BJ460" s="200"/>
      <c r="BK460" s="200"/>
      <c r="BL460" s="200"/>
      <c r="BM460" s="200"/>
      <c r="BN460" s="200"/>
      <c r="BO460" s="200"/>
      <c r="BP460" s="200"/>
      <c r="BQ460" s="200"/>
      <c r="BR460" s="200"/>
      <c r="BS460" s="200"/>
      <c r="BT460" s="200"/>
      <c r="BU460" s="200"/>
      <c r="BV460" s="200"/>
    </row>
    <row r="461" spans="1:74" s="201" customFormat="1" ht="25.5" x14ac:dyDescent="0.2">
      <c r="A461" s="217" t="s">
        <v>1706</v>
      </c>
      <c r="B461" s="218" t="s">
        <v>1707</v>
      </c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36">
        <f t="shared" si="225"/>
        <v>0</v>
      </c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  <c r="AA461" s="200"/>
      <c r="AB461" s="200"/>
      <c r="AC461" s="200"/>
      <c r="AD461" s="200"/>
      <c r="AE461" s="200"/>
      <c r="AF461" s="200"/>
      <c r="AG461" s="200"/>
      <c r="AH461" s="200"/>
      <c r="AI461" s="200"/>
      <c r="AJ461" s="200"/>
      <c r="AK461" s="200"/>
      <c r="AL461" s="200"/>
      <c r="AM461" s="200"/>
      <c r="AN461" s="200"/>
      <c r="AO461" s="200"/>
      <c r="AP461" s="200"/>
      <c r="AQ461" s="200"/>
      <c r="AR461" s="200"/>
      <c r="AS461" s="200"/>
      <c r="AT461" s="200"/>
      <c r="AU461" s="200"/>
      <c r="AV461" s="200"/>
      <c r="AW461" s="200"/>
      <c r="AX461" s="200"/>
      <c r="AY461" s="200"/>
      <c r="AZ461" s="200"/>
      <c r="BA461" s="200"/>
      <c r="BB461" s="200"/>
      <c r="BC461" s="200"/>
      <c r="BD461" s="200"/>
      <c r="BE461" s="200"/>
      <c r="BF461" s="200"/>
      <c r="BG461" s="200"/>
      <c r="BH461" s="200"/>
      <c r="BI461" s="200"/>
      <c r="BJ461" s="200"/>
      <c r="BK461" s="200"/>
      <c r="BL461" s="200"/>
      <c r="BM461" s="200"/>
      <c r="BN461" s="200"/>
      <c r="BO461" s="200"/>
      <c r="BP461" s="200"/>
      <c r="BQ461" s="200"/>
      <c r="BR461" s="200"/>
      <c r="BS461" s="200"/>
      <c r="BT461" s="200"/>
      <c r="BU461" s="200"/>
      <c r="BV461" s="200"/>
    </row>
    <row r="462" spans="1:74" s="201" customFormat="1" ht="25.5" x14ac:dyDescent="0.2">
      <c r="A462" s="217" t="s">
        <v>1708</v>
      </c>
      <c r="B462" s="218" t="s">
        <v>1709</v>
      </c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36">
        <f t="shared" si="225"/>
        <v>0</v>
      </c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  <c r="AA462" s="200"/>
      <c r="AB462" s="200"/>
      <c r="AC462" s="200"/>
      <c r="AD462" s="200"/>
      <c r="AE462" s="200"/>
      <c r="AF462" s="200"/>
      <c r="AG462" s="200"/>
      <c r="AH462" s="200"/>
      <c r="AI462" s="200"/>
      <c r="AJ462" s="200"/>
      <c r="AK462" s="200"/>
      <c r="AL462" s="200"/>
      <c r="AM462" s="200"/>
      <c r="AN462" s="200"/>
      <c r="AO462" s="200"/>
      <c r="AP462" s="200"/>
      <c r="AQ462" s="200"/>
      <c r="AR462" s="200"/>
      <c r="AS462" s="200"/>
      <c r="AT462" s="200"/>
      <c r="AU462" s="200"/>
      <c r="AV462" s="200"/>
      <c r="AW462" s="200"/>
      <c r="AX462" s="200"/>
      <c r="AY462" s="200"/>
      <c r="AZ462" s="200"/>
      <c r="BA462" s="200"/>
      <c r="BB462" s="200"/>
      <c r="BC462" s="200"/>
      <c r="BD462" s="200"/>
      <c r="BE462" s="200"/>
      <c r="BF462" s="200"/>
      <c r="BG462" s="200"/>
      <c r="BH462" s="200"/>
      <c r="BI462" s="200"/>
      <c r="BJ462" s="200"/>
      <c r="BK462" s="200"/>
      <c r="BL462" s="200"/>
      <c r="BM462" s="200"/>
      <c r="BN462" s="200"/>
      <c r="BO462" s="200"/>
      <c r="BP462" s="200"/>
      <c r="BQ462" s="200"/>
      <c r="BR462" s="200"/>
      <c r="BS462" s="200"/>
      <c r="BT462" s="200"/>
      <c r="BU462" s="200"/>
      <c r="BV462" s="200"/>
    </row>
    <row r="463" spans="1:74" s="201" customFormat="1" ht="25.5" x14ac:dyDescent="0.2">
      <c r="A463" s="217" t="s">
        <v>1710</v>
      </c>
      <c r="B463" s="218" t="s">
        <v>1711</v>
      </c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36">
        <f t="shared" si="225"/>
        <v>0</v>
      </c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  <c r="AA463" s="200"/>
      <c r="AB463" s="200"/>
      <c r="AC463" s="200"/>
      <c r="AD463" s="200"/>
      <c r="AE463" s="200"/>
      <c r="AF463" s="200"/>
      <c r="AG463" s="200"/>
      <c r="AH463" s="200"/>
      <c r="AI463" s="200"/>
      <c r="AJ463" s="200"/>
      <c r="AK463" s="200"/>
      <c r="AL463" s="200"/>
      <c r="AM463" s="200"/>
      <c r="AN463" s="200"/>
      <c r="AO463" s="200"/>
      <c r="AP463" s="200"/>
      <c r="AQ463" s="200"/>
      <c r="AR463" s="200"/>
      <c r="AS463" s="200"/>
      <c r="AT463" s="200"/>
      <c r="AU463" s="200"/>
      <c r="AV463" s="200"/>
      <c r="AW463" s="200"/>
      <c r="AX463" s="200"/>
      <c r="AY463" s="200"/>
      <c r="AZ463" s="200"/>
      <c r="BA463" s="200"/>
      <c r="BB463" s="200"/>
      <c r="BC463" s="200"/>
      <c r="BD463" s="200"/>
      <c r="BE463" s="200"/>
      <c r="BF463" s="200"/>
      <c r="BG463" s="200"/>
      <c r="BH463" s="200"/>
      <c r="BI463" s="200"/>
      <c r="BJ463" s="200"/>
      <c r="BK463" s="200"/>
      <c r="BL463" s="200"/>
      <c r="BM463" s="200"/>
      <c r="BN463" s="200"/>
      <c r="BO463" s="200"/>
      <c r="BP463" s="200"/>
      <c r="BQ463" s="200"/>
      <c r="BR463" s="200"/>
      <c r="BS463" s="200"/>
      <c r="BT463" s="200"/>
      <c r="BU463" s="200"/>
      <c r="BV463" s="200"/>
    </row>
    <row r="464" spans="1:74" s="131" customFormat="1" ht="38.25" x14ac:dyDescent="0.2">
      <c r="A464" s="219" t="s">
        <v>1712</v>
      </c>
      <c r="B464" s="214" t="s">
        <v>1713</v>
      </c>
      <c r="C464" s="122">
        <f t="shared" ref="C464:N464" si="226">+C465</f>
        <v>0</v>
      </c>
      <c r="D464" s="122">
        <f t="shared" si="226"/>
        <v>0</v>
      </c>
      <c r="E464" s="122">
        <f t="shared" si="226"/>
        <v>0</v>
      </c>
      <c r="F464" s="122">
        <f t="shared" si="226"/>
        <v>0</v>
      </c>
      <c r="G464" s="122">
        <f t="shared" si="226"/>
        <v>0</v>
      </c>
      <c r="H464" s="122">
        <f t="shared" si="226"/>
        <v>0</v>
      </c>
      <c r="I464" s="122">
        <f t="shared" si="226"/>
        <v>0</v>
      </c>
      <c r="J464" s="122">
        <f t="shared" si="226"/>
        <v>0</v>
      </c>
      <c r="K464" s="122">
        <f t="shared" si="226"/>
        <v>0</v>
      </c>
      <c r="L464" s="122">
        <f t="shared" si="226"/>
        <v>0</v>
      </c>
      <c r="M464" s="122">
        <f t="shared" si="226"/>
        <v>0</v>
      </c>
      <c r="N464" s="122">
        <f t="shared" si="226"/>
        <v>0</v>
      </c>
      <c r="O464" s="136">
        <f t="shared" si="225"/>
        <v>0</v>
      </c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0"/>
    </row>
    <row r="465" spans="1:74" s="201" customFormat="1" ht="25.5" x14ac:dyDescent="0.2">
      <c r="A465" s="217" t="s">
        <v>1714</v>
      </c>
      <c r="B465" s="218" t="s">
        <v>1715</v>
      </c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36">
        <f t="shared" si="225"/>
        <v>0</v>
      </c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  <c r="AA465" s="200"/>
      <c r="AB465" s="200"/>
      <c r="AC465" s="200"/>
      <c r="AD465" s="200"/>
      <c r="AE465" s="200"/>
      <c r="AF465" s="200"/>
      <c r="AG465" s="200"/>
      <c r="AH465" s="200"/>
      <c r="AI465" s="200"/>
      <c r="AJ465" s="200"/>
      <c r="AK465" s="200"/>
      <c r="AL465" s="200"/>
      <c r="AM465" s="200"/>
      <c r="AN465" s="200"/>
      <c r="AO465" s="200"/>
      <c r="AP465" s="200"/>
      <c r="AQ465" s="200"/>
      <c r="AR465" s="200"/>
      <c r="AS465" s="200"/>
      <c r="AT465" s="200"/>
      <c r="AU465" s="200"/>
      <c r="AV465" s="200"/>
      <c r="AW465" s="200"/>
      <c r="AX465" s="200"/>
      <c r="AY465" s="200"/>
      <c r="AZ465" s="200"/>
      <c r="BA465" s="200"/>
      <c r="BB465" s="200"/>
      <c r="BC465" s="200"/>
      <c r="BD465" s="200"/>
      <c r="BE465" s="200"/>
      <c r="BF465" s="200"/>
      <c r="BG465" s="200"/>
      <c r="BH465" s="200"/>
      <c r="BI465" s="200"/>
      <c r="BJ465" s="200"/>
      <c r="BK465" s="200"/>
      <c r="BL465" s="200"/>
      <c r="BM465" s="200"/>
      <c r="BN465" s="200"/>
      <c r="BO465" s="200"/>
      <c r="BP465" s="200"/>
      <c r="BQ465" s="200"/>
      <c r="BR465" s="200"/>
      <c r="BS465" s="200"/>
      <c r="BT465" s="200"/>
      <c r="BU465" s="200"/>
      <c r="BV465" s="200"/>
    </row>
    <row r="466" spans="1:74" s="131" customFormat="1" x14ac:dyDescent="0.2">
      <c r="A466" s="219" t="s">
        <v>1716</v>
      </c>
      <c r="B466" s="214" t="s">
        <v>1205</v>
      </c>
      <c r="C466" s="122">
        <f t="shared" ref="C466:N468" si="227">+C467</f>
        <v>0</v>
      </c>
      <c r="D466" s="122">
        <f t="shared" si="227"/>
        <v>0</v>
      </c>
      <c r="E466" s="122">
        <f t="shared" si="227"/>
        <v>0</v>
      </c>
      <c r="F466" s="122">
        <f t="shared" si="227"/>
        <v>0</v>
      </c>
      <c r="G466" s="122">
        <f t="shared" si="227"/>
        <v>0</v>
      </c>
      <c r="H466" s="122">
        <f t="shared" si="227"/>
        <v>0</v>
      </c>
      <c r="I466" s="122">
        <f t="shared" si="227"/>
        <v>0</v>
      </c>
      <c r="J466" s="122">
        <f t="shared" si="227"/>
        <v>0</v>
      </c>
      <c r="K466" s="122">
        <f t="shared" si="227"/>
        <v>0</v>
      </c>
      <c r="L466" s="122">
        <f t="shared" si="227"/>
        <v>0</v>
      </c>
      <c r="M466" s="122">
        <f t="shared" si="227"/>
        <v>0</v>
      </c>
      <c r="N466" s="122">
        <f t="shared" si="227"/>
        <v>0</v>
      </c>
      <c r="O466" s="136">
        <f t="shared" si="225"/>
        <v>0</v>
      </c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0"/>
    </row>
    <row r="467" spans="1:74" s="131" customFormat="1" x14ac:dyDescent="0.2">
      <c r="A467" s="219" t="s">
        <v>1717</v>
      </c>
      <c r="B467" s="214" t="s">
        <v>1718</v>
      </c>
      <c r="C467" s="122">
        <f t="shared" si="227"/>
        <v>0</v>
      </c>
      <c r="D467" s="122">
        <f t="shared" si="227"/>
        <v>0</v>
      </c>
      <c r="E467" s="122">
        <f t="shared" si="227"/>
        <v>0</v>
      </c>
      <c r="F467" s="122">
        <f t="shared" si="227"/>
        <v>0</v>
      </c>
      <c r="G467" s="122">
        <f t="shared" si="227"/>
        <v>0</v>
      </c>
      <c r="H467" s="122">
        <f t="shared" si="227"/>
        <v>0</v>
      </c>
      <c r="I467" s="122">
        <f t="shared" si="227"/>
        <v>0</v>
      </c>
      <c r="J467" s="122">
        <f t="shared" si="227"/>
        <v>0</v>
      </c>
      <c r="K467" s="122">
        <f t="shared" si="227"/>
        <v>0</v>
      </c>
      <c r="L467" s="122">
        <f t="shared" si="227"/>
        <v>0</v>
      </c>
      <c r="M467" s="122">
        <f t="shared" si="227"/>
        <v>0</v>
      </c>
      <c r="N467" s="122">
        <f t="shared" si="227"/>
        <v>0</v>
      </c>
      <c r="O467" s="136">
        <f t="shared" si="225"/>
        <v>0</v>
      </c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0"/>
    </row>
    <row r="468" spans="1:74" s="131" customFormat="1" x14ac:dyDescent="0.2">
      <c r="A468" s="219" t="s">
        <v>1719</v>
      </c>
      <c r="B468" s="214" t="s">
        <v>1720</v>
      </c>
      <c r="C468" s="122">
        <f t="shared" si="227"/>
        <v>0</v>
      </c>
      <c r="D468" s="122">
        <f t="shared" si="227"/>
        <v>0</v>
      </c>
      <c r="E468" s="122">
        <f t="shared" si="227"/>
        <v>0</v>
      </c>
      <c r="F468" s="122">
        <f t="shared" si="227"/>
        <v>0</v>
      </c>
      <c r="G468" s="122">
        <f t="shared" si="227"/>
        <v>0</v>
      </c>
      <c r="H468" s="122">
        <f t="shared" si="227"/>
        <v>0</v>
      </c>
      <c r="I468" s="122">
        <f t="shared" si="227"/>
        <v>0</v>
      </c>
      <c r="J468" s="122">
        <f t="shared" si="227"/>
        <v>0</v>
      </c>
      <c r="K468" s="122">
        <f t="shared" si="227"/>
        <v>0</v>
      </c>
      <c r="L468" s="122">
        <f t="shared" si="227"/>
        <v>0</v>
      </c>
      <c r="M468" s="122">
        <f t="shared" si="227"/>
        <v>0</v>
      </c>
      <c r="N468" s="122">
        <f t="shared" si="227"/>
        <v>0</v>
      </c>
      <c r="O468" s="136">
        <f t="shared" si="225"/>
        <v>0</v>
      </c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</row>
    <row r="469" spans="1:74" s="201" customFormat="1" x14ac:dyDescent="0.2">
      <c r="A469" s="217" t="s">
        <v>1721</v>
      </c>
      <c r="B469" s="218" t="s">
        <v>1722</v>
      </c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36">
        <f t="shared" si="225"/>
        <v>0</v>
      </c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  <c r="AA469" s="200"/>
      <c r="AB469" s="200"/>
      <c r="AC469" s="200"/>
      <c r="AD469" s="200"/>
      <c r="AE469" s="200"/>
      <c r="AF469" s="200"/>
      <c r="AG469" s="200"/>
      <c r="AH469" s="200"/>
      <c r="AI469" s="200"/>
      <c r="AJ469" s="200"/>
      <c r="AK469" s="200"/>
      <c r="AL469" s="200"/>
      <c r="AM469" s="200"/>
      <c r="AN469" s="200"/>
      <c r="AO469" s="200"/>
      <c r="AP469" s="200"/>
      <c r="AQ469" s="200"/>
      <c r="AR469" s="200"/>
      <c r="AS469" s="200"/>
      <c r="AT469" s="200"/>
      <c r="AU469" s="200"/>
      <c r="AV469" s="200"/>
      <c r="AW469" s="200"/>
      <c r="AX469" s="200"/>
      <c r="AY469" s="200"/>
      <c r="AZ469" s="200"/>
      <c r="BA469" s="200"/>
      <c r="BB469" s="200"/>
      <c r="BC469" s="200"/>
      <c r="BD469" s="200"/>
      <c r="BE469" s="200"/>
      <c r="BF469" s="200"/>
      <c r="BG469" s="200"/>
      <c r="BH469" s="200"/>
      <c r="BI469" s="200"/>
      <c r="BJ469" s="200"/>
      <c r="BK469" s="200"/>
      <c r="BL469" s="200"/>
      <c r="BM469" s="200"/>
      <c r="BN469" s="200"/>
      <c r="BO469" s="200"/>
      <c r="BP469" s="200"/>
      <c r="BQ469" s="200"/>
      <c r="BR469" s="200"/>
      <c r="BS469" s="200"/>
      <c r="BT469" s="200"/>
      <c r="BU469" s="200"/>
      <c r="BV469" s="200"/>
    </row>
    <row r="470" spans="1:74" s="132" customFormat="1" ht="15" x14ac:dyDescent="0.25">
      <c r="A470" s="230" t="s">
        <v>799</v>
      </c>
      <c r="B470" s="144" t="s">
        <v>174</v>
      </c>
      <c r="C470" s="49">
        <f t="shared" ref="C470:N471" si="228">+C471</f>
        <v>0</v>
      </c>
      <c r="D470" s="49">
        <f t="shared" si="228"/>
        <v>177017436658.04004</v>
      </c>
      <c r="E470" s="49">
        <f t="shared" si="228"/>
        <v>0</v>
      </c>
      <c r="F470" s="49">
        <f t="shared" si="228"/>
        <v>0</v>
      </c>
      <c r="G470" s="49">
        <f t="shared" si="228"/>
        <v>0</v>
      </c>
      <c r="H470" s="49">
        <f t="shared" si="228"/>
        <v>0</v>
      </c>
      <c r="I470" s="49">
        <f t="shared" si="228"/>
        <v>0</v>
      </c>
      <c r="J470" s="49">
        <f t="shared" si="228"/>
        <v>0</v>
      </c>
      <c r="K470" s="49">
        <f t="shared" si="228"/>
        <v>0</v>
      </c>
      <c r="L470" s="49">
        <f t="shared" si="228"/>
        <v>0</v>
      </c>
      <c r="M470" s="49">
        <f t="shared" si="228"/>
        <v>0</v>
      </c>
      <c r="N470" s="49">
        <f t="shared" si="228"/>
        <v>0</v>
      </c>
      <c r="O470" s="136">
        <f t="shared" si="225"/>
        <v>177017436658.04004</v>
      </c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</row>
    <row r="471" spans="1:74" s="131" customFormat="1" x14ac:dyDescent="0.2">
      <c r="A471" s="219" t="s">
        <v>352</v>
      </c>
      <c r="B471" s="214" t="s">
        <v>175</v>
      </c>
      <c r="C471" s="122">
        <f t="shared" si="228"/>
        <v>0</v>
      </c>
      <c r="D471" s="122">
        <f t="shared" si="228"/>
        <v>177017436658.04004</v>
      </c>
      <c r="E471" s="122">
        <f t="shared" si="228"/>
        <v>0</v>
      </c>
      <c r="F471" s="122">
        <f t="shared" si="228"/>
        <v>0</v>
      </c>
      <c r="G471" s="122">
        <f t="shared" si="228"/>
        <v>0</v>
      </c>
      <c r="H471" s="122">
        <f t="shared" si="228"/>
        <v>0</v>
      </c>
      <c r="I471" s="122">
        <f t="shared" si="228"/>
        <v>0</v>
      </c>
      <c r="J471" s="122">
        <f t="shared" si="228"/>
        <v>0</v>
      </c>
      <c r="K471" s="122">
        <f t="shared" si="228"/>
        <v>0</v>
      </c>
      <c r="L471" s="122">
        <f t="shared" si="228"/>
        <v>0</v>
      </c>
      <c r="M471" s="122">
        <f t="shared" si="228"/>
        <v>0</v>
      </c>
      <c r="N471" s="122">
        <f t="shared" si="228"/>
        <v>0</v>
      </c>
      <c r="O471" s="136">
        <f t="shared" si="225"/>
        <v>177017436658.04004</v>
      </c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0"/>
    </row>
    <row r="472" spans="1:74" s="131" customFormat="1" ht="25.5" x14ac:dyDescent="0.2">
      <c r="A472" s="219" t="s">
        <v>353</v>
      </c>
      <c r="B472" s="214" t="s">
        <v>354</v>
      </c>
      <c r="C472" s="122">
        <f t="shared" ref="C472:N472" si="229">+C473+C481</f>
        <v>0</v>
      </c>
      <c r="D472" s="122">
        <f t="shared" si="229"/>
        <v>177017436658.04004</v>
      </c>
      <c r="E472" s="122">
        <f t="shared" si="229"/>
        <v>0</v>
      </c>
      <c r="F472" s="122">
        <f t="shared" si="229"/>
        <v>0</v>
      </c>
      <c r="G472" s="122">
        <f t="shared" si="229"/>
        <v>0</v>
      </c>
      <c r="H472" s="122">
        <f t="shared" si="229"/>
        <v>0</v>
      </c>
      <c r="I472" s="122">
        <f t="shared" si="229"/>
        <v>0</v>
      </c>
      <c r="J472" s="122">
        <f t="shared" si="229"/>
        <v>0</v>
      </c>
      <c r="K472" s="122">
        <f t="shared" si="229"/>
        <v>0</v>
      </c>
      <c r="L472" s="122">
        <f t="shared" si="229"/>
        <v>0</v>
      </c>
      <c r="M472" s="122">
        <f t="shared" si="229"/>
        <v>0</v>
      </c>
      <c r="N472" s="122">
        <f t="shared" si="229"/>
        <v>0</v>
      </c>
      <c r="O472" s="136">
        <f t="shared" si="225"/>
        <v>177017436658.04004</v>
      </c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0"/>
    </row>
    <row r="473" spans="1:74" s="131" customFormat="1" x14ac:dyDescent="0.2">
      <c r="A473" s="219" t="s">
        <v>800</v>
      </c>
      <c r="B473" s="214" t="s">
        <v>801</v>
      </c>
      <c r="C473" s="122">
        <f t="shared" ref="C473:N473" si="230">+C474</f>
        <v>0</v>
      </c>
      <c r="D473" s="122">
        <f t="shared" si="230"/>
        <v>10575710910.67</v>
      </c>
      <c r="E473" s="122">
        <f t="shared" si="230"/>
        <v>0</v>
      </c>
      <c r="F473" s="122">
        <f t="shared" si="230"/>
        <v>0</v>
      </c>
      <c r="G473" s="122">
        <f t="shared" si="230"/>
        <v>0</v>
      </c>
      <c r="H473" s="122">
        <f t="shared" si="230"/>
        <v>0</v>
      </c>
      <c r="I473" s="122">
        <f t="shared" si="230"/>
        <v>0</v>
      </c>
      <c r="J473" s="122">
        <f t="shared" si="230"/>
        <v>0</v>
      </c>
      <c r="K473" s="122">
        <f t="shared" si="230"/>
        <v>0</v>
      </c>
      <c r="L473" s="122">
        <f t="shared" si="230"/>
        <v>0</v>
      </c>
      <c r="M473" s="122">
        <f t="shared" si="230"/>
        <v>0</v>
      </c>
      <c r="N473" s="122">
        <f t="shared" si="230"/>
        <v>0</v>
      </c>
      <c r="O473" s="136">
        <f t="shared" si="225"/>
        <v>10575710910.67</v>
      </c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</row>
    <row r="474" spans="1:74" s="131" customFormat="1" ht="51" x14ac:dyDescent="0.2">
      <c r="A474" s="219" t="s">
        <v>802</v>
      </c>
      <c r="B474" s="214" t="s">
        <v>803</v>
      </c>
      <c r="C474" s="122">
        <f t="shared" ref="C474:N474" si="231">SUM(C475:C480)</f>
        <v>0</v>
      </c>
      <c r="D474" s="122">
        <f t="shared" si="231"/>
        <v>10575710910.67</v>
      </c>
      <c r="E474" s="122">
        <f t="shared" si="231"/>
        <v>0</v>
      </c>
      <c r="F474" s="122">
        <f t="shared" si="231"/>
        <v>0</v>
      </c>
      <c r="G474" s="122">
        <f t="shared" si="231"/>
        <v>0</v>
      </c>
      <c r="H474" s="122">
        <f t="shared" si="231"/>
        <v>0</v>
      </c>
      <c r="I474" s="122">
        <f t="shared" si="231"/>
        <v>0</v>
      </c>
      <c r="J474" s="122">
        <f t="shared" si="231"/>
        <v>0</v>
      </c>
      <c r="K474" s="122">
        <f t="shared" si="231"/>
        <v>0</v>
      </c>
      <c r="L474" s="122">
        <f t="shared" si="231"/>
        <v>0</v>
      </c>
      <c r="M474" s="122">
        <f t="shared" si="231"/>
        <v>0</v>
      </c>
      <c r="N474" s="122">
        <f t="shared" si="231"/>
        <v>0</v>
      </c>
      <c r="O474" s="136">
        <f t="shared" si="225"/>
        <v>10575710910.67</v>
      </c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</row>
    <row r="475" spans="1:74" s="201" customFormat="1" ht="14.25" x14ac:dyDescent="0.2">
      <c r="A475" s="217" t="s">
        <v>1456</v>
      </c>
      <c r="B475" s="218" t="s">
        <v>930</v>
      </c>
      <c r="C475" s="123"/>
      <c r="D475" s="155">
        <v>45109240.380000003</v>
      </c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36">
        <f t="shared" si="225"/>
        <v>45109240.380000003</v>
      </c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  <c r="AA475" s="200"/>
      <c r="AB475" s="200"/>
      <c r="AC475" s="200"/>
      <c r="AD475" s="200"/>
      <c r="AE475" s="200"/>
      <c r="AF475" s="200"/>
      <c r="AG475" s="200"/>
      <c r="AH475" s="200"/>
      <c r="AI475" s="200"/>
      <c r="AJ475" s="200"/>
      <c r="AK475" s="200"/>
      <c r="AL475" s="200"/>
      <c r="AM475" s="200"/>
      <c r="AN475" s="200"/>
      <c r="AO475" s="200"/>
      <c r="AP475" s="200"/>
      <c r="AQ475" s="200"/>
      <c r="AR475" s="200"/>
      <c r="AS475" s="200"/>
      <c r="AT475" s="200"/>
      <c r="AU475" s="200"/>
      <c r="AV475" s="200"/>
      <c r="AW475" s="200"/>
      <c r="AX475" s="200"/>
      <c r="AY475" s="200"/>
      <c r="AZ475" s="200"/>
      <c r="BA475" s="200"/>
      <c r="BB475" s="200"/>
      <c r="BC475" s="200"/>
      <c r="BD475" s="200"/>
      <c r="BE475" s="200"/>
      <c r="BF475" s="200"/>
      <c r="BG475" s="200"/>
      <c r="BH475" s="200"/>
      <c r="BI475" s="200"/>
      <c r="BJ475" s="200"/>
      <c r="BK475" s="200"/>
      <c r="BL475" s="200"/>
      <c r="BM475" s="200"/>
      <c r="BN475" s="200"/>
      <c r="BO475" s="200"/>
      <c r="BP475" s="200"/>
      <c r="BQ475" s="200"/>
      <c r="BR475" s="200"/>
      <c r="BS475" s="200"/>
      <c r="BT475" s="200"/>
      <c r="BU475" s="200"/>
      <c r="BV475" s="200"/>
    </row>
    <row r="476" spans="1:74" s="201" customFormat="1" ht="14.25" x14ac:dyDescent="0.2">
      <c r="A476" s="217" t="s">
        <v>1456</v>
      </c>
      <c r="B476" s="218" t="s">
        <v>930</v>
      </c>
      <c r="C476" s="123"/>
      <c r="D476" s="155">
        <v>49708258.090000004</v>
      </c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36">
        <f t="shared" si="225"/>
        <v>49708258.090000004</v>
      </c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  <c r="AA476" s="200"/>
      <c r="AB476" s="200"/>
      <c r="AC476" s="200"/>
      <c r="AD476" s="200"/>
      <c r="AE476" s="200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/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00"/>
      <c r="BJ476" s="200"/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</row>
    <row r="477" spans="1:74" s="201" customFormat="1" ht="14.25" x14ac:dyDescent="0.2">
      <c r="A477" s="217" t="s">
        <v>1457</v>
      </c>
      <c r="B477" s="218" t="s">
        <v>1458</v>
      </c>
      <c r="C477" s="123"/>
      <c r="D477" s="155">
        <v>64310613</v>
      </c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36">
        <f t="shared" si="225"/>
        <v>64310613</v>
      </c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  <c r="AA477" s="200"/>
      <c r="AB477" s="200"/>
      <c r="AC477" s="200"/>
      <c r="AD477" s="200"/>
      <c r="AE477" s="200"/>
      <c r="AF477" s="200"/>
      <c r="AG477" s="200"/>
      <c r="AH477" s="200"/>
      <c r="AI477" s="200"/>
      <c r="AJ477" s="200"/>
      <c r="AK477" s="200"/>
      <c r="AL477" s="200"/>
      <c r="AM477" s="200"/>
      <c r="AN477" s="200"/>
      <c r="AO477" s="200"/>
      <c r="AP477" s="200"/>
      <c r="AQ477" s="200"/>
      <c r="AR477" s="200"/>
      <c r="AS477" s="200"/>
      <c r="AT477" s="200"/>
      <c r="AU477" s="200"/>
      <c r="AV477" s="200"/>
      <c r="AW477" s="200"/>
      <c r="AX477" s="200"/>
      <c r="AY477" s="200"/>
      <c r="AZ477" s="200"/>
      <c r="BA477" s="200"/>
      <c r="BB477" s="200"/>
      <c r="BC477" s="200"/>
      <c r="BD477" s="200"/>
      <c r="BE477" s="200"/>
      <c r="BF477" s="200"/>
      <c r="BG477" s="200"/>
      <c r="BH477" s="200"/>
      <c r="BI477" s="200"/>
      <c r="BJ477" s="200"/>
      <c r="BK477" s="200"/>
      <c r="BL477" s="200"/>
      <c r="BM477" s="200"/>
      <c r="BN477" s="200"/>
      <c r="BO477" s="200"/>
      <c r="BP477" s="200"/>
      <c r="BQ477" s="200"/>
      <c r="BR477" s="200"/>
      <c r="BS477" s="200"/>
      <c r="BT477" s="200"/>
      <c r="BU477" s="200"/>
      <c r="BV477" s="200"/>
    </row>
    <row r="478" spans="1:74" s="201" customFormat="1" ht="14.25" x14ac:dyDescent="0.2">
      <c r="A478" s="217" t="s">
        <v>804</v>
      </c>
      <c r="B478" s="218" t="s">
        <v>805</v>
      </c>
      <c r="C478" s="123"/>
      <c r="D478" s="155">
        <v>0</v>
      </c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36">
        <f t="shared" si="225"/>
        <v>0</v>
      </c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  <c r="AA478" s="200"/>
      <c r="AB478" s="200"/>
      <c r="AC478" s="200"/>
      <c r="AD478" s="200"/>
      <c r="AE478" s="200"/>
      <c r="AF478" s="200"/>
      <c r="AG478" s="200"/>
      <c r="AH478" s="200"/>
      <c r="AI478" s="200"/>
      <c r="AJ478" s="200"/>
      <c r="AK478" s="200"/>
      <c r="AL478" s="200"/>
      <c r="AM478" s="200"/>
      <c r="AN478" s="200"/>
      <c r="AO478" s="200"/>
      <c r="AP478" s="200"/>
      <c r="AQ478" s="200"/>
      <c r="AR478" s="200"/>
      <c r="AS478" s="200"/>
      <c r="AT478" s="200"/>
      <c r="AU478" s="200"/>
      <c r="AV478" s="200"/>
      <c r="AW478" s="200"/>
      <c r="AX478" s="200"/>
      <c r="AY478" s="200"/>
      <c r="AZ478" s="200"/>
      <c r="BA478" s="200"/>
      <c r="BB478" s="200"/>
      <c r="BC478" s="200"/>
      <c r="BD478" s="200"/>
      <c r="BE478" s="200"/>
      <c r="BF478" s="200"/>
      <c r="BG478" s="200"/>
      <c r="BH478" s="200"/>
      <c r="BI478" s="200"/>
      <c r="BJ478" s="200"/>
      <c r="BK478" s="200"/>
      <c r="BL478" s="200"/>
      <c r="BM478" s="200"/>
      <c r="BN478" s="200"/>
      <c r="BO478" s="200"/>
      <c r="BP478" s="200"/>
      <c r="BQ478" s="200"/>
      <c r="BR478" s="200"/>
      <c r="BS478" s="200"/>
      <c r="BT478" s="200"/>
      <c r="BU478" s="200"/>
      <c r="BV478" s="200"/>
    </row>
    <row r="479" spans="1:74" s="201" customFormat="1" ht="14.25" x14ac:dyDescent="0.2">
      <c r="A479" s="217" t="s">
        <v>804</v>
      </c>
      <c r="B479" s="218" t="s">
        <v>805</v>
      </c>
      <c r="C479" s="123"/>
      <c r="D479" s="155">
        <v>3795663839.5</v>
      </c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36">
        <f t="shared" si="225"/>
        <v>3795663839.5</v>
      </c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  <c r="AA479" s="200"/>
      <c r="AB479" s="200"/>
      <c r="AC479" s="200"/>
      <c r="AD479" s="200"/>
      <c r="AE479" s="200"/>
      <c r="AF479" s="200"/>
      <c r="AG479" s="200"/>
      <c r="AH479" s="200"/>
      <c r="AI479" s="200"/>
      <c r="AJ479" s="200"/>
      <c r="AK479" s="200"/>
      <c r="AL479" s="200"/>
      <c r="AM479" s="200"/>
      <c r="AN479" s="200"/>
      <c r="AO479" s="200"/>
      <c r="AP479" s="200"/>
      <c r="AQ479" s="200"/>
      <c r="AR479" s="200"/>
      <c r="AS479" s="200"/>
      <c r="AT479" s="200"/>
      <c r="AU479" s="200"/>
      <c r="AV479" s="200"/>
      <c r="AW479" s="200"/>
      <c r="AX479" s="200"/>
      <c r="AY479" s="200"/>
      <c r="AZ479" s="200"/>
      <c r="BA479" s="200"/>
      <c r="BB479" s="200"/>
      <c r="BC479" s="200"/>
      <c r="BD479" s="200"/>
      <c r="BE479" s="200"/>
      <c r="BF479" s="200"/>
      <c r="BG479" s="200"/>
      <c r="BH479" s="200"/>
      <c r="BI479" s="200"/>
      <c r="BJ479" s="200"/>
      <c r="BK479" s="200"/>
      <c r="BL479" s="200"/>
      <c r="BM479" s="200"/>
      <c r="BN479" s="200"/>
      <c r="BO479" s="200"/>
      <c r="BP479" s="200"/>
      <c r="BQ479" s="200"/>
      <c r="BR479" s="200"/>
      <c r="BS479" s="200"/>
      <c r="BT479" s="200"/>
      <c r="BU479" s="200"/>
      <c r="BV479" s="200"/>
    </row>
    <row r="480" spans="1:74" s="201" customFormat="1" ht="14.25" x14ac:dyDescent="0.2">
      <c r="A480" s="217" t="s">
        <v>804</v>
      </c>
      <c r="B480" s="218" t="s">
        <v>805</v>
      </c>
      <c r="C480" s="123"/>
      <c r="D480" s="155">
        <v>6620918959.6999998</v>
      </c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36">
        <f t="shared" si="225"/>
        <v>6620918959.6999998</v>
      </c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  <c r="AA480" s="200"/>
      <c r="AB480" s="200"/>
      <c r="AC480" s="200"/>
      <c r="AD480" s="200"/>
      <c r="AE480" s="200"/>
      <c r="AF480" s="200"/>
      <c r="AG480" s="200"/>
      <c r="AH480" s="200"/>
      <c r="AI480" s="200"/>
      <c r="AJ480" s="200"/>
      <c r="AK480" s="200"/>
      <c r="AL480" s="200"/>
      <c r="AM480" s="200"/>
      <c r="AN480" s="200"/>
      <c r="AO480" s="200"/>
      <c r="AP480" s="200"/>
      <c r="AQ480" s="200"/>
      <c r="AR480" s="200"/>
      <c r="AS480" s="200"/>
      <c r="AT480" s="200"/>
      <c r="AU480" s="200"/>
      <c r="AV480" s="200"/>
      <c r="AW480" s="200"/>
      <c r="AX480" s="200"/>
      <c r="AY480" s="200"/>
      <c r="AZ480" s="200"/>
      <c r="BA480" s="200"/>
      <c r="BB480" s="200"/>
      <c r="BC480" s="200"/>
      <c r="BD480" s="200"/>
      <c r="BE480" s="200"/>
      <c r="BF480" s="200"/>
      <c r="BG480" s="200"/>
      <c r="BH480" s="200"/>
      <c r="BI480" s="200"/>
      <c r="BJ480" s="200"/>
      <c r="BK480" s="200"/>
      <c r="BL480" s="200"/>
      <c r="BM480" s="200"/>
      <c r="BN480" s="200"/>
      <c r="BO480" s="200"/>
      <c r="BP480" s="200"/>
      <c r="BQ480" s="200"/>
      <c r="BR480" s="200"/>
      <c r="BS480" s="200"/>
      <c r="BT480" s="200"/>
      <c r="BU480" s="200"/>
      <c r="BV480" s="200"/>
    </row>
    <row r="481" spans="1:74" s="131" customFormat="1" ht="25.5" x14ac:dyDescent="0.2">
      <c r="A481" s="219" t="s">
        <v>931</v>
      </c>
      <c r="B481" s="214" t="s">
        <v>354</v>
      </c>
      <c r="C481" s="122">
        <f t="shared" ref="C481:N481" si="232">+C482+C487</f>
        <v>0</v>
      </c>
      <c r="D481" s="122">
        <f t="shared" si="232"/>
        <v>166441725747.37003</v>
      </c>
      <c r="E481" s="122">
        <f t="shared" si="232"/>
        <v>0</v>
      </c>
      <c r="F481" s="122">
        <f t="shared" si="232"/>
        <v>0</v>
      </c>
      <c r="G481" s="122">
        <f t="shared" si="232"/>
        <v>0</v>
      </c>
      <c r="H481" s="122">
        <f t="shared" si="232"/>
        <v>0</v>
      </c>
      <c r="I481" s="122">
        <f t="shared" si="232"/>
        <v>0</v>
      </c>
      <c r="J481" s="122">
        <f t="shared" si="232"/>
        <v>0</v>
      </c>
      <c r="K481" s="122">
        <f t="shared" si="232"/>
        <v>0</v>
      </c>
      <c r="L481" s="122">
        <f t="shared" si="232"/>
        <v>0</v>
      </c>
      <c r="M481" s="122">
        <f t="shared" si="232"/>
        <v>0</v>
      </c>
      <c r="N481" s="122">
        <f t="shared" si="232"/>
        <v>0</v>
      </c>
      <c r="O481" s="136">
        <f t="shared" si="225"/>
        <v>166441725747.37003</v>
      </c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</row>
    <row r="482" spans="1:74" s="131" customFormat="1" ht="25.5" x14ac:dyDescent="0.2">
      <c r="A482" s="219" t="s">
        <v>932</v>
      </c>
      <c r="B482" s="214" t="s">
        <v>1459</v>
      </c>
      <c r="C482" s="122">
        <f t="shared" ref="C482:N483" si="233">+C483</f>
        <v>0</v>
      </c>
      <c r="D482" s="122">
        <f t="shared" si="233"/>
        <v>272720793.64999998</v>
      </c>
      <c r="E482" s="122">
        <f t="shared" si="233"/>
        <v>0</v>
      </c>
      <c r="F482" s="122">
        <f t="shared" si="233"/>
        <v>0</v>
      </c>
      <c r="G482" s="122">
        <f t="shared" si="233"/>
        <v>0</v>
      </c>
      <c r="H482" s="122">
        <f t="shared" si="233"/>
        <v>0</v>
      </c>
      <c r="I482" s="122">
        <f t="shared" si="233"/>
        <v>0</v>
      </c>
      <c r="J482" s="122">
        <f t="shared" si="233"/>
        <v>0</v>
      </c>
      <c r="K482" s="122">
        <f t="shared" si="233"/>
        <v>0</v>
      </c>
      <c r="L482" s="122">
        <f t="shared" si="233"/>
        <v>0</v>
      </c>
      <c r="M482" s="122">
        <f t="shared" si="233"/>
        <v>0</v>
      </c>
      <c r="N482" s="122">
        <f t="shared" si="233"/>
        <v>0</v>
      </c>
      <c r="O482" s="136">
        <f t="shared" si="225"/>
        <v>272720793.64999998</v>
      </c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</row>
    <row r="483" spans="1:74" s="131" customFormat="1" ht="25.5" x14ac:dyDescent="0.2">
      <c r="A483" s="219" t="s">
        <v>933</v>
      </c>
      <c r="B483" s="214" t="s">
        <v>1460</v>
      </c>
      <c r="C483" s="122">
        <f t="shared" si="233"/>
        <v>0</v>
      </c>
      <c r="D483" s="122">
        <f t="shared" si="233"/>
        <v>272720793.64999998</v>
      </c>
      <c r="E483" s="122">
        <f t="shared" si="233"/>
        <v>0</v>
      </c>
      <c r="F483" s="122">
        <f t="shared" si="233"/>
        <v>0</v>
      </c>
      <c r="G483" s="122">
        <f t="shared" si="233"/>
        <v>0</v>
      </c>
      <c r="H483" s="122">
        <f t="shared" si="233"/>
        <v>0</v>
      </c>
      <c r="I483" s="122">
        <f t="shared" si="233"/>
        <v>0</v>
      </c>
      <c r="J483" s="122">
        <f t="shared" si="233"/>
        <v>0</v>
      </c>
      <c r="K483" s="122">
        <f t="shared" si="233"/>
        <v>0</v>
      </c>
      <c r="L483" s="122">
        <f t="shared" si="233"/>
        <v>0</v>
      </c>
      <c r="M483" s="122">
        <f t="shared" si="233"/>
        <v>0</v>
      </c>
      <c r="N483" s="122">
        <f t="shared" si="233"/>
        <v>0</v>
      </c>
      <c r="O483" s="136">
        <f t="shared" si="225"/>
        <v>272720793.64999998</v>
      </c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</row>
    <row r="484" spans="1:74" s="131" customFormat="1" ht="25.5" x14ac:dyDescent="0.2">
      <c r="A484" s="219" t="s">
        <v>1461</v>
      </c>
      <c r="B484" s="214" t="s">
        <v>1462</v>
      </c>
      <c r="C484" s="122">
        <f>SUM(C485:C486)</f>
        <v>0</v>
      </c>
      <c r="D484" s="122">
        <f t="shared" ref="D484:N484" si="234">SUM(D485:D486)</f>
        <v>272720793.64999998</v>
      </c>
      <c r="E484" s="122">
        <f t="shared" si="234"/>
        <v>0</v>
      </c>
      <c r="F484" s="122">
        <f t="shared" si="234"/>
        <v>0</v>
      </c>
      <c r="G484" s="122">
        <f t="shared" si="234"/>
        <v>0</v>
      </c>
      <c r="H484" s="122">
        <f t="shared" si="234"/>
        <v>0</v>
      </c>
      <c r="I484" s="122">
        <f t="shared" si="234"/>
        <v>0</v>
      </c>
      <c r="J484" s="122">
        <f t="shared" si="234"/>
        <v>0</v>
      </c>
      <c r="K484" s="122">
        <f t="shared" si="234"/>
        <v>0</v>
      </c>
      <c r="L484" s="122">
        <f t="shared" si="234"/>
        <v>0</v>
      </c>
      <c r="M484" s="122">
        <f t="shared" si="234"/>
        <v>0</v>
      </c>
      <c r="N484" s="122">
        <f t="shared" si="234"/>
        <v>0</v>
      </c>
      <c r="O484" s="136">
        <f t="shared" si="225"/>
        <v>272720793.64999998</v>
      </c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0"/>
      <c r="BT484" s="130"/>
      <c r="BU484" s="130"/>
      <c r="BV484" s="130"/>
    </row>
    <row r="485" spans="1:74" s="201" customFormat="1" ht="25.5" x14ac:dyDescent="0.2">
      <c r="A485" s="217" t="s">
        <v>1461</v>
      </c>
      <c r="B485" s="218" t="s">
        <v>1462</v>
      </c>
      <c r="C485" s="123"/>
      <c r="D485" s="47">
        <v>128706124.63</v>
      </c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36">
        <f t="shared" si="225"/>
        <v>128706124.63</v>
      </c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  <c r="AA485" s="200"/>
      <c r="AB485" s="200"/>
      <c r="AC485" s="200"/>
      <c r="AD485" s="200"/>
      <c r="AE485" s="200"/>
      <c r="AF485" s="200"/>
      <c r="AG485" s="200"/>
      <c r="AH485" s="200"/>
      <c r="AI485" s="200"/>
      <c r="AJ485" s="200"/>
      <c r="AK485" s="200"/>
      <c r="AL485" s="200"/>
      <c r="AM485" s="200"/>
      <c r="AN485" s="200"/>
      <c r="AO485" s="200"/>
      <c r="AP485" s="200"/>
      <c r="AQ485" s="200"/>
      <c r="AR485" s="200"/>
      <c r="AS485" s="200"/>
      <c r="AT485" s="200"/>
      <c r="AU485" s="200"/>
      <c r="AV485" s="200"/>
      <c r="AW485" s="200"/>
      <c r="AX485" s="200"/>
      <c r="AY485" s="200"/>
      <c r="AZ485" s="200"/>
      <c r="BA485" s="200"/>
      <c r="BB485" s="200"/>
      <c r="BC485" s="200"/>
      <c r="BD485" s="200"/>
      <c r="BE485" s="200"/>
      <c r="BF485" s="200"/>
      <c r="BG485" s="200"/>
      <c r="BH485" s="200"/>
      <c r="BI485" s="200"/>
      <c r="BJ485" s="200"/>
      <c r="BK485" s="200"/>
      <c r="BL485" s="200"/>
      <c r="BM485" s="200"/>
      <c r="BN485" s="200"/>
      <c r="BO485" s="200"/>
      <c r="BP485" s="200"/>
      <c r="BQ485" s="200"/>
      <c r="BR485" s="200"/>
      <c r="BS485" s="200"/>
      <c r="BT485" s="200"/>
      <c r="BU485" s="200"/>
      <c r="BV485" s="200"/>
    </row>
    <row r="486" spans="1:74" s="201" customFormat="1" ht="25.5" x14ac:dyDescent="0.2">
      <c r="A486" s="217" t="s">
        <v>1461</v>
      </c>
      <c r="B486" s="218" t="s">
        <v>1462</v>
      </c>
      <c r="C486" s="123"/>
      <c r="D486" s="47">
        <v>144014669.02000001</v>
      </c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36">
        <f t="shared" si="225"/>
        <v>144014669.02000001</v>
      </c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  <c r="AA486" s="200"/>
      <c r="AB486" s="200"/>
      <c r="AC486" s="200"/>
      <c r="AD486" s="200"/>
      <c r="AE486" s="200"/>
      <c r="AF486" s="200"/>
      <c r="AG486" s="200"/>
      <c r="AH486" s="200"/>
      <c r="AI486" s="200"/>
      <c r="AJ486" s="200"/>
      <c r="AK486" s="200"/>
      <c r="AL486" s="200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200"/>
      <c r="AZ486" s="200"/>
      <c r="BA486" s="200"/>
      <c r="BB486" s="200"/>
      <c r="BC486" s="200"/>
      <c r="BD486" s="200"/>
      <c r="BE486" s="200"/>
      <c r="BF486" s="200"/>
      <c r="BG486" s="200"/>
      <c r="BH486" s="200"/>
      <c r="BI486" s="200"/>
      <c r="BJ486" s="200"/>
      <c r="BK486" s="200"/>
      <c r="BL486" s="200"/>
      <c r="BM486" s="200"/>
      <c r="BN486" s="200"/>
      <c r="BO486" s="200"/>
      <c r="BP486" s="200"/>
      <c r="BQ486" s="200"/>
      <c r="BR486" s="200"/>
      <c r="BS486" s="200"/>
      <c r="BT486" s="200"/>
      <c r="BU486" s="200"/>
      <c r="BV486" s="200"/>
    </row>
    <row r="487" spans="1:74" s="131" customFormat="1" ht="49.5" customHeight="1" x14ac:dyDescent="0.2">
      <c r="A487" s="219" t="s">
        <v>934</v>
      </c>
      <c r="B487" s="214" t="s">
        <v>1463</v>
      </c>
      <c r="C487" s="122">
        <f t="shared" ref="C487:N487" si="235">+C488+C491+C543+C546+C548+C550+C552+C554+C557+C559+C561+C575+C583+C592+C595+C598+C600+C602</f>
        <v>0</v>
      </c>
      <c r="D487" s="122">
        <f t="shared" si="235"/>
        <v>166169004953.72003</v>
      </c>
      <c r="E487" s="122">
        <f t="shared" si="235"/>
        <v>0</v>
      </c>
      <c r="F487" s="122">
        <f t="shared" si="235"/>
        <v>0</v>
      </c>
      <c r="G487" s="122">
        <f t="shared" si="235"/>
        <v>0</v>
      </c>
      <c r="H487" s="122">
        <f t="shared" si="235"/>
        <v>0</v>
      </c>
      <c r="I487" s="122">
        <f t="shared" si="235"/>
        <v>0</v>
      </c>
      <c r="J487" s="122">
        <f t="shared" si="235"/>
        <v>0</v>
      </c>
      <c r="K487" s="122">
        <f t="shared" si="235"/>
        <v>0</v>
      </c>
      <c r="L487" s="122">
        <f t="shared" si="235"/>
        <v>0</v>
      </c>
      <c r="M487" s="122">
        <f t="shared" si="235"/>
        <v>0</v>
      </c>
      <c r="N487" s="122">
        <f t="shared" si="235"/>
        <v>0</v>
      </c>
      <c r="O487" s="136">
        <f t="shared" si="225"/>
        <v>166169004953.72003</v>
      </c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/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0"/>
    </row>
    <row r="488" spans="1:74" s="131" customFormat="1" x14ac:dyDescent="0.2">
      <c r="A488" s="219" t="s">
        <v>936</v>
      </c>
      <c r="B488" s="214" t="s">
        <v>937</v>
      </c>
      <c r="C488" s="122">
        <f t="shared" ref="C488:N488" si="236">SUM(C489:C490)</f>
        <v>0</v>
      </c>
      <c r="D488" s="122">
        <f t="shared" si="236"/>
        <v>1271255509.25</v>
      </c>
      <c r="E488" s="122">
        <f t="shared" si="236"/>
        <v>0</v>
      </c>
      <c r="F488" s="122">
        <f t="shared" si="236"/>
        <v>0</v>
      </c>
      <c r="G488" s="122">
        <f t="shared" si="236"/>
        <v>0</v>
      </c>
      <c r="H488" s="122">
        <f t="shared" si="236"/>
        <v>0</v>
      </c>
      <c r="I488" s="122">
        <f t="shared" si="236"/>
        <v>0</v>
      </c>
      <c r="J488" s="122">
        <f t="shared" si="236"/>
        <v>0</v>
      </c>
      <c r="K488" s="122">
        <f t="shared" si="236"/>
        <v>0</v>
      </c>
      <c r="L488" s="122">
        <f t="shared" si="236"/>
        <v>0</v>
      </c>
      <c r="M488" s="122">
        <f t="shared" si="236"/>
        <v>0</v>
      </c>
      <c r="N488" s="122">
        <f t="shared" si="236"/>
        <v>0</v>
      </c>
      <c r="O488" s="136">
        <f t="shared" si="225"/>
        <v>1271255509.25</v>
      </c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0"/>
    </row>
    <row r="489" spans="1:74" s="201" customFormat="1" ht="14.25" x14ac:dyDescent="0.2">
      <c r="A489" s="217" t="s">
        <v>938</v>
      </c>
      <c r="B489" s="218" t="s">
        <v>939</v>
      </c>
      <c r="C489" s="123"/>
      <c r="D489" s="47">
        <v>223486443.30000001</v>
      </c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36">
        <f t="shared" si="225"/>
        <v>223486443.30000001</v>
      </c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  <c r="AA489" s="200"/>
      <c r="AB489" s="200"/>
      <c r="AC489" s="200"/>
      <c r="AD489" s="200"/>
      <c r="AE489" s="200"/>
      <c r="AF489" s="200"/>
      <c r="AG489" s="200"/>
      <c r="AH489" s="200"/>
      <c r="AI489" s="200"/>
      <c r="AJ489" s="200"/>
      <c r="AK489" s="200"/>
      <c r="AL489" s="200"/>
      <c r="AM489" s="200"/>
      <c r="AN489" s="200"/>
      <c r="AO489" s="200"/>
      <c r="AP489" s="200"/>
      <c r="AQ489" s="200"/>
      <c r="AR489" s="200"/>
      <c r="AS489" s="200"/>
      <c r="AT489" s="200"/>
      <c r="AU489" s="200"/>
      <c r="AV489" s="200"/>
      <c r="AW489" s="200"/>
      <c r="AX489" s="200"/>
      <c r="AY489" s="200"/>
      <c r="AZ489" s="200"/>
      <c r="BA489" s="200"/>
      <c r="BB489" s="200"/>
      <c r="BC489" s="200"/>
      <c r="BD489" s="200"/>
      <c r="BE489" s="200"/>
      <c r="BF489" s="200"/>
      <c r="BG489" s="200"/>
      <c r="BH489" s="200"/>
      <c r="BI489" s="200"/>
      <c r="BJ489" s="200"/>
      <c r="BK489" s="200"/>
      <c r="BL489" s="200"/>
      <c r="BM489" s="200"/>
      <c r="BN489" s="200"/>
      <c r="BO489" s="200"/>
      <c r="BP489" s="200"/>
      <c r="BQ489" s="200"/>
      <c r="BR489" s="200"/>
      <c r="BS489" s="200"/>
      <c r="BT489" s="200"/>
      <c r="BU489" s="200"/>
      <c r="BV489" s="200"/>
    </row>
    <row r="490" spans="1:74" s="201" customFormat="1" ht="14.25" x14ac:dyDescent="0.2">
      <c r="A490" s="217" t="s">
        <v>938</v>
      </c>
      <c r="B490" s="218" t="s">
        <v>939</v>
      </c>
      <c r="C490" s="123"/>
      <c r="D490" s="47">
        <v>1047769065.95</v>
      </c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36">
        <f t="shared" si="225"/>
        <v>1047769065.95</v>
      </c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  <c r="AA490" s="200"/>
      <c r="AB490" s="200"/>
      <c r="AC490" s="200"/>
      <c r="AD490" s="200"/>
      <c r="AE490" s="200"/>
      <c r="AF490" s="200"/>
      <c r="AG490" s="200"/>
      <c r="AH490" s="200"/>
      <c r="AI490" s="200"/>
      <c r="AJ490" s="200"/>
      <c r="AK490" s="200"/>
      <c r="AL490" s="200"/>
      <c r="AM490" s="200"/>
      <c r="AN490" s="200"/>
      <c r="AO490" s="200"/>
      <c r="AP490" s="200"/>
      <c r="AQ490" s="200"/>
      <c r="AR490" s="200"/>
      <c r="AS490" s="200"/>
      <c r="AT490" s="200"/>
      <c r="AU490" s="200"/>
      <c r="AV490" s="200"/>
      <c r="AW490" s="200"/>
      <c r="AX490" s="200"/>
      <c r="AY490" s="200"/>
      <c r="AZ490" s="200"/>
      <c r="BA490" s="200"/>
      <c r="BB490" s="200"/>
      <c r="BC490" s="200"/>
      <c r="BD490" s="200"/>
      <c r="BE490" s="200"/>
      <c r="BF490" s="200"/>
      <c r="BG490" s="200"/>
      <c r="BH490" s="200"/>
      <c r="BI490" s="200"/>
      <c r="BJ490" s="200"/>
      <c r="BK490" s="200"/>
      <c r="BL490" s="200"/>
      <c r="BM490" s="200"/>
      <c r="BN490" s="200"/>
      <c r="BO490" s="200"/>
      <c r="BP490" s="200"/>
      <c r="BQ490" s="200"/>
      <c r="BR490" s="200"/>
      <c r="BS490" s="200"/>
      <c r="BT490" s="200"/>
      <c r="BU490" s="200"/>
      <c r="BV490" s="200"/>
    </row>
    <row r="491" spans="1:74" s="131" customFormat="1" x14ac:dyDescent="0.2">
      <c r="A491" s="219" t="s">
        <v>940</v>
      </c>
      <c r="B491" s="214" t="s">
        <v>1464</v>
      </c>
      <c r="C491" s="122">
        <f t="shared" ref="C491:N491" si="237">SUM(C492:C542)</f>
        <v>0</v>
      </c>
      <c r="D491" s="122">
        <f t="shared" si="237"/>
        <v>120267261851.89001</v>
      </c>
      <c r="E491" s="122">
        <f t="shared" si="237"/>
        <v>0</v>
      </c>
      <c r="F491" s="122">
        <f t="shared" si="237"/>
        <v>0</v>
      </c>
      <c r="G491" s="122">
        <f t="shared" si="237"/>
        <v>0</v>
      </c>
      <c r="H491" s="122">
        <f t="shared" si="237"/>
        <v>0</v>
      </c>
      <c r="I491" s="122">
        <f t="shared" si="237"/>
        <v>0</v>
      </c>
      <c r="J491" s="122">
        <f t="shared" si="237"/>
        <v>0</v>
      </c>
      <c r="K491" s="122">
        <f t="shared" si="237"/>
        <v>0</v>
      </c>
      <c r="L491" s="122">
        <f t="shared" si="237"/>
        <v>0</v>
      </c>
      <c r="M491" s="122">
        <f t="shared" si="237"/>
        <v>0</v>
      </c>
      <c r="N491" s="122">
        <f t="shared" si="237"/>
        <v>0</v>
      </c>
      <c r="O491" s="136">
        <f t="shared" si="225"/>
        <v>120267261851.89001</v>
      </c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0"/>
    </row>
    <row r="492" spans="1:74" s="201" customFormat="1" ht="38.25" x14ac:dyDescent="0.2">
      <c r="A492" s="217" t="s">
        <v>1465</v>
      </c>
      <c r="B492" s="218" t="s">
        <v>1466</v>
      </c>
      <c r="C492" s="123"/>
      <c r="D492" s="47">
        <v>96604800.75</v>
      </c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36">
        <f t="shared" si="225"/>
        <v>96604800.75</v>
      </c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  <c r="AA492" s="200"/>
      <c r="AB492" s="200"/>
      <c r="AC492" s="200"/>
      <c r="AD492" s="200"/>
      <c r="AE492" s="200"/>
      <c r="AF492" s="200"/>
      <c r="AG492" s="200"/>
      <c r="AH492" s="200"/>
      <c r="AI492" s="200"/>
      <c r="AJ492" s="200"/>
      <c r="AK492" s="200"/>
      <c r="AL492" s="200"/>
      <c r="AM492" s="200"/>
      <c r="AN492" s="200"/>
      <c r="AO492" s="200"/>
      <c r="AP492" s="200"/>
      <c r="AQ492" s="200"/>
      <c r="AR492" s="200"/>
      <c r="AS492" s="200"/>
      <c r="AT492" s="200"/>
      <c r="AU492" s="200"/>
      <c r="AV492" s="200"/>
      <c r="AW492" s="200"/>
      <c r="AX492" s="200"/>
      <c r="AY492" s="200"/>
      <c r="AZ492" s="200"/>
      <c r="BA492" s="200"/>
      <c r="BB492" s="200"/>
      <c r="BC492" s="200"/>
      <c r="BD492" s="200"/>
      <c r="BE492" s="200"/>
      <c r="BF492" s="200"/>
      <c r="BG492" s="200"/>
      <c r="BH492" s="200"/>
      <c r="BI492" s="200"/>
      <c r="BJ492" s="200"/>
      <c r="BK492" s="200"/>
      <c r="BL492" s="200"/>
      <c r="BM492" s="200"/>
      <c r="BN492" s="200"/>
      <c r="BO492" s="200"/>
      <c r="BP492" s="200"/>
      <c r="BQ492" s="200"/>
      <c r="BR492" s="200"/>
      <c r="BS492" s="200"/>
      <c r="BT492" s="200"/>
      <c r="BU492" s="200"/>
      <c r="BV492" s="200"/>
    </row>
    <row r="493" spans="1:74" s="201" customFormat="1" ht="38.25" x14ac:dyDescent="0.2">
      <c r="A493" s="217" t="s">
        <v>1467</v>
      </c>
      <c r="B493" s="218" t="s">
        <v>1468</v>
      </c>
      <c r="C493" s="123"/>
      <c r="D493" s="47">
        <v>763238052</v>
      </c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36">
        <f t="shared" si="225"/>
        <v>763238052</v>
      </c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  <c r="AA493" s="200"/>
      <c r="AB493" s="200"/>
      <c r="AC493" s="200"/>
      <c r="AD493" s="200"/>
      <c r="AE493" s="200"/>
      <c r="AF493" s="200"/>
      <c r="AG493" s="200"/>
      <c r="AH493" s="200"/>
      <c r="AI493" s="200"/>
      <c r="AJ493" s="200"/>
      <c r="AK493" s="200"/>
      <c r="AL493" s="200"/>
      <c r="AM493" s="200"/>
      <c r="AN493" s="200"/>
      <c r="AO493" s="200"/>
      <c r="AP493" s="200"/>
      <c r="AQ493" s="200"/>
      <c r="AR493" s="200"/>
      <c r="AS493" s="200"/>
      <c r="AT493" s="200"/>
      <c r="AU493" s="200"/>
      <c r="AV493" s="200"/>
      <c r="AW493" s="200"/>
      <c r="AX493" s="200"/>
      <c r="AY493" s="200"/>
      <c r="AZ493" s="200"/>
      <c r="BA493" s="200"/>
      <c r="BB493" s="200"/>
      <c r="BC493" s="200"/>
      <c r="BD493" s="200"/>
      <c r="BE493" s="200"/>
      <c r="BF493" s="200"/>
      <c r="BG493" s="200"/>
      <c r="BH493" s="200"/>
      <c r="BI493" s="200"/>
      <c r="BJ493" s="200"/>
      <c r="BK493" s="200"/>
      <c r="BL493" s="200"/>
      <c r="BM493" s="200"/>
      <c r="BN493" s="200"/>
      <c r="BO493" s="200"/>
      <c r="BP493" s="200"/>
      <c r="BQ493" s="200"/>
      <c r="BR493" s="200"/>
      <c r="BS493" s="200"/>
      <c r="BT493" s="200"/>
      <c r="BU493" s="200"/>
      <c r="BV493" s="200"/>
    </row>
    <row r="494" spans="1:74" s="201" customFormat="1" ht="25.5" x14ac:dyDescent="0.2">
      <c r="A494" s="217" t="s">
        <v>1469</v>
      </c>
      <c r="B494" s="218" t="s">
        <v>1470</v>
      </c>
      <c r="C494" s="123"/>
      <c r="D494" s="47">
        <v>1986110657</v>
      </c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36">
        <f t="shared" si="225"/>
        <v>1986110657</v>
      </c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  <c r="AA494" s="200"/>
      <c r="AB494" s="200"/>
      <c r="AC494" s="200"/>
      <c r="AD494" s="200"/>
      <c r="AE494" s="200"/>
      <c r="AF494" s="200"/>
      <c r="AG494" s="200"/>
      <c r="AH494" s="200"/>
      <c r="AI494" s="200"/>
      <c r="AJ494" s="200"/>
      <c r="AK494" s="200"/>
      <c r="AL494" s="200"/>
      <c r="AM494" s="200"/>
      <c r="AN494" s="200"/>
      <c r="AO494" s="200"/>
      <c r="AP494" s="200"/>
      <c r="AQ494" s="200"/>
      <c r="AR494" s="200"/>
      <c r="AS494" s="200"/>
      <c r="AT494" s="200"/>
      <c r="AU494" s="200"/>
      <c r="AV494" s="200"/>
      <c r="AW494" s="200"/>
      <c r="AX494" s="200"/>
      <c r="AY494" s="200"/>
      <c r="AZ494" s="200"/>
      <c r="BA494" s="200"/>
      <c r="BB494" s="200"/>
      <c r="BC494" s="200"/>
      <c r="BD494" s="200"/>
      <c r="BE494" s="200"/>
      <c r="BF494" s="200"/>
      <c r="BG494" s="200"/>
      <c r="BH494" s="200"/>
      <c r="BI494" s="200"/>
      <c r="BJ494" s="200"/>
      <c r="BK494" s="200"/>
      <c r="BL494" s="200"/>
      <c r="BM494" s="200"/>
      <c r="BN494" s="200"/>
      <c r="BO494" s="200"/>
      <c r="BP494" s="200"/>
      <c r="BQ494" s="200"/>
      <c r="BR494" s="200"/>
      <c r="BS494" s="200"/>
      <c r="BT494" s="200"/>
      <c r="BU494" s="200"/>
      <c r="BV494" s="200"/>
    </row>
    <row r="495" spans="1:74" s="201" customFormat="1" ht="25.5" x14ac:dyDescent="0.2">
      <c r="A495" s="217" t="s">
        <v>1471</v>
      </c>
      <c r="B495" s="218" t="s">
        <v>1472</v>
      </c>
      <c r="C495" s="123"/>
      <c r="D495" s="47">
        <v>3000000000</v>
      </c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36">
        <f t="shared" si="225"/>
        <v>3000000000</v>
      </c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  <c r="AA495" s="200"/>
      <c r="AB495" s="200"/>
      <c r="AC495" s="200"/>
      <c r="AD495" s="200"/>
      <c r="AE495" s="200"/>
      <c r="AF495" s="200"/>
      <c r="AG495" s="200"/>
      <c r="AH495" s="200"/>
      <c r="AI495" s="200"/>
      <c r="AJ495" s="200"/>
      <c r="AK495" s="200"/>
      <c r="AL495" s="200"/>
      <c r="AM495" s="200"/>
      <c r="AN495" s="200"/>
      <c r="AO495" s="200"/>
      <c r="AP495" s="200"/>
      <c r="AQ495" s="200"/>
      <c r="AR495" s="200"/>
      <c r="AS495" s="200"/>
      <c r="AT495" s="200"/>
      <c r="AU495" s="200"/>
      <c r="AV495" s="200"/>
      <c r="AW495" s="200"/>
      <c r="AX495" s="200"/>
      <c r="AY495" s="200"/>
      <c r="AZ495" s="200"/>
      <c r="BA495" s="200"/>
      <c r="BB495" s="200"/>
      <c r="BC495" s="200"/>
      <c r="BD495" s="200"/>
      <c r="BE495" s="200"/>
      <c r="BF495" s="200"/>
      <c r="BG495" s="200"/>
      <c r="BH495" s="200"/>
      <c r="BI495" s="200"/>
      <c r="BJ495" s="200"/>
      <c r="BK495" s="200"/>
      <c r="BL495" s="200"/>
      <c r="BM495" s="200"/>
      <c r="BN495" s="200"/>
      <c r="BO495" s="200"/>
      <c r="BP495" s="200"/>
      <c r="BQ495" s="200"/>
      <c r="BR495" s="200"/>
      <c r="BS495" s="200"/>
      <c r="BT495" s="200"/>
      <c r="BU495" s="200"/>
      <c r="BV495" s="200"/>
    </row>
    <row r="496" spans="1:74" s="201" customFormat="1" ht="25.5" x14ac:dyDescent="0.2">
      <c r="A496" s="217" t="s">
        <v>1473</v>
      </c>
      <c r="B496" s="218" t="s">
        <v>1474</v>
      </c>
      <c r="C496" s="123"/>
      <c r="D496" s="47">
        <v>340000000</v>
      </c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36">
        <f t="shared" si="225"/>
        <v>340000000</v>
      </c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  <c r="AA496" s="200"/>
      <c r="AB496" s="200"/>
      <c r="AC496" s="200"/>
      <c r="AD496" s="200"/>
      <c r="AE496" s="200"/>
      <c r="AF496" s="200"/>
      <c r="AG496" s="200"/>
      <c r="AH496" s="200"/>
      <c r="AI496" s="200"/>
      <c r="AJ496" s="200"/>
      <c r="AK496" s="200"/>
      <c r="AL496" s="200"/>
      <c r="AM496" s="200"/>
      <c r="AN496" s="200"/>
      <c r="AO496" s="200"/>
      <c r="AP496" s="200"/>
      <c r="AQ496" s="200"/>
      <c r="AR496" s="200"/>
      <c r="AS496" s="200"/>
      <c r="AT496" s="200"/>
      <c r="AU496" s="200"/>
      <c r="AV496" s="200"/>
      <c r="AW496" s="200"/>
      <c r="AX496" s="200"/>
      <c r="AY496" s="200"/>
      <c r="AZ496" s="200"/>
      <c r="BA496" s="200"/>
      <c r="BB496" s="200"/>
      <c r="BC496" s="200"/>
      <c r="BD496" s="200"/>
      <c r="BE496" s="200"/>
      <c r="BF496" s="200"/>
      <c r="BG496" s="200"/>
      <c r="BH496" s="200"/>
      <c r="BI496" s="200"/>
      <c r="BJ496" s="200"/>
      <c r="BK496" s="200"/>
      <c r="BL496" s="200"/>
      <c r="BM496" s="200"/>
      <c r="BN496" s="200"/>
      <c r="BO496" s="200"/>
      <c r="BP496" s="200"/>
      <c r="BQ496" s="200"/>
      <c r="BR496" s="200"/>
      <c r="BS496" s="200"/>
      <c r="BT496" s="200"/>
      <c r="BU496" s="200"/>
      <c r="BV496" s="200"/>
    </row>
    <row r="497" spans="1:74" s="201" customFormat="1" ht="25.5" x14ac:dyDescent="0.2">
      <c r="A497" s="217" t="s">
        <v>1475</v>
      </c>
      <c r="B497" s="218" t="s">
        <v>1476</v>
      </c>
      <c r="C497" s="123"/>
      <c r="D497" s="47">
        <v>34486125.539999999</v>
      </c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36">
        <f t="shared" si="225"/>
        <v>34486125.539999999</v>
      </c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  <c r="AA497" s="200"/>
      <c r="AB497" s="200"/>
      <c r="AC497" s="200"/>
      <c r="AD497" s="200"/>
      <c r="AE497" s="200"/>
      <c r="AF497" s="200"/>
      <c r="AG497" s="200"/>
      <c r="AH497" s="200"/>
      <c r="AI497" s="200"/>
      <c r="AJ497" s="200"/>
      <c r="AK497" s="200"/>
      <c r="AL497" s="200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200"/>
      <c r="AZ497" s="200"/>
      <c r="BA497" s="200"/>
      <c r="BB497" s="200"/>
      <c r="BC497" s="200"/>
      <c r="BD497" s="200"/>
      <c r="BE497" s="200"/>
      <c r="BF497" s="200"/>
      <c r="BG497" s="200"/>
      <c r="BH497" s="200"/>
      <c r="BI497" s="200"/>
      <c r="BJ497" s="200"/>
      <c r="BK497" s="200"/>
      <c r="BL497" s="200"/>
      <c r="BM497" s="200"/>
      <c r="BN497" s="200"/>
      <c r="BO497" s="200"/>
      <c r="BP497" s="200"/>
      <c r="BQ497" s="200"/>
      <c r="BR497" s="200"/>
      <c r="BS497" s="200"/>
      <c r="BT497" s="200"/>
      <c r="BU497" s="200"/>
      <c r="BV497" s="200"/>
    </row>
    <row r="498" spans="1:74" s="201" customFormat="1" ht="25.5" x14ac:dyDescent="0.2">
      <c r="A498" s="217" t="s">
        <v>1477</v>
      </c>
      <c r="B498" s="218" t="s">
        <v>1478</v>
      </c>
      <c r="C498" s="123"/>
      <c r="D498" s="47">
        <v>94840502.569999993</v>
      </c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36">
        <f t="shared" si="225"/>
        <v>94840502.569999993</v>
      </c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  <c r="AA498" s="200"/>
      <c r="AB498" s="200"/>
      <c r="AC498" s="200"/>
      <c r="AD498" s="200"/>
      <c r="AE498" s="200"/>
      <c r="AF498" s="200"/>
      <c r="AG498" s="200"/>
      <c r="AH498" s="200"/>
      <c r="AI498" s="200"/>
      <c r="AJ498" s="200"/>
      <c r="AK498" s="200"/>
      <c r="AL498" s="200"/>
      <c r="AM498" s="200"/>
      <c r="AN498" s="200"/>
      <c r="AO498" s="200"/>
      <c r="AP498" s="200"/>
      <c r="AQ498" s="200"/>
      <c r="AR498" s="200"/>
      <c r="AS498" s="200"/>
      <c r="AT498" s="200"/>
      <c r="AU498" s="200"/>
      <c r="AV498" s="200"/>
      <c r="AW498" s="200"/>
      <c r="AX498" s="200"/>
      <c r="AY498" s="200"/>
      <c r="AZ498" s="200"/>
      <c r="BA498" s="200"/>
      <c r="BB498" s="200"/>
      <c r="BC498" s="200"/>
      <c r="BD498" s="200"/>
      <c r="BE498" s="200"/>
      <c r="BF498" s="200"/>
      <c r="BG498" s="200"/>
      <c r="BH498" s="200"/>
      <c r="BI498" s="200"/>
      <c r="BJ498" s="200"/>
      <c r="BK498" s="200"/>
      <c r="BL498" s="200"/>
      <c r="BM498" s="200"/>
      <c r="BN498" s="200"/>
      <c r="BO498" s="200"/>
      <c r="BP498" s="200"/>
      <c r="BQ498" s="200"/>
      <c r="BR498" s="200"/>
      <c r="BS498" s="200"/>
      <c r="BT498" s="200"/>
      <c r="BU498" s="200"/>
      <c r="BV498" s="200"/>
    </row>
    <row r="499" spans="1:74" s="201" customFormat="1" ht="25.5" x14ac:dyDescent="0.2">
      <c r="A499" s="217" t="s">
        <v>1479</v>
      </c>
      <c r="B499" s="218" t="s">
        <v>1480</v>
      </c>
      <c r="C499" s="123"/>
      <c r="D499" s="47">
        <v>34486125.539999999</v>
      </c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36">
        <f t="shared" si="225"/>
        <v>34486125.539999999</v>
      </c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  <c r="AA499" s="200"/>
      <c r="AB499" s="200"/>
      <c r="AC499" s="200"/>
      <c r="AD499" s="200"/>
      <c r="AE499" s="200"/>
      <c r="AF499" s="200"/>
      <c r="AG499" s="200"/>
      <c r="AH499" s="200"/>
      <c r="AI499" s="200"/>
      <c r="AJ499" s="200"/>
      <c r="AK499" s="200"/>
      <c r="AL499" s="200"/>
      <c r="AM499" s="200"/>
      <c r="AN499" s="200"/>
      <c r="AO499" s="200"/>
      <c r="AP499" s="200"/>
      <c r="AQ499" s="200"/>
      <c r="AR499" s="200"/>
      <c r="AS499" s="200"/>
      <c r="AT499" s="200"/>
      <c r="AU499" s="200"/>
      <c r="AV499" s="200"/>
      <c r="AW499" s="200"/>
      <c r="AX499" s="200"/>
      <c r="AY499" s="200"/>
      <c r="AZ499" s="200"/>
      <c r="BA499" s="200"/>
      <c r="BB499" s="200"/>
      <c r="BC499" s="200"/>
      <c r="BD499" s="200"/>
      <c r="BE499" s="200"/>
      <c r="BF499" s="200"/>
      <c r="BG499" s="200"/>
      <c r="BH499" s="200"/>
      <c r="BI499" s="200"/>
      <c r="BJ499" s="200"/>
      <c r="BK499" s="200"/>
      <c r="BL499" s="200"/>
      <c r="BM499" s="200"/>
      <c r="BN499" s="200"/>
      <c r="BO499" s="200"/>
      <c r="BP499" s="200"/>
      <c r="BQ499" s="200"/>
      <c r="BR499" s="200"/>
      <c r="BS499" s="200"/>
      <c r="BT499" s="200"/>
      <c r="BU499" s="200"/>
      <c r="BV499" s="200"/>
    </row>
    <row r="500" spans="1:74" s="201" customFormat="1" ht="25.5" x14ac:dyDescent="0.2">
      <c r="A500" s="217" t="s">
        <v>1481</v>
      </c>
      <c r="B500" s="218" t="s">
        <v>1482</v>
      </c>
      <c r="C500" s="123"/>
      <c r="D500" s="47">
        <v>24140287.890000001</v>
      </c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36">
        <f t="shared" si="225"/>
        <v>24140287.890000001</v>
      </c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  <c r="AA500" s="200"/>
      <c r="AB500" s="200"/>
      <c r="AC500" s="200"/>
      <c r="AD500" s="200"/>
      <c r="AE500" s="200"/>
      <c r="AF500" s="200"/>
      <c r="AG500" s="200"/>
      <c r="AH500" s="200"/>
      <c r="AI500" s="200"/>
      <c r="AJ500" s="200"/>
      <c r="AK500" s="200"/>
      <c r="AL500" s="200"/>
      <c r="AM500" s="200"/>
      <c r="AN500" s="200"/>
      <c r="AO500" s="200"/>
      <c r="AP500" s="200"/>
      <c r="AQ500" s="200"/>
      <c r="AR500" s="200"/>
      <c r="AS500" s="200"/>
      <c r="AT500" s="200"/>
      <c r="AU500" s="200"/>
      <c r="AV500" s="200"/>
      <c r="AW500" s="200"/>
      <c r="AX500" s="200"/>
      <c r="AY500" s="200"/>
      <c r="AZ500" s="200"/>
      <c r="BA500" s="200"/>
      <c r="BB500" s="200"/>
      <c r="BC500" s="200"/>
      <c r="BD500" s="200"/>
      <c r="BE500" s="200"/>
      <c r="BF500" s="200"/>
      <c r="BG500" s="200"/>
      <c r="BH500" s="200"/>
      <c r="BI500" s="200"/>
      <c r="BJ500" s="200"/>
      <c r="BK500" s="200"/>
      <c r="BL500" s="200"/>
      <c r="BM500" s="200"/>
      <c r="BN500" s="200"/>
      <c r="BO500" s="200"/>
      <c r="BP500" s="200"/>
      <c r="BQ500" s="200"/>
      <c r="BR500" s="200"/>
      <c r="BS500" s="200"/>
      <c r="BT500" s="200"/>
      <c r="BU500" s="200"/>
      <c r="BV500" s="200"/>
    </row>
    <row r="501" spans="1:74" s="201" customFormat="1" ht="25.5" x14ac:dyDescent="0.2">
      <c r="A501" s="217" t="s">
        <v>1483</v>
      </c>
      <c r="B501" s="218" t="s">
        <v>1484</v>
      </c>
      <c r="C501" s="123"/>
      <c r="D501" s="47">
        <v>24140287.890000001</v>
      </c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36">
        <f t="shared" si="225"/>
        <v>24140287.890000001</v>
      </c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  <c r="AA501" s="200"/>
      <c r="AB501" s="200"/>
      <c r="AC501" s="200"/>
      <c r="AD501" s="200"/>
      <c r="AE501" s="200"/>
      <c r="AF501" s="200"/>
      <c r="AG501" s="200"/>
      <c r="AH501" s="200"/>
      <c r="AI501" s="200"/>
      <c r="AJ501" s="200"/>
      <c r="AK501" s="200"/>
      <c r="AL501" s="200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200"/>
      <c r="BB501" s="200"/>
      <c r="BC501" s="200"/>
      <c r="BD501" s="200"/>
      <c r="BE501" s="200"/>
      <c r="BF501" s="200"/>
      <c r="BG501" s="200"/>
      <c r="BH501" s="200"/>
      <c r="BI501" s="200"/>
      <c r="BJ501" s="200"/>
      <c r="BK501" s="200"/>
      <c r="BL501" s="200"/>
      <c r="BM501" s="200"/>
      <c r="BN501" s="200"/>
      <c r="BO501" s="200"/>
      <c r="BP501" s="200"/>
      <c r="BQ501" s="200"/>
      <c r="BR501" s="200"/>
      <c r="BS501" s="200"/>
      <c r="BT501" s="200"/>
      <c r="BU501" s="200"/>
      <c r="BV501" s="200"/>
    </row>
    <row r="502" spans="1:74" s="201" customFormat="1" ht="38.25" x14ac:dyDescent="0.2">
      <c r="A502" s="217" t="s">
        <v>1485</v>
      </c>
      <c r="B502" s="218" t="s">
        <v>1486</v>
      </c>
      <c r="C502" s="123"/>
      <c r="D502" s="47">
        <v>3105000000</v>
      </c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36">
        <f t="shared" si="225"/>
        <v>3105000000</v>
      </c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  <c r="AA502" s="200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200"/>
      <c r="BD502" s="200"/>
      <c r="BE502" s="200"/>
      <c r="BF502" s="200"/>
      <c r="BG502" s="200"/>
      <c r="BH502" s="200"/>
      <c r="BI502" s="200"/>
      <c r="BJ502" s="200"/>
      <c r="BK502" s="200"/>
      <c r="BL502" s="200"/>
      <c r="BM502" s="200"/>
      <c r="BN502" s="200"/>
      <c r="BO502" s="200"/>
      <c r="BP502" s="200"/>
      <c r="BQ502" s="200"/>
      <c r="BR502" s="200"/>
      <c r="BS502" s="200"/>
      <c r="BT502" s="200"/>
      <c r="BU502" s="200"/>
      <c r="BV502" s="200"/>
    </row>
    <row r="503" spans="1:74" s="201" customFormat="1" ht="38.25" x14ac:dyDescent="0.2">
      <c r="A503" s="217" t="s">
        <v>1487</v>
      </c>
      <c r="B503" s="218" t="s">
        <v>1488</v>
      </c>
      <c r="C503" s="123"/>
      <c r="D503" s="47">
        <v>999896762</v>
      </c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36">
        <f t="shared" si="225"/>
        <v>999896762</v>
      </c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  <c r="AA503" s="200"/>
      <c r="AB503" s="200"/>
      <c r="AC503" s="200"/>
      <c r="AD503" s="200"/>
      <c r="AE503" s="200"/>
      <c r="AF503" s="200"/>
      <c r="AG503" s="200"/>
      <c r="AH503" s="200"/>
      <c r="AI503" s="200"/>
      <c r="AJ503" s="200"/>
      <c r="AK503" s="200"/>
      <c r="AL503" s="200"/>
      <c r="AM503" s="200"/>
      <c r="AN503" s="200"/>
      <c r="AO503" s="200"/>
      <c r="AP503" s="200"/>
      <c r="AQ503" s="200"/>
      <c r="AR503" s="200"/>
      <c r="AS503" s="200"/>
      <c r="AT503" s="200"/>
      <c r="AU503" s="200"/>
      <c r="AV503" s="200"/>
      <c r="AW503" s="200"/>
      <c r="AX503" s="200"/>
      <c r="AY503" s="200"/>
      <c r="AZ503" s="200"/>
      <c r="BA503" s="200"/>
      <c r="BB503" s="200"/>
      <c r="BC503" s="200"/>
      <c r="BD503" s="200"/>
      <c r="BE503" s="200"/>
      <c r="BF503" s="200"/>
      <c r="BG503" s="200"/>
      <c r="BH503" s="200"/>
      <c r="BI503" s="200"/>
      <c r="BJ503" s="200"/>
      <c r="BK503" s="200"/>
      <c r="BL503" s="200"/>
      <c r="BM503" s="200"/>
      <c r="BN503" s="200"/>
      <c r="BO503" s="200"/>
      <c r="BP503" s="200"/>
      <c r="BQ503" s="200"/>
      <c r="BR503" s="200"/>
      <c r="BS503" s="200"/>
      <c r="BT503" s="200"/>
      <c r="BU503" s="200"/>
      <c r="BV503" s="200"/>
    </row>
    <row r="504" spans="1:74" s="201" customFormat="1" ht="38.25" x14ac:dyDescent="0.2">
      <c r="A504" s="217" t="s">
        <v>1489</v>
      </c>
      <c r="B504" s="218" t="s">
        <v>1490</v>
      </c>
      <c r="C504" s="123"/>
      <c r="D504" s="47">
        <v>2054694900</v>
      </c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36">
        <f t="shared" si="225"/>
        <v>2054694900</v>
      </c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  <c r="AA504" s="200"/>
      <c r="AB504" s="200"/>
      <c r="AC504" s="200"/>
      <c r="AD504" s="200"/>
      <c r="AE504" s="200"/>
      <c r="AF504" s="200"/>
      <c r="AG504" s="200"/>
      <c r="AH504" s="200"/>
      <c r="AI504" s="200"/>
      <c r="AJ504" s="200"/>
      <c r="AK504" s="200"/>
      <c r="AL504" s="200"/>
      <c r="AM504" s="200"/>
      <c r="AN504" s="200"/>
      <c r="AO504" s="200"/>
      <c r="AP504" s="200"/>
      <c r="AQ504" s="200"/>
      <c r="AR504" s="200"/>
      <c r="AS504" s="200"/>
      <c r="AT504" s="200"/>
      <c r="AU504" s="200"/>
      <c r="AV504" s="200"/>
      <c r="AW504" s="200"/>
      <c r="AX504" s="200"/>
      <c r="AY504" s="200"/>
      <c r="AZ504" s="200"/>
      <c r="BA504" s="200"/>
      <c r="BB504" s="200"/>
      <c r="BC504" s="200"/>
      <c r="BD504" s="200"/>
      <c r="BE504" s="200"/>
      <c r="BF504" s="200"/>
      <c r="BG504" s="200"/>
      <c r="BH504" s="200"/>
      <c r="BI504" s="200"/>
      <c r="BJ504" s="200"/>
      <c r="BK504" s="200"/>
      <c r="BL504" s="200"/>
      <c r="BM504" s="200"/>
      <c r="BN504" s="200"/>
      <c r="BO504" s="200"/>
      <c r="BP504" s="200"/>
      <c r="BQ504" s="200"/>
      <c r="BR504" s="200"/>
      <c r="BS504" s="200"/>
      <c r="BT504" s="200"/>
      <c r="BU504" s="200"/>
      <c r="BV504" s="200"/>
    </row>
    <row r="505" spans="1:74" s="201" customFormat="1" ht="38.25" x14ac:dyDescent="0.2">
      <c r="A505" s="217" t="s">
        <v>1491</v>
      </c>
      <c r="B505" s="218" t="s">
        <v>1492</v>
      </c>
      <c r="C505" s="123"/>
      <c r="D505" s="47">
        <v>182843711</v>
      </c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36">
        <f t="shared" si="225"/>
        <v>182843711</v>
      </c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  <c r="AA505" s="200"/>
      <c r="AB505" s="200"/>
      <c r="AC505" s="200"/>
      <c r="AD505" s="200"/>
      <c r="AE505" s="200"/>
      <c r="AF505" s="200"/>
      <c r="AG505" s="200"/>
      <c r="AH505" s="200"/>
      <c r="AI505" s="200"/>
      <c r="AJ505" s="200"/>
      <c r="AK505" s="200"/>
      <c r="AL505" s="200"/>
      <c r="AM505" s="200"/>
      <c r="AN505" s="200"/>
      <c r="AO505" s="200"/>
      <c r="AP505" s="200"/>
      <c r="AQ505" s="200"/>
      <c r="AR505" s="200"/>
      <c r="AS505" s="200"/>
      <c r="AT505" s="200"/>
      <c r="AU505" s="200"/>
      <c r="AV505" s="200"/>
      <c r="AW505" s="200"/>
      <c r="AX505" s="200"/>
      <c r="AY505" s="200"/>
      <c r="AZ505" s="200"/>
      <c r="BA505" s="200"/>
      <c r="BB505" s="200"/>
      <c r="BC505" s="200"/>
      <c r="BD505" s="200"/>
      <c r="BE505" s="200"/>
      <c r="BF505" s="200"/>
      <c r="BG505" s="200"/>
      <c r="BH505" s="200"/>
      <c r="BI505" s="200"/>
      <c r="BJ505" s="200"/>
      <c r="BK505" s="200"/>
      <c r="BL505" s="200"/>
      <c r="BM505" s="200"/>
      <c r="BN505" s="200"/>
      <c r="BO505" s="200"/>
      <c r="BP505" s="200"/>
      <c r="BQ505" s="200"/>
      <c r="BR505" s="200"/>
      <c r="BS505" s="200"/>
      <c r="BT505" s="200"/>
      <c r="BU505" s="200"/>
      <c r="BV505" s="200"/>
    </row>
    <row r="506" spans="1:74" s="201" customFormat="1" ht="38.25" x14ac:dyDescent="0.2">
      <c r="A506" s="217" t="s">
        <v>1493</v>
      </c>
      <c r="B506" s="218" t="s">
        <v>1494</v>
      </c>
      <c r="C506" s="123"/>
      <c r="D506" s="47">
        <v>182843711</v>
      </c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36">
        <f t="shared" si="225"/>
        <v>182843711</v>
      </c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  <c r="AA506" s="200"/>
      <c r="AB506" s="200"/>
      <c r="AC506" s="200"/>
      <c r="AD506" s="200"/>
      <c r="AE506" s="200"/>
      <c r="AF506" s="200"/>
      <c r="AG506" s="200"/>
      <c r="AH506" s="200"/>
      <c r="AI506" s="200"/>
      <c r="AJ506" s="200"/>
      <c r="AK506" s="200"/>
      <c r="AL506" s="200"/>
      <c r="AM506" s="200"/>
      <c r="AN506" s="200"/>
      <c r="AO506" s="200"/>
      <c r="AP506" s="200"/>
      <c r="AQ506" s="200"/>
      <c r="AR506" s="200"/>
      <c r="AS506" s="200"/>
      <c r="AT506" s="200"/>
      <c r="AU506" s="200"/>
      <c r="AV506" s="200"/>
      <c r="AW506" s="200"/>
      <c r="AX506" s="200"/>
      <c r="AY506" s="200"/>
      <c r="AZ506" s="200"/>
      <c r="BA506" s="200"/>
      <c r="BB506" s="200"/>
      <c r="BC506" s="200"/>
      <c r="BD506" s="200"/>
      <c r="BE506" s="200"/>
      <c r="BF506" s="200"/>
      <c r="BG506" s="200"/>
      <c r="BH506" s="200"/>
      <c r="BI506" s="200"/>
      <c r="BJ506" s="200"/>
      <c r="BK506" s="200"/>
      <c r="BL506" s="200"/>
      <c r="BM506" s="200"/>
      <c r="BN506" s="200"/>
      <c r="BO506" s="200"/>
      <c r="BP506" s="200"/>
      <c r="BQ506" s="200"/>
      <c r="BR506" s="200"/>
      <c r="BS506" s="200"/>
      <c r="BT506" s="200"/>
      <c r="BU506" s="200"/>
      <c r="BV506" s="200"/>
    </row>
    <row r="507" spans="1:74" s="201" customFormat="1" ht="38.25" x14ac:dyDescent="0.2">
      <c r="A507" s="217" t="s">
        <v>1495</v>
      </c>
      <c r="B507" s="218" t="s">
        <v>1496</v>
      </c>
      <c r="C507" s="123"/>
      <c r="D507" s="47">
        <v>182843711</v>
      </c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36">
        <f t="shared" si="225"/>
        <v>182843711</v>
      </c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  <c r="AA507" s="200"/>
      <c r="AB507" s="200"/>
      <c r="AC507" s="200"/>
      <c r="AD507" s="200"/>
      <c r="AE507" s="200"/>
      <c r="AF507" s="200"/>
      <c r="AG507" s="200"/>
      <c r="AH507" s="200"/>
      <c r="AI507" s="200"/>
      <c r="AJ507" s="200"/>
      <c r="AK507" s="200"/>
      <c r="AL507" s="200"/>
      <c r="AM507" s="200"/>
      <c r="AN507" s="200"/>
      <c r="AO507" s="200"/>
      <c r="AP507" s="200"/>
      <c r="AQ507" s="200"/>
      <c r="AR507" s="200"/>
      <c r="AS507" s="200"/>
      <c r="AT507" s="200"/>
      <c r="AU507" s="200"/>
      <c r="AV507" s="200"/>
      <c r="AW507" s="200"/>
      <c r="AX507" s="200"/>
      <c r="AY507" s="200"/>
      <c r="AZ507" s="200"/>
      <c r="BA507" s="200"/>
      <c r="BB507" s="200"/>
      <c r="BC507" s="200"/>
      <c r="BD507" s="200"/>
      <c r="BE507" s="200"/>
      <c r="BF507" s="200"/>
      <c r="BG507" s="200"/>
      <c r="BH507" s="200"/>
      <c r="BI507" s="200"/>
      <c r="BJ507" s="200"/>
      <c r="BK507" s="200"/>
      <c r="BL507" s="200"/>
      <c r="BM507" s="200"/>
      <c r="BN507" s="200"/>
      <c r="BO507" s="200"/>
      <c r="BP507" s="200"/>
      <c r="BQ507" s="200"/>
      <c r="BR507" s="200"/>
      <c r="BS507" s="200"/>
      <c r="BT507" s="200"/>
      <c r="BU507" s="200"/>
      <c r="BV507" s="200"/>
    </row>
    <row r="508" spans="1:74" s="201" customFormat="1" ht="38.25" x14ac:dyDescent="0.2">
      <c r="A508" s="217" t="s">
        <v>1497</v>
      </c>
      <c r="B508" s="218" t="s">
        <v>1498</v>
      </c>
      <c r="C508" s="123"/>
      <c r="D508" s="47">
        <v>182843711</v>
      </c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36">
        <f t="shared" si="225"/>
        <v>182843711</v>
      </c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  <c r="AA508" s="200"/>
      <c r="AB508" s="200"/>
      <c r="AC508" s="200"/>
      <c r="AD508" s="200"/>
      <c r="AE508" s="200"/>
      <c r="AF508" s="200"/>
      <c r="AG508" s="200"/>
      <c r="AH508" s="200"/>
      <c r="AI508" s="200"/>
      <c r="AJ508" s="200"/>
      <c r="AK508" s="200"/>
      <c r="AL508" s="200"/>
      <c r="AM508" s="200"/>
      <c r="AN508" s="200"/>
      <c r="AO508" s="200"/>
      <c r="AP508" s="200"/>
      <c r="AQ508" s="200"/>
      <c r="AR508" s="200"/>
      <c r="AS508" s="200"/>
      <c r="AT508" s="200"/>
      <c r="AU508" s="200"/>
      <c r="AV508" s="200"/>
      <c r="AW508" s="200"/>
      <c r="AX508" s="200"/>
      <c r="AY508" s="200"/>
      <c r="AZ508" s="200"/>
      <c r="BA508" s="200"/>
      <c r="BB508" s="200"/>
      <c r="BC508" s="200"/>
      <c r="BD508" s="200"/>
      <c r="BE508" s="200"/>
      <c r="BF508" s="200"/>
      <c r="BG508" s="200"/>
      <c r="BH508" s="200"/>
      <c r="BI508" s="200"/>
      <c r="BJ508" s="200"/>
      <c r="BK508" s="200"/>
      <c r="BL508" s="200"/>
      <c r="BM508" s="200"/>
      <c r="BN508" s="200"/>
      <c r="BO508" s="200"/>
      <c r="BP508" s="200"/>
      <c r="BQ508" s="200"/>
      <c r="BR508" s="200"/>
      <c r="BS508" s="200"/>
      <c r="BT508" s="200"/>
      <c r="BU508" s="200"/>
      <c r="BV508" s="200"/>
    </row>
    <row r="509" spans="1:74" s="201" customFormat="1" ht="38.25" x14ac:dyDescent="0.2">
      <c r="A509" s="217" t="s">
        <v>1499</v>
      </c>
      <c r="B509" s="218" t="s">
        <v>1500</v>
      </c>
      <c r="C509" s="123"/>
      <c r="D509" s="47">
        <v>182843711</v>
      </c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36">
        <f t="shared" si="225"/>
        <v>182843711</v>
      </c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  <c r="AA509" s="200"/>
      <c r="AB509" s="200"/>
      <c r="AC509" s="200"/>
      <c r="AD509" s="200"/>
      <c r="AE509" s="200"/>
      <c r="AF509" s="200"/>
      <c r="AG509" s="200"/>
      <c r="AH509" s="200"/>
      <c r="AI509" s="200"/>
      <c r="AJ509" s="200"/>
      <c r="AK509" s="200"/>
      <c r="AL509" s="200"/>
      <c r="AM509" s="200"/>
      <c r="AN509" s="200"/>
      <c r="AO509" s="200"/>
      <c r="AP509" s="200"/>
      <c r="AQ509" s="200"/>
      <c r="AR509" s="200"/>
      <c r="AS509" s="200"/>
      <c r="AT509" s="200"/>
      <c r="AU509" s="200"/>
      <c r="AV509" s="200"/>
      <c r="AW509" s="200"/>
      <c r="AX509" s="200"/>
      <c r="AY509" s="200"/>
      <c r="AZ509" s="200"/>
      <c r="BA509" s="200"/>
      <c r="BB509" s="200"/>
      <c r="BC509" s="200"/>
      <c r="BD509" s="200"/>
      <c r="BE509" s="200"/>
      <c r="BF509" s="200"/>
      <c r="BG509" s="200"/>
      <c r="BH509" s="200"/>
      <c r="BI509" s="200"/>
      <c r="BJ509" s="200"/>
      <c r="BK509" s="200"/>
      <c r="BL509" s="200"/>
      <c r="BM509" s="200"/>
      <c r="BN509" s="200"/>
      <c r="BO509" s="200"/>
      <c r="BP509" s="200"/>
      <c r="BQ509" s="200"/>
      <c r="BR509" s="200"/>
      <c r="BS509" s="200"/>
      <c r="BT509" s="200"/>
      <c r="BU509" s="200"/>
      <c r="BV509" s="200"/>
    </row>
    <row r="510" spans="1:74" s="201" customFormat="1" ht="25.5" x14ac:dyDescent="0.2">
      <c r="A510" s="217" t="s">
        <v>1501</v>
      </c>
      <c r="B510" s="218" t="s">
        <v>1502</v>
      </c>
      <c r="C510" s="123"/>
      <c r="D510" s="47">
        <v>38617028</v>
      </c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36">
        <f t="shared" si="225"/>
        <v>38617028</v>
      </c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  <c r="AA510" s="200"/>
      <c r="AB510" s="200"/>
      <c r="AC510" s="200"/>
      <c r="AD510" s="200"/>
      <c r="AE510" s="200"/>
      <c r="AF510" s="200"/>
      <c r="AG510" s="200"/>
      <c r="AH510" s="200"/>
      <c r="AI510" s="200"/>
      <c r="AJ510" s="200"/>
      <c r="AK510" s="200"/>
      <c r="AL510" s="200"/>
      <c r="AM510" s="200"/>
      <c r="AN510" s="200"/>
      <c r="AO510" s="200"/>
      <c r="AP510" s="200"/>
      <c r="AQ510" s="200"/>
      <c r="AR510" s="200"/>
      <c r="AS510" s="200"/>
      <c r="AT510" s="200"/>
      <c r="AU510" s="200"/>
      <c r="AV510" s="200"/>
      <c r="AW510" s="200"/>
      <c r="AX510" s="200"/>
      <c r="AY510" s="200"/>
      <c r="AZ510" s="200"/>
      <c r="BA510" s="200"/>
      <c r="BB510" s="200"/>
      <c r="BC510" s="200"/>
      <c r="BD510" s="200"/>
      <c r="BE510" s="200"/>
      <c r="BF510" s="200"/>
      <c r="BG510" s="200"/>
      <c r="BH510" s="200"/>
      <c r="BI510" s="200"/>
      <c r="BJ510" s="200"/>
      <c r="BK510" s="200"/>
      <c r="BL510" s="200"/>
      <c r="BM510" s="200"/>
      <c r="BN510" s="200"/>
      <c r="BO510" s="200"/>
      <c r="BP510" s="200"/>
      <c r="BQ510" s="200"/>
      <c r="BR510" s="200"/>
      <c r="BS510" s="200"/>
      <c r="BT510" s="200"/>
      <c r="BU510" s="200"/>
      <c r="BV510" s="200"/>
    </row>
    <row r="511" spans="1:74" s="201" customFormat="1" ht="25.5" x14ac:dyDescent="0.2">
      <c r="A511" s="217" t="s">
        <v>1503</v>
      </c>
      <c r="B511" s="218" t="s">
        <v>1504</v>
      </c>
      <c r="C511" s="123"/>
      <c r="D511" s="47">
        <v>2280075476</v>
      </c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36">
        <f t="shared" si="225"/>
        <v>2280075476</v>
      </c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  <c r="AA511" s="200"/>
      <c r="AB511" s="200"/>
      <c r="AC511" s="200"/>
      <c r="AD511" s="200"/>
      <c r="AE511" s="200"/>
      <c r="AF511" s="200"/>
      <c r="AG511" s="200"/>
      <c r="AH511" s="200"/>
      <c r="AI511" s="200"/>
      <c r="AJ511" s="200"/>
      <c r="AK511" s="200"/>
      <c r="AL511" s="200"/>
      <c r="AM511" s="200"/>
      <c r="AN511" s="200"/>
      <c r="AO511" s="200"/>
      <c r="AP511" s="200"/>
      <c r="AQ511" s="200"/>
      <c r="AR511" s="200"/>
      <c r="AS511" s="200"/>
      <c r="AT511" s="200"/>
      <c r="AU511" s="200"/>
      <c r="AV511" s="200"/>
      <c r="AW511" s="200"/>
      <c r="AX511" s="200"/>
      <c r="AY511" s="200"/>
      <c r="AZ511" s="200"/>
      <c r="BA511" s="200"/>
      <c r="BB511" s="200"/>
      <c r="BC511" s="200"/>
      <c r="BD511" s="200"/>
      <c r="BE511" s="200"/>
      <c r="BF511" s="200"/>
      <c r="BG511" s="200"/>
      <c r="BH511" s="200"/>
      <c r="BI511" s="200"/>
      <c r="BJ511" s="200"/>
      <c r="BK511" s="200"/>
      <c r="BL511" s="200"/>
      <c r="BM511" s="200"/>
      <c r="BN511" s="200"/>
      <c r="BO511" s="200"/>
      <c r="BP511" s="200"/>
      <c r="BQ511" s="200"/>
      <c r="BR511" s="200"/>
      <c r="BS511" s="200"/>
      <c r="BT511" s="200"/>
      <c r="BU511" s="200"/>
      <c r="BV511" s="200"/>
    </row>
    <row r="512" spans="1:74" s="201" customFormat="1" ht="38.25" x14ac:dyDescent="0.2">
      <c r="A512" s="217" t="s">
        <v>1505</v>
      </c>
      <c r="B512" s="218" t="s">
        <v>1506</v>
      </c>
      <c r="C512" s="123"/>
      <c r="D512" s="47">
        <v>10700332660.110001</v>
      </c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36">
        <f t="shared" si="225"/>
        <v>10700332660.110001</v>
      </c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  <c r="AA512" s="200"/>
      <c r="AB512" s="200"/>
      <c r="AC512" s="200"/>
      <c r="AD512" s="200"/>
      <c r="AE512" s="200"/>
      <c r="AF512" s="200"/>
      <c r="AG512" s="200"/>
      <c r="AH512" s="200"/>
      <c r="AI512" s="200"/>
      <c r="AJ512" s="200"/>
      <c r="AK512" s="200"/>
      <c r="AL512" s="200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200"/>
      <c r="AZ512" s="200"/>
      <c r="BA512" s="200"/>
      <c r="BB512" s="200"/>
      <c r="BC512" s="200"/>
      <c r="BD512" s="200"/>
      <c r="BE512" s="200"/>
      <c r="BF512" s="200"/>
      <c r="BG512" s="200"/>
      <c r="BH512" s="200"/>
      <c r="BI512" s="200"/>
      <c r="BJ512" s="200"/>
      <c r="BK512" s="200"/>
      <c r="BL512" s="200"/>
      <c r="BM512" s="200"/>
      <c r="BN512" s="200"/>
      <c r="BO512" s="200"/>
      <c r="BP512" s="200"/>
      <c r="BQ512" s="200"/>
      <c r="BR512" s="200"/>
      <c r="BS512" s="200"/>
      <c r="BT512" s="200"/>
      <c r="BU512" s="200"/>
      <c r="BV512" s="200"/>
    </row>
    <row r="513" spans="1:74" s="201" customFormat="1" ht="25.5" x14ac:dyDescent="0.2">
      <c r="A513" s="217" t="s">
        <v>1507</v>
      </c>
      <c r="B513" s="218" t="s">
        <v>1508</v>
      </c>
      <c r="C513" s="123"/>
      <c r="D513" s="47">
        <v>1408197350.99</v>
      </c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36">
        <f t="shared" si="225"/>
        <v>1408197350.99</v>
      </c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  <c r="AA513" s="200"/>
      <c r="AB513" s="200"/>
      <c r="AC513" s="200"/>
      <c r="AD513" s="200"/>
      <c r="AE513" s="200"/>
      <c r="AF513" s="200"/>
      <c r="AG513" s="200"/>
      <c r="AH513" s="200"/>
      <c r="AI513" s="200"/>
      <c r="AJ513" s="200"/>
      <c r="AK513" s="200"/>
      <c r="AL513" s="200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200"/>
      <c r="AZ513" s="200"/>
      <c r="BA513" s="200"/>
      <c r="BB513" s="200"/>
      <c r="BC513" s="200"/>
      <c r="BD513" s="200"/>
      <c r="BE513" s="200"/>
      <c r="BF513" s="200"/>
      <c r="BG513" s="200"/>
      <c r="BH513" s="200"/>
      <c r="BI513" s="200"/>
      <c r="BJ513" s="200"/>
      <c r="BK513" s="200"/>
      <c r="BL513" s="200"/>
      <c r="BM513" s="200"/>
      <c r="BN513" s="200"/>
      <c r="BO513" s="200"/>
      <c r="BP513" s="200"/>
      <c r="BQ513" s="200"/>
      <c r="BR513" s="200"/>
      <c r="BS513" s="200"/>
      <c r="BT513" s="200"/>
      <c r="BU513" s="200"/>
      <c r="BV513" s="200"/>
    </row>
    <row r="514" spans="1:74" s="201" customFormat="1" ht="25.5" x14ac:dyDescent="0.2">
      <c r="A514" s="217" t="s">
        <v>1509</v>
      </c>
      <c r="B514" s="218" t="s">
        <v>1510</v>
      </c>
      <c r="C514" s="123"/>
      <c r="D514" s="47">
        <v>80251874.219999999</v>
      </c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36">
        <f t="shared" si="225"/>
        <v>80251874.219999999</v>
      </c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  <c r="BC514" s="200"/>
      <c r="BD514" s="200"/>
      <c r="BE514" s="200"/>
      <c r="BF514" s="200"/>
      <c r="BG514" s="200"/>
      <c r="BH514" s="200"/>
      <c r="BI514" s="200"/>
      <c r="BJ514" s="200"/>
      <c r="BK514" s="200"/>
      <c r="BL514" s="200"/>
      <c r="BM514" s="200"/>
      <c r="BN514" s="200"/>
      <c r="BO514" s="200"/>
      <c r="BP514" s="200"/>
      <c r="BQ514" s="200"/>
      <c r="BR514" s="200"/>
      <c r="BS514" s="200"/>
      <c r="BT514" s="200"/>
      <c r="BU514" s="200"/>
      <c r="BV514" s="200"/>
    </row>
    <row r="515" spans="1:74" s="201" customFormat="1" ht="38.25" x14ac:dyDescent="0.2">
      <c r="A515" s="217" t="s">
        <v>1511</v>
      </c>
      <c r="B515" s="218" t="s">
        <v>1512</v>
      </c>
      <c r="C515" s="123"/>
      <c r="D515" s="47">
        <v>1556899281.6500001</v>
      </c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36">
        <f t="shared" si="225"/>
        <v>1556899281.6500001</v>
      </c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  <c r="AA515" s="200"/>
      <c r="AB515" s="200"/>
      <c r="AC515" s="200"/>
      <c r="AD515" s="200"/>
      <c r="AE515" s="200"/>
      <c r="AF515" s="200"/>
      <c r="AG515" s="200"/>
      <c r="AH515" s="200"/>
      <c r="AI515" s="200"/>
      <c r="AJ515" s="200"/>
      <c r="AK515" s="200"/>
      <c r="AL515" s="200"/>
      <c r="AM515" s="200"/>
      <c r="AN515" s="200"/>
      <c r="AO515" s="200"/>
      <c r="AP515" s="200"/>
      <c r="AQ515" s="200"/>
      <c r="AR515" s="200"/>
      <c r="AS515" s="200"/>
      <c r="AT515" s="200"/>
      <c r="AU515" s="200"/>
      <c r="AV515" s="200"/>
      <c r="AW515" s="200"/>
      <c r="AX515" s="200"/>
      <c r="AY515" s="200"/>
      <c r="AZ515" s="200"/>
      <c r="BA515" s="200"/>
      <c r="BB515" s="200"/>
      <c r="BC515" s="200"/>
      <c r="BD515" s="200"/>
      <c r="BE515" s="200"/>
      <c r="BF515" s="200"/>
      <c r="BG515" s="200"/>
      <c r="BH515" s="200"/>
      <c r="BI515" s="200"/>
      <c r="BJ515" s="200"/>
      <c r="BK515" s="200"/>
      <c r="BL515" s="200"/>
      <c r="BM515" s="200"/>
      <c r="BN515" s="200"/>
      <c r="BO515" s="200"/>
      <c r="BP515" s="200"/>
      <c r="BQ515" s="200"/>
      <c r="BR515" s="200"/>
      <c r="BS515" s="200"/>
      <c r="BT515" s="200"/>
      <c r="BU515" s="200"/>
      <c r="BV515" s="200"/>
    </row>
    <row r="516" spans="1:74" s="201" customFormat="1" ht="38.25" x14ac:dyDescent="0.2">
      <c r="A516" s="217" t="s">
        <v>1513</v>
      </c>
      <c r="B516" s="218" t="s">
        <v>1514</v>
      </c>
      <c r="C516" s="123"/>
      <c r="D516" s="47">
        <v>999998</v>
      </c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36">
        <f t="shared" si="225"/>
        <v>999998</v>
      </c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  <c r="AA516" s="200"/>
      <c r="AB516" s="200"/>
      <c r="AC516" s="200"/>
      <c r="AD516" s="200"/>
      <c r="AE516" s="200"/>
      <c r="AF516" s="200"/>
      <c r="AG516" s="200"/>
      <c r="AH516" s="200"/>
      <c r="AI516" s="200"/>
      <c r="AJ516" s="200"/>
      <c r="AK516" s="200"/>
      <c r="AL516" s="200"/>
      <c r="AM516" s="200"/>
      <c r="AN516" s="200"/>
      <c r="AO516" s="200"/>
      <c r="AP516" s="200"/>
      <c r="AQ516" s="200"/>
      <c r="AR516" s="200"/>
      <c r="AS516" s="200"/>
      <c r="AT516" s="200"/>
      <c r="AU516" s="200"/>
      <c r="AV516" s="200"/>
      <c r="AW516" s="200"/>
      <c r="AX516" s="200"/>
      <c r="AY516" s="200"/>
      <c r="AZ516" s="200"/>
      <c r="BA516" s="200"/>
      <c r="BB516" s="200"/>
      <c r="BC516" s="200"/>
      <c r="BD516" s="200"/>
      <c r="BE516" s="200"/>
      <c r="BF516" s="200"/>
      <c r="BG516" s="200"/>
      <c r="BH516" s="200"/>
      <c r="BI516" s="200"/>
      <c r="BJ516" s="200"/>
      <c r="BK516" s="200"/>
      <c r="BL516" s="200"/>
      <c r="BM516" s="200"/>
      <c r="BN516" s="200"/>
      <c r="BO516" s="200"/>
      <c r="BP516" s="200"/>
      <c r="BQ516" s="200"/>
      <c r="BR516" s="200"/>
      <c r="BS516" s="200"/>
      <c r="BT516" s="200"/>
      <c r="BU516" s="200"/>
      <c r="BV516" s="200"/>
    </row>
    <row r="517" spans="1:74" s="201" customFormat="1" ht="25.5" x14ac:dyDescent="0.2">
      <c r="A517" s="217" t="s">
        <v>1515</v>
      </c>
      <c r="B517" s="218" t="s">
        <v>1516</v>
      </c>
      <c r="C517" s="123"/>
      <c r="D517" s="47">
        <v>3466381697.96</v>
      </c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36">
        <f t="shared" si="225"/>
        <v>3466381697.96</v>
      </c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  <c r="AA517" s="200"/>
      <c r="AB517" s="200"/>
      <c r="AC517" s="200"/>
      <c r="AD517" s="200"/>
      <c r="AE517" s="200"/>
      <c r="AF517" s="200"/>
      <c r="AG517" s="200"/>
      <c r="AH517" s="200"/>
      <c r="AI517" s="200"/>
      <c r="AJ517" s="200"/>
      <c r="AK517" s="200"/>
      <c r="AL517" s="200"/>
      <c r="AM517" s="200"/>
      <c r="AN517" s="200"/>
      <c r="AO517" s="200"/>
      <c r="AP517" s="200"/>
      <c r="AQ517" s="200"/>
      <c r="AR517" s="200"/>
      <c r="AS517" s="200"/>
      <c r="AT517" s="200"/>
      <c r="AU517" s="200"/>
      <c r="AV517" s="200"/>
      <c r="AW517" s="200"/>
      <c r="AX517" s="200"/>
      <c r="AY517" s="200"/>
      <c r="AZ517" s="200"/>
      <c r="BA517" s="200"/>
      <c r="BB517" s="200"/>
      <c r="BC517" s="200"/>
      <c r="BD517" s="200"/>
      <c r="BE517" s="200"/>
      <c r="BF517" s="200"/>
      <c r="BG517" s="200"/>
      <c r="BH517" s="200"/>
      <c r="BI517" s="200"/>
      <c r="BJ517" s="200"/>
      <c r="BK517" s="200"/>
      <c r="BL517" s="200"/>
      <c r="BM517" s="200"/>
      <c r="BN517" s="200"/>
      <c r="BO517" s="200"/>
      <c r="BP517" s="200"/>
      <c r="BQ517" s="200"/>
      <c r="BR517" s="200"/>
      <c r="BS517" s="200"/>
      <c r="BT517" s="200"/>
      <c r="BU517" s="200"/>
      <c r="BV517" s="200"/>
    </row>
    <row r="518" spans="1:74" s="201" customFormat="1" ht="14.25" x14ac:dyDescent="0.2">
      <c r="A518" s="217" t="s">
        <v>1517</v>
      </c>
      <c r="B518" s="218" t="s">
        <v>1518</v>
      </c>
      <c r="C518" s="123"/>
      <c r="D518" s="47">
        <v>9006349.8399999999</v>
      </c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36">
        <f t="shared" si="225"/>
        <v>9006349.8399999999</v>
      </c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  <c r="AA518" s="200"/>
      <c r="AB518" s="200"/>
      <c r="AC518" s="200"/>
      <c r="AD518" s="200"/>
      <c r="AE518" s="200"/>
      <c r="AF518" s="200"/>
      <c r="AG518" s="200"/>
      <c r="AH518" s="200"/>
      <c r="AI518" s="200"/>
      <c r="AJ518" s="200"/>
      <c r="AK518" s="200"/>
      <c r="AL518" s="200"/>
      <c r="AM518" s="200"/>
      <c r="AN518" s="200"/>
      <c r="AO518" s="200"/>
      <c r="AP518" s="200"/>
      <c r="AQ518" s="200"/>
      <c r="AR518" s="200"/>
      <c r="AS518" s="200"/>
      <c r="AT518" s="200"/>
      <c r="AU518" s="200"/>
      <c r="AV518" s="200"/>
      <c r="AW518" s="200"/>
      <c r="AX518" s="200"/>
      <c r="AY518" s="200"/>
      <c r="AZ518" s="200"/>
      <c r="BA518" s="200"/>
      <c r="BB518" s="200"/>
      <c r="BC518" s="200"/>
      <c r="BD518" s="200"/>
      <c r="BE518" s="200"/>
      <c r="BF518" s="200"/>
      <c r="BG518" s="200"/>
      <c r="BH518" s="200"/>
      <c r="BI518" s="200"/>
      <c r="BJ518" s="200"/>
      <c r="BK518" s="200"/>
      <c r="BL518" s="200"/>
      <c r="BM518" s="200"/>
      <c r="BN518" s="200"/>
      <c r="BO518" s="200"/>
      <c r="BP518" s="200"/>
      <c r="BQ518" s="200"/>
      <c r="BR518" s="200"/>
      <c r="BS518" s="200"/>
      <c r="BT518" s="200"/>
      <c r="BU518" s="200"/>
      <c r="BV518" s="200"/>
    </row>
    <row r="519" spans="1:74" s="201" customFormat="1" ht="25.5" x14ac:dyDescent="0.2">
      <c r="A519" s="217" t="s">
        <v>1519</v>
      </c>
      <c r="B519" s="218" t="s">
        <v>1520</v>
      </c>
      <c r="C519" s="123"/>
      <c r="D519" s="47">
        <v>2500000000</v>
      </c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36">
        <f t="shared" si="225"/>
        <v>2500000000</v>
      </c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  <c r="AA519" s="200"/>
      <c r="AB519" s="200"/>
      <c r="AC519" s="200"/>
      <c r="AD519" s="200"/>
      <c r="AE519" s="200"/>
      <c r="AF519" s="200"/>
      <c r="AG519" s="200"/>
      <c r="AH519" s="200"/>
      <c r="AI519" s="200"/>
      <c r="AJ519" s="200"/>
      <c r="AK519" s="200"/>
      <c r="AL519" s="200"/>
      <c r="AM519" s="200"/>
      <c r="AN519" s="200"/>
      <c r="AO519" s="200"/>
      <c r="AP519" s="200"/>
      <c r="AQ519" s="200"/>
      <c r="AR519" s="200"/>
      <c r="AS519" s="200"/>
      <c r="AT519" s="200"/>
      <c r="AU519" s="200"/>
      <c r="AV519" s="200"/>
      <c r="AW519" s="200"/>
      <c r="AX519" s="200"/>
      <c r="AY519" s="200"/>
      <c r="AZ519" s="200"/>
      <c r="BA519" s="200"/>
      <c r="BB519" s="200"/>
      <c r="BC519" s="200"/>
      <c r="BD519" s="200"/>
      <c r="BE519" s="200"/>
      <c r="BF519" s="200"/>
      <c r="BG519" s="200"/>
      <c r="BH519" s="200"/>
      <c r="BI519" s="200"/>
      <c r="BJ519" s="200"/>
      <c r="BK519" s="200"/>
      <c r="BL519" s="200"/>
      <c r="BM519" s="200"/>
      <c r="BN519" s="200"/>
      <c r="BO519" s="200"/>
      <c r="BP519" s="200"/>
      <c r="BQ519" s="200"/>
      <c r="BR519" s="200"/>
      <c r="BS519" s="200"/>
      <c r="BT519" s="200"/>
      <c r="BU519" s="200"/>
      <c r="BV519" s="200"/>
    </row>
    <row r="520" spans="1:74" s="201" customFormat="1" ht="63.75" x14ac:dyDescent="0.2">
      <c r="A520" s="217" t="s">
        <v>1521</v>
      </c>
      <c r="B520" s="218" t="s">
        <v>1522</v>
      </c>
      <c r="C520" s="123"/>
      <c r="D520" s="123">
        <v>4230000000</v>
      </c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36">
        <f t="shared" si="225"/>
        <v>4230000000</v>
      </c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  <c r="AA520" s="200"/>
      <c r="AB520" s="200"/>
      <c r="AC520" s="200"/>
      <c r="AD520" s="200"/>
      <c r="AE520" s="200"/>
      <c r="AF520" s="200"/>
      <c r="AG520" s="200"/>
      <c r="AH520" s="200"/>
      <c r="AI520" s="200"/>
      <c r="AJ520" s="200"/>
      <c r="AK520" s="200"/>
      <c r="AL520" s="200"/>
      <c r="AM520" s="200"/>
      <c r="AN520" s="200"/>
      <c r="AO520" s="200"/>
      <c r="AP520" s="200"/>
      <c r="AQ520" s="200"/>
      <c r="AR520" s="200"/>
      <c r="AS520" s="200"/>
      <c r="AT520" s="200"/>
      <c r="AU520" s="200"/>
      <c r="AV520" s="200"/>
      <c r="AW520" s="200"/>
      <c r="AX520" s="200"/>
      <c r="AY520" s="200"/>
      <c r="AZ520" s="200"/>
      <c r="BA520" s="200"/>
      <c r="BB520" s="200"/>
      <c r="BC520" s="200"/>
      <c r="BD520" s="200"/>
      <c r="BE520" s="200"/>
      <c r="BF520" s="200"/>
      <c r="BG520" s="200"/>
      <c r="BH520" s="200"/>
      <c r="BI520" s="200"/>
      <c r="BJ520" s="200"/>
      <c r="BK520" s="200"/>
      <c r="BL520" s="200"/>
      <c r="BM520" s="200"/>
      <c r="BN520" s="200"/>
      <c r="BO520" s="200"/>
      <c r="BP520" s="200"/>
      <c r="BQ520" s="200"/>
      <c r="BR520" s="200"/>
      <c r="BS520" s="200"/>
      <c r="BT520" s="200"/>
      <c r="BU520" s="200"/>
      <c r="BV520" s="200"/>
    </row>
    <row r="521" spans="1:74" s="201" customFormat="1" ht="51" x14ac:dyDescent="0.2">
      <c r="A521" s="217" t="s">
        <v>1523</v>
      </c>
      <c r="B521" s="218" t="s">
        <v>1524</v>
      </c>
      <c r="C521" s="123"/>
      <c r="D521" s="123">
        <v>2961000000</v>
      </c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36">
        <f t="shared" si="225"/>
        <v>2961000000</v>
      </c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200"/>
      <c r="AC521" s="200"/>
      <c r="AD521" s="200"/>
      <c r="AE521" s="200"/>
      <c r="AF521" s="200"/>
      <c r="AG521" s="200"/>
      <c r="AH521" s="200"/>
      <c r="AI521" s="200"/>
      <c r="AJ521" s="200"/>
      <c r="AK521" s="200"/>
      <c r="AL521" s="200"/>
      <c r="AM521" s="200"/>
      <c r="AN521" s="200"/>
      <c r="AO521" s="200"/>
      <c r="AP521" s="200"/>
      <c r="AQ521" s="200"/>
      <c r="AR521" s="200"/>
      <c r="AS521" s="200"/>
      <c r="AT521" s="200"/>
      <c r="AU521" s="200"/>
      <c r="AV521" s="200"/>
      <c r="AW521" s="200"/>
      <c r="AX521" s="200"/>
      <c r="AY521" s="200"/>
      <c r="AZ521" s="200"/>
      <c r="BA521" s="200"/>
      <c r="BB521" s="200"/>
      <c r="BC521" s="200"/>
      <c r="BD521" s="200"/>
      <c r="BE521" s="200"/>
      <c r="BF521" s="200"/>
      <c r="BG521" s="200"/>
      <c r="BH521" s="200"/>
      <c r="BI521" s="200"/>
      <c r="BJ521" s="200"/>
      <c r="BK521" s="200"/>
      <c r="BL521" s="200"/>
      <c r="BM521" s="200"/>
      <c r="BN521" s="200"/>
      <c r="BO521" s="200"/>
      <c r="BP521" s="200"/>
      <c r="BQ521" s="200"/>
      <c r="BR521" s="200"/>
      <c r="BS521" s="200"/>
      <c r="BT521" s="200"/>
      <c r="BU521" s="200"/>
      <c r="BV521" s="200"/>
    </row>
    <row r="522" spans="1:74" s="201" customFormat="1" ht="63.75" x14ac:dyDescent="0.2">
      <c r="A522" s="217" t="s">
        <v>1525</v>
      </c>
      <c r="B522" s="218" t="s">
        <v>1526</v>
      </c>
      <c r="C522" s="123"/>
      <c r="D522" s="123">
        <v>2538000000</v>
      </c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36">
        <f t="shared" si="225"/>
        <v>2538000000</v>
      </c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  <c r="AA522" s="200"/>
      <c r="AB522" s="200"/>
      <c r="AC522" s="200"/>
      <c r="AD522" s="200"/>
      <c r="AE522" s="200"/>
      <c r="AF522" s="200"/>
      <c r="AG522" s="200"/>
      <c r="AH522" s="200"/>
      <c r="AI522" s="200"/>
      <c r="AJ522" s="200"/>
      <c r="AK522" s="200"/>
      <c r="AL522" s="200"/>
      <c r="AM522" s="200"/>
      <c r="AN522" s="200"/>
      <c r="AO522" s="200"/>
      <c r="AP522" s="200"/>
      <c r="AQ522" s="200"/>
      <c r="AR522" s="200"/>
      <c r="AS522" s="200"/>
      <c r="AT522" s="200"/>
      <c r="AU522" s="200"/>
      <c r="AV522" s="200"/>
      <c r="AW522" s="200"/>
      <c r="AX522" s="200"/>
      <c r="AY522" s="200"/>
      <c r="AZ522" s="200"/>
      <c r="BA522" s="200"/>
      <c r="BB522" s="200"/>
      <c r="BC522" s="200"/>
      <c r="BD522" s="200"/>
      <c r="BE522" s="200"/>
      <c r="BF522" s="200"/>
      <c r="BG522" s="200"/>
      <c r="BH522" s="200"/>
      <c r="BI522" s="200"/>
      <c r="BJ522" s="200"/>
      <c r="BK522" s="200"/>
      <c r="BL522" s="200"/>
      <c r="BM522" s="200"/>
      <c r="BN522" s="200"/>
      <c r="BO522" s="200"/>
      <c r="BP522" s="200"/>
      <c r="BQ522" s="200"/>
      <c r="BR522" s="200"/>
      <c r="BS522" s="200"/>
      <c r="BT522" s="200"/>
      <c r="BU522" s="200"/>
      <c r="BV522" s="200"/>
    </row>
    <row r="523" spans="1:74" s="201" customFormat="1" ht="51" x14ac:dyDescent="0.2">
      <c r="A523" s="217" t="s">
        <v>1527</v>
      </c>
      <c r="B523" s="218" t="s">
        <v>1528</v>
      </c>
      <c r="C523" s="123"/>
      <c r="D523" s="123">
        <v>2575657433.0599999</v>
      </c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36">
        <f t="shared" si="225"/>
        <v>2575657433.0599999</v>
      </c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  <c r="AA523" s="200"/>
      <c r="AB523" s="200"/>
      <c r="AC523" s="200"/>
      <c r="AD523" s="200"/>
      <c r="AE523" s="200"/>
      <c r="AF523" s="200"/>
      <c r="AG523" s="200"/>
      <c r="AH523" s="200"/>
      <c r="AI523" s="200"/>
      <c r="AJ523" s="200"/>
      <c r="AK523" s="200"/>
      <c r="AL523" s="200"/>
      <c r="AM523" s="200"/>
      <c r="AN523" s="200"/>
      <c r="AO523" s="200"/>
      <c r="AP523" s="200"/>
      <c r="AQ523" s="200"/>
      <c r="AR523" s="200"/>
      <c r="AS523" s="200"/>
      <c r="AT523" s="200"/>
      <c r="AU523" s="200"/>
      <c r="AV523" s="200"/>
      <c r="AW523" s="200"/>
      <c r="AX523" s="200"/>
      <c r="AY523" s="200"/>
      <c r="AZ523" s="200"/>
      <c r="BA523" s="200"/>
      <c r="BB523" s="200"/>
      <c r="BC523" s="200"/>
      <c r="BD523" s="200"/>
      <c r="BE523" s="200"/>
      <c r="BF523" s="200"/>
      <c r="BG523" s="200"/>
      <c r="BH523" s="200"/>
      <c r="BI523" s="200"/>
      <c r="BJ523" s="200"/>
      <c r="BK523" s="200"/>
      <c r="BL523" s="200"/>
      <c r="BM523" s="200"/>
      <c r="BN523" s="200"/>
      <c r="BO523" s="200"/>
      <c r="BP523" s="200"/>
      <c r="BQ523" s="200"/>
      <c r="BR523" s="200"/>
      <c r="BS523" s="200"/>
      <c r="BT523" s="200"/>
      <c r="BU523" s="200"/>
      <c r="BV523" s="200"/>
    </row>
    <row r="524" spans="1:74" s="201" customFormat="1" ht="51" x14ac:dyDescent="0.2">
      <c r="A524" s="217" t="s">
        <v>1529</v>
      </c>
      <c r="B524" s="218" t="s">
        <v>1530</v>
      </c>
      <c r="C524" s="123"/>
      <c r="D524" s="123">
        <v>4230000000</v>
      </c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36">
        <f t="shared" si="225"/>
        <v>4230000000</v>
      </c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  <c r="AA524" s="200"/>
      <c r="AB524" s="200"/>
      <c r="AC524" s="200"/>
      <c r="AD524" s="200"/>
      <c r="AE524" s="200"/>
      <c r="AF524" s="200"/>
      <c r="AG524" s="200"/>
      <c r="AH524" s="200"/>
      <c r="AI524" s="200"/>
      <c r="AJ524" s="200"/>
      <c r="AK524" s="200"/>
      <c r="AL524" s="200"/>
      <c r="AM524" s="200"/>
      <c r="AN524" s="200"/>
      <c r="AO524" s="200"/>
      <c r="AP524" s="200"/>
      <c r="AQ524" s="200"/>
      <c r="AR524" s="200"/>
      <c r="AS524" s="200"/>
      <c r="AT524" s="200"/>
      <c r="AU524" s="200"/>
      <c r="AV524" s="200"/>
      <c r="AW524" s="200"/>
      <c r="AX524" s="200"/>
      <c r="AY524" s="200"/>
      <c r="AZ524" s="200"/>
      <c r="BA524" s="200"/>
      <c r="BB524" s="200"/>
      <c r="BC524" s="200"/>
      <c r="BD524" s="200"/>
      <c r="BE524" s="200"/>
      <c r="BF524" s="200"/>
      <c r="BG524" s="200"/>
      <c r="BH524" s="200"/>
      <c r="BI524" s="200"/>
      <c r="BJ524" s="200"/>
      <c r="BK524" s="200"/>
      <c r="BL524" s="200"/>
      <c r="BM524" s="200"/>
      <c r="BN524" s="200"/>
      <c r="BO524" s="200"/>
      <c r="BP524" s="200"/>
      <c r="BQ524" s="200"/>
      <c r="BR524" s="200"/>
      <c r="BS524" s="200"/>
      <c r="BT524" s="200"/>
      <c r="BU524" s="200"/>
      <c r="BV524" s="200"/>
    </row>
    <row r="525" spans="1:74" s="201" customFormat="1" ht="38.25" x14ac:dyDescent="0.2">
      <c r="A525" s="217" t="s">
        <v>1531</v>
      </c>
      <c r="B525" s="218" t="s">
        <v>1532</v>
      </c>
      <c r="C525" s="123"/>
      <c r="D525" s="123">
        <v>2255411015</v>
      </c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36">
        <f t="shared" ref="O525:O588" si="238">SUM(C525:N525)</f>
        <v>2255411015</v>
      </c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  <c r="AA525" s="200"/>
      <c r="AB525" s="200"/>
      <c r="AC525" s="200"/>
      <c r="AD525" s="200"/>
      <c r="AE525" s="200"/>
      <c r="AF525" s="200"/>
      <c r="AG525" s="200"/>
      <c r="AH525" s="200"/>
      <c r="AI525" s="200"/>
      <c r="AJ525" s="200"/>
      <c r="AK525" s="200"/>
      <c r="AL525" s="200"/>
      <c r="AM525" s="200"/>
      <c r="AN525" s="200"/>
      <c r="AO525" s="200"/>
      <c r="AP525" s="200"/>
      <c r="AQ525" s="200"/>
      <c r="AR525" s="200"/>
      <c r="AS525" s="200"/>
      <c r="AT525" s="200"/>
      <c r="AU525" s="200"/>
      <c r="AV525" s="200"/>
      <c r="AW525" s="200"/>
      <c r="AX525" s="200"/>
      <c r="AY525" s="200"/>
      <c r="AZ525" s="200"/>
      <c r="BA525" s="200"/>
      <c r="BB525" s="200"/>
      <c r="BC525" s="200"/>
      <c r="BD525" s="200"/>
      <c r="BE525" s="200"/>
      <c r="BF525" s="200"/>
      <c r="BG525" s="200"/>
      <c r="BH525" s="200"/>
      <c r="BI525" s="200"/>
      <c r="BJ525" s="200"/>
      <c r="BK525" s="200"/>
      <c r="BL525" s="200"/>
      <c r="BM525" s="200"/>
      <c r="BN525" s="200"/>
      <c r="BO525" s="200"/>
      <c r="BP525" s="200"/>
      <c r="BQ525" s="200"/>
      <c r="BR525" s="200"/>
      <c r="BS525" s="200"/>
      <c r="BT525" s="200"/>
      <c r="BU525" s="200"/>
      <c r="BV525" s="200"/>
    </row>
    <row r="526" spans="1:74" s="201" customFormat="1" ht="38.25" x14ac:dyDescent="0.2">
      <c r="A526" s="217" t="s">
        <v>1533</v>
      </c>
      <c r="B526" s="218" t="s">
        <v>1534</v>
      </c>
      <c r="C526" s="123"/>
      <c r="D526" s="123">
        <v>5262625702</v>
      </c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36">
        <f t="shared" si="238"/>
        <v>5262625702</v>
      </c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  <c r="AA526" s="200"/>
      <c r="AB526" s="200"/>
      <c r="AC526" s="200"/>
      <c r="AD526" s="200"/>
      <c r="AE526" s="200"/>
      <c r="AF526" s="200"/>
      <c r="AG526" s="200"/>
      <c r="AH526" s="200"/>
      <c r="AI526" s="200"/>
      <c r="AJ526" s="200"/>
      <c r="AK526" s="200"/>
      <c r="AL526" s="200"/>
      <c r="AM526" s="200"/>
      <c r="AN526" s="200"/>
      <c r="AO526" s="200"/>
      <c r="AP526" s="200"/>
      <c r="AQ526" s="200"/>
      <c r="AR526" s="200"/>
      <c r="AS526" s="200"/>
      <c r="AT526" s="200"/>
      <c r="AU526" s="200"/>
      <c r="AV526" s="200"/>
      <c r="AW526" s="200"/>
      <c r="AX526" s="200"/>
      <c r="AY526" s="200"/>
      <c r="AZ526" s="200"/>
      <c r="BA526" s="200"/>
      <c r="BB526" s="200"/>
      <c r="BC526" s="200"/>
      <c r="BD526" s="200"/>
      <c r="BE526" s="200"/>
      <c r="BF526" s="200"/>
      <c r="BG526" s="200"/>
      <c r="BH526" s="200"/>
      <c r="BI526" s="200"/>
      <c r="BJ526" s="200"/>
      <c r="BK526" s="200"/>
      <c r="BL526" s="200"/>
      <c r="BM526" s="200"/>
      <c r="BN526" s="200"/>
      <c r="BO526" s="200"/>
      <c r="BP526" s="200"/>
      <c r="BQ526" s="200"/>
      <c r="BR526" s="200"/>
      <c r="BS526" s="200"/>
      <c r="BT526" s="200"/>
      <c r="BU526" s="200"/>
      <c r="BV526" s="200"/>
    </row>
    <row r="527" spans="1:74" s="201" customFormat="1" ht="38.25" x14ac:dyDescent="0.2">
      <c r="A527" s="217" t="s">
        <v>1535</v>
      </c>
      <c r="B527" s="218" t="s">
        <v>1536</v>
      </c>
      <c r="C527" s="123"/>
      <c r="D527" s="123">
        <v>9410468280</v>
      </c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36">
        <f t="shared" si="238"/>
        <v>9410468280</v>
      </c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  <c r="BC527" s="200"/>
      <c r="BD527" s="200"/>
      <c r="BE527" s="200"/>
      <c r="BF527" s="200"/>
      <c r="BG527" s="200"/>
      <c r="BH527" s="200"/>
      <c r="BI527" s="200"/>
      <c r="BJ527" s="200"/>
      <c r="BK527" s="200"/>
      <c r="BL527" s="200"/>
      <c r="BM527" s="200"/>
      <c r="BN527" s="200"/>
      <c r="BO527" s="200"/>
      <c r="BP527" s="200"/>
      <c r="BQ527" s="200"/>
      <c r="BR527" s="200"/>
      <c r="BS527" s="200"/>
      <c r="BT527" s="200"/>
      <c r="BU527" s="200"/>
      <c r="BV527" s="200"/>
    </row>
    <row r="528" spans="1:74" s="201" customFormat="1" ht="38.25" x14ac:dyDescent="0.2">
      <c r="A528" s="217" t="s">
        <v>1537</v>
      </c>
      <c r="B528" s="218" t="s">
        <v>1538</v>
      </c>
      <c r="C528" s="123"/>
      <c r="D528" s="123">
        <v>3007214687</v>
      </c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36">
        <f t="shared" si="238"/>
        <v>3007214687</v>
      </c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  <c r="AA528" s="200"/>
      <c r="AB528" s="200"/>
      <c r="AC528" s="200"/>
      <c r="AD528" s="200"/>
      <c r="AE528" s="200"/>
      <c r="AF528" s="200"/>
      <c r="AG528" s="200"/>
      <c r="AH528" s="200"/>
      <c r="AI528" s="200"/>
      <c r="AJ528" s="200"/>
      <c r="AK528" s="200"/>
      <c r="AL528" s="200"/>
      <c r="AM528" s="200"/>
      <c r="AN528" s="200"/>
      <c r="AO528" s="200"/>
      <c r="AP528" s="200"/>
      <c r="AQ528" s="200"/>
      <c r="AR528" s="200"/>
      <c r="AS528" s="200"/>
      <c r="AT528" s="200"/>
      <c r="AU528" s="200"/>
      <c r="AV528" s="200"/>
      <c r="AW528" s="200"/>
      <c r="AX528" s="200"/>
      <c r="AY528" s="200"/>
      <c r="AZ528" s="200"/>
      <c r="BA528" s="200"/>
      <c r="BB528" s="200"/>
      <c r="BC528" s="200"/>
      <c r="BD528" s="200"/>
      <c r="BE528" s="200"/>
      <c r="BF528" s="200"/>
      <c r="BG528" s="200"/>
      <c r="BH528" s="200"/>
      <c r="BI528" s="200"/>
      <c r="BJ528" s="200"/>
      <c r="BK528" s="200"/>
      <c r="BL528" s="200"/>
      <c r="BM528" s="200"/>
      <c r="BN528" s="200"/>
      <c r="BO528" s="200"/>
      <c r="BP528" s="200"/>
      <c r="BQ528" s="200"/>
      <c r="BR528" s="200"/>
      <c r="BS528" s="200"/>
      <c r="BT528" s="200"/>
      <c r="BU528" s="200"/>
      <c r="BV528" s="200"/>
    </row>
    <row r="529" spans="1:74" s="201" customFormat="1" ht="38.25" x14ac:dyDescent="0.2">
      <c r="A529" s="217" t="s">
        <v>1539</v>
      </c>
      <c r="B529" s="218" t="s">
        <v>1540</v>
      </c>
      <c r="C529" s="123"/>
      <c r="D529" s="123">
        <v>2255411015</v>
      </c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36">
        <f t="shared" si="238"/>
        <v>2255411015</v>
      </c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  <c r="AA529" s="200"/>
      <c r="AB529" s="200"/>
      <c r="AC529" s="200"/>
      <c r="AD529" s="200"/>
      <c r="AE529" s="200"/>
      <c r="AF529" s="200"/>
      <c r="AG529" s="200"/>
      <c r="AH529" s="200"/>
      <c r="AI529" s="200"/>
      <c r="AJ529" s="200"/>
      <c r="AK529" s="200"/>
      <c r="AL529" s="200"/>
      <c r="AM529" s="200"/>
      <c r="AN529" s="200"/>
      <c r="AO529" s="200"/>
      <c r="AP529" s="200"/>
      <c r="AQ529" s="200"/>
      <c r="AR529" s="200"/>
      <c r="AS529" s="200"/>
      <c r="AT529" s="200"/>
      <c r="AU529" s="200"/>
      <c r="AV529" s="200"/>
      <c r="AW529" s="200"/>
      <c r="AX529" s="200"/>
      <c r="AY529" s="200"/>
      <c r="AZ529" s="200"/>
      <c r="BA529" s="200"/>
      <c r="BB529" s="200"/>
      <c r="BC529" s="200"/>
      <c r="BD529" s="200"/>
      <c r="BE529" s="200"/>
      <c r="BF529" s="200"/>
      <c r="BG529" s="200"/>
      <c r="BH529" s="200"/>
      <c r="BI529" s="200"/>
      <c r="BJ529" s="200"/>
      <c r="BK529" s="200"/>
      <c r="BL529" s="200"/>
      <c r="BM529" s="200"/>
      <c r="BN529" s="200"/>
      <c r="BO529" s="200"/>
      <c r="BP529" s="200"/>
      <c r="BQ529" s="200"/>
      <c r="BR529" s="200"/>
      <c r="BS529" s="200"/>
      <c r="BT529" s="200"/>
      <c r="BU529" s="200"/>
      <c r="BV529" s="200"/>
    </row>
    <row r="530" spans="1:74" s="201" customFormat="1" ht="38.25" x14ac:dyDescent="0.2">
      <c r="A530" s="217" t="s">
        <v>1541</v>
      </c>
      <c r="B530" s="218" t="s">
        <v>1542</v>
      </c>
      <c r="C530" s="123"/>
      <c r="D530" s="123">
        <v>2369302779</v>
      </c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36">
        <f t="shared" si="238"/>
        <v>2369302779</v>
      </c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  <c r="AA530" s="200"/>
      <c r="AB530" s="200"/>
      <c r="AC530" s="200"/>
      <c r="AD530" s="200"/>
      <c r="AE530" s="200"/>
      <c r="AF530" s="200"/>
      <c r="AG530" s="200"/>
      <c r="AH530" s="200"/>
      <c r="AI530" s="200"/>
      <c r="AJ530" s="200"/>
      <c r="AK530" s="200"/>
      <c r="AL530" s="200"/>
      <c r="AM530" s="200"/>
      <c r="AN530" s="200"/>
      <c r="AO530" s="200"/>
      <c r="AP530" s="200"/>
      <c r="AQ530" s="200"/>
      <c r="AR530" s="200"/>
      <c r="AS530" s="200"/>
      <c r="AT530" s="200"/>
      <c r="AU530" s="200"/>
      <c r="AV530" s="200"/>
      <c r="AW530" s="200"/>
      <c r="AX530" s="200"/>
      <c r="AY530" s="200"/>
      <c r="AZ530" s="200"/>
      <c r="BA530" s="200"/>
      <c r="BB530" s="200"/>
      <c r="BC530" s="200"/>
      <c r="BD530" s="200"/>
      <c r="BE530" s="200"/>
      <c r="BF530" s="200"/>
      <c r="BG530" s="200"/>
      <c r="BH530" s="200"/>
      <c r="BI530" s="200"/>
      <c r="BJ530" s="200"/>
      <c r="BK530" s="200"/>
      <c r="BL530" s="200"/>
      <c r="BM530" s="200"/>
      <c r="BN530" s="200"/>
      <c r="BO530" s="200"/>
      <c r="BP530" s="200"/>
      <c r="BQ530" s="200"/>
      <c r="BR530" s="200"/>
      <c r="BS530" s="200"/>
      <c r="BT530" s="200"/>
      <c r="BU530" s="200"/>
      <c r="BV530" s="200"/>
    </row>
    <row r="531" spans="1:74" s="201" customFormat="1" ht="38.25" x14ac:dyDescent="0.2">
      <c r="A531" s="217" t="s">
        <v>1543</v>
      </c>
      <c r="B531" s="218" t="s">
        <v>1544</v>
      </c>
      <c r="C531" s="123"/>
      <c r="D531" s="123">
        <v>2255411015</v>
      </c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36">
        <f t="shared" si="238"/>
        <v>2255411015</v>
      </c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  <c r="AA531" s="200"/>
      <c r="AB531" s="200"/>
      <c r="AC531" s="200"/>
      <c r="AD531" s="200"/>
      <c r="AE531" s="200"/>
      <c r="AF531" s="200"/>
      <c r="AG531" s="200"/>
      <c r="AH531" s="200"/>
      <c r="AI531" s="200"/>
      <c r="AJ531" s="200"/>
      <c r="AK531" s="200"/>
      <c r="AL531" s="200"/>
      <c r="AM531" s="200"/>
      <c r="AN531" s="200"/>
      <c r="AO531" s="200"/>
      <c r="AP531" s="200"/>
      <c r="AQ531" s="200"/>
      <c r="AR531" s="200"/>
      <c r="AS531" s="200"/>
      <c r="AT531" s="200"/>
      <c r="AU531" s="200"/>
      <c r="AV531" s="200"/>
      <c r="AW531" s="200"/>
      <c r="AX531" s="200"/>
      <c r="AY531" s="200"/>
      <c r="AZ531" s="200"/>
      <c r="BA531" s="200"/>
      <c r="BB531" s="200"/>
      <c r="BC531" s="200"/>
      <c r="BD531" s="200"/>
      <c r="BE531" s="200"/>
      <c r="BF531" s="200"/>
      <c r="BG531" s="200"/>
      <c r="BH531" s="200"/>
      <c r="BI531" s="200"/>
      <c r="BJ531" s="200"/>
      <c r="BK531" s="200"/>
      <c r="BL531" s="200"/>
      <c r="BM531" s="200"/>
      <c r="BN531" s="200"/>
      <c r="BO531" s="200"/>
      <c r="BP531" s="200"/>
      <c r="BQ531" s="200"/>
      <c r="BR531" s="200"/>
      <c r="BS531" s="200"/>
      <c r="BT531" s="200"/>
      <c r="BU531" s="200"/>
      <c r="BV531" s="200"/>
    </row>
    <row r="532" spans="1:74" s="201" customFormat="1" ht="38.25" x14ac:dyDescent="0.2">
      <c r="A532" s="217" t="s">
        <v>1545</v>
      </c>
      <c r="B532" s="218" t="s">
        <v>1546</v>
      </c>
      <c r="C532" s="123"/>
      <c r="D532" s="123">
        <v>4521016944</v>
      </c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36">
        <f t="shared" si="238"/>
        <v>4521016944</v>
      </c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  <c r="AA532" s="200"/>
      <c r="AB532" s="200"/>
      <c r="AC532" s="200"/>
      <c r="AD532" s="200"/>
      <c r="AE532" s="200"/>
      <c r="AF532" s="200"/>
      <c r="AG532" s="200"/>
      <c r="AH532" s="200"/>
      <c r="AI532" s="200"/>
      <c r="AJ532" s="200"/>
      <c r="AK532" s="200"/>
      <c r="AL532" s="200"/>
      <c r="AM532" s="200"/>
      <c r="AN532" s="200"/>
      <c r="AO532" s="200"/>
      <c r="AP532" s="200"/>
      <c r="AQ532" s="200"/>
      <c r="AR532" s="200"/>
      <c r="AS532" s="200"/>
      <c r="AT532" s="200"/>
      <c r="AU532" s="200"/>
      <c r="AV532" s="200"/>
      <c r="AW532" s="200"/>
      <c r="AX532" s="200"/>
      <c r="AY532" s="200"/>
      <c r="AZ532" s="200"/>
      <c r="BA532" s="200"/>
      <c r="BB532" s="200"/>
      <c r="BC532" s="200"/>
      <c r="BD532" s="200"/>
      <c r="BE532" s="200"/>
      <c r="BF532" s="200"/>
      <c r="BG532" s="200"/>
      <c r="BH532" s="200"/>
      <c r="BI532" s="200"/>
      <c r="BJ532" s="200"/>
      <c r="BK532" s="200"/>
      <c r="BL532" s="200"/>
      <c r="BM532" s="200"/>
      <c r="BN532" s="200"/>
      <c r="BO532" s="200"/>
      <c r="BP532" s="200"/>
      <c r="BQ532" s="200"/>
      <c r="BR532" s="200"/>
      <c r="BS532" s="200"/>
      <c r="BT532" s="200"/>
      <c r="BU532" s="200"/>
      <c r="BV532" s="200"/>
    </row>
    <row r="533" spans="1:74" s="201" customFormat="1" ht="51" x14ac:dyDescent="0.2">
      <c r="A533" s="217" t="s">
        <v>1547</v>
      </c>
      <c r="B533" s="218" t="s">
        <v>1548</v>
      </c>
      <c r="C533" s="123"/>
      <c r="D533" s="123">
        <v>3007214687</v>
      </c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36">
        <f t="shared" si="238"/>
        <v>3007214687</v>
      </c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  <c r="AA533" s="200"/>
      <c r="AB533" s="200"/>
      <c r="AC533" s="200"/>
      <c r="AD533" s="200"/>
      <c r="AE533" s="200"/>
      <c r="AF533" s="200"/>
      <c r="AG533" s="200"/>
      <c r="AH533" s="200"/>
      <c r="AI533" s="200"/>
      <c r="AJ533" s="200"/>
      <c r="AK533" s="200"/>
      <c r="AL533" s="200"/>
      <c r="AM533" s="200"/>
      <c r="AN533" s="200"/>
      <c r="AO533" s="200"/>
      <c r="AP533" s="200"/>
      <c r="AQ533" s="200"/>
      <c r="AR533" s="200"/>
      <c r="AS533" s="200"/>
      <c r="AT533" s="200"/>
      <c r="AU533" s="200"/>
      <c r="AV533" s="200"/>
      <c r="AW533" s="200"/>
      <c r="AX533" s="200"/>
      <c r="AY533" s="200"/>
      <c r="AZ533" s="200"/>
      <c r="BA533" s="200"/>
      <c r="BB533" s="200"/>
      <c r="BC533" s="200"/>
      <c r="BD533" s="200"/>
      <c r="BE533" s="200"/>
      <c r="BF533" s="200"/>
      <c r="BG533" s="200"/>
      <c r="BH533" s="200"/>
      <c r="BI533" s="200"/>
      <c r="BJ533" s="200"/>
      <c r="BK533" s="200"/>
      <c r="BL533" s="200"/>
      <c r="BM533" s="200"/>
      <c r="BN533" s="200"/>
      <c r="BO533" s="200"/>
      <c r="BP533" s="200"/>
      <c r="BQ533" s="200"/>
      <c r="BR533" s="200"/>
      <c r="BS533" s="200"/>
      <c r="BT533" s="200"/>
      <c r="BU533" s="200"/>
      <c r="BV533" s="200"/>
    </row>
    <row r="534" spans="1:74" s="201" customFormat="1" ht="38.25" x14ac:dyDescent="0.2">
      <c r="A534" s="217" t="s">
        <v>1549</v>
      </c>
      <c r="B534" s="218" t="s">
        <v>1550</v>
      </c>
      <c r="C534" s="123"/>
      <c r="D534" s="123">
        <v>1628774337</v>
      </c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36">
        <f t="shared" si="238"/>
        <v>1628774337</v>
      </c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  <c r="AA534" s="200"/>
      <c r="AB534" s="200"/>
      <c r="AC534" s="200"/>
      <c r="AD534" s="200"/>
      <c r="AE534" s="200"/>
      <c r="AF534" s="200"/>
      <c r="AG534" s="200"/>
      <c r="AH534" s="200"/>
      <c r="AI534" s="200"/>
      <c r="AJ534" s="200"/>
      <c r="AK534" s="200"/>
      <c r="AL534" s="200"/>
      <c r="AM534" s="200"/>
      <c r="AN534" s="200"/>
      <c r="AO534" s="200"/>
      <c r="AP534" s="200"/>
      <c r="AQ534" s="200"/>
      <c r="AR534" s="200"/>
      <c r="AS534" s="200"/>
      <c r="AT534" s="200"/>
      <c r="AU534" s="200"/>
      <c r="AV534" s="200"/>
      <c r="AW534" s="200"/>
      <c r="AX534" s="200"/>
      <c r="AY534" s="200"/>
      <c r="AZ534" s="200"/>
      <c r="BA534" s="200"/>
      <c r="BB534" s="200"/>
      <c r="BC534" s="200"/>
      <c r="BD534" s="200"/>
      <c r="BE534" s="200"/>
      <c r="BF534" s="200"/>
      <c r="BG534" s="200"/>
      <c r="BH534" s="200"/>
      <c r="BI534" s="200"/>
      <c r="BJ534" s="200"/>
      <c r="BK534" s="200"/>
      <c r="BL534" s="200"/>
      <c r="BM534" s="200"/>
      <c r="BN534" s="200"/>
      <c r="BO534" s="200"/>
      <c r="BP534" s="200"/>
      <c r="BQ534" s="200"/>
      <c r="BR534" s="200"/>
      <c r="BS534" s="200"/>
      <c r="BT534" s="200"/>
      <c r="BU534" s="200"/>
      <c r="BV534" s="200"/>
    </row>
    <row r="535" spans="1:74" s="201" customFormat="1" ht="51" x14ac:dyDescent="0.2">
      <c r="A535" s="217" t="s">
        <v>1551</v>
      </c>
      <c r="B535" s="218" t="s">
        <v>1552</v>
      </c>
      <c r="C535" s="123"/>
      <c r="D535" s="123">
        <v>2772946284</v>
      </c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36">
        <f t="shared" si="238"/>
        <v>2772946284</v>
      </c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  <c r="AA535" s="200"/>
      <c r="AB535" s="200"/>
      <c r="AC535" s="200"/>
      <c r="AD535" s="200"/>
      <c r="AE535" s="200"/>
      <c r="AF535" s="200"/>
      <c r="AG535" s="200"/>
      <c r="AH535" s="200"/>
      <c r="AI535" s="200"/>
      <c r="AJ535" s="200"/>
      <c r="AK535" s="200"/>
      <c r="AL535" s="200"/>
      <c r="AM535" s="200"/>
      <c r="AN535" s="200"/>
      <c r="AO535" s="200"/>
      <c r="AP535" s="200"/>
      <c r="AQ535" s="200"/>
      <c r="AR535" s="200"/>
      <c r="AS535" s="200"/>
      <c r="AT535" s="200"/>
      <c r="AU535" s="200"/>
      <c r="AV535" s="200"/>
      <c r="AW535" s="200"/>
      <c r="AX535" s="200"/>
      <c r="AY535" s="200"/>
      <c r="AZ535" s="200"/>
      <c r="BA535" s="200"/>
      <c r="BB535" s="200"/>
      <c r="BC535" s="200"/>
      <c r="BD535" s="200"/>
      <c r="BE535" s="200"/>
      <c r="BF535" s="200"/>
      <c r="BG535" s="200"/>
      <c r="BH535" s="200"/>
      <c r="BI535" s="200"/>
      <c r="BJ535" s="200"/>
      <c r="BK535" s="200"/>
      <c r="BL535" s="200"/>
      <c r="BM535" s="200"/>
      <c r="BN535" s="200"/>
      <c r="BO535" s="200"/>
      <c r="BP535" s="200"/>
      <c r="BQ535" s="200"/>
      <c r="BR535" s="200"/>
      <c r="BS535" s="200"/>
      <c r="BT535" s="200"/>
      <c r="BU535" s="200"/>
      <c r="BV535" s="200"/>
    </row>
    <row r="536" spans="1:74" s="201" customFormat="1" ht="51" x14ac:dyDescent="0.2">
      <c r="A536" s="217" t="s">
        <v>1553</v>
      </c>
      <c r="B536" s="218" t="s">
        <v>1554</v>
      </c>
      <c r="C536" s="123"/>
      <c r="D536" s="123">
        <v>3759018359</v>
      </c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36">
        <f t="shared" si="238"/>
        <v>3759018359</v>
      </c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  <c r="AA536" s="200"/>
      <c r="AB536" s="200"/>
      <c r="AC536" s="200"/>
      <c r="AD536" s="200"/>
      <c r="AE536" s="200"/>
      <c r="AF536" s="200"/>
      <c r="AG536" s="200"/>
      <c r="AH536" s="200"/>
      <c r="AI536" s="200"/>
      <c r="AJ536" s="200"/>
      <c r="AK536" s="200"/>
      <c r="AL536" s="200"/>
      <c r="AM536" s="200"/>
      <c r="AN536" s="200"/>
      <c r="AO536" s="200"/>
      <c r="AP536" s="200"/>
      <c r="AQ536" s="200"/>
      <c r="AR536" s="200"/>
      <c r="AS536" s="200"/>
      <c r="AT536" s="200"/>
      <c r="AU536" s="200"/>
      <c r="AV536" s="200"/>
      <c r="AW536" s="200"/>
      <c r="AX536" s="200"/>
      <c r="AY536" s="200"/>
      <c r="AZ536" s="200"/>
      <c r="BA536" s="200"/>
      <c r="BB536" s="200"/>
      <c r="BC536" s="200"/>
      <c r="BD536" s="200"/>
      <c r="BE536" s="200"/>
      <c r="BF536" s="200"/>
      <c r="BG536" s="200"/>
      <c r="BH536" s="200"/>
      <c r="BI536" s="200"/>
      <c r="BJ536" s="200"/>
      <c r="BK536" s="200"/>
      <c r="BL536" s="200"/>
      <c r="BM536" s="200"/>
      <c r="BN536" s="200"/>
      <c r="BO536" s="200"/>
      <c r="BP536" s="200"/>
      <c r="BQ536" s="200"/>
      <c r="BR536" s="200"/>
      <c r="BS536" s="200"/>
      <c r="BT536" s="200"/>
      <c r="BU536" s="200"/>
      <c r="BV536" s="200"/>
    </row>
    <row r="537" spans="1:74" s="201" customFormat="1" ht="38.25" x14ac:dyDescent="0.2">
      <c r="A537" s="217" t="s">
        <v>1555</v>
      </c>
      <c r="B537" s="218" t="s">
        <v>1556</v>
      </c>
      <c r="C537" s="123"/>
      <c r="D537" s="123">
        <v>1503607343</v>
      </c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36">
        <f t="shared" si="238"/>
        <v>1503607343</v>
      </c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  <c r="AA537" s="200"/>
      <c r="AB537" s="200"/>
      <c r="AC537" s="200"/>
      <c r="AD537" s="200"/>
      <c r="AE537" s="200"/>
      <c r="AF537" s="200"/>
      <c r="AG537" s="200"/>
      <c r="AH537" s="200"/>
      <c r="AI537" s="200"/>
      <c r="AJ537" s="200"/>
      <c r="AK537" s="200"/>
      <c r="AL537" s="200"/>
      <c r="AM537" s="200"/>
      <c r="AN537" s="200"/>
      <c r="AO537" s="200"/>
      <c r="AP537" s="200"/>
      <c r="AQ537" s="200"/>
      <c r="AR537" s="200"/>
      <c r="AS537" s="200"/>
      <c r="AT537" s="200"/>
      <c r="AU537" s="200"/>
      <c r="AV537" s="200"/>
      <c r="AW537" s="200"/>
      <c r="AX537" s="200"/>
      <c r="AY537" s="200"/>
      <c r="AZ537" s="200"/>
      <c r="BA537" s="200"/>
      <c r="BB537" s="200"/>
      <c r="BC537" s="200"/>
      <c r="BD537" s="200"/>
      <c r="BE537" s="200"/>
      <c r="BF537" s="200"/>
      <c r="BG537" s="200"/>
      <c r="BH537" s="200"/>
      <c r="BI537" s="200"/>
      <c r="BJ537" s="200"/>
      <c r="BK537" s="200"/>
      <c r="BL537" s="200"/>
      <c r="BM537" s="200"/>
      <c r="BN537" s="200"/>
      <c r="BO537" s="200"/>
      <c r="BP537" s="200"/>
      <c r="BQ537" s="200"/>
      <c r="BR537" s="200"/>
      <c r="BS537" s="200"/>
      <c r="BT537" s="200"/>
      <c r="BU537" s="200"/>
      <c r="BV537" s="200"/>
    </row>
    <row r="538" spans="1:74" s="201" customFormat="1" ht="51" x14ac:dyDescent="0.2">
      <c r="A538" s="217" t="s">
        <v>1557</v>
      </c>
      <c r="B538" s="218" t="s">
        <v>1558</v>
      </c>
      <c r="C538" s="123"/>
      <c r="D538" s="123">
        <v>3007214687</v>
      </c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36">
        <f t="shared" si="238"/>
        <v>3007214687</v>
      </c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  <c r="AA538" s="200"/>
      <c r="AB538" s="200"/>
      <c r="AC538" s="200"/>
      <c r="AD538" s="200"/>
      <c r="AE538" s="200"/>
      <c r="AF538" s="200"/>
      <c r="AG538" s="200"/>
      <c r="AH538" s="200"/>
      <c r="AI538" s="200"/>
      <c r="AJ538" s="200"/>
      <c r="AK538" s="200"/>
      <c r="AL538" s="200"/>
      <c r="AM538" s="200"/>
      <c r="AN538" s="200"/>
      <c r="AO538" s="200"/>
      <c r="AP538" s="200"/>
      <c r="AQ538" s="200"/>
      <c r="AR538" s="200"/>
      <c r="AS538" s="200"/>
      <c r="AT538" s="200"/>
      <c r="AU538" s="200"/>
      <c r="AV538" s="200"/>
      <c r="AW538" s="200"/>
      <c r="AX538" s="200"/>
      <c r="AY538" s="200"/>
      <c r="AZ538" s="200"/>
      <c r="BA538" s="200"/>
      <c r="BB538" s="200"/>
      <c r="BC538" s="200"/>
      <c r="BD538" s="200"/>
      <c r="BE538" s="200"/>
      <c r="BF538" s="200"/>
      <c r="BG538" s="200"/>
      <c r="BH538" s="200"/>
      <c r="BI538" s="200"/>
      <c r="BJ538" s="200"/>
      <c r="BK538" s="200"/>
      <c r="BL538" s="200"/>
      <c r="BM538" s="200"/>
      <c r="BN538" s="200"/>
      <c r="BO538" s="200"/>
      <c r="BP538" s="200"/>
      <c r="BQ538" s="200"/>
      <c r="BR538" s="200"/>
      <c r="BS538" s="200"/>
      <c r="BT538" s="200"/>
      <c r="BU538" s="200"/>
      <c r="BV538" s="200"/>
    </row>
    <row r="539" spans="1:74" s="201" customFormat="1" ht="38.25" x14ac:dyDescent="0.2">
      <c r="A539" s="217" t="s">
        <v>1559</v>
      </c>
      <c r="B539" s="218" t="s">
        <v>1560</v>
      </c>
      <c r="C539" s="123"/>
      <c r="D539" s="123">
        <v>2255411015</v>
      </c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36">
        <f t="shared" si="238"/>
        <v>2255411015</v>
      </c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  <c r="AA539" s="200"/>
      <c r="AB539" s="200"/>
      <c r="AC539" s="200"/>
      <c r="AD539" s="200"/>
      <c r="AE539" s="200"/>
      <c r="AF539" s="200"/>
      <c r="AG539" s="200"/>
      <c r="AH539" s="200"/>
      <c r="AI539" s="200"/>
      <c r="AJ539" s="200"/>
      <c r="AK539" s="200"/>
      <c r="AL539" s="200"/>
      <c r="AM539" s="200"/>
      <c r="AN539" s="200"/>
      <c r="AO539" s="200"/>
      <c r="AP539" s="200"/>
      <c r="AQ539" s="200"/>
      <c r="AR539" s="200"/>
      <c r="AS539" s="200"/>
      <c r="AT539" s="200"/>
      <c r="AU539" s="200"/>
      <c r="AV539" s="200"/>
      <c r="AW539" s="200"/>
      <c r="AX539" s="200"/>
      <c r="AY539" s="200"/>
      <c r="AZ539" s="200"/>
      <c r="BA539" s="200"/>
      <c r="BB539" s="200"/>
      <c r="BC539" s="200"/>
      <c r="BD539" s="200"/>
      <c r="BE539" s="200"/>
      <c r="BF539" s="200"/>
      <c r="BG539" s="200"/>
      <c r="BH539" s="200"/>
      <c r="BI539" s="200"/>
      <c r="BJ539" s="200"/>
      <c r="BK539" s="200"/>
      <c r="BL539" s="200"/>
      <c r="BM539" s="200"/>
      <c r="BN539" s="200"/>
      <c r="BO539" s="200"/>
      <c r="BP539" s="200"/>
      <c r="BQ539" s="200"/>
      <c r="BR539" s="200"/>
      <c r="BS539" s="200"/>
      <c r="BT539" s="200"/>
      <c r="BU539" s="200"/>
      <c r="BV539" s="200"/>
    </row>
    <row r="540" spans="1:74" s="201" customFormat="1" ht="38.25" x14ac:dyDescent="0.2">
      <c r="A540" s="217" t="s">
        <v>1561</v>
      </c>
      <c r="B540" s="218" t="s">
        <v>1562</v>
      </c>
      <c r="C540" s="123"/>
      <c r="D540" s="123">
        <v>3869233323</v>
      </c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36">
        <f t="shared" si="238"/>
        <v>3869233323</v>
      </c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  <c r="AA540" s="200"/>
      <c r="AB540" s="200"/>
      <c r="AC540" s="200"/>
      <c r="AD540" s="200"/>
      <c r="AE540" s="200"/>
      <c r="AF540" s="200"/>
      <c r="AG540" s="200"/>
      <c r="AH540" s="200"/>
      <c r="AI540" s="200"/>
      <c r="AJ540" s="200"/>
      <c r="AK540" s="200"/>
      <c r="AL540" s="200"/>
      <c r="AM540" s="200"/>
      <c r="AN540" s="200"/>
      <c r="AO540" s="200"/>
      <c r="AP540" s="200"/>
      <c r="AQ540" s="200"/>
      <c r="AR540" s="200"/>
      <c r="AS540" s="200"/>
      <c r="AT540" s="200"/>
      <c r="AU540" s="200"/>
      <c r="AV540" s="200"/>
      <c r="AW540" s="200"/>
      <c r="AX540" s="200"/>
      <c r="AY540" s="200"/>
      <c r="AZ540" s="200"/>
      <c r="BA540" s="200"/>
      <c r="BB540" s="200"/>
      <c r="BC540" s="200"/>
      <c r="BD540" s="200"/>
      <c r="BE540" s="200"/>
      <c r="BF540" s="200"/>
      <c r="BG540" s="200"/>
      <c r="BH540" s="200"/>
      <c r="BI540" s="200"/>
      <c r="BJ540" s="200"/>
      <c r="BK540" s="200"/>
      <c r="BL540" s="200"/>
      <c r="BM540" s="200"/>
      <c r="BN540" s="200"/>
      <c r="BO540" s="200"/>
      <c r="BP540" s="200"/>
      <c r="BQ540" s="200"/>
      <c r="BR540" s="200"/>
      <c r="BS540" s="200"/>
      <c r="BT540" s="200"/>
      <c r="BU540" s="200"/>
      <c r="BV540" s="200"/>
    </row>
    <row r="541" spans="1:74" s="201" customFormat="1" ht="38.25" x14ac:dyDescent="0.2">
      <c r="A541" s="217" t="s">
        <v>1563</v>
      </c>
      <c r="B541" s="218" t="s">
        <v>1564</v>
      </c>
      <c r="C541" s="123"/>
      <c r="D541" s="123">
        <v>15000000000</v>
      </c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36">
        <f t="shared" si="238"/>
        <v>15000000000</v>
      </c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  <c r="AA541" s="200"/>
      <c r="AB541" s="200"/>
      <c r="AC541" s="200"/>
      <c r="AD541" s="200"/>
      <c r="AE541" s="200"/>
      <c r="AF541" s="200"/>
      <c r="AG541" s="200"/>
      <c r="AH541" s="200"/>
      <c r="AI541" s="200"/>
      <c r="AJ541" s="200"/>
      <c r="AK541" s="200"/>
      <c r="AL541" s="200"/>
      <c r="AM541" s="200"/>
      <c r="AN541" s="200"/>
      <c r="AO541" s="200"/>
      <c r="AP541" s="200"/>
      <c r="AQ541" s="200"/>
      <c r="AR541" s="200"/>
      <c r="AS541" s="200"/>
      <c r="AT541" s="200"/>
      <c r="AU541" s="200"/>
      <c r="AV541" s="200"/>
      <c r="AW541" s="200"/>
      <c r="AX541" s="200"/>
      <c r="AY541" s="200"/>
      <c r="AZ541" s="200"/>
      <c r="BA541" s="200"/>
      <c r="BB541" s="200"/>
      <c r="BC541" s="200"/>
      <c r="BD541" s="200"/>
      <c r="BE541" s="200"/>
      <c r="BF541" s="200"/>
      <c r="BG541" s="200"/>
      <c r="BH541" s="200"/>
      <c r="BI541" s="200"/>
      <c r="BJ541" s="200"/>
      <c r="BK541" s="200"/>
      <c r="BL541" s="200"/>
      <c r="BM541" s="200"/>
      <c r="BN541" s="200"/>
      <c r="BO541" s="200"/>
      <c r="BP541" s="200"/>
      <c r="BQ541" s="200"/>
      <c r="BR541" s="200"/>
      <c r="BS541" s="200"/>
      <c r="BT541" s="200"/>
      <c r="BU541" s="200"/>
      <c r="BV541" s="200"/>
    </row>
    <row r="542" spans="1:74" s="201" customFormat="1" ht="38.25" x14ac:dyDescent="0.2">
      <c r="A542" s="217" t="s">
        <v>1565</v>
      </c>
      <c r="B542" s="218" t="s">
        <v>1566</v>
      </c>
      <c r="C542" s="123"/>
      <c r="D542" s="123">
        <v>79704173.879999995</v>
      </c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36">
        <f t="shared" si="238"/>
        <v>79704173.879999995</v>
      </c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  <c r="AA542" s="200"/>
      <c r="AB542" s="200"/>
      <c r="AC542" s="200"/>
      <c r="AD542" s="200"/>
      <c r="AE542" s="200"/>
      <c r="AF542" s="200"/>
      <c r="AG542" s="200"/>
      <c r="AH542" s="200"/>
      <c r="AI542" s="200"/>
      <c r="AJ542" s="200"/>
      <c r="AK542" s="200"/>
      <c r="AL542" s="200"/>
      <c r="AM542" s="200"/>
      <c r="AN542" s="200"/>
      <c r="AO542" s="200"/>
      <c r="AP542" s="200"/>
      <c r="AQ542" s="200"/>
      <c r="AR542" s="200"/>
      <c r="AS542" s="200"/>
      <c r="AT542" s="200"/>
      <c r="AU542" s="200"/>
      <c r="AV542" s="200"/>
      <c r="AW542" s="200"/>
      <c r="AX542" s="200"/>
      <c r="AY542" s="200"/>
      <c r="AZ542" s="200"/>
      <c r="BA542" s="200"/>
      <c r="BB542" s="200"/>
      <c r="BC542" s="200"/>
      <c r="BD542" s="200"/>
      <c r="BE542" s="200"/>
      <c r="BF542" s="200"/>
      <c r="BG542" s="200"/>
      <c r="BH542" s="200"/>
      <c r="BI542" s="200"/>
      <c r="BJ542" s="200"/>
      <c r="BK542" s="200"/>
      <c r="BL542" s="200"/>
      <c r="BM542" s="200"/>
      <c r="BN542" s="200"/>
      <c r="BO542" s="200"/>
      <c r="BP542" s="200"/>
      <c r="BQ542" s="200"/>
      <c r="BR542" s="200"/>
      <c r="BS542" s="200"/>
      <c r="BT542" s="200"/>
      <c r="BU542" s="200"/>
      <c r="BV542" s="200"/>
    </row>
    <row r="543" spans="1:74" s="131" customFormat="1" ht="25.5" x14ac:dyDescent="0.2">
      <c r="A543" s="219" t="s">
        <v>941</v>
      </c>
      <c r="B543" s="214" t="s">
        <v>1567</v>
      </c>
      <c r="C543" s="122">
        <f t="shared" ref="C543:N543" si="239">SUM(C544:C545)</f>
        <v>0</v>
      </c>
      <c r="D543" s="122">
        <f t="shared" si="239"/>
        <v>17241721416.599998</v>
      </c>
      <c r="E543" s="122">
        <f t="shared" si="239"/>
        <v>0</v>
      </c>
      <c r="F543" s="122">
        <f t="shared" si="239"/>
        <v>0</v>
      </c>
      <c r="G543" s="122">
        <f t="shared" si="239"/>
        <v>0</v>
      </c>
      <c r="H543" s="122">
        <f t="shared" si="239"/>
        <v>0</v>
      </c>
      <c r="I543" s="122">
        <f t="shared" si="239"/>
        <v>0</v>
      </c>
      <c r="J543" s="122">
        <f t="shared" si="239"/>
        <v>0</v>
      </c>
      <c r="K543" s="122">
        <f t="shared" si="239"/>
        <v>0</v>
      </c>
      <c r="L543" s="122">
        <f t="shared" si="239"/>
        <v>0</v>
      </c>
      <c r="M543" s="122">
        <f t="shared" si="239"/>
        <v>0</v>
      </c>
      <c r="N543" s="122">
        <f t="shared" si="239"/>
        <v>0</v>
      </c>
      <c r="O543" s="136">
        <f t="shared" si="238"/>
        <v>17241721416.599998</v>
      </c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</row>
    <row r="544" spans="1:74" s="201" customFormat="1" ht="25.5" x14ac:dyDescent="0.2">
      <c r="A544" s="217" t="s">
        <v>942</v>
      </c>
      <c r="B544" s="218" t="s">
        <v>1568</v>
      </c>
      <c r="C544" s="123"/>
      <c r="D544" s="47">
        <v>243113730.25999999</v>
      </c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36">
        <f t="shared" si="238"/>
        <v>243113730.25999999</v>
      </c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  <c r="AA544" s="200"/>
      <c r="AB544" s="200"/>
      <c r="AC544" s="200"/>
      <c r="AD544" s="200"/>
      <c r="AE544" s="200"/>
      <c r="AF544" s="200"/>
      <c r="AG544" s="200"/>
      <c r="AH544" s="200"/>
      <c r="AI544" s="200"/>
      <c r="AJ544" s="200"/>
      <c r="AK544" s="200"/>
      <c r="AL544" s="200"/>
      <c r="AM544" s="200"/>
      <c r="AN544" s="200"/>
      <c r="AO544" s="200"/>
      <c r="AP544" s="200"/>
      <c r="AQ544" s="200"/>
      <c r="AR544" s="200"/>
      <c r="AS544" s="200"/>
      <c r="AT544" s="200"/>
      <c r="AU544" s="200"/>
      <c r="AV544" s="200"/>
      <c r="AW544" s="200"/>
      <c r="AX544" s="200"/>
      <c r="AY544" s="200"/>
      <c r="AZ544" s="200"/>
      <c r="BA544" s="200"/>
      <c r="BB544" s="200"/>
      <c r="BC544" s="200"/>
      <c r="BD544" s="200"/>
      <c r="BE544" s="200"/>
      <c r="BF544" s="200"/>
      <c r="BG544" s="200"/>
      <c r="BH544" s="200"/>
      <c r="BI544" s="200"/>
      <c r="BJ544" s="200"/>
      <c r="BK544" s="200"/>
      <c r="BL544" s="200"/>
      <c r="BM544" s="200"/>
      <c r="BN544" s="200"/>
      <c r="BO544" s="200"/>
      <c r="BP544" s="200"/>
      <c r="BQ544" s="200"/>
      <c r="BR544" s="200"/>
      <c r="BS544" s="200"/>
      <c r="BT544" s="200"/>
      <c r="BU544" s="200"/>
      <c r="BV544" s="200"/>
    </row>
    <row r="545" spans="1:74" s="201" customFormat="1" ht="25.5" x14ac:dyDescent="0.2">
      <c r="A545" s="217" t="s">
        <v>942</v>
      </c>
      <c r="B545" s="218" t="s">
        <v>1568</v>
      </c>
      <c r="C545" s="123"/>
      <c r="D545" s="47">
        <v>16998607686.34</v>
      </c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36">
        <f t="shared" si="238"/>
        <v>16998607686.34</v>
      </c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  <c r="AA545" s="200"/>
      <c r="AB545" s="200"/>
      <c r="AC545" s="200"/>
      <c r="AD545" s="200"/>
      <c r="AE545" s="200"/>
      <c r="AF545" s="200"/>
      <c r="AG545" s="200"/>
      <c r="AH545" s="200"/>
      <c r="AI545" s="200"/>
      <c r="AJ545" s="200"/>
      <c r="AK545" s="200"/>
      <c r="AL545" s="200"/>
      <c r="AM545" s="200"/>
      <c r="AN545" s="200"/>
      <c r="AO545" s="200"/>
      <c r="AP545" s="200"/>
      <c r="AQ545" s="200"/>
      <c r="AR545" s="200"/>
      <c r="AS545" s="200"/>
      <c r="AT545" s="200"/>
      <c r="AU545" s="200"/>
      <c r="AV545" s="200"/>
      <c r="AW545" s="200"/>
      <c r="AX545" s="200"/>
      <c r="AY545" s="200"/>
      <c r="AZ545" s="200"/>
      <c r="BA545" s="200"/>
      <c r="BB545" s="200"/>
      <c r="BC545" s="200"/>
      <c r="BD545" s="200"/>
      <c r="BE545" s="200"/>
      <c r="BF545" s="200"/>
      <c r="BG545" s="200"/>
      <c r="BH545" s="200"/>
      <c r="BI545" s="200"/>
      <c r="BJ545" s="200"/>
      <c r="BK545" s="200"/>
      <c r="BL545" s="200"/>
      <c r="BM545" s="200"/>
      <c r="BN545" s="200"/>
      <c r="BO545" s="200"/>
      <c r="BP545" s="200"/>
      <c r="BQ545" s="200"/>
      <c r="BR545" s="200"/>
      <c r="BS545" s="200"/>
      <c r="BT545" s="200"/>
      <c r="BU545" s="200"/>
      <c r="BV545" s="200"/>
    </row>
    <row r="546" spans="1:74" s="131" customFormat="1" x14ac:dyDescent="0.2">
      <c r="A546" s="219" t="s">
        <v>943</v>
      </c>
      <c r="B546" s="214" t="s">
        <v>1569</v>
      </c>
      <c r="C546" s="122">
        <f t="shared" ref="C546:N546" si="240">+C547</f>
        <v>0</v>
      </c>
      <c r="D546" s="122">
        <f t="shared" si="240"/>
        <v>376478681</v>
      </c>
      <c r="E546" s="122">
        <f t="shared" si="240"/>
        <v>0</v>
      </c>
      <c r="F546" s="122">
        <f t="shared" si="240"/>
        <v>0</v>
      </c>
      <c r="G546" s="122">
        <f t="shared" si="240"/>
        <v>0</v>
      </c>
      <c r="H546" s="122">
        <f t="shared" si="240"/>
        <v>0</v>
      </c>
      <c r="I546" s="122">
        <f t="shared" si="240"/>
        <v>0</v>
      </c>
      <c r="J546" s="122">
        <f t="shared" si="240"/>
        <v>0</v>
      </c>
      <c r="K546" s="122">
        <f t="shared" si="240"/>
        <v>0</v>
      </c>
      <c r="L546" s="122">
        <f t="shared" si="240"/>
        <v>0</v>
      </c>
      <c r="M546" s="122">
        <f t="shared" si="240"/>
        <v>0</v>
      </c>
      <c r="N546" s="122">
        <f t="shared" si="240"/>
        <v>0</v>
      </c>
      <c r="O546" s="136">
        <f t="shared" si="238"/>
        <v>376478681</v>
      </c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/>
      <c r="BQ546" s="130"/>
      <c r="BR546" s="130"/>
      <c r="BS546" s="130"/>
      <c r="BT546" s="130"/>
      <c r="BU546" s="130"/>
      <c r="BV546" s="130"/>
    </row>
    <row r="547" spans="1:74" s="201" customFormat="1" ht="14.25" x14ac:dyDescent="0.2">
      <c r="A547" s="217" t="s">
        <v>944</v>
      </c>
      <c r="B547" s="218" t="s">
        <v>1569</v>
      </c>
      <c r="C547" s="123"/>
      <c r="D547" s="47">
        <v>376478681</v>
      </c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36">
        <f t="shared" si="238"/>
        <v>376478681</v>
      </c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  <c r="AA547" s="200"/>
      <c r="AB547" s="200"/>
      <c r="AC547" s="200"/>
      <c r="AD547" s="200"/>
      <c r="AE547" s="200"/>
      <c r="AF547" s="200"/>
      <c r="AG547" s="200"/>
      <c r="AH547" s="200"/>
      <c r="AI547" s="200"/>
      <c r="AJ547" s="200"/>
      <c r="AK547" s="200"/>
      <c r="AL547" s="200"/>
      <c r="AM547" s="200"/>
      <c r="AN547" s="200"/>
      <c r="AO547" s="200"/>
      <c r="AP547" s="200"/>
      <c r="AQ547" s="200"/>
      <c r="AR547" s="200"/>
      <c r="AS547" s="200"/>
      <c r="AT547" s="200"/>
      <c r="AU547" s="200"/>
      <c r="AV547" s="200"/>
      <c r="AW547" s="200"/>
      <c r="AX547" s="200"/>
      <c r="AY547" s="200"/>
      <c r="AZ547" s="200"/>
      <c r="BA547" s="200"/>
      <c r="BB547" s="200"/>
      <c r="BC547" s="200"/>
      <c r="BD547" s="200"/>
      <c r="BE547" s="200"/>
      <c r="BF547" s="200"/>
      <c r="BG547" s="200"/>
      <c r="BH547" s="200"/>
      <c r="BI547" s="200"/>
      <c r="BJ547" s="200"/>
      <c r="BK547" s="200"/>
      <c r="BL547" s="200"/>
      <c r="BM547" s="200"/>
      <c r="BN547" s="200"/>
      <c r="BO547" s="200"/>
      <c r="BP547" s="200"/>
      <c r="BQ547" s="200"/>
      <c r="BR547" s="200"/>
      <c r="BS547" s="200"/>
      <c r="BT547" s="200"/>
      <c r="BU547" s="200"/>
      <c r="BV547" s="200"/>
    </row>
    <row r="548" spans="1:74" s="131" customFormat="1" x14ac:dyDescent="0.2">
      <c r="A548" s="219" t="s">
        <v>945</v>
      </c>
      <c r="B548" s="214" t="s">
        <v>1570</v>
      </c>
      <c r="C548" s="122">
        <f t="shared" ref="C548:N548" si="241">+C549</f>
        <v>0</v>
      </c>
      <c r="D548" s="122">
        <f t="shared" si="241"/>
        <v>51016718</v>
      </c>
      <c r="E548" s="122">
        <f t="shared" si="241"/>
        <v>0</v>
      </c>
      <c r="F548" s="122">
        <f t="shared" si="241"/>
        <v>0</v>
      </c>
      <c r="G548" s="122">
        <f t="shared" si="241"/>
        <v>0</v>
      </c>
      <c r="H548" s="122">
        <f t="shared" si="241"/>
        <v>0</v>
      </c>
      <c r="I548" s="122">
        <f t="shared" si="241"/>
        <v>0</v>
      </c>
      <c r="J548" s="122">
        <f t="shared" si="241"/>
        <v>0</v>
      </c>
      <c r="K548" s="122">
        <f t="shared" si="241"/>
        <v>0</v>
      </c>
      <c r="L548" s="122">
        <f t="shared" si="241"/>
        <v>0</v>
      </c>
      <c r="M548" s="122">
        <f t="shared" si="241"/>
        <v>0</v>
      </c>
      <c r="N548" s="122">
        <f t="shared" si="241"/>
        <v>0</v>
      </c>
      <c r="O548" s="136">
        <f t="shared" si="238"/>
        <v>51016718</v>
      </c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130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0"/>
    </row>
    <row r="549" spans="1:74" s="201" customFormat="1" ht="14.25" x14ac:dyDescent="0.2">
      <c r="A549" s="217" t="s">
        <v>946</v>
      </c>
      <c r="B549" s="218" t="s">
        <v>1571</v>
      </c>
      <c r="C549" s="123"/>
      <c r="D549" s="47">
        <v>51016718</v>
      </c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36">
        <f t="shared" si="238"/>
        <v>51016718</v>
      </c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  <c r="AA549" s="200"/>
      <c r="AB549" s="200"/>
      <c r="AC549" s="200"/>
      <c r="AD549" s="200"/>
      <c r="AE549" s="200"/>
      <c r="AF549" s="200"/>
      <c r="AG549" s="200"/>
      <c r="AH549" s="200"/>
      <c r="AI549" s="200"/>
      <c r="AJ549" s="200"/>
      <c r="AK549" s="200"/>
      <c r="AL549" s="200"/>
      <c r="AM549" s="200"/>
      <c r="AN549" s="200"/>
      <c r="AO549" s="200"/>
      <c r="AP549" s="200"/>
      <c r="AQ549" s="200"/>
      <c r="AR549" s="200"/>
      <c r="AS549" s="200"/>
      <c r="AT549" s="200"/>
      <c r="AU549" s="200"/>
      <c r="AV549" s="200"/>
      <c r="AW549" s="200"/>
      <c r="AX549" s="200"/>
      <c r="AY549" s="200"/>
      <c r="AZ549" s="200"/>
      <c r="BA549" s="200"/>
      <c r="BB549" s="200"/>
      <c r="BC549" s="200"/>
      <c r="BD549" s="200"/>
      <c r="BE549" s="200"/>
      <c r="BF549" s="200"/>
      <c r="BG549" s="200"/>
      <c r="BH549" s="200"/>
      <c r="BI549" s="200"/>
      <c r="BJ549" s="200"/>
      <c r="BK549" s="200"/>
      <c r="BL549" s="200"/>
      <c r="BM549" s="200"/>
      <c r="BN549" s="200"/>
      <c r="BO549" s="200"/>
      <c r="BP549" s="200"/>
      <c r="BQ549" s="200"/>
      <c r="BR549" s="200"/>
      <c r="BS549" s="200"/>
      <c r="BT549" s="200"/>
      <c r="BU549" s="200"/>
      <c r="BV549" s="200"/>
    </row>
    <row r="550" spans="1:74" s="131" customFormat="1" ht="12.75" customHeight="1" x14ac:dyDescent="0.2">
      <c r="A550" s="219" t="s">
        <v>947</v>
      </c>
      <c r="B550" s="214" t="s">
        <v>1572</v>
      </c>
      <c r="C550" s="122">
        <f t="shared" ref="C550:N550" si="242">+C551</f>
        <v>0</v>
      </c>
      <c r="D550" s="122">
        <f t="shared" si="242"/>
        <v>26646143</v>
      </c>
      <c r="E550" s="122">
        <f t="shared" si="242"/>
        <v>0</v>
      </c>
      <c r="F550" s="122">
        <f t="shared" si="242"/>
        <v>0</v>
      </c>
      <c r="G550" s="122">
        <f t="shared" si="242"/>
        <v>0</v>
      </c>
      <c r="H550" s="122">
        <f t="shared" si="242"/>
        <v>0</v>
      </c>
      <c r="I550" s="122">
        <f t="shared" si="242"/>
        <v>0</v>
      </c>
      <c r="J550" s="122">
        <f t="shared" si="242"/>
        <v>0</v>
      </c>
      <c r="K550" s="122">
        <f t="shared" si="242"/>
        <v>0</v>
      </c>
      <c r="L550" s="122">
        <f t="shared" si="242"/>
        <v>0</v>
      </c>
      <c r="M550" s="122">
        <f t="shared" si="242"/>
        <v>0</v>
      </c>
      <c r="N550" s="122">
        <f t="shared" si="242"/>
        <v>0</v>
      </c>
      <c r="O550" s="136">
        <f t="shared" si="238"/>
        <v>26646143</v>
      </c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0"/>
      <c r="AC550" s="130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/>
      <c r="BQ550" s="130"/>
      <c r="BR550" s="130"/>
      <c r="BS550" s="130"/>
      <c r="BT550" s="130"/>
      <c r="BU550" s="130"/>
      <c r="BV550" s="130"/>
    </row>
    <row r="551" spans="1:74" s="201" customFormat="1" ht="14.25" x14ac:dyDescent="0.2">
      <c r="A551" s="217" t="s">
        <v>948</v>
      </c>
      <c r="B551" s="218" t="s">
        <v>1573</v>
      </c>
      <c r="C551" s="123"/>
      <c r="D551" s="47">
        <v>26646143</v>
      </c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36">
        <f t="shared" si="238"/>
        <v>26646143</v>
      </c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  <c r="AA551" s="200"/>
      <c r="AB551" s="200"/>
      <c r="AC551" s="200"/>
      <c r="AD551" s="200"/>
      <c r="AE551" s="200"/>
      <c r="AF551" s="200"/>
      <c r="AG551" s="200"/>
      <c r="AH551" s="200"/>
      <c r="AI551" s="200"/>
      <c r="AJ551" s="200"/>
      <c r="AK551" s="200"/>
      <c r="AL551" s="200"/>
      <c r="AM551" s="200"/>
      <c r="AN551" s="200"/>
      <c r="AO551" s="200"/>
      <c r="AP551" s="200"/>
      <c r="AQ551" s="200"/>
      <c r="AR551" s="200"/>
      <c r="AS551" s="200"/>
      <c r="AT551" s="200"/>
      <c r="AU551" s="200"/>
      <c r="AV551" s="200"/>
      <c r="AW551" s="200"/>
      <c r="AX551" s="200"/>
      <c r="AY551" s="200"/>
      <c r="AZ551" s="200"/>
      <c r="BA551" s="200"/>
      <c r="BB551" s="200"/>
      <c r="BC551" s="200"/>
      <c r="BD551" s="200"/>
      <c r="BE551" s="200"/>
      <c r="BF551" s="200"/>
      <c r="BG551" s="200"/>
      <c r="BH551" s="200"/>
      <c r="BI551" s="200"/>
      <c r="BJ551" s="200"/>
      <c r="BK551" s="200"/>
      <c r="BL551" s="200"/>
      <c r="BM551" s="200"/>
      <c r="BN551" s="200"/>
      <c r="BO551" s="200"/>
      <c r="BP551" s="200"/>
      <c r="BQ551" s="200"/>
      <c r="BR551" s="200"/>
      <c r="BS551" s="200"/>
      <c r="BT551" s="200"/>
      <c r="BU551" s="200"/>
      <c r="BV551" s="200"/>
    </row>
    <row r="552" spans="1:74" s="131" customFormat="1" ht="25.5" x14ac:dyDescent="0.2">
      <c r="A552" s="219" t="s">
        <v>949</v>
      </c>
      <c r="B552" s="214" t="s">
        <v>1574</v>
      </c>
      <c r="C552" s="122">
        <f t="shared" ref="C552:N552" si="243">+C553</f>
        <v>0</v>
      </c>
      <c r="D552" s="122">
        <f t="shared" si="243"/>
        <v>586666.66</v>
      </c>
      <c r="E552" s="122">
        <f t="shared" si="243"/>
        <v>0</v>
      </c>
      <c r="F552" s="122">
        <f t="shared" si="243"/>
        <v>0</v>
      </c>
      <c r="G552" s="122">
        <f t="shared" si="243"/>
        <v>0</v>
      </c>
      <c r="H552" s="122">
        <f t="shared" si="243"/>
        <v>0</v>
      </c>
      <c r="I552" s="122">
        <f t="shared" si="243"/>
        <v>0</v>
      </c>
      <c r="J552" s="122">
        <f t="shared" si="243"/>
        <v>0</v>
      </c>
      <c r="K552" s="122">
        <f t="shared" si="243"/>
        <v>0</v>
      </c>
      <c r="L552" s="122">
        <f t="shared" si="243"/>
        <v>0</v>
      </c>
      <c r="M552" s="122">
        <f t="shared" si="243"/>
        <v>0</v>
      </c>
      <c r="N552" s="122">
        <f t="shared" si="243"/>
        <v>0</v>
      </c>
      <c r="O552" s="136">
        <f t="shared" si="238"/>
        <v>586666.66</v>
      </c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/>
      <c r="BT552" s="130"/>
      <c r="BU552" s="130"/>
      <c r="BV552" s="130"/>
    </row>
    <row r="553" spans="1:74" s="201" customFormat="1" ht="14.25" x14ac:dyDescent="0.2">
      <c r="A553" s="217" t="s">
        <v>950</v>
      </c>
      <c r="B553" s="218" t="s">
        <v>1575</v>
      </c>
      <c r="C553" s="123"/>
      <c r="D553" s="47">
        <v>586666.66</v>
      </c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36">
        <f t="shared" si="238"/>
        <v>586666.66</v>
      </c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  <c r="AA553" s="200"/>
      <c r="AB553" s="200"/>
      <c r="AC553" s="200"/>
      <c r="AD553" s="200"/>
      <c r="AE553" s="200"/>
      <c r="AF553" s="200"/>
      <c r="AG553" s="200"/>
      <c r="AH553" s="200"/>
      <c r="AI553" s="200"/>
      <c r="AJ553" s="200"/>
      <c r="AK553" s="200"/>
      <c r="AL553" s="200"/>
      <c r="AM553" s="200"/>
      <c r="AN553" s="200"/>
      <c r="AO553" s="200"/>
      <c r="AP553" s="200"/>
      <c r="AQ553" s="200"/>
      <c r="AR553" s="200"/>
      <c r="AS553" s="200"/>
      <c r="AT553" s="200"/>
      <c r="AU553" s="200"/>
      <c r="AV553" s="200"/>
      <c r="AW553" s="200"/>
      <c r="AX553" s="200"/>
      <c r="AY553" s="200"/>
      <c r="AZ553" s="200"/>
      <c r="BA553" s="200"/>
      <c r="BB553" s="200"/>
      <c r="BC553" s="200"/>
      <c r="BD553" s="200"/>
      <c r="BE553" s="200"/>
      <c r="BF553" s="200"/>
      <c r="BG553" s="200"/>
      <c r="BH553" s="200"/>
      <c r="BI553" s="200"/>
      <c r="BJ553" s="200"/>
      <c r="BK553" s="200"/>
      <c r="BL553" s="200"/>
      <c r="BM553" s="200"/>
      <c r="BN553" s="200"/>
      <c r="BO553" s="200"/>
      <c r="BP553" s="200"/>
      <c r="BQ553" s="200"/>
      <c r="BR553" s="200"/>
      <c r="BS553" s="200"/>
      <c r="BT553" s="200"/>
      <c r="BU553" s="200"/>
      <c r="BV553" s="200"/>
    </row>
    <row r="554" spans="1:74" s="131" customFormat="1" x14ac:dyDescent="0.2">
      <c r="A554" s="219" t="s">
        <v>951</v>
      </c>
      <c r="B554" s="214" t="s">
        <v>1576</v>
      </c>
      <c r="C554" s="122">
        <f t="shared" ref="C554:N554" si="244">SUM(C555:C556)</f>
        <v>0</v>
      </c>
      <c r="D554" s="122">
        <f t="shared" si="244"/>
        <v>6747928.5499999998</v>
      </c>
      <c r="E554" s="122">
        <f t="shared" si="244"/>
        <v>0</v>
      </c>
      <c r="F554" s="122">
        <f t="shared" si="244"/>
        <v>0</v>
      </c>
      <c r="G554" s="122">
        <f t="shared" si="244"/>
        <v>0</v>
      </c>
      <c r="H554" s="122">
        <f t="shared" si="244"/>
        <v>0</v>
      </c>
      <c r="I554" s="122">
        <f t="shared" si="244"/>
        <v>0</v>
      </c>
      <c r="J554" s="122">
        <f t="shared" si="244"/>
        <v>0</v>
      </c>
      <c r="K554" s="122">
        <f t="shared" si="244"/>
        <v>0</v>
      </c>
      <c r="L554" s="122">
        <f t="shared" si="244"/>
        <v>0</v>
      </c>
      <c r="M554" s="122">
        <f t="shared" si="244"/>
        <v>0</v>
      </c>
      <c r="N554" s="122">
        <f t="shared" si="244"/>
        <v>0</v>
      </c>
      <c r="O554" s="136">
        <f t="shared" si="238"/>
        <v>6747928.5499999998</v>
      </c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/>
      <c r="BP554" s="130"/>
      <c r="BQ554" s="130"/>
      <c r="BR554" s="130"/>
      <c r="BS554" s="130"/>
      <c r="BT554" s="130"/>
      <c r="BU554" s="130"/>
      <c r="BV554" s="130"/>
    </row>
    <row r="555" spans="1:74" s="201" customFormat="1" ht="25.5" x14ac:dyDescent="0.2">
      <c r="A555" s="217" t="s">
        <v>1577</v>
      </c>
      <c r="B555" s="218" t="s">
        <v>1578</v>
      </c>
      <c r="C555" s="123"/>
      <c r="D555" s="47">
        <v>1327426</v>
      </c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36">
        <f t="shared" si="238"/>
        <v>1327426</v>
      </c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  <c r="AA555" s="200"/>
      <c r="AB555" s="200"/>
      <c r="AC555" s="200"/>
      <c r="AD555" s="200"/>
      <c r="AE555" s="200"/>
      <c r="AF555" s="200"/>
      <c r="AG555" s="200"/>
      <c r="AH555" s="200"/>
      <c r="AI555" s="200"/>
      <c r="AJ555" s="200"/>
      <c r="AK555" s="200"/>
      <c r="AL555" s="200"/>
      <c r="AM555" s="200"/>
      <c r="AN555" s="200"/>
      <c r="AO555" s="200"/>
      <c r="AP555" s="200"/>
      <c r="AQ555" s="200"/>
      <c r="AR555" s="200"/>
      <c r="AS555" s="200"/>
      <c r="AT555" s="200"/>
      <c r="AU555" s="200"/>
      <c r="AV555" s="200"/>
      <c r="AW555" s="200"/>
      <c r="AX555" s="200"/>
      <c r="AY555" s="200"/>
      <c r="AZ555" s="200"/>
      <c r="BA555" s="200"/>
      <c r="BB555" s="200"/>
      <c r="BC555" s="200"/>
      <c r="BD555" s="200"/>
      <c r="BE555" s="200"/>
      <c r="BF555" s="200"/>
      <c r="BG555" s="200"/>
      <c r="BH555" s="200"/>
      <c r="BI555" s="200"/>
      <c r="BJ555" s="200"/>
      <c r="BK555" s="200"/>
      <c r="BL555" s="200"/>
      <c r="BM555" s="200"/>
      <c r="BN555" s="200"/>
      <c r="BO555" s="200"/>
      <c r="BP555" s="200"/>
      <c r="BQ555" s="200"/>
      <c r="BR555" s="200"/>
      <c r="BS555" s="200"/>
      <c r="BT555" s="200"/>
      <c r="BU555" s="200"/>
      <c r="BV555" s="200"/>
    </row>
    <row r="556" spans="1:74" s="201" customFormat="1" ht="25.5" customHeight="1" x14ac:dyDescent="0.2">
      <c r="A556" s="217" t="s">
        <v>1579</v>
      </c>
      <c r="B556" s="218" t="s">
        <v>1580</v>
      </c>
      <c r="C556" s="123"/>
      <c r="D556" s="47">
        <v>5420502.5499999998</v>
      </c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36">
        <f t="shared" si="238"/>
        <v>5420502.5499999998</v>
      </c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  <c r="AA556" s="200"/>
      <c r="AB556" s="200"/>
      <c r="AC556" s="200"/>
      <c r="AD556" s="200"/>
      <c r="AE556" s="200"/>
      <c r="AF556" s="200"/>
      <c r="AG556" s="200"/>
      <c r="AH556" s="200"/>
      <c r="AI556" s="200"/>
      <c r="AJ556" s="200"/>
      <c r="AK556" s="200"/>
      <c r="AL556" s="200"/>
      <c r="AM556" s="200"/>
      <c r="AN556" s="200"/>
      <c r="AO556" s="200"/>
      <c r="AP556" s="200"/>
      <c r="AQ556" s="200"/>
      <c r="AR556" s="200"/>
      <c r="AS556" s="200"/>
      <c r="AT556" s="200"/>
      <c r="AU556" s="200"/>
      <c r="AV556" s="200"/>
      <c r="AW556" s="200"/>
      <c r="AX556" s="200"/>
      <c r="AY556" s="200"/>
      <c r="AZ556" s="200"/>
      <c r="BA556" s="200"/>
      <c r="BB556" s="200"/>
      <c r="BC556" s="200"/>
      <c r="BD556" s="200"/>
      <c r="BE556" s="200"/>
      <c r="BF556" s="200"/>
      <c r="BG556" s="200"/>
      <c r="BH556" s="200"/>
      <c r="BI556" s="200"/>
      <c r="BJ556" s="200"/>
      <c r="BK556" s="200"/>
      <c r="BL556" s="200"/>
      <c r="BM556" s="200"/>
      <c r="BN556" s="200"/>
      <c r="BO556" s="200"/>
      <c r="BP556" s="200"/>
      <c r="BQ556" s="200"/>
      <c r="BR556" s="200"/>
      <c r="BS556" s="200"/>
      <c r="BT556" s="200"/>
      <c r="BU556" s="200"/>
      <c r="BV556" s="200"/>
    </row>
    <row r="557" spans="1:74" s="131" customFormat="1" x14ac:dyDescent="0.2">
      <c r="A557" s="219" t="s">
        <v>952</v>
      </c>
      <c r="B557" s="214" t="s">
        <v>1581</v>
      </c>
      <c r="C557" s="122">
        <f t="shared" ref="C557:N557" si="245">+C558</f>
        <v>0</v>
      </c>
      <c r="D557" s="122">
        <f t="shared" si="245"/>
        <v>54984340</v>
      </c>
      <c r="E557" s="122">
        <f t="shared" si="245"/>
        <v>0</v>
      </c>
      <c r="F557" s="122">
        <f t="shared" si="245"/>
        <v>0</v>
      </c>
      <c r="G557" s="122">
        <f t="shared" si="245"/>
        <v>0</v>
      </c>
      <c r="H557" s="122">
        <f t="shared" si="245"/>
        <v>0</v>
      </c>
      <c r="I557" s="122">
        <f t="shared" si="245"/>
        <v>0</v>
      </c>
      <c r="J557" s="122">
        <f t="shared" si="245"/>
        <v>0</v>
      </c>
      <c r="K557" s="122">
        <f t="shared" si="245"/>
        <v>0</v>
      </c>
      <c r="L557" s="122">
        <f t="shared" si="245"/>
        <v>0</v>
      </c>
      <c r="M557" s="122">
        <f t="shared" si="245"/>
        <v>0</v>
      </c>
      <c r="N557" s="122">
        <f t="shared" si="245"/>
        <v>0</v>
      </c>
      <c r="O557" s="136">
        <f t="shared" si="238"/>
        <v>54984340</v>
      </c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</row>
    <row r="558" spans="1:74" s="201" customFormat="1" ht="25.5" x14ac:dyDescent="0.2">
      <c r="A558" s="217" t="s">
        <v>953</v>
      </c>
      <c r="B558" s="218" t="s">
        <v>1582</v>
      </c>
      <c r="C558" s="123"/>
      <c r="D558" s="47">
        <v>54984340</v>
      </c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36">
        <f t="shared" si="238"/>
        <v>54984340</v>
      </c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  <c r="AA558" s="200"/>
      <c r="AB558" s="200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200"/>
      <c r="BD558" s="200"/>
      <c r="BE558" s="200"/>
      <c r="BF558" s="200"/>
      <c r="BG558" s="200"/>
      <c r="BH558" s="200"/>
      <c r="BI558" s="200"/>
      <c r="BJ558" s="200"/>
      <c r="BK558" s="200"/>
      <c r="BL558" s="200"/>
      <c r="BM558" s="200"/>
      <c r="BN558" s="200"/>
      <c r="BO558" s="200"/>
      <c r="BP558" s="200"/>
      <c r="BQ558" s="200"/>
      <c r="BR558" s="200"/>
      <c r="BS558" s="200"/>
      <c r="BT558" s="200"/>
      <c r="BU558" s="200"/>
      <c r="BV558" s="200"/>
    </row>
    <row r="559" spans="1:74" s="131" customFormat="1" ht="25.5" x14ac:dyDescent="0.2">
      <c r="A559" s="219" t="s">
        <v>954</v>
      </c>
      <c r="B559" s="214" t="s">
        <v>1583</v>
      </c>
      <c r="C559" s="122">
        <f t="shared" ref="C559:N559" si="246">+C560</f>
        <v>0</v>
      </c>
      <c r="D559" s="122">
        <f t="shared" si="246"/>
        <v>21832075</v>
      </c>
      <c r="E559" s="122">
        <f t="shared" si="246"/>
        <v>0</v>
      </c>
      <c r="F559" s="122">
        <f t="shared" si="246"/>
        <v>0</v>
      </c>
      <c r="G559" s="122">
        <f t="shared" si="246"/>
        <v>0</v>
      </c>
      <c r="H559" s="122">
        <f t="shared" si="246"/>
        <v>0</v>
      </c>
      <c r="I559" s="122">
        <f t="shared" si="246"/>
        <v>0</v>
      </c>
      <c r="J559" s="122">
        <f t="shared" si="246"/>
        <v>0</v>
      </c>
      <c r="K559" s="122">
        <f t="shared" si="246"/>
        <v>0</v>
      </c>
      <c r="L559" s="122">
        <f t="shared" si="246"/>
        <v>0</v>
      </c>
      <c r="M559" s="122">
        <f t="shared" si="246"/>
        <v>0</v>
      </c>
      <c r="N559" s="122">
        <f t="shared" si="246"/>
        <v>0</v>
      </c>
      <c r="O559" s="136">
        <f t="shared" si="238"/>
        <v>21832075</v>
      </c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/>
      <c r="BT559" s="130"/>
      <c r="BU559" s="130"/>
      <c r="BV559" s="130"/>
    </row>
    <row r="560" spans="1:74" s="201" customFormat="1" ht="25.5" x14ac:dyDescent="0.2">
      <c r="A560" s="217" t="s">
        <v>955</v>
      </c>
      <c r="B560" s="218" t="s">
        <v>1584</v>
      </c>
      <c r="C560" s="123"/>
      <c r="D560" s="123">
        <v>21832075</v>
      </c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36">
        <f t="shared" si="238"/>
        <v>21832075</v>
      </c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  <c r="AA560" s="200"/>
      <c r="AB560" s="200"/>
      <c r="AC560" s="200"/>
      <c r="AD560" s="200"/>
      <c r="AE560" s="200"/>
      <c r="AF560" s="200"/>
      <c r="AG560" s="200"/>
      <c r="AH560" s="200"/>
      <c r="AI560" s="200"/>
      <c r="AJ560" s="200"/>
      <c r="AK560" s="200"/>
      <c r="AL560" s="200"/>
      <c r="AM560" s="200"/>
      <c r="AN560" s="200"/>
      <c r="AO560" s="200"/>
      <c r="AP560" s="200"/>
      <c r="AQ560" s="200"/>
      <c r="AR560" s="200"/>
      <c r="AS560" s="200"/>
      <c r="AT560" s="200"/>
      <c r="AU560" s="200"/>
      <c r="AV560" s="200"/>
      <c r="AW560" s="200"/>
      <c r="AX560" s="200"/>
      <c r="AY560" s="200"/>
      <c r="AZ560" s="200"/>
      <c r="BA560" s="200"/>
      <c r="BB560" s="200"/>
      <c r="BC560" s="200"/>
      <c r="BD560" s="200"/>
      <c r="BE560" s="200"/>
      <c r="BF560" s="200"/>
      <c r="BG560" s="200"/>
      <c r="BH560" s="200"/>
      <c r="BI560" s="200"/>
      <c r="BJ560" s="200"/>
      <c r="BK560" s="200"/>
      <c r="BL560" s="200"/>
      <c r="BM560" s="200"/>
      <c r="BN560" s="200"/>
      <c r="BO560" s="200"/>
      <c r="BP560" s="200"/>
      <c r="BQ560" s="200"/>
      <c r="BR560" s="200"/>
      <c r="BS560" s="200"/>
      <c r="BT560" s="200"/>
      <c r="BU560" s="200"/>
      <c r="BV560" s="200"/>
    </row>
    <row r="561" spans="1:74" s="131" customFormat="1" x14ac:dyDescent="0.2">
      <c r="A561" s="219" t="s">
        <v>956</v>
      </c>
      <c r="B561" s="214" t="s">
        <v>957</v>
      </c>
      <c r="C561" s="122">
        <f t="shared" ref="C561:N561" si="247">+C562+C568+C571+C573</f>
        <v>0</v>
      </c>
      <c r="D561" s="122">
        <f t="shared" si="247"/>
        <v>15390814911.1</v>
      </c>
      <c r="E561" s="122">
        <f t="shared" si="247"/>
        <v>0</v>
      </c>
      <c r="F561" s="122">
        <f t="shared" si="247"/>
        <v>0</v>
      </c>
      <c r="G561" s="122">
        <f t="shared" si="247"/>
        <v>0</v>
      </c>
      <c r="H561" s="122">
        <f t="shared" si="247"/>
        <v>0</v>
      </c>
      <c r="I561" s="122">
        <f t="shared" si="247"/>
        <v>0</v>
      </c>
      <c r="J561" s="122">
        <f t="shared" si="247"/>
        <v>0</v>
      </c>
      <c r="K561" s="122">
        <f t="shared" si="247"/>
        <v>0</v>
      </c>
      <c r="L561" s="122">
        <f t="shared" si="247"/>
        <v>0</v>
      </c>
      <c r="M561" s="122">
        <f t="shared" si="247"/>
        <v>0</v>
      </c>
      <c r="N561" s="122">
        <f t="shared" si="247"/>
        <v>0</v>
      </c>
      <c r="O561" s="136">
        <f t="shared" si="238"/>
        <v>15390814911.1</v>
      </c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/>
      <c r="BP561" s="130"/>
      <c r="BQ561" s="130"/>
      <c r="BR561" s="130"/>
      <c r="BS561" s="130"/>
      <c r="BT561" s="130"/>
      <c r="BU561" s="130"/>
      <c r="BV561" s="130"/>
    </row>
    <row r="562" spans="1:74" s="131" customFormat="1" x14ac:dyDescent="0.2">
      <c r="A562" s="129" t="s">
        <v>958</v>
      </c>
      <c r="B562" s="135" t="s">
        <v>1585</v>
      </c>
      <c r="C562" s="122">
        <f t="shared" ref="C562:N562" si="248">SUM(C563:C567)</f>
        <v>0</v>
      </c>
      <c r="D562" s="122">
        <f t="shared" si="248"/>
        <v>8492266600.4399996</v>
      </c>
      <c r="E562" s="122">
        <f t="shared" si="248"/>
        <v>0</v>
      </c>
      <c r="F562" s="122">
        <f t="shared" si="248"/>
        <v>0</v>
      </c>
      <c r="G562" s="122">
        <f t="shared" si="248"/>
        <v>0</v>
      </c>
      <c r="H562" s="122">
        <f t="shared" si="248"/>
        <v>0</v>
      </c>
      <c r="I562" s="122">
        <f t="shared" si="248"/>
        <v>0</v>
      </c>
      <c r="J562" s="122">
        <f t="shared" si="248"/>
        <v>0</v>
      </c>
      <c r="K562" s="122">
        <f t="shared" si="248"/>
        <v>0</v>
      </c>
      <c r="L562" s="122">
        <f t="shared" si="248"/>
        <v>0</v>
      </c>
      <c r="M562" s="122">
        <f t="shared" si="248"/>
        <v>0</v>
      </c>
      <c r="N562" s="122">
        <f t="shared" si="248"/>
        <v>0</v>
      </c>
      <c r="O562" s="136">
        <f t="shared" si="238"/>
        <v>8492266600.4399996</v>
      </c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/>
      <c r="BN562" s="130"/>
      <c r="BO562" s="130"/>
      <c r="BP562" s="130"/>
      <c r="BQ562" s="130"/>
      <c r="BR562" s="130"/>
      <c r="BS562" s="130"/>
      <c r="BT562" s="130"/>
      <c r="BU562" s="130"/>
      <c r="BV562" s="130"/>
    </row>
    <row r="563" spans="1:74" s="201" customFormat="1" ht="25.5" x14ac:dyDescent="0.2">
      <c r="A563" s="217" t="s">
        <v>959</v>
      </c>
      <c r="B563" s="218" t="s">
        <v>960</v>
      </c>
      <c r="C563" s="123"/>
      <c r="D563" s="47">
        <v>1810869263.4100001</v>
      </c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36">
        <f t="shared" si="238"/>
        <v>1810869263.4100001</v>
      </c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  <c r="AA563" s="200"/>
      <c r="AB563" s="200"/>
      <c r="AC563" s="200"/>
      <c r="AD563" s="200"/>
      <c r="AE563" s="200"/>
      <c r="AF563" s="200"/>
      <c r="AG563" s="200"/>
      <c r="AH563" s="200"/>
      <c r="AI563" s="200"/>
      <c r="AJ563" s="200"/>
      <c r="AK563" s="200"/>
      <c r="AL563" s="200"/>
      <c r="AM563" s="200"/>
      <c r="AN563" s="200"/>
      <c r="AO563" s="200"/>
      <c r="AP563" s="200"/>
      <c r="AQ563" s="200"/>
      <c r="AR563" s="200"/>
      <c r="AS563" s="200"/>
      <c r="AT563" s="200"/>
      <c r="AU563" s="200"/>
      <c r="AV563" s="200"/>
      <c r="AW563" s="200"/>
      <c r="AX563" s="200"/>
      <c r="AY563" s="200"/>
      <c r="AZ563" s="200"/>
      <c r="BA563" s="200"/>
      <c r="BB563" s="200"/>
      <c r="BC563" s="200"/>
      <c r="BD563" s="200"/>
      <c r="BE563" s="200"/>
      <c r="BF563" s="200"/>
      <c r="BG563" s="200"/>
      <c r="BH563" s="200"/>
      <c r="BI563" s="200"/>
      <c r="BJ563" s="200"/>
      <c r="BK563" s="200"/>
      <c r="BL563" s="200"/>
      <c r="BM563" s="200"/>
      <c r="BN563" s="200"/>
      <c r="BO563" s="200"/>
      <c r="BP563" s="200"/>
      <c r="BQ563" s="200"/>
      <c r="BR563" s="200"/>
      <c r="BS563" s="200"/>
      <c r="BT563" s="200"/>
      <c r="BU563" s="200"/>
      <c r="BV563" s="200"/>
    </row>
    <row r="564" spans="1:74" s="201" customFormat="1" ht="25.5" x14ac:dyDescent="0.2">
      <c r="A564" s="217" t="s">
        <v>959</v>
      </c>
      <c r="B564" s="218" t="s">
        <v>960</v>
      </c>
      <c r="C564" s="123"/>
      <c r="D564" s="47">
        <v>2752920297.9099998</v>
      </c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36">
        <f t="shared" si="238"/>
        <v>2752920297.9099998</v>
      </c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  <c r="AA564" s="200"/>
      <c r="AB564" s="200"/>
      <c r="AC564" s="200"/>
      <c r="AD564" s="200"/>
      <c r="AE564" s="200"/>
      <c r="AF564" s="200"/>
      <c r="AG564" s="200"/>
      <c r="AH564" s="200"/>
      <c r="AI564" s="200"/>
      <c r="AJ564" s="200"/>
      <c r="AK564" s="200"/>
      <c r="AL564" s="200"/>
      <c r="AM564" s="200"/>
      <c r="AN564" s="200"/>
      <c r="AO564" s="200"/>
      <c r="AP564" s="200"/>
      <c r="AQ564" s="200"/>
      <c r="AR564" s="200"/>
      <c r="AS564" s="200"/>
      <c r="AT564" s="200"/>
      <c r="AU564" s="200"/>
      <c r="AV564" s="200"/>
      <c r="AW564" s="200"/>
      <c r="AX564" s="200"/>
      <c r="AY564" s="200"/>
      <c r="AZ564" s="200"/>
      <c r="BA564" s="200"/>
      <c r="BB564" s="200"/>
      <c r="BC564" s="200"/>
      <c r="BD564" s="200"/>
      <c r="BE564" s="200"/>
      <c r="BF564" s="200"/>
      <c r="BG564" s="200"/>
      <c r="BH564" s="200"/>
      <c r="BI564" s="200"/>
      <c r="BJ564" s="200"/>
      <c r="BK564" s="200"/>
      <c r="BL564" s="200"/>
      <c r="BM564" s="200"/>
      <c r="BN564" s="200"/>
      <c r="BO564" s="200"/>
      <c r="BP564" s="200"/>
      <c r="BQ564" s="200"/>
      <c r="BR564" s="200"/>
      <c r="BS564" s="200"/>
      <c r="BT564" s="200"/>
      <c r="BU564" s="200"/>
      <c r="BV564" s="200"/>
    </row>
    <row r="565" spans="1:74" s="201" customFormat="1" ht="25.5" x14ac:dyDescent="0.2">
      <c r="A565" s="217" t="s">
        <v>961</v>
      </c>
      <c r="B565" s="218" t="s">
        <v>962</v>
      </c>
      <c r="C565" s="123"/>
      <c r="D565" s="47">
        <v>3039820049.9699998</v>
      </c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36">
        <f t="shared" si="238"/>
        <v>3039820049.9699998</v>
      </c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  <c r="AA565" s="200"/>
      <c r="AB565" s="200"/>
      <c r="AC565" s="200"/>
      <c r="AD565" s="200"/>
      <c r="AE565" s="200"/>
      <c r="AF565" s="200"/>
      <c r="AG565" s="200"/>
      <c r="AH565" s="200"/>
      <c r="AI565" s="200"/>
      <c r="AJ565" s="200"/>
      <c r="AK565" s="200"/>
      <c r="AL565" s="200"/>
      <c r="AM565" s="200"/>
      <c r="AN565" s="200"/>
      <c r="AO565" s="200"/>
      <c r="AP565" s="200"/>
      <c r="AQ565" s="200"/>
      <c r="AR565" s="200"/>
      <c r="AS565" s="200"/>
      <c r="AT565" s="200"/>
      <c r="AU565" s="200"/>
      <c r="AV565" s="200"/>
      <c r="AW565" s="200"/>
      <c r="AX565" s="200"/>
      <c r="AY565" s="200"/>
      <c r="AZ565" s="200"/>
      <c r="BA565" s="200"/>
      <c r="BB565" s="200"/>
      <c r="BC565" s="200"/>
      <c r="BD565" s="200"/>
      <c r="BE565" s="200"/>
      <c r="BF565" s="200"/>
      <c r="BG565" s="200"/>
      <c r="BH565" s="200"/>
      <c r="BI565" s="200"/>
      <c r="BJ565" s="200"/>
      <c r="BK565" s="200"/>
      <c r="BL565" s="200"/>
      <c r="BM565" s="200"/>
      <c r="BN565" s="200"/>
      <c r="BO565" s="200"/>
      <c r="BP565" s="200"/>
      <c r="BQ565" s="200"/>
      <c r="BR565" s="200"/>
      <c r="BS565" s="200"/>
      <c r="BT565" s="200"/>
      <c r="BU565" s="200"/>
      <c r="BV565" s="200"/>
    </row>
    <row r="566" spans="1:74" s="201" customFormat="1" ht="25.5" x14ac:dyDescent="0.2">
      <c r="A566" s="217" t="s">
        <v>961</v>
      </c>
      <c r="B566" s="218" t="s">
        <v>962</v>
      </c>
      <c r="C566" s="123"/>
      <c r="D566" s="47">
        <v>741224230.60000002</v>
      </c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36">
        <f t="shared" si="238"/>
        <v>741224230.60000002</v>
      </c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  <c r="AA566" s="200"/>
      <c r="AB566" s="200"/>
      <c r="AC566" s="200"/>
      <c r="AD566" s="200"/>
      <c r="AE566" s="200"/>
      <c r="AF566" s="200"/>
      <c r="AG566" s="200"/>
      <c r="AH566" s="200"/>
      <c r="AI566" s="200"/>
      <c r="AJ566" s="200"/>
      <c r="AK566" s="200"/>
      <c r="AL566" s="200"/>
      <c r="AM566" s="200"/>
      <c r="AN566" s="200"/>
      <c r="AO566" s="200"/>
      <c r="AP566" s="200"/>
      <c r="AQ566" s="200"/>
      <c r="AR566" s="200"/>
      <c r="AS566" s="200"/>
      <c r="AT566" s="200"/>
      <c r="AU566" s="200"/>
      <c r="AV566" s="200"/>
      <c r="AW566" s="200"/>
      <c r="AX566" s="200"/>
      <c r="AY566" s="200"/>
      <c r="AZ566" s="200"/>
      <c r="BA566" s="200"/>
      <c r="BB566" s="200"/>
      <c r="BC566" s="200"/>
      <c r="BD566" s="200"/>
      <c r="BE566" s="200"/>
      <c r="BF566" s="200"/>
      <c r="BG566" s="200"/>
      <c r="BH566" s="200"/>
      <c r="BI566" s="200"/>
      <c r="BJ566" s="200"/>
      <c r="BK566" s="200"/>
      <c r="BL566" s="200"/>
      <c r="BM566" s="200"/>
      <c r="BN566" s="200"/>
      <c r="BO566" s="200"/>
      <c r="BP566" s="200"/>
      <c r="BQ566" s="200"/>
      <c r="BR566" s="200"/>
      <c r="BS566" s="200"/>
      <c r="BT566" s="200"/>
      <c r="BU566" s="200"/>
      <c r="BV566" s="200"/>
    </row>
    <row r="567" spans="1:74" s="201" customFormat="1" ht="25.5" x14ac:dyDescent="0.2">
      <c r="A567" s="217" t="s">
        <v>963</v>
      </c>
      <c r="B567" s="218" t="s">
        <v>964</v>
      </c>
      <c r="C567" s="123"/>
      <c r="D567" s="47">
        <v>147432758.55000001</v>
      </c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36">
        <f t="shared" si="238"/>
        <v>147432758.55000001</v>
      </c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  <c r="AA567" s="200"/>
      <c r="AB567" s="200"/>
      <c r="AC567" s="200"/>
      <c r="AD567" s="200"/>
      <c r="AE567" s="200"/>
      <c r="AF567" s="200"/>
      <c r="AG567" s="200"/>
      <c r="AH567" s="200"/>
      <c r="AI567" s="200"/>
      <c r="AJ567" s="200"/>
      <c r="AK567" s="200"/>
      <c r="AL567" s="200"/>
      <c r="AM567" s="200"/>
      <c r="AN567" s="200"/>
      <c r="AO567" s="200"/>
      <c r="AP567" s="200"/>
      <c r="AQ567" s="200"/>
      <c r="AR567" s="200"/>
      <c r="AS567" s="200"/>
      <c r="AT567" s="200"/>
      <c r="AU567" s="200"/>
      <c r="AV567" s="200"/>
      <c r="AW567" s="200"/>
      <c r="AX567" s="200"/>
      <c r="AY567" s="200"/>
      <c r="AZ567" s="200"/>
      <c r="BA567" s="200"/>
      <c r="BB567" s="200"/>
      <c r="BC567" s="200"/>
      <c r="BD567" s="200"/>
      <c r="BE567" s="200"/>
      <c r="BF567" s="200"/>
      <c r="BG567" s="200"/>
      <c r="BH567" s="200"/>
      <c r="BI567" s="200"/>
      <c r="BJ567" s="200"/>
      <c r="BK567" s="200"/>
      <c r="BL567" s="200"/>
      <c r="BM567" s="200"/>
      <c r="BN567" s="200"/>
      <c r="BO567" s="200"/>
      <c r="BP567" s="200"/>
      <c r="BQ567" s="200"/>
      <c r="BR567" s="200"/>
      <c r="BS567" s="200"/>
      <c r="BT567" s="200"/>
      <c r="BU567" s="200"/>
      <c r="BV567" s="200"/>
    </row>
    <row r="568" spans="1:74" s="131" customFormat="1" ht="25.5" x14ac:dyDescent="0.2">
      <c r="A568" s="219" t="s">
        <v>965</v>
      </c>
      <c r="B568" s="214" t="s">
        <v>1586</v>
      </c>
      <c r="C568" s="122">
        <f t="shared" ref="C568:N568" si="249">SUM(C569:C570)</f>
        <v>0</v>
      </c>
      <c r="D568" s="122">
        <f t="shared" si="249"/>
        <v>6301272031.3000002</v>
      </c>
      <c r="E568" s="122">
        <f t="shared" si="249"/>
        <v>0</v>
      </c>
      <c r="F568" s="122">
        <f t="shared" si="249"/>
        <v>0</v>
      </c>
      <c r="G568" s="122">
        <f t="shared" si="249"/>
        <v>0</v>
      </c>
      <c r="H568" s="122">
        <f t="shared" si="249"/>
        <v>0</v>
      </c>
      <c r="I568" s="122">
        <f t="shared" si="249"/>
        <v>0</v>
      </c>
      <c r="J568" s="122">
        <f t="shared" si="249"/>
        <v>0</v>
      </c>
      <c r="K568" s="122">
        <f t="shared" si="249"/>
        <v>0</v>
      </c>
      <c r="L568" s="122">
        <f t="shared" si="249"/>
        <v>0</v>
      </c>
      <c r="M568" s="122">
        <f t="shared" si="249"/>
        <v>0</v>
      </c>
      <c r="N568" s="122">
        <f t="shared" si="249"/>
        <v>0</v>
      </c>
      <c r="O568" s="136">
        <f t="shared" si="238"/>
        <v>6301272031.3000002</v>
      </c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0"/>
      <c r="AC568" s="130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0"/>
      <c r="BT568" s="130"/>
      <c r="BU568" s="130"/>
      <c r="BV568" s="130"/>
    </row>
    <row r="569" spans="1:74" s="201" customFormat="1" ht="14.25" x14ac:dyDescent="0.2">
      <c r="A569" s="217" t="s">
        <v>966</v>
      </c>
      <c r="B569" s="218" t="s">
        <v>1587</v>
      </c>
      <c r="C569" s="123"/>
      <c r="D569" s="47">
        <v>1368610737.8299999</v>
      </c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36">
        <f t="shared" si="238"/>
        <v>1368610737.8299999</v>
      </c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  <c r="AA569" s="200"/>
      <c r="AB569" s="200"/>
      <c r="AC569" s="200"/>
      <c r="AD569" s="200"/>
      <c r="AE569" s="200"/>
      <c r="AF569" s="200"/>
      <c r="AG569" s="200"/>
      <c r="AH569" s="200"/>
      <c r="AI569" s="200"/>
      <c r="AJ569" s="200"/>
      <c r="AK569" s="200"/>
      <c r="AL569" s="200"/>
      <c r="AM569" s="200"/>
      <c r="AN569" s="200"/>
      <c r="AO569" s="200"/>
      <c r="AP569" s="200"/>
      <c r="AQ569" s="200"/>
      <c r="AR569" s="200"/>
      <c r="AS569" s="200"/>
      <c r="AT569" s="200"/>
      <c r="AU569" s="200"/>
      <c r="AV569" s="200"/>
      <c r="AW569" s="200"/>
      <c r="AX569" s="200"/>
      <c r="AY569" s="200"/>
      <c r="AZ569" s="200"/>
      <c r="BA569" s="200"/>
      <c r="BB569" s="200"/>
      <c r="BC569" s="200"/>
      <c r="BD569" s="200"/>
      <c r="BE569" s="200"/>
      <c r="BF569" s="200"/>
      <c r="BG569" s="200"/>
      <c r="BH569" s="200"/>
      <c r="BI569" s="200"/>
      <c r="BJ569" s="200"/>
      <c r="BK569" s="200"/>
      <c r="BL569" s="200"/>
      <c r="BM569" s="200"/>
      <c r="BN569" s="200"/>
      <c r="BO569" s="200"/>
      <c r="BP569" s="200"/>
      <c r="BQ569" s="200"/>
      <c r="BR569" s="200"/>
      <c r="BS569" s="200"/>
      <c r="BT569" s="200"/>
      <c r="BU569" s="200"/>
      <c r="BV569" s="200"/>
    </row>
    <row r="570" spans="1:74" s="201" customFormat="1" ht="14.25" x14ac:dyDescent="0.2">
      <c r="A570" s="217" t="s">
        <v>966</v>
      </c>
      <c r="B570" s="218" t="s">
        <v>1587</v>
      </c>
      <c r="C570" s="123"/>
      <c r="D570" s="47">
        <v>4932661293.4700003</v>
      </c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36">
        <f t="shared" si="238"/>
        <v>4932661293.4700003</v>
      </c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/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00"/>
      <c r="BJ570" s="200"/>
      <c r="BK570" s="200"/>
      <c r="BL570" s="200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</row>
    <row r="571" spans="1:74" s="131" customFormat="1" x14ac:dyDescent="0.2">
      <c r="A571" s="219" t="s">
        <v>967</v>
      </c>
      <c r="B571" s="214" t="s">
        <v>1588</v>
      </c>
      <c r="C571" s="122">
        <f t="shared" ref="C571:N571" si="250">+C572</f>
        <v>0</v>
      </c>
      <c r="D571" s="122">
        <f t="shared" si="250"/>
        <v>500000000</v>
      </c>
      <c r="E571" s="122">
        <f t="shared" si="250"/>
        <v>0</v>
      </c>
      <c r="F571" s="122">
        <f t="shared" si="250"/>
        <v>0</v>
      </c>
      <c r="G571" s="122">
        <f t="shared" si="250"/>
        <v>0</v>
      </c>
      <c r="H571" s="122">
        <f t="shared" si="250"/>
        <v>0</v>
      </c>
      <c r="I571" s="122">
        <f t="shared" si="250"/>
        <v>0</v>
      </c>
      <c r="J571" s="122">
        <f t="shared" si="250"/>
        <v>0</v>
      </c>
      <c r="K571" s="122">
        <f t="shared" si="250"/>
        <v>0</v>
      </c>
      <c r="L571" s="122">
        <f t="shared" si="250"/>
        <v>0</v>
      </c>
      <c r="M571" s="122">
        <f t="shared" si="250"/>
        <v>0</v>
      </c>
      <c r="N571" s="122">
        <f t="shared" si="250"/>
        <v>0</v>
      </c>
      <c r="O571" s="136">
        <f t="shared" si="238"/>
        <v>500000000</v>
      </c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0"/>
    </row>
    <row r="572" spans="1:74" s="201" customFormat="1" ht="14.25" x14ac:dyDescent="0.2">
      <c r="A572" s="217" t="s">
        <v>968</v>
      </c>
      <c r="B572" s="218" t="s">
        <v>1589</v>
      </c>
      <c r="C572" s="123"/>
      <c r="D572" s="47">
        <v>500000000</v>
      </c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36">
        <f t="shared" si="238"/>
        <v>500000000</v>
      </c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  <c r="AA572" s="200"/>
      <c r="AB572" s="200"/>
      <c r="AC572" s="200"/>
      <c r="AD572" s="200"/>
      <c r="AE572" s="200"/>
      <c r="AF572" s="200"/>
      <c r="AG572" s="200"/>
      <c r="AH572" s="200"/>
      <c r="AI572" s="200"/>
      <c r="AJ572" s="200"/>
      <c r="AK572" s="200"/>
      <c r="AL572" s="200"/>
      <c r="AM572" s="200"/>
      <c r="AN572" s="200"/>
      <c r="AO572" s="200"/>
      <c r="AP572" s="200"/>
      <c r="AQ572" s="200"/>
      <c r="AR572" s="200"/>
      <c r="AS572" s="200"/>
      <c r="AT572" s="200"/>
      <c r="AU572" s="200"/>
      <c r="AV572" s="200"/>
      <c r="AW572" s="200"/>
      <c r="AX572" s="200"/>
      <c r="AY572" s="200"/>
      <c r="AZ572" s="200"/>
      <c r="BA572" s="200"/>
      <c r="BB572" s="200"/>
      <c r="BC572" s="200"/>
      <c r="BD572" s="200"/>
      <c r="BE572" s="200"/>
      <c r="BF572" s="200"/>
      <c r="BG572" s="200"/>
      <c r="BH572" s="200"/>
      <c r="BI572" s="200"/>
      <c r="BJ572" s="200"/>
      <c r="BK572" s="200"/>
      <c r="BL572" s="200"/>
      <c r="BM572" s="200"/>
      <c r="BN572" s="200"/>
      <c r="BO572" s="200"/>
      <c r="BP572" s="200"/>
      <c r="BQ572" s="200"/>
      <c r="BR572" s="200"/>
      <c r="BS572" s="200"/>
      <c r="BT572" s="200"/>
      <c r="BU572" s="200"/>
      <c r="BV572" s="200"/>
    </row>
    <row r="573" spans="1:74" s="131" customFormat="1" x14ac:dyDescent="0.2">
      <c r="A573" s="219" t="s">
        <v>969</v>
      </c>
      <c r="B573" s="214" t="s">
        <v>1590</v>
      </c>
      <c r="C573" s="122">
        <f t="shared" ref="C573:N573" si="251">+C574</f>
        <v>0</v>
      </c>
      <c r="D573" s="122">
        <f t="shared" si="251"/>
        <v>97276279.359999999</v>
      </c>
      <c r="E573" s="122">
        <f t="shared" si="251"/>
        <v>0</v>
      </c>
      <c r="F573" s="122">
        <f t="shared" si="251"/>
        <v>0</v>
      </c>
      <c r="G573" s="122">
        <f t="shared" si="251"/>
        <v>0</v>
      </c>
      <c r="H573" s="122">
        <f t="shared" si="251"/>
        <v>0</v>
      </c>
      <c r="I573" s="122">
        <f t="shared" si="251"/>
        <v>0</v>
      </c>
      <c r="J573" s="122">
        <f t="shared" si="251"/>
        <v>0</v>
      </c>
      <c r="K573" s="122">
        <f t="shared" si="251"/>
        <v>0</v>
      </c>
      <c r="L573" s="122">
        <f t="shared" si="251"/>
        <v>0</v>
      </c>
      <c r="M573" s="122">
        <f t="shared" si="251"/>
        <v>0</v>
      </c>
      <c r="N573" s="122">
        <f t="shared" si="251"/>
        <v>0</v>
      </c>
      <c r="O573" s="136">
        <f t="shared" si="238"/>
        <v>97276279.359999999</v>
      </c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0"/>
    </row>
    <row r="574" spans="1:74" s="201" customFormat="1" ht="14.25" x14ac:dyDescent="0.2">
      <c r="A574" s="217" t="s">
        <v>970</v>
      </c>
      <c r="B574" s="218" t="s">
        <v>1591</v>
      </c>
      <c r="C574" s="123"/>
      <c r="D574" s="47">
        <v>97276279.359999999</v>
      </c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36">
        <f t="shared" si="238"/>
        <v>97276279.359999999</v>
      </c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  <c r="AA574" s="200"/>
      <c r="AB574" s="200"/>
      <c r="AC574" s="200"/>
      <c r="AD574" s="200"/>
      <c r="AE574" s="200"/>
      <c r="AF574" s="200"/>
      <c r="AG574" s="200"/>
      <c r="AH574" s="200"/>
      <c r="AI574" s="200"/>
      <c r="AJ574" s="200"/>
      <c r="AK574" s="200"/>
      <c r="AL574" s="200"/>
      <c r="AM574" s="200"/>
      <c r="AN574" s="200"/>
      <c r="AO574" s="200"/>
      <c r="AP574" s="200"/>
      <c r="AQ574" s="200"/>
      <c r="AR574" s="200"/>
      <c r="AS574" s="200"/>
      <c r="AT574" s="200"/>
      <c r="AU574" s="200"/>
      <c r="AV574" s="200"/>
      <c r="AW574" s="200"/>
      <c r="AX574" s="200"/>
      <c r="AY574" s="200"/>
      <c r="AZ574" s="200"/>
      <c r="BA574" s="200"/>
      <c r="BB574" s="200"/>
      <c r="BC574" s="200"/>
      <c r="BD574" s="200"/>
      <c r="BE574" s="200"/>
      <c r="BF574" s="200"/>
      <c r="BG574" s="200"/>
      <c r="BH574" s="200"/>
      <c r="BI574" s="200"/>
      <c r="BJ574" s="200"/>
      <c r="BK574" s="200"/>
      <c r="BL574" s="200"/>
      <c r="BM574" s="200"/>
      <c r="BN574" s="200"/>
      <c r="BO574" s="200"/>
      <c r="BP574" s="200"/>
      <c r="BQ574" s="200"/>
      <c r="BR574" s="200"/>
      <c r="BS574" s="200"/>
      <c r="BT574" s="200"/>
      <c r="BU574" s="200"/>
      <c r="BV574" s="200"/>
    </row>
    <row r="575" spans="1:74" s="131" customFormat="1" ht="25.5" x14ac:dyDescent="0.2">
      <c r="A575" s="219" t="s">
        <v>974</v>
      </c>
      <c r="B575" s="214" t="s">
        <v>975</v>
      </c>
      <c r="C575" s="122">
        <f t="shared" ref="C575:N575" si="252">SUM(C576:C582)</f>
        <v>0</v>
      </c>
      <c r="D575" s="122">
        <f t="shared" si="252"/>
        <v>7676807847</v>
      </c>
      <c r="E575" s="122">
        <f t="shared" si="252"/>
        <v>0</v>
      </c>
      <c r="F575" s="122">
        <f t="shared" si="252"/>
        <v>0</v>
      </c>
      <c r="G575" s="122">
        <f t="shared" si="252"/>
        <v>0</v>
      </c>
      <c r="H575" s="122">
        <f t="shared" si="252"/>
        <v>0</v>
      </c>
      <c r="I575" s="122">
        <f t="shared" si="252"/>
        <v>0</v>
      </c>
      <c r="J575" s="122">
        <f t="shared" si="252"/>
        <v>0</v>
      </c>
      <c r="K575" s="122">
        <f t="shared" si="252"/>
        <v>0</v>
      </c>
      <c r="L575" s="122">
        <f t="shared" si="252"/>
        <v>0</v>
      </c>
      <c r="M575" s="122">
        <f t="shared" si="252"/>
        <v>0</v>
      </c>
      <c r="N575" s="122">
        <f t="shared" si="252"/>
        <v>0</v>
      </c>
      <c r="O575" s="136">
        <f t="shared" si="238"/>
        <v>7676807847</v>
      </c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0"/>
    </row>
    <row r="576" spans="1:74" s="201" customFormat="1" ht="25.5" x14ac:dyDescent="0.2">
      <c r="A576" s="217" t="s">
        <v>1592</v>
      </c>
      <c r="B576" s="218" t="s">
        <v>1593</v>
      </c>
      <c r="C576" s="123"/>
      <c r="D576" s="47">
        <v>521003231</v>
      </c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36">
        <f t="shared" si="238"/>
        <v>521003231</v>
      </c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  <c r="AA576" s="200"/>
      <c r="AB576" s="200"/>
      <c r="AC576" s="200"/>
      <c r="AD576" s="200"/>
      <c r="AE576" s="200"/>
      <c r="AF576" s="200"/>
      <c r="AG576" s="200"/>
      <c r="AH576" s="200"/>
      <c r="AI576" s="200"/>
      <c r="AJ576" s="200"/>
      <c r="AK576" s="200"/>
      <c r="AL576" s="200"/>
      <c r="AM576" s="200"/>
      <c r="AN576" s="200"/>
      <c r="AO576" s="200"/>
      <c r="AP576" s="200"/>
      <c r="AQ576" s="200"/>
      <c r="AR576" s="200"/>
      <c r="AS576" s="200"/>
      <c r="AT576" s="200"/>
      <c r="AU576" s="200"/>
      <c r="AV576" s="200"/>
      <c r="AW576" s="200"/>
      <c r="AX576" s="200"/>
      <c r="AY576" s="200"/>
      <c r="AZ576" s="200"/>
      <c r="BA576" s="200"/>
      <c r="BB576" s="200"/>
      <c r="BC576" s="200"/>
      <c r="BD576" s="200"/>
      <c r="BE576" s="200"/>
      <c r="BF576" s="200"/>
      <c r="BG576" s="200"/>
      <c r="BH576" s="200"/>
      <c r="BI576" s="200"/>
      <c r="BJ576" s="200"/>
      <c r="BK576" s="200"/>
      <c r="BL576" s="200"/>
      <c r="BM576" s="200"/>
      <c r="BN576" s="200"/>
      <c r="BO576" s="200"/>
      <c r="BP576" s="200"/>
      <c r="BQ576" s="200"/>
      <c r="BR576" s="200"/>
      <c r="BS576" s="200"/>
      <c r="BT576" s="200"/>
      <c r="BU576" s="200"/>
      <c r="BV576" s="200"/>
    </row>
    <row r="577" spans="1:74" s="201" customFormat="1" ht="38.25" x14ac:dyDescent="0.2">
      <c r="A577" s="217" t="s">
        <v>1594</v>
      </c>
      <c r="B577" s="218" t="s">
        <v>1595</v>
      </c>
      <c r="C577" s="123"/>
      <c r="D577" s="47">
        <v>214852293</v>
      </c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36">
        <f t="shared" si="238"/>
        <v>214852293</v>
      </c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  <c r="AA577" s="200"/>
      <c r="AB577" s="200"/>
      <c r="AC577" s="200"/>
      <c r="AD577" s="200"/>
      <c r="AE577" s="200"/>
      <c r="AF577" s="200"/>
      <c r="AG577" s="200"/>
      <c r="AH577" s="200"/>
      <c r="AI577" s="200"/>
      <c r="AJ577" s="200"/>
      <c r="AK577" s="200"/>
      <c r="AL577" s="200"/>
      <c r="AM577" s="200"/>
      <c r="AN577" s="200"/>
      <c r="AO577" s="200"/>
      <c r="AP577" s="200"/>
      <c r="AQ577" s="200"/>
      <c r="AR577" s="200"/>
      <c r="AS577" s="200"/>
      <c r="AT577" s="200"/>
      <c r="AU577" s="200"/>
      <c r="AV577" s="200"/>
      <c r="AW577" s="200"/>
      <c r="AX577" s="200"/>
      <c r="AY577" s="200"/>
      <c r="AZ577" s="200"/>
      <c r="BA577" s="200"/>
      <c r="BB577" s="200"/>
      <c r="BC577" s="200"/>
      <c r="BD577" s="200"/>
      <c r="BE577" s="200"/>
      <c r="BF577" s="200"/>
      <c r="BG577" s="200"/>
      <c r="BH577" s="200"/>
      <c r="BI577" s="200"/>
      <c r="BJ577" s="200"/>
      <c r="BK577" s="200"/>
      <c r="BL577" s="200"/>
      <c r="BM577" s="200"/>
      <c r="BN577" s="200"/>
      <c r="BO577" s="200"/>
      <c r="BP577" s="200"/>
      <c r="BQ577" s="200"/>
      <c r="BR577" s="200"/>
      <c r="BS577" s="200"/>
      <c r="BT577" s="200"/>
      <c r="BU577" s="200"/>
      <c r="BV577" s="200"/>
    </row>
    <row r="578" spans="1:74" s="201" customFormat="1" ht="38.25" x14ac:dyDescent="0.2">
      <c r="A578" s="217" t="s">
        <v>1596</v>
      </c>
      <c r="B578" s="218" t="s">
        <v>1597</v>
      </c>
      <c r="C578" s="123"/>
      <c r="D578" s="47">
        <v>1817605932.6600001</v>
      </c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36">
        <f t="shared" si="238"/>
        <v>1817605932.6600001</v>
      </c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  <c r="AA578" s="200"/>
      <c r="AB578" s="200"/>
      <c r="AC578" s="200"/>
      <c r="AD578" s="200"/>
      <c r="AE578" s="200"/>
      <c r="AF578" s="200"/>
      <c r="AG578" s="200"/>
      <c r="AH578" s="200"/>
      <c r="AI578" s="200"/>
      <c r="AJ578" s="200"/>
      <c r="AK578" s="200"/>
      <c r="AL578" s="200"/>
      <c r="AM578" s="200"/>
      <c r="AN578" s="200"/>
      <c r="AO578" s="200"/>
      <c r="AP578" s="200"/>
      <c r="AQ578" s="200"/>
      <c r="AR578" s="200"/>
      <c r="AS578" s="200"/>
      <c r="AT578" s="200"/>
      <c r="AU578" s="200"/>
      <c r="AV578" s="200"/>
      <c r="AW578" s="200"/>
      <c r="AX578" s="200"/>
      <c r="AY578" s="200"/>
      <c r="AZ578" s="200"/>
      <c r="BA578" s="200"/>
      <c r="BB578" s="200"/>
      <c r="BC578" s="200"/>
      <c r="BD578" s="200"/>
      <c r="BE578" s="200"/>
      <c r="BF578" s="200"/>
      <c r="BG578" s="200"/>
      <c r="BH578" s="200"/>
      <c r="BI578" s="200"/>
      <c r="BJ578" s="200"/>
      <c r="BK578" s="200"/>
      <c r="BL578" s="200"/>
      <c r="BM578" s="200"/>
      <c r="BN578" s="200"/>
      <c r="BO578" s="200"/>
      <c r="BP578" s="200"/>
      <c r="BQ578" s="200"/>
      <c r="BR578" s="200"/>
      <c r="BS578" s="200"/>
      <c r="BT578" s="200"/>
      <c r="BU578" s="200"/>
      <c r="BV578" s="200"/>
    </row>
    <row r="579" spans="1:74" s="201" customFormat="1" ht="25.5" x14ac:dyDescent="0.2">
      <c r="A579" s="217" t="s">
        <v>1598</v>
      </c>
      <c r="B579" s="218" t="s">
        <v>1599</v>
      </c>
      <c r="C579" s="123"/>
      <c r="D579" s="47">
        <v>222742119</v>
      </c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36">
        <f t="shared" si="238"/>
        <v>222742119</v>
      </c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  <c r="AA579" s="200"/>
      <c r="AB579" s="200"/>
      <c r="AC579" s="200"/>
      <c r="AD579" s="200"/>
      <c r="AE579" s="200"/>
      <c r="AF579" s="200"/>
      <c r="AG579" s="200"/>
      <c r="AH579" s="200"/>
      <c r="AI579" s="200"/>
      <c r="AJ579" s="200"/>
      <c r="AK579" s="200"/>
      <c r="AL579" s="200"/>
      <c r="AM579" s="200"/>
      <c r="AN579" s="200"/>
      <c r="AO579" s="200"/>
      <c r="AP579" s="200"/>
      <c r="AQ579" s="200"/>
      <c r="AR579" s="200"/>
      <c r="AS579" s="200"/>
      <c r="AT579" s="200"/>
      <c r="AU579" s="200"/>
      <c r="AV579" s="200"/>
      <c r="AW579" s="200"/>
      <c r="AX579" s="200"/>
      <c r="AY579" s="200"/>
      <c r="AZ579" s="200"/>
      <c r="BA579" s="200"/>
      <c r="BB579" s="200"/>
      <c r="BC579" s="200"/>
      <c r="BD579" s="200"/>
      <c r="BE579" s="200"/>
      <c r="BF579" s="200"/>
      <c r="BG579" s="200"/>
      <c r="BH579" s="200"/>
      <c r="BI579" s="200"/>
      <c r="BJ579" s="200"/>
      <c r="BK579" s="200"/>
      <c r="BL579" s="200"/>
      <c r="BM579" s="200"/>
      <c r="BN579" s="200"/>
      <c r="BO579" s="200"/>
      <c r="BP579" s="200"/>
      <c r="BQ579" s="200"/>
      <c r="BR579" s="200"/>
      <c r="BS579" s="200"/>
      <c r="BT579" s="200"/>
      <c r="BU579" s="200"/>
      <c r="BV579" s="200"/>
    </row>
    <row r="580" spans="1:74" s="201" customFormat="1" ht="25.5" x14ac:dyDescent="0.2">
      <c r="A580" s="217" t="s">
        <v>1598</v>
      </c>
      <c r="B580" s="218" t="s">
        <v>1599</v>
      </c>
      <c r="C580" s="123"/>
      <c r="D580" s="47">
        <v>4824524540.3400002</v>
      </c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36">
        <f t="shared" si="238"/>
        <v>4824524540.3400002</v>
      </c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  <c r="AA580" s="200"/>
      <c r="AB580" s="200"/>
      <c r="AC580" s="200"/>
      <c r="AD580" s="200"/>
      <c r="AE580" s="200"/>
      <c r="AF580" s="200"/>
      <c r="AG580" s="200"/>
      <c r="AH580" s="200"/>
      <c r="AI580" s="200"/>
      <c r="AJ580" s="200"/>
      <c r="AK580" s="200"/>
      <c r="AL580" s="200"/>
      <c r="AM580" s="200"/>
      <c r="AN580" s="200"/>
      <c r="AO580" s="200"/>
      <c r="AP580" s="200"/>
      <c r="AQ580" s="200"/>
      <c r="AR580" s="200"/>
      <c r="AS580" s="200"/>
      <c r="AT580" s="200"/>
      <c r="AU580" s="200"/>
      <c r="AV580" s="200"/>
      <c r="AW580" s="200"/>
      <c r="AX580" s="200"/>
      <c r="AY580" s="200"/>
      <c r="AZ580" s="200"/>
      <c r="BA580" s="200"/>
      <c r="BB580" s="200"/>
      <c r="BC580" s="200"/>
      <c r="BD580" s="200"/>
      <c r="BE580" s="200"/>
      <c r="BF580" s="200"/>
      <c r="BG580" s="200"/>
      <c r="BH580" s="200"/>
      <c r="BI580" s="200"/>
      <c r="BJ580" s="200"/>
      <c r="BK580" s="200"/>
      <c r="BL580" s="200"/>
      <c r="BM580" s="200"/>
      <c r="BN580" s="200"/>
      <c r="BO580" s="200"/>
      <c r="BP580" s="200"/>
      <c r="BQ580" s="200"/>
      <c r="BR580" s="200"/>
      <c r="BS580" s="200"/>
      <c r="BT580" s="200"/>
      <c r="BU580" s="200"/>
      <c r="BV580" s="200"/>
    </row>
    <row r="581" spans="1:74" s="201" customFormat="1" ht="38.25" x14ac:dyDescent="0.2">
      <c r="A581" s="217" t="s">
        <v>1600</v>
      </c>
      <c r="B581" s="218" t="s">
        <v>1601</v>
      </c>
      <c r="C581" s="123"/>
      <c r="D581" s="47">
        <v>206233</v>
      </c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36">
        <f t="shared" si="238"/>
        <v>206233</v>
      </c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  <c r="AA581" s="200"/>
      <c r="AB581" s="200"/>
      <c r="AC581" s="200"/>
      <c r="AD581" s="200"/>
      <c r="AE581" s="200"/>
      <c r="AF581" s="200"/>
      <c r="AG581" s="200"/>
      <c r="AH581" s="200"/>
      <c r="AI581" s="200"/>
      <c r="AJ581" s="200"/>
      <c r="AK581" s="200"/>
      <c r="AL581" s="200"/>
      <c r="AM581" s="200"/>
      <c r="AN581" s="200"/>
      <c r="AO581" s="200"/>
      <c r="AP581" s="200"/>
      <c r="AQ581" s="200"/>
      <c r="AR581" s="200"/>
      <c r="AS581" s="200"/>
      <c r="AT581" s="200"/>
      <c r="AU581" s="200"/>
      <c r="AV581" s="200"/>
      <c r="AW581" s="200"/>
      <c r="AX581" s="200"/>
      <c r="AY581" s="200"/>
      <c r="AZ581" s="200"/>
      <c r="BA581" s="200"/>
      <c r="BB581" s="200"/>
      <c r="BC581" s="200"/>
      <c r="BD581" s="200"/>
      <c r="BE581" s="200"/>
      <c r="BF581" s="200"/>
      <c r="BG581" s="200"/>
      <c r="BH581" s="200"/>
      <c r="BI581" s="200"/>
      <c r="BJ581" s="200"/>
      <c r="BK581" s="200"/>
      <c r="BL581" s="200"/>
      <c r="BM581" s="200"/>
      <c r="BN581" s="200"/>
      <c r="BO581" s="200"/>
      <c r="BP581" s="200"/>
      <c r="BQ581" s="200"/>
      <c r="BR581" s="200"/>
      <c r="BS581" s="200"/>
      <c r="BT581" s="200"/>
      <c r="BU581" s="200"/>
      <c r="BV581" s="200"/>
    </row>
    <row r="582" spans="1:74" s="201" customFormat="1" ht="38.25" x14ac:dyDescent="0.2">
      <c r="A582" s="217" t="s">
        <v>1602</v>
      </c>
      <c r="B582" s="218" t="s">
        <v>1603</v>
      </c>
      <c r="C582" s="123"/>
      <c r="D582" s="47">
        <v>75873498</v>
      </c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36">
        <f t="shared" si="238"/>
        <v>75873498</v>
      </c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  <c r="AA582" s="200"/>
      <c r="AB582" s="200"/>
      <c r="AC582" s="200"/>
      <c r="AD582" s="200"/>
      <c r="AE582" s="200"/>
      <c r="AF582" s="200"/>
      <c r="AG582" s="200"/>
      <c r="AH582" s="200"/>
      <c r="AI582" s="200"/>
      <c r="AJ582" s="200"/>
      <c r="AK582" s="200"/>
      <c r="AL582" s="200"/>
      <c r="AM582" s="200"/>
      <c r="AN582" s="200"/>
      <c r="AO582" s="200"/>
      <c r="AP582" s="200"/>
      <c r="AQ582" s="200"/>
      <c r="AR582" s="200"/>
      <c r="AS582" s="200"/>
      <c r="AT582" s="200"/>
      <c r="AU582" s="200"/>
      <c r="AV582" s="200"/>
      <c r="AW582" s="200"/>
      <c r="AX582" s="200"/>
      <c r="AY582" s="200"/>
      <c r="AZ582" s="200"/>
      <c r="BA582" s="200"/>
      <c r="BB582" s="200"/>
      <c r="BC582" s="200"/>
      <c r="BD582" s="200"/>
      <c r="BE582" s="200"/>
      <c r="BF582" s="200"/>
      <c r="BG582" s="200"/>
      <c r="BH582" s="200"/>
      <c r="BI582" s="200"/>
      <c r="BJ582" s="200"/>
      <c r="BK582" s="200"/>
      <c r="BL582" s="200"/>
      <c r="BM582" s="200"/>
      <c r="BN582" s="200"/>
      <c r="BO582" s="200"/>
      <c r="BP582" s="200"/>
      <c r="BQ582" s="200"/>
      <c r="BR582" s="200"/>
      <c r="BS582" s="200"/>
      <c r="BT582" s="200"/>
      <c r="BU582" s="200"/>
      <c r="BV582" s="200"/>
    </row>
    <row r="583" spans="1:74" s="131" customFormat="1" x14ac:dyDescent="0.2">
      <c r="A583" s="219" t="s">
        <v>976</v>
      </c>
      <c r="B583" s="214" t="s">
        <v>1604</v>
      </c>
      <c r="C583" s="122">
        <f t="shared" ref="C583:N583" si="253">+C584+C590</f>
        <v>0</v>
      </c>
      <c r="D583" s="122">
        <f t="shared" si="253"/>
        <v>309500389.31</v>
      </c>
      <c r="E583" s="122">
        <f t="shared" si="253"/>
        <v>0</v>
      </c>
      <c r="F583" s="122">
        <f t="shared" si="253"/>
        <v>0</v>
      </c>
      <c r="G583" s="122">
        <f t="shared" si="253"/>
        <v>0</v>
      </c>
      <c r="H583" s="122">
        <f t="shared" si="253"/>
        <v>0</v>
      </c>
      <c r="I583" s="122">
        <f t="shared" si="253"/>
        <v>0</v>
      </c>
      <c r="J583" s="122">
        <f t="shared" si="253"/>
        <v>0</v>
      </c>
      <c r="K583" s="122">
        <f t="shared" si="253"/>
        <v>0</v>
      </c>
      <c r="L583" s="122">
        <f t="shared" si="253"/>
        <v>0</v>
      </c>
      <c r="M583" s="122">
        <f t="shared" si="253"/>
        <v>0</v>
      </c>
      <c r="N583" s="122">
        <f t="shared" si="253"/>
        <v>0</v>
      </c>
      <c r="O583" s="136">
        <f t="shared" si="238"/>
        <v>309500389.31</v>
      </c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0"/>
    </row>
    <row r="584" spans="1:74" s="131" customFormat="1" x14ac:dyDescent="0.2">
      <c r="A584" s="219" t="s">
        <v>1605</v>
      </c>
      <c r="B584" s="214" t="s">
        <v>1606</v>
      </c>
      <c r="C584" s="122">
        <f t="shared" ref="C584:N584" si="254">+C585</f>
        <v>0</v>
      </c>
      <c r="D584" s="122">
        <f t="shared" si="254"/>
        <v>309450351.31</v>
      </c>
      <c r="E584" s="122">
        <f t="shared" si="254"/>
        <v>0</v>
      </c>
      <c r="F584" s="122">
        <f t="shared" si="254"/>
        <v>0</v>
      </c>
      <c r="G584" s="122">
        <f t="shared" si="254"/>
        <v>0</v>
      </c>
      <c r="H584" s="122">
        <f t="shared" si="254"/>
        <v>0</v>
      </c>
      <c r="I584" s="122">
        <f t="shared" si="254"/>
        <v>0</v>
      </c>
      <c r="J584" s="122">
        <f t="shared" si="254"/>
        <v>0</v>
      </c>
      <c r="K584" s="122">
        <f t="shared" si="254"/>
        <v>0</v>
      </c>
      <c r="L584" s="122">
        <f t="shared" si="254"/>
        <v>0</v>
      </c>
      <c r="M584" s="122">
        <f t="shared" si="254"/>
        <v>0</v>
      </c>
      <c r="N584" s="122">
        <f t="shared" si="254"/>
        <v>0</v>
      </c>
      <c r="O584" s="136">
        <f t="shared" si="238"/>
        <v>309450351.31</v>
      </c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0"/>
    </row>
    <row r="585" spans="1:74" s="131" customFormat="1" ht="25.5" x14ac:dyDescent="0.2">
      <c r="A585" s="219" t="s">
        <v>1607</v>
      </c>
      <c r="B585" s="214" t="s">
        <v>1608</v>
      </c>
      <c r="C585" s="122">
        <f t="shared" ref="C585:N585" si="255">SUM(C586:C589)</f>
        <v>0</v>
      </c>
      <c r="D585" s="122">
        <f t="shared" si="255"/>
        <v>309450351.31</v>
      </c>
      <c r="E585" s="122">
        <f t="shared" si="255"/>
        <v>0</v>
      </c>
      <c r="F585" s="122">
        <f t="shared" si="255"/>
        <v>0</v>
      </c>
      <c r="G585" s="122">
        <f t="shared" si="255"/>
        <v>0</v>
      </c>
      <c r="H585" s="122">
        <f t="shared" si="255"/>
        <v>0</v>
      </c>
      <c r="I585" s="122">
        <f t="shared" si="255"/>
        <v>0</v>
      </c>
      <c r="J585" s="122">
        <f t="shared" si="255"/>
        <v>0</v>
      </c>
      <c r="K585" s="122">
        <f t="shared" si="255"/>
        <v>0</v>
      </c>
      <c r="L585" s="122">
        <f t="shared" si="255"/>
        <v>0</v>
      </c>
      <c r="M585" s="122">
        <f t="shared" si="255"/>
        <v>0</v>
      </c>
      <c r="N585" s="122">
        <f t="shared" si="255"/>
        <v>0</v>
      </c>
      <c r="O585" s="136">
        <f t="shared" si="238"/>
        <v>309450351.31</v>
      </c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0"/>
    </row>
    <row r="586" spans="1:74" s="201" customFormat="1" ht="25.5" x14ac:dyDescent="0.2">
      <c r="A586" s="217" t="s">
        <v>1609</v>
      </c>
      <c r="B586" s="218" t="s">
        <v>1610</v>
      </c>
      <c r="C586" s="123"/>
      <c r="D586" s="47">
        <v>46880067.409999996</v>
      </c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36">
        <f t="shared" si="238"/>
        <v>46880067.409999996</v>
      </c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  <c r="AA586" s="200"/>
      <c r="AB586" s="200"/>
      <c r="AC586" s="200"/>
      <c r="AD586" s="200"/>
      <c r="AE586" s="200"/>
      <c r="AF586" s="200"/>
      <c r="AG586" s="200"/>
      <c r="AH586" s="200"/>
      <c r="AI586" s="200"/>
      <c r="AJ586" s="200"/>
      <c r="AK586" s="200"/>
      <c r="AL586" s="200"/>
      <c r="AM586" s="200"/>
      <c r="AN586" s="200"/>
      <c r="AO586" s="200"/>
      <c r="AP586" s="200"/>
      <c r="AQ586" s="200"/>
      <c r="AR586" s="200"/>
      <c r="AS586" s="200"/>
      <c r="AT586" s="200"/>
      <c r="AU586" s="200"/>
      <c r="AV586" s="200"/>
      <c r="AW586" s="200"/>
      <c r="AX586" s="200"/>
      <c r="AY586" s="200"/>
      <c r="AZ586" s="200"/>
      <c r="BA586" s="200"/>
      <c r="BB586" s="200"/>
      <c r="BC586" s="200"/>
      <c r="BD586" s="200"/>
      <c r="BE586" s="200"/>
      <c r="BF586" s="200"/>
      <c r="BG586" s="200"/>
      <c r="BH586" s="200"/>
      <c r="BI586" s="200"/>
      <c r="BJ586" s="200"/>
      <c r="BK586" s="200"/>
      <c r="BL586" s="200"/>
      <c r="BM586" s="200"/>
      <c r="BN586" s="200"/>
      <c r="BO586" s="200"/>
      <c r="BP586" s="200"/>
      <c r="BQ586" s="200"/>
      <c r="BR586" s="200"/>
      <c r="BS586" s="200"/>
      <c r="BT586" s="200"/>
      <c r="BU586" s="200"/>
      <c r="BV586" s="200"/>
    </row>
    <row r="587" spans="1:74" s="201" customFormat="1" ht="25.5" x14ac:dyDescent="0.2">
      <c r="A587" s="217" t="s">
        <v>1609</v>
      </c>
      <c r="B587" s="218" t="s">
        <v>1610</v>
      </c>
      <c r="C587" s="123"/>
      <c r="D587" s="47">
        <v>72828000</v>
      </c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36">
        <f t="shared" si="238"/>
        <v>72828000</v>
      </c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  <c r="AA587" s="200"/>
      <c r="AB587" s="200"/>
      <c r="AC587" s="200"/>
      <c r="AD587" s="200"/>
      <c r="AE587" s="200"/>
      <c r="AF587" s="200"/>
      <c r="AG587" s="200"/>
      <c r="AH587" s="200"/>
      <c r="AI587" s="200"/>
      <c r="AJ587" s="200"/>
      <c r="AK587" s="200"/>
      <c r="AL587" s="200"/>
      <c r="AM587" s="200"/>
      <c r="AN587" s="200"/>
      <c r="AO587" s="200"/>
      <c r="AP587" s="200"/>
      <c r="AQ587" s="200"/>
      <c r="AR587" s="200"/>
      <c r="AS587" s="200"/>
      <c r="AT587" s="200"/>
      <c r="AU587" s="200"/>
      <c r="AV587" s="200"/>
      <c r="AW587" s="200"/>
      <c r="AX587" s="200"/>
      <c r="AY587" s="200"/>
      <c r="AZ587" s="200"/>
      <c r="BA587" s="200"/>
      <c r="BB587" s="200"/>
      <c r="BC587" s="200"/>
      <c r="BD587" s="200"/>
      <c r="BE587" s="200"/>
      <c r="BF587" s="200"/>
      <c r="BG587" s="200"/>
      <c r="BH587" s="200"/>
      <c r="BI587" s="200"/>
      <c r="BJ587" s="200"/>
      <c r="BK587" s="200"/>
      <c r="BL587" s="200"/>
      <c r="BM587" s="200"/>
      <c r="BN587" s="200"/>
      <c r="BO587" s="200"/>
      <c r="BP587" s="200"/>
      <c r="BQ587" s="200"/>
      <c r="BR587" s="200"/>
      <c r="BS587" s="200"/>
      <c r="BT587" s="200"/>
      <c r="BU587" s="200"/>
      <c r="BV587" s="200"/>
    </row>
    <row r="588" spans="1:74" s="201" customFormat="1" ht="25.5" x14ac:dyDescent="0.2">
      <c r="A588" s="217" t="s">
        <v>1611</v>
      </c>
      <c r="B588" s="218" t="s">
        <v>1612</v>
      </c>
      <c r="C588" s="123"/>
      <c r="D588" s="47">
        <v>145325420.40000001</v>
      </c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36">
        <f t="shared" si="238"/>
        <v>145325420.40000001</v>
      </c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  <c r="AA588" s="200"/>
      <c r="AB588" s="200"/>
      <c r="AC588" s="200"/>
      <c r="AD588" s="200"/>
      <c r="AE588" s="200"/>
      <c r="AF588" s="200"/>
      <c r="AG588" s="200"/>
      <c r="AH588" s="200"/>
      <c r="AI588" s="200"/>
      <c r="AJ588" s="200"/>
      <c r="AK588" s="200"/>
      <c r="AL588" s="200"/>
      <c r="AM588" s="200"/>
      <c r="AN588" s="200"/>
      <c r="AO588" s="200"/>
      <c r="AP588" s="200"/>
      <c r="AQ588" s="200"/>
      <c r="AR588" s="200"/>
      <c r="AS588" s="200"/>
      <c r="AT588" s="200"/>
      <c r="AU588" s="200"/>
      <c r="AV588" s="200"/>
      <c r="AW588" s="200"/>
      <c r="AX588" s="200"/>
      <c r="AY588" s="200"/>
      <c r="AZ588" s="200"/>
      <c r="BA588" s="200"/>
      <c r="BB588" s="200"/>
      <c r="BC588" s="200"/>
      <c r="BD588" s="200"/>
      <c r="BE588" s="200"/>
      <c r="BF588" s="200"/>
      <c r="BG588" s="200"/>
      <c r="BH588" s="200"/>
      <c r="BI588" s="200"/>
      <c r="BJ588" s="200"/>
      <c r="BK588" s="200"/>
      <c r="BL588" s="200"/>
      <c r="BM588" s="200"/>
      <c r="BN588" s="200"/>
      <c r="BO588" s="200"/>
      <c r="BP588" s="200"/>
      <c r="BQ588" s="200"/>
      <c r="BR588" s="200"/>
      <c r="BS588" s="200"/>
      <c r="BT588" s="200"/>
      <c r="BU588" s="200"/>
      <c r="BV588" s="200"/>
    </row>
    <row r="589" spans="1:74" s="201" customFormat="1" ht="25.5" x14ac:dyDescent="0.2">
      <c r="A589" s="217" t="s">
        <v>1611</v>
      </c>
      <c r="B589" s="218" t="s">
        <v>1612</v>
      </c>
      <c r="C589" s="123"/>
      <c r="D589" s="47">
        <v>44416863.5</v>
      </c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36">
        <f t="shared" ref="O589:O652" si="256">SUM(C589:N589)</f>
        <v>44416863.5</v>
      </c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  <c r="AA589" s="200"/>
      <c r="AB589" s="200"/>
      <c r="AC589" s="200"/>
      <c r="AD589" s="200"/>
      <c r="AE589" s="200"/>
      <c r="AF589" s="200"/>
      <c r="AG589" s="200"/>
      <c r="AH589" s="200"/>
      <c r="AI589" s="200"/>
      <c r="AJ589" s="200"/>
      <c r="AK589" s="200"/>
      <c r="AL589" s="200"/>
      <c r="AM589" s="200"/>
      <c r="AN589" s="200"/>
      <c r="AO589" s="200"/>
      <c r="AP589" s="200"/>
      <c r="AQ589" s="200"/>
      <c r="AR589" s="200"/>
      <c r="AS589" s="200"/>
      <c r="AT589" s="200"/>
      <c r="AU589" s="200"/>
      <c r="AV589" s="200"/>
      <c r="AW589" s="200"/>
      <c r="AX589" s="200"/>
      <c r="AY589" s="200"/>
      <c r="AZ589" s="200"/>
      <c r="BA589" s="200"/>
      <c r="BB589" s="200"/>
      <c r="BC589" s="200"/>
      <c r="BD589" s="200"/>
      <c r="BE589" s="200"/>
      <c r="BF589" s="200"/>
      <c r="BG589" s="200"/>
      <c r="BH589" s="200"/>
      <c r="BI589" s="200"/>
      <c r="BJ589" s="200"/>
      <c r="BK589" s="200"/>
      <c r="BL589" s="200"/>
      <c r="BM589" s="200"/>
      <c r="BN589" s="200"/>
      <c r="BO589" s="200"/>
      <c r="BP589" s="200"/>
      <c r="BQ589" s="200"/>
      <c r="BR589" s="200"/>
      <c r="BS589" s="200"/>
      <c r="BT589" s="200"/>
      <c r="BU589" s="200"/>
      <c r="BV589" s="200"/>
    </row>
    <row r="590" spans="1:74" s="131" customFormat="1" ht="25.5" x14ac:dyDescent="0.2">
      <c r="A590" s="219" t="s">
        <v>1613</v>
      </c>
      <c r="B590" s="214" t="s">
        <v>1614</v>
      </c>
      <c r="C590" s="122">
        <f t="shared" ref="C590:N590" si="257">+C591</f>
        <v>0</v>
      </c>
      <c r="D590" s="122">
        <f t="shared" si="257"/>
        <v>50038</v>
      </c>
      <c r="E590" s="122">
        <f t="shared" si="257"/>
        <v>0</v>
      </c>
      <c r="F590" s="122">
        <f t="shared" si="257"/>
        <v>0</v>
      </c>
      <c r="G590" s="122">
        <f t="shared" si="257"/>
        <v>0</v>
      </c>
      <c r="H590" s="122">
        <f t="shared" si="257"/>
        <v>0</v>
      </c>
      <c r="I590" s="122">
        <f t="shared" si="257"/>
        <v>0</v>
      </c>
      <c r="J590" s="122">
        <f t="shared" si="257"/>
        <v>0</v>
      </c>
      <c r="K590" s="122">
        <f t="shared" si="257"/>
        <v>0</v>
      </c>
      <c r="L590" s="122">
        <f t="shared" si="257"/>
        <v>0</v>
      </c>
      <c r="M590" s="122">
        <f t="shared" si="257"/>
        <v>0</v>
      </c>
      <c r="N590" s="122">
        <f t="shared" si="257"/>
        <v>0</v>
      </c>
      <c r="O590" s="136">
        <f t="shared" si="256"/>
        <v>50038</v>
      </c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</row>
    <row r="591" spans="1:74" s="201" customFormat="1" ht="14.25" x14ac:dyDescent="0.2">
      <c r="A591" s="217" t="s">
        <v>1615</v>
      </c>
      <c r="B591" s="218" t="s">
        <v>1616</v>
      </c>
      <c r="C591" s="123"/>
      <c r="D591" s="47">
        <v>50038</v>
      </c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36">
        <f t="shared" si="256"/>
        <v>50038</v>
      </c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  <c r="AA591" s="200"/>
      <c r="AB591" s="200"/>
      <c r="AC591" s="200"/>
      <c r="AD591" s="200"/>
      <c r="AE591" s="200"/>
      <c r="AF591" s="200"/>
      <c r="AG591" s="200"/>
      <c r="AH591" s="200"/>
      <c r="AI591" s="200"/>
      <c r="AJ591" s="200"/>
      <c r="AK591" s="200"/>
      <c r="AL591" s="200"/>
      <c r="AM591" s="200"/>
      <c r="AN591" s="200"/>
      <c r="AO591" s="200"/>
      <c r="AP591" s="200"/>
      <c r="AQ591" s="200"/>
      <c r="AR591" s="200"/>
      <c r="AS591" s="200"/>
      <c r="AT591" s="200"/>
      <c r="AU591" s="200"/>
      <c r="AV591" s="200"/>
      <c r="AW591" s="200"/>
      <c r="AX591" s="200"/>
      <c r="AY591" s="200"/>
      <c r="AZ591" s="200"/>
      <c r="BA591" s="200"/>
      <c r="BB591" s="200"/>
      <c r="BC591" s="200"/>
      <c r="BD591" s="200"/>
      <c r="BE591" s="200"/>
      <c r="BF591" s="200"/>
      <c r="BG591" s="200"/>
      <c r="BH591" s="200"/>
      <c r="BI591" s="200"/>
      <c r="BJ591" s="200"/>
      <c r="BK591" s="200"/>
      <c r="BL591" s="200"/>
      <c r="BM591" s="200"/>
      <c r="BN591" s="200"/>
      <c r="BO591" s="200"/>
      <c r="BP591" s="200"/>
      <c r="BQ591" s="200"/>
      <c r="BR591" s="200"/>
      <c r="BS591" s="200"/>
      <c r="BT591" s="200"/>
      <c r="BU591" s="200"/>
      <c r="BV591" s="200"/>
    </row>
    <row r="592" spans="1:74" s="131" customFormat="1" x14ac:dyDescent="0.2">
      <c r="A592" s="219" t="s">
        <v>977</v>
      </c>
      <c r="B592" s="214" t="s">
        <v>1617</v>
      </c>
      <c r="C592" s="122">
        <f t="shared" ref="C592:N592" si="258">SUM(C593:C594)</f>
        <v>0</v>
      </c>
      <c r="D592" s="122">
        <f t="shared" si="258"/>
        <v>899657028.31999993</v>
      </c>
      <c r="E592" s="122">
        <f t="shared" si="258"/>
        <v>0</v>
      </c>
      <c r="F592" s="122">
        <f t="shared" si="258"/>
        <v>0</v>
      </c>
      <c r="G592" s="122">
        <f t="shared" si="258"/>
        <v>0</v>
      </c>
      <c r="H592" s="122">
        <f t="shared" si="258"/>
        <v>0</v>
      </c>
      <c r="I592" s="122">
        <f t="shared" si="258"/>
        <v>0</v>
      </c>
      <c r="J592" s="122">
        <f t="shared" si="258"/>
        <v>0</v>
      </c>
      <c r="K592" s="122">
        <f t="shared" si="258"/>
        <v>0</v>
      </c>
      <c r="L592" s="122">
        <f t="shared" si="258"/>
        <v>0</v>
      </c>
      <c r="M592" s="122">
        <f t="shared" si="258"/>
        <v>0</v>
      </c>
      <c r="N592" s="122">
        <f t="shared" si="258"/>
        <v>0</v>
      </c>
      <c r="O592" s="136">
        <f t="shared" si="256"/>
        <v>899657028.31999993</v>
      </c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</row>
    <row r="593" spans="1:74" s="201" customFormat="1" ht="25.5" x14ac:dyDescent="0.2">
      <c r="A593" s="217" t="s">
        <v>1618</v>
      </c>
      <c r="B593" s="218" t="s">
        <v>1619</v>
      </c>
      <c r="C593" s="123"/>
      <c r="D593" s="47">
        <v>99831545.319999993</v>
      </c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36">
        <f t="shared" si="256"/>
        <v>99831545.319999993</v>
      </c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  <c r="AA593" s="200"/>
      <c r="AB593" s="200"/>
      <c r="AC593" s="200"/>
      <c r="AD593" s="200"/>
      <c r="AE593" s="200"/>
      <c r="AF593" s="200"/>
      <c r="AG593" s="200"/>
      <c r="AH593" s="200"/>
      <c r="AI593" s="200"/>
      <c r="AJ593" s="200"/>
      <c r="AK593" s="200"/>
      <c r="AL593" s="200"/>
      <c r="AM593" s="200"/>
      <c r="AN593" s="200"/>
      <c r="AO593" s="200"/>
      <c r="AP593" s="200"/>
      <c r="AQ593" s="200"/>
      <c r="AR593" s="200"/>
      <c r="AS593" s="200"/>
      <c r="AT593" s="200"/>
      <c r="AU593" s="200"/>
      <c r="AV593" s="200"/>
      <c r="AW593" s="200"/>
      <c r="AX593" s="200"/>
      <c r="AY593" s="200"/>
      <c r="AZ593" s="200"/>
      <c r="BA593" s="200"/>
      <c r="BB593" s="200"/>
      <c r="BC593" s="200"/>
      <c r="BD593" s="200"/>
      <c r="BE593" s="200"/>
      <c r="BF593" s="200"/>
      <c r="BG593" s="200"/>
      <c r="BH593" s="200"/>
      <c r="BI593" s="200"/>
      <c r="BJ593" s="200"/>
      <c r="BK593" s="200"/>
      <c r="BL593" s="200"/>
      <c r="BM593" s="200"/>
      <c r="BN593" s="200"/>
      <c r="BO593" s="200"/>
      <c r="BP593" s="200"/>
      <c r="BQ593" s="200"/>
      <c r="BR593" s="200"/>
      <c r="BS593" s="200"/>
      <c r="BT593" s="200"/>
      <c r="BU593" s="200"/>
      <c r="BV593" s="200"/>
    </row>
    <row r="594" spans="1:74" s="201" customFormat="1" ht="25.5" x14ac:dyDescent="0.2">
      <c r="A594" s="217" t="s">
        <v>978</v>
      </c>
      <c r="B594" s="218" t="s">
        <v>1620</v>
      </c>
      <c r="C594" s="123"/>
      <c r="D594" s="47">
        <v>799825483</v>
      </c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36">
        <f t="shared" si="256"/>
        <v>799825483</v>
      </c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  <c r="AA594" s="200"/>
      <c r="AB594" s="200"/>
      <c r="AC594" s="200"/>
      <c r="AD594" s="200"/>
      <c r="AE594" s="200"/>
      <c r="AF594" s="200"/>
      <c r="AG594" s="200"/>
      <c r="AH594" s="200"/>
      <c r="AI594" s="200"/>
      <c r="AJ594" s="200"/>
      <c r="AK594" s="200"/>
      <c r="AL594" s="200"/>
      <c r="AM594" s="200"/>
      <c r="AN594" s="200"/>
      <c r="AO594" s="200"/>
      <c r="AP594" s="200"/>
      <c r="AQ594" s="200"/>
      <c r="AR594" s="200"/>
      <c r="AS594" s="200"/>
      <c r="AT594" s="200"/>
      <c r="AU594" s="200"/>
      <c r="AV594" s="200"/>
      <c r="AW594" s="200"/>
      <c r="AX594" s="200"/>
      <c r="AY594" s="200"/>
      <c r="AZ594" s="200"/>
      <c r="BA594" s="200"/>
      <c r="BB594" s="200"/>
      <c r="BC594" s="200"/>
      <c r="BD594" s="200"/>
      <c r="BE594" s="200"/>
      <c r="BF594" s="200"/>
      <c r="BG594" s="200"/>
      <c r="BH594" s="200"/>
      <c r="BI594" s="200"/>
      <c r="BJ594" s="200"/>
      <c r="BK594" s="200"/>
      <c r="BL594" s="200"/>
      <c r="BM594" s="200"/>
      <c r="BN594" s="200"/>
      <c r="BO594" s="200"/>
      <c r="BP594" s="200"/>
      <c r="BQ594" s="200"/>
      <c r="BR594" s="200"/>
      <c r="BS594" s="200"/>
      <c r="BT594" s="200"/>
      <c r="BU594" s="200"/>
      <c r="BV594" s="200"/>
    </row>
    <row r="595" spans="1:74" s="131" customFormat="1" ht="30" customHeight="1" x14ac:dyDescent="0.2">
      <c r="A595" s="219" t="s">
        <v>979</v>
      </c>
      <c r="B595" s="214" t="s">
        <v>1621</v>
      </c>
      <c r="C595" s="122">
        <f t="shared" ref="C595:N595" si="259">SUM(C596:C597)</f>
        <v>0</v>
      </c>
      <c r="D595" s="122">
        <f t="shared" si="259"/>
        <v>1800983938.6800001</v>
      </c>
      <c r="E595" s="122">
        <f t="shared" si="259"/>
        <v>0</v>
      </c>
      <c r="F595" s="122">
        <f t="shared" si="259"/>
        <v>0</v>
      </c>
      <c r="G595" s="122">
        <f t="shared" si="259"/>
        <v>0</v>
      </c>
      <c r="H595" s="122">
        <f t="shared" si="259"/>
        <v>0</v>
      </c>
      <c r="I595" s="122">
        <f t="shared" si="259"/>
        <v>0</v>
      </c>
      <c r="J595" s="122">
        <f t="shared" si="259"/>
        <v>0</v>
      </c>
      <c r="K595" s="122">
        <f t="shared" si="259"/>
        <v>0</v>
      </c>
      <c r="L595" s="122">
        <f t="shared" si="259"/>
        <v>0</v>
      </c>
      <c r="M595" s="122">
        <f t="shared" si="259"/>
        <v>0</v>
      </c>
      <c r="N595" s="122">
        <f t="shared" si="259"/>
        <v>0</v>
      </c>
      <c r="O595" s="136">
        <f t="shared" si="256"/>
        <v>1800983938.6800001</v>
      </c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0"/>
    </row>
    <row r="596" spans="1:74" s="201" customFormat="1" ht="21" customHeight="1" x14ac:dyDescent="0.2">
      <c r="A596" s="217" t="s">
        <v>980</v>
      </c>
      <c r="B596" s="218" t="s">
        <v>1622</v>
      </c>
      <c r="C596" s="123"/>
      <c r="D596" s="47">
        <v>171177769.69</v>
      </c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36">
        <f t="shared" si="256"/>
        <v>171177769.69</v>
      </c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  <c r="AA596" s="200"/>
      <c r="AB596" s="200"/>
      <c r="AC596" s="200"/>
      <c r="AD596" s="200"/>
      <c r="AE596" s="200"/>
      <c r="AF596" s="200"/>
      <c r="AG596" s="200"/>
      <c r="AH596" s="200"/>
      <c r="AI596" s="200"/>
      <c r="AJ596" s="200"/>
      <c r="AK596" s="200"/>
      <c r="AL596" s="200"/>
      <c r="AM596" s="200"/>
      <c r="AN596" s="200"/>
      <c r="AO596" s="200"/>
      <c r="AP596" s="200"/>
      <c r="AQ596" s="200"/>
      <c r="AR596" s="200"/>
      <c r="AS596" s="200"/>
      <c r="AT596" s="200"/>
      <c r="AU596" s="200"/>
      <c r="AV596" s="200"/>
      <c r="AW596" s="200"/>
      <c r="AX596" s="200"/>
      <c r="AY596" s="200"/>
      <c r="AZ596" s="200"/>
      <c r="BA596" s="200"/>
      <c r="BB596" s="200"/>
      <c r="BC596" s="200"/>
      <c r="BD596" s="200"/>
      <c r="BE596" s="200"/>
      <c r="BF596" s="200"/>
      <c r="BG596" s="200"/>
      <c r="BH596" s="200"/>
      <c r="BI596" s="200"/>
      <c r="BJ596" s="200"/>
      <c r="BK596" s="200"/>
      <c r="BL596" s="200"/>
      <c r="BM596" s="200"/>
      <c r="BN596" s="200"/>
      <c r="BO596" s="200"/>
      <c r="BP596" s="200"/>
      <c r="BQ596" s="200"/>
      <c r="BR596" s="200"/>
      <c r="BS596" s="200"/>
      <c r="BT596" s="200"/>
      <c r="BU596" s="200"/>
      <c r="BV596" s="200"/>
    </row>
    <row r="597" spans="1:74" s="201" customFormat="1" ht="17.25" customHeight="1" x14ac:dyDescent="0.2">
      <c r="A597" s="217" t="s">
        <v>980</v>
      </c>
      <c r="B597" s="218" t="s">
        <v>1622</v>
      </c>
      <c r="C597" s="123"/>
      <c r="D597" s="47">
        <v>1629806168.99</v>
      </c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36">
        <f t="shared" si="256"/>
        <v>1629806168.99</v>
      </c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  <c r="AA597" s="200"/>
      <c r="AB597" s="200"/>
      <c r="AC597" s="200"/>
      <c r="AD597" s="200"/>
      <c r="AE597" s="200"/>
      <c r="AF597" s="200"/>
      <c r="AG597" s="200"/>
      <c r="AH597" s="200"/>
      <c r="AI597" s="200"/>
      <c r="AJ597" s="200"/>
      <c r="AK597" s="200"/>
      <c r="AL597" s="200"/>
      <c r="AM597" s="200"/>
      <c r="AN597" s="200"/>
      <c r="AO597" s="200"/>
      <c r="AP597" s="200"/>
      <c r="AQ597" s="200"/>
      <c r="AR597" s="200"/>
      <c r="AS597" s="200"/>
      <c r="AT597" s="200"/>
      <c r="AU597" s="200"/>
      <c r="AV597" s="200"/>
      <c r="AW597" s="200"/>
      <c r="AX597" s="200"/>
      <c r="AY597" s="200"/>
      <c r="AZ597" s="200"/>
      <c r="BA597" s="200"/>
      <c r="BB597" s="200"/>
      <c r="BC597" s="200"/>
      <c r="BD597" s="200"/>
      <c r="BE597" s="200"/>
      <c r="BF597" s="200"/>
      <c r="BG597" s="200"/>
      <c r="BH597" s="200"/>
      <c r="BI597" s="200"/>
      <c r="BJ597" s="200"/>
      <c r="BK597" s="200"/>
      <c r="BL597" s="200"/>
      <c r="BM597" s="200"/>
      <c r="BN597" s="200"/>
      <c r="BO597" s="200"/>
      <c r="BP597" s="200"/>
      <c r="BQ597" s="200"/>
      <c r="BR597" s="200"/>
      <c r="BS597" s="200"/>
      <c r="BT597" s="200"/>
      <c r="BU597" s="200"/>
      <c r="BV597" s="200"/>
    </row>
    <row r="598" spans="1:74" s="131" customFormat="1" ht="25.5" x14ac:dyDescent="0.2">
      <c r="A598" s="219" t="s">
        <v>981</v>
      </c>
      <c r="B598" s="214" t="s">
        <v>1623</v>
      </c>
      <c r="C598" s="122">
        <f t="shared" ref="C598:N598" si="260">+C599</f>
        <v>0</v>
      </c>
      <c r="D598" s="122">
        <f t="shared" si="260"/>
        <v>182843711</v>
      </c>
      <c r="E598" s="122">
        <f t="shared" si="260"/>
        <v>0</v>
      </c>
      <c r="F598" s="122">
        <f t="shared" si="260"/>
        <v>0</v>
      </c>
      <c r="G598" s="122">
        <f t="shared" si="260"/>
        <v>0</v>
      </c>
      <c r="H598" s="122">
        <f t="shared" si="260"/>
        <v>0</v>
      </c>
      <c r="I598" s="122">
        <f t="shared" si="260"/>
        <v>0</v>
      </c>
      <c r="J598" s="122">
        <f t="shared" si="260"/>
        <v>0</v>
      </c>
      <c r="K598" s="122">
        <f t="shared" si="260"/>
        <v>0</v>
      </c>
      <c r="L598" s="122">
        <f t="shared" si="260"/>
        <v>0</v>
      </c>
      <c r="M598" s="122">
        <f t="shared" si="260"/>
        <v>0</v>
      </c>
      <c r="N598" s="122">
        <f t="shared" si="260"/>
        <v>0</v>
      </c>
      <c r="O598" s="136">
        <f t="shared" si="256"/>
        <v>182843711</v>
      </c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0"/>
    </row>
    <row r="599" spans="1:74" s="201" customFormat="1" ht="14.25" x14ac:dyDescent="0.2">
      <c r="A599" s="217" t="s">
        <v>982</v>
      </c>
      <c r="B599" s="218" t="s">
        <v>1624</v>
      </c>
      <c r="C599" s="123"/>
      <c r="D599" s="47">
        <v>182843711</v>
      </c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36">
        <f t="shared" si="256"/>
        <v>182843711</v>
      </c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  <c r="AA599" s="200"/>
      <c r="AB599" s="200"/>
      <c r="AC599" s="200"/>
      <c r="AD599" s="200"/>
      <c r="AE599" s="200"/>
      <c r="AF599" s="200"/>
      <c r="AG599" s="200"/>
      <c r="AH599" s="200"/>
      <c r="AI599" s="200"/>
      <c r="AJ599" s="200"/>
      <c r="AK599" s="200"/>
      <c r="AL599" s="200"/>
      <c r="AM599" s="200"/>
      <c r="AN599" s="200"/>
      <c r="AO599" s="200"/>
      <c r="AP599" s="200"/>
      <c r="AQ599" s="200"/>
      <c r="AR599" s="200"/>
      <c r="AS599" s="200"/>
      <c r="AT599" s="200"/>
      <c r="AU599" s="200"/>
      <c r="AV599" s="200"/>
      <c r="AW599" s="200"/>
      <c r="AX599" s="200"/>
      <c r="AY599" s="200"/>
      <c r="AZ599" s="200"/>
      <c r="BA599" s="200"/>
      <c r="BB599" s="200"/>
      <c r="BC599" s="200"/>
      <c r="BD599" s="200"/>
      <c r="BE599" s="200"/>
      <c r="BF599" s="200"/>
      <c r="BG599" s="200"/>
      <c r="BH599" s="200"/>
      <c r="BI599" s="200"/>
      <c r="BJ599" s="200"/>
      <c r="BK599" s="200"/>
      <c r="BL599" s="200"/>
      <c r="BM599" s="200"/>
      <c r="BN599" s="200"/>
      <c r="BO599" s="200"/>
      <c r="BP599" s="200"/>
      <c r="BQ599" s="200"/>
      <c r="BR599" s="200"/>
      <c r="BS599" s="200"/>
      <c r="BT599" s="200"/>
      <c r="BU599" s="200"/>
      <c r="BV599" s="200"/>
    </row>
    <row r="600" spans="1:74" s="131" customFormat="1" ht="25.5" x14ac:dyDescent="0.2">
      <c r="A600" s="219" t="s">
        <v>983</v>
      </c>
      <c r="B600" s="214" t="s">
        <v>1625</v>
      </c>
      <c r="C600" s="122">
        <f t="shared" ref="C600:N600" si="261">+C601</f>
        <v>0</v>
      </c>
      <c r="D600" s="122">
        <f t="shared" si="261"/>
        <v>256832697.63999999</v>
      </c>
      <c r="E600" s="122">
        <f t="shared" si="261"/>
        <v>0</v>
      </c>
      <c r="F600" s="122">
        <f t="shared" si="261"/>
        <v>0</v>
      </c>
      <c r="G600" s="122">
        <f t="shared" si="261"/>
        <v>0</v>
      </c>
      <c r="H600" s="122">
        <f t="shared" si="261"/>
        <v>0</v>
      </c>
      <c r="I600" s="122">
        <f t="shared" si="261"/>
        <v>0</v>
      </c>
      <c r="J600" s="122">
        <f t="shared" si="261"/>
        <v>0</v>
      </c>
      <c r="K600" s="122">
        <f t="shared" si="261"/>
        <v>0</v>
      </c>
      <c r="L600" s="122">
        <f t="shared" si="261"/>
        <v>0</v>
      </c>
      <c r="M600" s="122">
        <f t="shared" si="261"/>
        <v>0</v>
      </c>
      <c r="N600" s="122">
        <f t="shared" si="261"/>
        <v>0</v>
      </c>
      <c r="O600" s="136">
        <f t="shared" si="256"/>
        <v>256832697.63999999</v>
      </c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</row>
    <row r="601" spans="1:74" s="201" customFormat="1" ht="25.5" x14ac:dyDescent="0.2">
      <c r="A601" s="217" t="s">
        <v>984</v>
      </c>
      <c r="B601" s="218" t="s">
        <v>1626</v>
      </c>
      <c r="C601" s="123"/>
      <c r="D601" s="47">
        <v>256832697.63999999</v>
      </c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36">
        <f t="shared" si="256"/>
        <v>256832697.63999999</v>
      </c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  <c r="AA601" s="200"/>
      <c r="AB601" s="200"/>
      <c r="AC601" s="200"/>
      <c r="AD601" s="200"/>
      <c r="AE601" s="200"/>
      <c r="AF601" s="200"/>
      <c r="AG601" s="200"/>
      <c r="AH601" s="200"/>
      <c r="AI601" s="200"/>
      <c r="AJ601" s="200"/>
      <c r="AK601" s="200"/>
      <c r="AL601" s="200"/>
      <c r="AM601" s="200"/>
      <c r="AN601" s="200"/>
      <c r="AO601" s="200"/>
      <c r="AP601" s="200"/>
      <c r="AQ601" s="200"/>
      <c r="AR601" s="200"/>
      <c r="AS601" s="200"/>
      <c r="AT601" s="200"/>
      <c r="AU601" s="200"/>
      <c r="AV601" s="200"/>
      <c r="AW601" s="200"/>
      <c r="AX601" s="200"/>
      <c r="AY601" s="200"/>
      <c r="AZ601" s="200"/>
      <c r="BA601" s="200"/>
      <c r="BB601" s="200"/>
      <c r="BC601" s="200"/>
      <c r="BD601" s="200"/>
      <c r="BE601" s="200"/>
      <c r="BF601" s="200"/>
      <c r="BG601" s="200"/>
      <c r="BH601" s="200"/>
      <c r="BI601" s="200"/>
      <c r="BJ601" s="200"/>
      <c r="BK601" s="200"/>
      <c r="BL601" s="200"/>
      <c r="BM601" s="200"/>
      <c r="BN601" s="200"/>
      <c r="BO601" s="200"/>
      <c r="BP601" s="200"/>
      <c r="BQ601" s="200"/>
      <c r="BR601" s="200"/>
      <c r="BS601" s="200"/>
      <c r="BT601" s="200"/>
      <c r="BU601" s="200"/>
      <c r="BV601" s="200"/>
    </row>
    <row r="602" spans="1:74" s="131" customFormat="1" ht="25.5" x14ac:dyDescent="0.2">
      <c r="A602" s="219" t="s">
        <v>985</v>
      </c>
      <c r="B602" s="214" t="s">
        <v>1627</v>
      </c>
      <c r="C602" s="122">
        <f t="shared" ref="C602:N602" si="262">SUM(C603:C604)</f>
        <v>0</v>
      </c>
      <c r="D602" s="122">
        <f t="shared" si="262"/>
        <v>333033100.71999997</v>
      </c>
      <c r="E602" s="122">
        <f t="shared" si="262"/>
        <v>0</v>
      </c>
      <c r="F602" s="122">
        <f t="shared" si="262"/>
        <v>0</v>
      </c>
      <c r="G602" s="122">
        <f t="shared" si="262"/>
        <v>0</v>
      </c>
      <c r="H602" s="122">
        <f t="shared" si="262"/>
        <v>0</v>
      </c>
      <c r="I602" s="122">
        <f t="shared" si="262"/>
        <v>0</v>
      </c>
      <c r="J602" s="122">
        <f t="shared" si="262"/>
        <v>0</v>
      </c>
      <c r="K602" s="122">
        <f t="shared" si="262"/>
        <v>0</v>
      </c>
      <c r="L602" s="122">
        <f t="shared" si="262"/>
        <v>0</v>
      </c>
      <c r="M602" s="122">
        <f t="shared" si="262"/>
        <v>0</v>
      </c>
      <c r="N602" s="122">
        <f t="shared" si="262"/>
        <v>0</v>
      </c>
      <c r="O602" s="136">
        <f t="shared" si="256"/>
        <v>333033100.71999997</v>
      </c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0"/>
      <c r="BT602" s="130"/>
      <c r="BU602" s="130"/>
      <c r="BV602" s="130"/>
    </row>
    <row r="603" spans="1:74" s="201" customFormat="1" ht="14.25" x14ac:dyDescent="0.2">
      <c r="A603" s="217" t="s">
        <v>986</v>
      </c>
      <c r="B603" s="218" t="s">
        <v>1628</v>
      </c>
      <c r="C603" s="123"/>
      <c r="D603" s="47">
        <v>326781921.00999999</v>
      </c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36">
        <f t="shared" si="256"/>
        <v>326781921.00999999</v>
      </c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  <c r="AA603" s="200"/>
      <c r="AB603" s="200"/>
      <c r="AC603" s="200"/>
      <c r="AD603" s="200"/>
      <c r="AE603" s="200"/>
      <c r="AF603" s="200"/>
      <c r="AG603" s="200"/>
      <c r="AH603" s="200"/>
      <c r="AI603" s="200"/>
      <c r="AJ603" s="200"/>
      <c r="AK603" s="200"/>
      <c r="AL603" s="200"/>
      <c r="AM603" s="200"/>
      <c r="AN603" s="200"/>
      <c r="AO603" s="200"/>
      <c r="AP603" s="200"/>
      <c r="AQ603" s="200"/>
      <c r="AR603" s="200"/>
      <c r="AS603" s="200"/>
      <c r="AT603" s="200"/>
      <c r="AU603" s="200"/>
      <c r="AV603" s="200"/>
      <c r="AW603" s="200"/>
      <c r="AX603" s="200"/>
      <c r="AY603" s="200"/>
      <c r="AZ603" s="200"/>
      <c r="BA603" s="200"/>
      <c r="BB603" s="200"/>
      <c r="BC603" s="200"/>
      <c r="BD603" s="200"/>
      <c r="BE603" s="200"/>
      <c r="BF603" s="200"/>
      <c r="BG603" s="200"/>
      <c r="BH603" s="200"/>
      <c r="BI603" s="200"/>
      <c r="BJ603" s="200"/>
      <c r="BK603" s="200"/>
      <c r="BL603" s="200"/>
      <c r="BM603" s="200"/>
      <c r="BN603" s="200"/>
      <c r="BO603" s="200"/>
      <c r="BP603" s="200"/>
      <c r="BQ603" s="200"/>
      <c r="BR603" s="200"/>
      <c r="BS603" s="200"/>
      <c r="BT603" s="200"/>
      <c r="BU603" s="200"/>
      <c r="BV603" s="200"/>
    </row>
    <row r="604" spans="1:74" s="201" customFormat="1" ht="14.25" x14ac:dyDescent="0.2">
      <c r="A604" s="217" t="s">
        <v>986</v>
      </c>
      <c r="B604" s="218" t="s">
        <v>1628</v>
      </c>
      <c r="C604" s="123"/>
      <c r="D604" s="47">
        <v>6251179.71</v>
      </c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36">
        <f t="shared" si="256"/>
        <v>6251179.71</v>
      </c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  <c r="AA604" s="200"/>
      <c r="AB604" s="200"/>
      <c r="AC604" s="200"/>
      <c r="AD604" s="200"/>
      <c r="AE604" s="200"/>
      <c r="AF604" s="200"/>
      <c r="AG604" s="200"/>
      <c r="AH604" s="200"/>
      <c r="AI604" s="200"/>
      <c r="AJ604" s="200"/>
      <c r="AK604" s="200"/>
      <c r="AL604" s="200"/>
      <c r="AM604" s="200"/>
      <c r="AN604" s="200"/>
      <c r="AO604" s="200"/>
      <c r="AP604" s="200"/>
      <c r="AQ604" s="200"/>
      <c r="AR604" s="200"/>
      <c r="AS604" s="200"/>
      <c r="AT604" s="200"/>
      <c r="AU604" s="200"/>
      <c r="AV604" s="200"/>
      <c r="AW604" s="200"/>
      <c r="AX604" s="200"/>
      <c r="AY604" s="200"/>
      <c r="AZ604" s="200"/>
      <c r="BA604" s="200"/>
      <c r="BB604" s="200"/>
      <c r="BC604" s="200"/>
      <c r="BD604" s="200"/>
      <c r="BE604" s="200"/>
      <c r="BF604" s="200"/>
      <c r="BG604" s="200"/>
      <c r="BH604" s="200"/>
      <c r="BI604" s="200"/>
      <c r="BJ604" s="200"/>
      <c r="BK604" s="200"/>
      <c r="BL604" s="200"/>
      <c r="BM604" s="200"/>
      <c r="BN604" s="200"/>
      <c r="BO604" s="200"/>
      <c r="BP604" s="200"/>
      <c r="BQ604" s="200"/>
      <c r="BR604" s="200"/>
      <c r="BS604" s="200"/>
      <c r="BT604" s="200"/>
      <c r="BU604" s="200"/>
      <c r="BV604" s="200"/>
    </row>
    <row r="605" spans="1:74" s="131" customFormat="1" x14ac:dyDescent="0.2">
      <c r="A605" s="219" t="s">
        <v>1183</v>
      </c>
      <c r="B605" s="214" t="s">
        <v>1184</v>
      </c>
      <c r="C605" s="122">
        <f t="shared" ref="C605:N606" si="263">+C606</f>
        <v>0</v>
      </c>
      <c r="D605" s="122">
        <f t="shared" si="263"/>
        <v>0</v>
      </c>
      <c r="E605" s="122">
        <f t="shared" si="263"/>
        <v>0</v>
      </c>
      <c r="F605" s="122">
        <f t="shared" si="263"/>
        <v>0</v>
      </c>
      <c r="G605" s="122">
        <f t="shared" si="263"/>
        <v>0</v>
      </c>
      <c r="H605" s="122">
        <f t="shared" si="263"/>
        <v>0</v>
      </c>
      <c r="I605" s="122">
        <f t="shared" si="263"/>
        <v>0</v>
      </c>
      <c r="J605" s="122">
        <f t="shared" si="263"/>
        <v>0</v>
      </c>
      <c r="K605" s="122">
        <f t="shared" si="263"/>
        <v>0</v>
      </c>
      <c r="L605" s="122">
        <f t="shared" si="263"/>
        <v>0</v>
      </c>
      <c r="M605" s="122">
        <f t="shared" si="263"/>
        <v>0</v>
      </c>
      <c r="N605" s="122">
        <f t="shared" si="263"/>
        <v>0</v>
      </c>
      <c r="O605" s="136">
        <f t="shared" si="256"/>
        <v>0</v>
      </c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0"/>
      <c r="BT605" s="130"/>
      <c r="BU605" s="130"/>
      <c r="BV605" s="130"/>
    </row>
    <row r="606" spans="1:74" s="131" customFormat="1" x14ac:dyDescent="0.2">
      <c r="A606" s="219" t="s">
        <v>1185</v>
      </c>
      <c r="B606" s="214" t="s">
        <v>1186</v>
      </c>
      <c r="C606" s="122">
        <f t="shared" si="263"/>
        <v>0</v>
      </c>
      <c r="D606" s="122">
        <f t="shared" si="263"/>
        <v>0</v>
      </c>
      <c r="E606" s="122">
        <f t="shared" si="263"/>
        <v>0</v>
      </c>
      <c r="F606" s="122">
        <f t="shared" si="263"/>
        <v>0</v>
      </c>
      <c r="G606" s="122">
        <f t="shared" si="263"/>
        <v>0</v>
      </c>
      <c r="H606" s="122">
        <f t="shared" si="263"/>
        <v>0</v>
      </c>
      <c r="I606" s="122">
        <f t="shared" si="263"/>
        <v>0</v>
      </c>
      <c r="J606" s="122">
        <f t="shared" si="263"/>
        <v>0</v>
      </c>
      <c r="K606" s="122">
        <f t="shared" si="263"/>
        <v>0</v>
      </c>
      <c r="L606" s="122">
        <f t="shared" si="263"/>
        <v>0</v>
      </c>
      <c r="M606" s="122">
        <f t="shared" si="263"/>
        <v>0</v>
      </c>
      <c r="N606" s="122">
        <f t="shared" si="263"/>
        <v>0</v>
      </c>
      <c r="O606" s="136">
        <f t="shared" si="256"/>
        <v>0</v>
      </c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/>
      <c r="BQ606" s="130"/>
      <c r="BR606" s="130"/>
      <c r="BS606" s="130"/>
      <c r="BT606" s="130"/>
      <c r="BU606" s="130"/>
      <c r="BV606" s="130"/>
    </row>
    <row r="607" spans="1:74" s="131" customFormat="1" x14ac:dyDescent="0.2">
      <c r="A607" s="219" t="s">
        <v>1187</v>
      </c>
      <c r="B607" s="214" t="s">
        <v>1188</v>
      </c>
      <c r="C607" s="122">
        <f t="shared" ref="C607:N607" si="264">SUM(C608:C609)</f>
        <v>0</v>
      </c>
      <c r="D607" s="122">
        <f t="shared" si="264"/>
        <v>0</v>
      </c>
      <c r="E607" s="122">
        <f t="shared" si="264"/>
        <v>0</v>
      </c>
      <c r="F607" s="122">
        <f t="shared" si="264"/>
        <v>0</v>
      </c>
      <c r="G607" s="122">
        <f t="shared" si="264"/>
        <v>0</v>
      </c>
      <c r="H607" s="122">
        <f t="shared" si="264"/>
        <v>0</v>
      </c>
      <c r="I607" s="122">
        <f t="shared" si="264"/>
        <v>0</v>
      </c>
      <c r="J607" s="122">
        <f t="shared" si="264"/>
        <v>0</v>
      </c>
      <c r="K607" s="122">
        <f t="shared" si="264"/>
        <v>0</v>
      </c>
      <c r="L607" s="122">
        <f t="shared" si="264"/>
        <v>0</v>
      </c>
      <c r="M607" s="122">
        <f t="shared" si="264"/>
        <v>0</v>
      </c>
      <c r="N607" s="122">
        <f t="shared" si="264"/>
        <v>0</v>
      </c>
      <c r="O607" s="136">
        <f t="shared" si="256"/>
        <v>0</v>
      </c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0"/>
    </row>
    <row r="608" spans="1:74" s="201" customFormat="1" ht="25.5" x14ac:dyDescent="0.2">
      <c r="A608" s="217" t="s">
        <v>1189</v>
      </c>
      <c r="B608" s="218" t="s">
        <v>1190</v>
      </c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36">
        <f t="shared" si="256"/>
        <v>0</v>
      </c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  <c r="AA608" s="200"/>
      <c r="AB608" s="200"/>
      <c r="AC608" s="200"/>
      <c r="AD608" s="200"/>
      <c r="AE608" s="200"/>
      <c r="AF608" s="200"/>
      <c r="AG608" s="200"/>
      <c r="AH608" s="200"/>
      <c r="AI608" s="200"/>
      <c r="AJ608" s="200"/>
      <c r="AK608" s="200"/>
      <c r="AL608" s="200"/>
      <c r="AM608" s="200"/>
      <c r="AN608" s="200"/>
      <c r="AO608" s="200"/>
      <c r="AP608" s="200"/>
      <c r="AQ608" s="200"/>
      <c r="AR608" s="200"/>
      <c r="AS608" s="200"/>
      <c r="AT608" s="200"/>
      <c r="AU608" s="200"/>
      <c r="AV608" s="200"/>
      <c r="AW608" s="200"/>
      <c r="AX608" s="200"/>
      <c r="AY608" s="200"/>
      <c r="AZ608" s="200"/>
      <c r="BA608" s="200"/>
      <c r="BB608" s="200"/>
      <c r="BC608" s="200"/>
      <c r="BD608" s="200"/>
      <c r="BE608" s="200"/>
      <c r="BF608" s="200"/>
      <c r="BG608" s="200"/>
      <c r="BH608" s="200"/>
      <c r="BI608" s="200"/>
      <c r="BJ608" s="200"/>
      <c r="BK608" s="200"/>
      <c r="BL608" s="200"/>
      <c r="BM608" s="200"/>
      <c r="BN608" s="200"/>
      <c r="BO608" s="200"/>
      <c r="BP608" s="200"/>
      <c r="BQ608" s="200"/>
      <c r="BR608" s="200"/>
      <c r="BS608" s="200"/>
      <c r="BT608" s="200"/>
      <c r="BU608" s="200"/>
      <c r="BV608" s="200"/>
    </row>
    <row r="609" spans="1:74" s="201" customFormat="1" ht="25.5" x14ac:dyDescent="0.2">
      <c r="A609" s="217" t="s">
        <v>1196</v>
      </c>
      <c r="B609" s="218" t="s">
        <v>1723</v>
      </c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36">
        <f t="shared" si="256"/>
        <v>0</v>
      </c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  <c r="AA609" s="200"/>
      <c r="AB609" s="200"/>
      <c r="AC609" s="200"/>
      <c r="AD609" s="200"/>
      <c r="AE609" s="200"/>
      <c r="AF609" s="200"/>
      <c r="AG609" s="200"/>
      <c r="AH609" s="200"/>
      <c r="AI609" s="200"/>
      <c r="AJ609" s="200"/>
      <c r="AK609" s="200"/>
      <c r="AL609" s="200"/>
      <c r="AM609" s="200"/>
      <c r="AN609" s="200"/>
      <c r="AO609" s="200"/>
      <c r="AP609" s="200"/>
      <c r="AQ609" s="200"/>
      <c r="AR609" s="200"/>
      <c r="AS609" s="200"/>
      <c r="AT609" s="200"/>
      <c r="AU609" s="200"/>
      <c r="AV609" s="200"/>
      <c r="AW609" s="200"/>
      <c r="AX609" s="200"/>
      <c r="AY609" s="200"/>
      <c r="AZ609" s="200"/>
      <c r="BA609" s="200"/>
      <c r="BB609" s="200"/>
      <c r="BC609" s="200"/>
      <c r="BD609" s="200"/>
      <c r="BE609" s="200"/>
      <c r="BF609" s="200"/>
      <c r="BG609" s="200"/>
      <c r="BH609" s="200"/>
      <c r="BI609" s="200"/>
      <c r="BJ609" s="200"/>
      <c r="BK609" s="200"/>
      <c r="BL609" s="200"/>
      <c r="BM609" s="200"/>
      <c r="BN609" s="200"/>
      <c r="BO609" s="200"/>
      <c r="BP609" s="200"/>
      <c r="BQ609" s="200"/>
      <c r="BR609" s="200"/>
      <c r="BS609" s="200"/>
      <c r="BT609" s="200"/>
      <c r="BU609" s="200"/>
      <c r="BV609" s="200"/>
    </row>
    <row r="610" spans="1:74" s="131" customFormat="1" ht="25.5" x14ac:dyDescent="0.2">
      <c r="A610" s="219" t="s">
        <v>310</v>
      </c>
      <c r="B610" s="214" t="s">
        <v>105</v>
      </c>
      <c r="C610" s="122">
        <f t="shared" ref="C610:N610" si="265">+C611+C614</f>
        <v>0</v>
      </c>
      <c r="D610" s="122">
        <f t="shared" si="265"/>
        <v>0</v>
      </c>
      <c r="E610" s="122">
        <f t="shared" si="265"/>
        <v>0</v>
      </c>
      <c r="F610" s="122">
        <f t="shared" si="265"/>
        <v>0</v>
      </c>
      <c r="G610" s="122">
        <f t="shared" si="265"/>
        <v>0</v>
      </c>
      <c r="H610" s="122">
        <f t="shared" si="265"/>
        <v>0</v>
      </c>
      <c r="I610" s="122">
        <f t="shared" si="265"/>
        <v>0</v>
      </c>
      <c r="J610" s="122">
        <f t="shared" si="265"/>
        <v>0</v>
      </c>
      <c r="K610" s="122">
        <f t="shared" si="265"/>
        <v>0</v>
      </c>
      <c r="L610" s="122">
        <f t="shared" si="265"/>
        <v>0</v>
      </c>
      <c r="M610" s="122">
        <f t="shared" si="265"/>
        <v>0</v>
      </c>
      <c r="N610" s="122">
        <f t="shared" si="265"/>
        <v>0</v>
      </c>
      <c r="O610" s="136">
        <f t="shared" si="256"/>
        <v>0</v>
      </c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0"/>
    </row>
    <row r="611" spans="1:74" s="131" customFormat="1" ht="25.5" x14ac:dyDescent="0.2">
      <c r="A611" s="219" t="s">
        <v>806</v>
      </c>
      <c r="B611" s="214" t="s">
        <v>106</v>
      </c>
      <c r="C611" s="122">
        <f t="shared" ref="C611:N612" si="266">+C612</f>
        <v>0</v>
      </c>
      <c r="D611" s="122">
        <f t="shared" si="266"/>
        <v>0</v>
      </c>
      <c r="E611" s="122">
        <f t="shared" si="266"/>
        <v>0</v>
      </c>
      <c r="F611" s="122">
        <f t="shared" si="266"/>
        <v>0</v>
      </c>
      <c r="G611" s="122">
        <f t="shared" si="266"/>
        <v>0</v>
      </c>
      <c r="H611" s="122">
        <f t="shared" si="266"/>
        <v>0</v>
      </c>
      <c r="I611" s="122">
        <f t="shared" si="266"/>
        <v>0</v>
      </c>
      <c r="J611" s="122">
        <f t="shared" si="266"/>
        <v>0</v>
      </c>
      <c r="K611" s="122">
        <f t="shared" si="266"/>
        <v>0</v>
      </c>
      <c r="L611" s="122">
        <f t="shared" si="266"/>
        <v>0</v>
      </c>
      <c r="M611" s="122">
        <f t="shared" si="266"/>
        <v>0</v>
      </c>
      <c r="N611" s="122">
        <f t="shared" si="266"/>
        <v>0</v>
      </c>
      <c r="O611" s="136">
        <f t="shared" si="256"/>
        <v>0</v>
      </c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</row>
    <row r="612" spans="1:74" s="131" customFormat="1" ht="51" x14ac:dyDescent="0.2">
      <c r="A612" s="219" t="s">
        <v>807</v>
      </c>
      <c r="B612" s="214" t="s">
        <v>808</v>
      </c>
      <c r="C612" s="122">
        <f t="shared" si="266"/>
        <v>0</v>
      </c>
      <c r="D612" s="122">
        <f t="shared" si="266"/>
        <v>0</v>
      </c>
      <c r="E612" s="122">
        <f t="shared" si="266"/>
        <v>0</v>
      </c>
      <c r="F612" s="122">
        <f t="shared" si="266"/>
        <v>0</v>
      </c>
      <c r="G612" s="122">
        <f t="shared" si="266"/>
        <v>0</v>
      </c>
      <c r="H612" s="122">
        <f t="shared" si="266"/>
        <v>0</v>
      </c>
      <c r="I612" s="122">
        <f t="shared" si="266"/>
        <v>0</v>
      </c>
      <c r="J612" s="122">
        <f t="shared" si="266"/>
        <v>0</v>
      </c>
      <c r="K612" s="122">
        <f t="shared" si="266"/>
        <v>0</v>
      </c>
      <c r="L612" s="122">
        <f t="shared" si="266"/>
        <v>0</v>
      </c>
      <c r="M612" s="122">
        <f t="shared" si="266"/>
        <v>0</v>
      </c>
      <c r="N612" s="122">
        <f t="shared" si="266"/>
        <v>0</v>
      </c>
      <c r="O612" s="136">
        <f t="shared" si="256"/>
        <v>0</v>
      </c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0"/>
    </row>
    <row r="613" spans="1:74" s="201" customFormat="1" x14ac:dyDescent="0.2">
      <c r="A613" s="217" t="s">
        <v>809</v>
      </c>
      <c r="B613" s="218" t="s">
        <v>107</v>
      </c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36">
        <f t="shared" si="256"/>
        <v>0</v>
      </c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  <c r="AA613" s="200"/>
      <c r="AB613" s="200"/>
      <c r="AC613" s="200"/>
      <c r="AD613" s="200"/>
      <c r="AE613" s="200"/>
      <c r="AF613" s="200"/>
      <c r="AG613" s="200"/>
      <c r="AH613" s="200"/>
      <c r="AI613" s="200"/>
      <c r="AJ613" s="200"/>
      <c r="AK613" s="200"/>
      <c r="AL613" s="200"/>
      <c r="AM613" s="200"/>
      <c r="AN613" s="200"/>
      <c r="AO613" s="200"/>
      <c r="AP613" s="200"/>
      <c r="AQ613" s="200"/>
      <c r="AR613" s="200"/>
      <c r="AS613" s="200"/>
      <c r="AT613" s="200"/>
      <c r="AU613" s="200"/>
      <c r="AV613" s="200"/>
      <c r="AW613" s="200"/>
      <c r="AX613" s="200"/>
      <c r="AY613" s="200"/>
      <c r="AZ613" s="200"/>
      <c r="BA613" s="200"/>
      <c r="BB613" s="200"/>
      <c r="BC613" s="200"/>
      <c r="BD613" s="200"/>
      <c r="BE613" s="200"/>
      <c r="BF613" s="200"/>
      <c r="BG613" s="200"/>
      <c r="BH613" s="200"/>
      <c r="BI613" s="200"/>
      <c r="BJ613" s="200"/>
      <c r="BK613" s="200"/>
      <c r="BL613" s="200"/>
      <c r="BM613" s="200"/>
      <c r="BN613" s="200"/>
      <c r="BO613" s="200"/>
      <c r="BP613" s="200"/>
      <c r="BQ613" s="200"/>
      <c r="BR613" s="200"/>
      <c r="BS613" s="200"/>
      <c r="BT613" s="200"/>
      <c r="BU613" s="200"/>
      <c r="BV613" s="200"/>
    </row>
    <row r="614" spans="1:74" s="131" customFormat="1" ht="25.5" x14ac:dyDescent="0.2">
      <c r="A614" s="219" t="s">
        <v>311</v>
      </c>
      <c r="B614" s="214" t="s">
        <v>810</v>
      </c>
      <c r="C614" s="122">
        <f t="shared" ref="C614:N614" si="267">+C618+C615</f>
        <v>0</v>
      </c>
      <c r="D614" s="122">
        <f t="shared" si="267"/>
        <v>0</v>
      </c>
      <c r="E614" s="122">
        <f t="shared" si="267"/>
        <v>0</v>
      </c>
      <c r="F614" s="122">
        <f t="shared" si="267"/>
        <v>0</v>
      </c>
      <c r="G614" s="122">
        <f t="shared" si="267"/>
        <v>0</v>
      </c>
      <c r="H614" s="122">
        <f t="shared" si="267"/>
        <v>0</v>
      </c>
      <c r="I614" s="122">
        <f t="shared" si="267"/>
        <v>0</v>
      </c>
      <c r="J614" s="122">
        <f t="shared" si="267"/>
        <v>0</v>
      </c>
      <c r="K614" s="122">
        <f t="shared" si="267"/>
        <v>0</v>
      </c>
      <c r="L614" s="122">
        <f t="shared" si="267"/>
        <v>0</v>
      </c>
      <c r="M614" s="122">
        <f t="shared" si="267"/>
        <v>0</v>
      </c>
      <c r="N614" s="122">
        <f t="shared" si="267"/>
        <v>0</v>
      </c>
      <c r="O614" s="136">
        <f t="shared" si="256"/>
        <v>0</v>
      </c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0"/>
    </row>
    <row r="615" spans="1:74" s="131" customFormat="1" ht="25.5" x14ac:dyDescent="0.2">
      <c r="A615" s="219" t="s">
        <v>811</v>
      </c>
      <c r="B615" s="214" t="s">
        <v>812</v>
      </c>
      <c r="C615" s="122">
        <f t="shared" ref="C615:N616" si="268">+C616</f>
        <v>0</v>
      </c>
      <c r="D615" s="122">
        <f t="shared" si="268"/>
        <v>0</v>
      </c>
      <c r="E615" s="122">
        <f t="shared" si="268"/>
        <v>0</v>
      </c>
      <c r="F615" s="122">
        <f t="shared" si="268"/>
        <v>0</v>
      </c>
      <c r="G615" s="122">
        <f t="shared" si="268"/>
        <v>0</v>
      </c>
      <c r="H615" s="122">
        <f t="shared" si="268"/>
        <v>0</v>
      </c>
      <c r="I615" s="122">
        <f t="shared" si="268"/>
        <v>0</v>
      </c>
      <c r="J615" s="122">
        <f t="shared" si="268"/>
        <v>0</v>
      </c>
      <c r="K615" s="122">
        <f t="shared" si="268"/>
        <v>0</v>
      </c>
      <c r="L615" s="122">
        <f t="shared" si="268"/>
        <v>0</v>
      </c>
      <c r="M615" s="122">
        <f t="shared" si="268"/>
        <v>0</v>
      </c>
      <c r="N615" s="122">
        <f t="shared" si="268"/>
        <v>0</v>
      </c>
      <c r="O615" s="136">
        <f t="shared" si="256"/>
        <v>0</v>
      </c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0"/>
    </row>
    <row r="616" spans="1:74" s="201" customFormat="1" ht="38.25" x14ac:dyDescent="0.2">
      <c r="A616" s="219" t="s">
        <v>813</v>
      </c>
      <c r="B616" s="214" t="s">
        <v>814</v>
      </c>
      <c r="C616" s="122">
        <f t="shared" si="268"/>
        <v>0</v>
      </c>
      <c r="D616" s="122">
        <f t="shared" si="268"/>
        <v>0</v>
      </c>
      <c r="E616" s="122">
        <f t="shared" si="268"/>
        <v>0</v>
      </c>
      <c r="F616" s="122">
        <f t="shared" si="268"/>
        <v>0</v>
      </c>
      <c r="G616" s="122">
        <f t="shared" si="268"/>
        <v>0</v>
      </c>
      <c r="H616" s="122">
        <f t="shared" si="268"/>
        <v>0</v>
      </c>
      <c r="I616" s="122">
        <f t="shared" si="268"/>
        <v>0</v>
      </c>
      <c r="J616" s="122">
        <f t="shared" si="268"/>
        <v>0</v>
      </c>
      <c r="K616" s="122">
        <f t="shared" si="268"/>
        <v>0</v>
      </c>
      <c r="L616" s="122">
        <f t="shared" si="268"/>
        <v>0</v>
      </c>
      <c r="M616" s="122">
        <f t="shared" si="268"/>
        <v>0</v>
      </c>
      <c r="N616" s="122">
        <f t="shared" si="268"/>
        <v>0</v>
      </c>
      <c r="O616" s="136">
        <f t="shared" si="256"/>
        <v>0</v>
      </c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  <c r="AA616" s="200"/>
      <c r="AB616" s="200"/>
      <c r="AC616" s="200"/>
      <c r="AD616" s="200"/>
      <c r="AE616" s="200"/>
      <c r="AF616" s="200"/>
      <c r="AG616" s="200"/>
      <c r="AH616" s="200"/>
      <c r="AI616" s="200"/>
      <c r="AJ616" s="200"/>
      <c r="AK616" s="200"/>
      <c r="AL616" s="200"/>
      <c r="AM616" s="200"/>
      <c r="AN616" s="200"/>
      <c r="AO616" s="200"/>
      <c r="AP616" s="200"/>
      <c r="AQ616" s="200"/>
      <c r="AR616" s="200"/>
      <c r="AS616" s="200"/>
      <c r="AT616" s="200"/>
      <c r="AU616" s="200"/>
      <c r="AV616" s="200"/>
      <c r="AW616" s="200"/>
      <c r="AX616" s="200"/>
      <c r="AY616" s="200"/>
      <c r="AZ616" s="200"/>
      <c r="BA616" s="200"/>
      <c r="BB616" s="200"/>
      <c r="BC616" s="200"/>
      <c r="BD616" s="200"/>
      <c r="BE616" s="200"/>
      <c r="BF616" s="200"/>
      <c r="BG616" s="200"/>
      <c r="BH616" s="200"/>
      <c r="BI616" s="200"/>
      <c r="BJ616" s="200"/>
      <c r="BK616" s="200"/>
      <c r="BL616" s="200"/>
      <c r="BM616" s="200"/>
      <c r="BN616" s="200"/>
      <c r="BO616" s="200"/>
      <c r="BP616" s="200"/>
      <c r="BQ616" s="200"/>
      <c r="BR616" s="200"/>
      <c r="BS616" s="200"/>
      <c r="BT616" s="200"/>
      <c r="BU616" s="200"/>
      <c r="BV616" s="200"/>
    </row>
    <row r="617" spans="1:74" s="201" customFormat="1" x14ac:dyDescent="0.2">
      <c r="A617" s="217" t="s">
        <v>815</v>
      </c>
      <c r="B617" s="218" t="s">
        <v>816</v>
      </c>
      <c r="C617" s="123">
        <v>0</v>
      </c>
      <c r="D617" s="123">
        <v>0</v>
      </c>
      <c r="E617" s="123">
        <v>0</v>
      </c>
      <c r="F617" s="123">
        <v>0</v>
      </c>
      <c r="G617" s="123">
        <v>0</v>
      </c>
      <c r="H617" s="123">
        <v>0</v>
      </c>
      <c r="I617" s="123">
        <v>0</v>
      </c>
      <c r="J617" s="123">
        <v>0</v>
      </c>
      <c r="K617" s="123">
        <v>0</v>
      </c>
      <c r="L617" s="123">
        <v>0</v>
      </c>
      <c r="M617" s="123">
        <v>0</v>
      </c>
      <c r="N617" s="123">
        <v>0</v>
      </c>
      <c r="O617" s="136">
        <f t="shared" si="256"/>
        <v>0</v>
      </c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  <c r="AA617" s="200"/>
      <c r="AB617" s="200"/>
      <c r="AC617" s="200"/>
      <c r="AD617" s="200"/>
      <c r="AE617" s="200"/>
      <c r="AF617" s="200"/>
      <c r="AG617" s="200"/>
      <c r="AH617" s="200"/>
      <c r="AI617" s="200"/>
      <c r="AJ617" s="200"/>
      <c r="AK617" s="200"/>
      <c r="AL617" s="200"/>
      <c r="AM617" s="200"/>
      <c r="AN617" s="200"/>
      <c r="AO617" s="200"/>
      <c r="AP617" s="200"/>
      <c r="AQ617" s="200"/>
      <c r="AR617" s="200"/>
      <c r="AS617" s="200"/>
      <c r="AT617" s="200"/>
      <c r="AU617" s="200"/>
      <c r="AV617" s="200"/>
      <c r="AW617" s="200"/>
      <c r="AX617" s="200"/>
      <c r="AY617" s="200"/>
      <c r="AZ617" s="200"/>
      <c r="BA617" s="200"/>
      <c r="BB617" s="200"/>
      <c r="BC617" s="200"/>
      <c r="BD617" s="200"/>
      <c r="BE617" s="200"/>
      <c r="BF617" s="200"/>
      <c r="BG617" s="200"/>
      <c r="BH617" s="200"/>
      <c r="BI617" s="200"/>
      <c r="BJ617" s="200"/>
      <c r="BK617" s="200"/>
      <c r="BL617" s="200"/>
      <c r="BM617" s="200"/>
      <c r="BN617" s="200"/>
      <c r="BO617" s="200"/>
      <c r="BP617" s="200"/>
      <c r="BQ617" s="200"/>
      <c r="BR617" s="200"/>
      <c r="BS617" s="200"/>
      <c r="BT617" s="200"/>
      <c r="BU617" s="200"/>
      <c r="BV617" s="200"/>
    </row>
    <row r="618" spans="1:74" s="201" customFormat="1" ht="42" customHeight="1" x14ac:dyDescent="0.2">
      <c r="A618" s="219" t="s">
        <v>312</v>
      </c>
      <c r="B618" s="214" t="s">
        <v>109</v>
      </c>
      <c r="C618" s="122">
        <f t="shared" ref="C618:N618" si="269">+C619+C640+C680+C682+C684+C620+C622+C624+C626+C628+C630+C636+C638+C670+C672+C674+C686+C676+C690+C692+C632+C634+C688+C678</f>
        <v>0</v>
      </c>
      <c r="D618" s="122">
        <f t="shared" si="269"/>
        <v>0</v>
      </c>
      <c r="E618" s="122">
        <f t="shared" si="269"/>
        <v>0</v>
      </c>
      <c r="F618" s="122">
        <f t="shared" si="269"/>
        <v>0</v>
      </c>
      <c r="G618" s="122">
        <f t="shared" si="269"/>
        <v>0</v>
      </c>
      <c r="H618" s="122">
        <f t="shared" si="269"/>
        <v>0</v>
      </c>
      <c r="I618" s="122">
        <f t="shared" si="269"/>
        <v>0</v>
      </c>
      <c r="J618" s="122">
        <f t="shared" si="269"/>
        <v>0</v>
      </c>
      <c r="K618" s="122">
        <f t="shared" si="269"/>
        <v>0</v>
      </c>
      <c r="L618" s="122">
        <f t="shared" si="269"/>
        <v>0</v>
      </c>
      <c r="M618" s="122">
        <f t="shared" si="269"/>
        <v>0</v>
      </c>
      <c r="N618" s="122">
        <f t="shared" si="269"/>
        <v>0</v>
      </c>
      <c r="O618" s="136">
        <f t="shared" si="256"/>
        <v>0</v>
      </c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  <c r="AA618" s="200"/>
      <c r="AB618" s="200"/>
      <c r="AC618" s="200"/>
      <c r="AD618" s="200"/>
      <c r="AE618" s="200"/>
      <c r="AF618" s="200"/>
      <c r="AG618" s="200"/>
      <c r="AH618" s="200"/>
      <c r="AI618" s="200"/>
      <c r="AJ618" s="200"/>
      <c r="AK618" s="200"/>
      <c r="AL618" s="200"/>
      <c r="AM618" s="200"/>
      <c r="AN618" s="200"/>
      <c r="AO618" s="200"/>
      <c r="AP618" s="200"/>
      <c r="AQ618" s="200"/>
      <c r="AR618" s="200"/>
      <c r="AS618" s="200"/>
      <c r="AT618" s="200"/>
      <c r="AU618" s="200"/>
      <c r="AV618" s="200"/>
      <c r="AW618" s="200"/>
      <c r="AX618" s="200"/>
      <c r="AY618" s="200"/>
      <c r="AZ618" s="200"/>
      <c r="BA618" s="200"/>
      <c r="BB618" s="200"/>
      <c r="BC618" s="200"/>
      <c r="BD618" s="200"/>
      <c r="BE618" s="200"/>
      <c r="BF618" s="200"/>
      <c r="BG618" s="200"/>
      <c r="BH618" s="200"/>
      <c r="BI618" s="200"/>
      <c r="BJ618" s="200"/>
      <c r="BK618" s="200"/>
      <c r="BL618" s="200"/>
      <c r="BM618" s="200"/>
      <c r="BN618" s="200"/>
      <c r="BO618" s="200"/>
      <c r="BP618" s="200"/>
      <c r="BQ618" s="200"/>
      <c r="BR618" s="200"/>
      <c r="BS618" s="200"/>
      <c r="BT618" s="200"/>
      <c r="BU618" s="200"/>
      <c r="BV618" s="200"/>
    </row>
    <row r="619" spans="1:74" s="201" customFormat="1" x14ac:dyDescent="0.2">
      <c r="A619" s="217" t="s">
        <v>314</v>
      </c>
      <c r="B619" s="218" t="s">
        <v>110</v>
      </c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36">
        <f t="shared" si="256"/>
        <v>0</v>
      </c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  <c r="AA619" s="200"/>
      <c r="AB619" s="200"/>
      <c r="AC619" s="200"/>
      <c r="AD619" s="200"/>
      <c r="AE619" s="200"/>
      <c r="AF619" s="200"/>
      <c r="AG619" s="200"/>
      <c r="AH619" s="200"/>
      <c r="AI619" s="200"/>
      <c r="AJ619" s="200"/>
      <c r="AK619" s="200"/>
      <c r="AL619" s="200"/>
      <c r="AM619" s="200"/>
      <c r="AN619" s="200"/>
      <c r="AO619" s="200"/>
      <c r="AP619" s="200"/>
      <c r="AQ619" s="200"/>
      <c r="AR619" s="200"/>
      <c r="AS619" s="200"/>
      <c r="AT619" s="200"/>
      <c r="AU619" s="200"/>
      <c r="AV619" s="200"/>
      <c r="AW619" s="200"/>
      <c r="AX619" s="200"/>
      <c r="AY619" s="200"/>
      <c r="AZ619" s="200"/>
      <c r="BA619" s="200"/>
      <c r="BB619" s="200"/>
      <c r="BC619" s="200"/>
      <c r="BD619" s="200"/>
      <c r="BE619" s="200"/>
      <c r="BF619" s="200"/>
      <c r="BG619" s="200"/>
      <c r="BH619" s="200"/>
      <c r="BI619" s="200"/>
      <c r="BJ619" s="200"/>
      <c r="BK619" s="200"/>
      <c r="BL619" s="200"/>
      <c r="BM619" s="200"/>
      <c r="BN619" s="200"/>
      <c r="BO619" s="200"/>
      <c r="BP619" s="200"/>
      <c r="BQ619" s="200"/>
      <c r="BR619" s="200"/>
      <c r="BS619" s="200"/>
      <c r="BT619" s="200"/>
      <c r="BU619" s="200"/>
      <c r="BV619" s="200"/>
    </row>
    <row r="620" spans="1:74" s="131" customFormat="1" ht="38.25" x14ac:dyDescent="0.2">
      <c r="A620" s="219" t="s">
        <v>1210</v>
      </c>
      <c r="B620" s="214" t="s">
        <v>1211</v>
      </c>
      <c r="C620" s="122">
        <f t="shared" ref="C620:N620" si="270">+C621</f>
        <v>0</v>
      </c>
      <c r="D620" s="122">
        <f t="shared" si="270"/>
        <v>0</v>
      </c>
      <c r="E620" s="122">
        <f t="shared" si="270"/>
        <v>0</v>
      </c>
      <c r="F620" s="122">
        <f t="shared" si="270"/>
        <v>0</v>
      </c>
      <c r="G620" s="122">
        <f t="shared" si="270"/>
        <v>0</v>
      </c>
      <c r="H620" s="122">
        <f t="shared" si="270"/>
        <v>0</v>
      </c>
      <c r="I620" s="122">
        <f t="shared" si="270"/>
        <v>0</v>
      </c>
      <c r="J620" s="122">
        <f t="shared" si="270"/>
        <v>0</v>
      </c>
      <c r="K620" s="122">
        <f t="shared" si="270"/>
        <v>0</v>
      </c>
      <c r="L620" s="122">
        <f t="shared" si="270"/>
        <v>0</v>
      </c>
      <c r="M620" s="122">
        <f t="shared" si="270"/>
        <v>0</v>
      </c>
      <c r="N620" s="122">
        <f t="shared" si="270"/>
        <v>0</v>
      </c>
      <c r="O620" s="136">
        <f t="shared" si="256"/>
        <v>0</v>
      </c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0"/>
    </row>
    <row r="621" spans="1:74" s="201" customFormat="1" ht="38.25" x14ac:dyDescent="0.2">
      <c r="A621" s="217" t="s">
        <v>1212</v>
      </c>
      <c r="B621" s="218" t="s">
        <v>1213</v>
      </c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36">
        <f t="shared" si="256"/>
        <v>0</v>
      </c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  <c r="AA621" s="200"/>
      <c r="AB621" s="200"/>
      <c r="AC621" s="200"/>
      <c r="AD621" s="200"/>
      <c r="AE621" s="200"/>
      <c r="AF621" s="200"/>
      <c r="AG621" s="200"/>
      <c r="AH621" s="200"/>
      <c r="AI621" s="200"/>
      <c r="AJ621" s="200"/>
      <c r="AK621" s="200"/>
      <c r="AL621" s="200"/>
      <c r="AM621" s="200"/>
      <c r="AN621" s="200"/>
      <c r="AO621" s="200"/>
      <c r="AP621" s="200"/>
      <c r="AQ621" s="200"/>
      <c r="AR621" s="200"/>
      <c r="AS621" s="200"/>
      <c r="AT621" s="200"/>
      <c r="AU621" s="200"/>
      <c r="AV621" s="200"/>
      <c r="AW621" s="200"/>
      <c r="AX621" s="200"/>
      <c r="AY621" s="200"/>
      <c r="AZ621" s="200"/>
      <c r="BA621" s="200"/>
      <c r="BB621" s="200"/>
      <c r="BC621" s="200"/>
      <c r="BD621" s="200"/>
      <c r="BE621" s="200"/>
      <c r="BF621" s="200"/>
      <c r="BG621" s="200"/>
      <c r="BH621" s="200"/>
      <c r="BI621" s="200"/>
      <c r="BJ621" s="200"/>
      <c r="BK621" s="200"/>
      <c r="BL621" s="200"/>
      <c r="BM621" s="200"/>
      <c r="BN621" s="200"/>
      <c r="BO621" s="200"/>
      <c r="BP621" s="200"/>
      <c r="BQ621" s="200"/>
      <c r="BR621" s="200"/>
      <c r="BS621" s="200"/>
      <c r="BT621" s="200"/>
      <c r="BU621" s="200"/>
      <c r="BV621" s="200"/>
    </row>
    <row r="622" spans="1:74" s="131" customFormat="1" ht="45.75" customHeight="1" x14ac:dyDescent="0.2">
      <c r="A622" s="219" t="s">
        <v>1214</v>
      </c>
      <c r="B622" s="214" t="s">
        <v>1215</v>
      </c>
      <c r="C622" s="122">
        <f t="shared" ref="C622:N622" si="271">+C623</f>
        <v>0</v>
      </c>
      <c r="D622" s="122">
        <f t="shared" si="271"/>
        <v>0</v>
      </c>
      <c r="E622" s="122">
        <f t="shared" si="271"/>
        <v>0</v>
      </c>
      <c r="F622" s="122">
        <f t="shared" si="271"/>
        <v>0</v>
      </c>
      <c r="G622" s="122">
        <f t="shared" si="271"/>
        <v>0</v>
      </c>
      <c r="H622" s="122">
        <f t="shared" si="271"/>
        <v>0</v>
      </c>
      <c r="I622" s="122">
        <f t="shared" si="271"/>
        <v>0</v>
      </c>
      <c r="J622" s="122">
        <f t="shared" si="271"/>
        <v>0</v>
      </c>
      <c r="K622" s="122">
        <f t="shared" si="271"/>
        <v>0</v>
      </c>
      <c r="L622" s="122">
        <f t="shared" si="271"/>
        <v>0</v>
      </c>
      <c r="M622" s="122">
        <f t="shared" si="271"/>
        <v>0</v>
      </c>
      <c r="N622" s="122">
        <f t="shared" si="271"/>
        <v>0</v>
      </c>
      <c r="O622" s="136">
        <f t="shared" si="256"/>
        <v>0</v>
      </c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0"/>
    </row>
    <row r="623" spans="1:74" s="201" customFormat="1" ht="38.25" x14ac:dyDescent="0.2">
      <c r="A623" s="217" t="s">
        <v>1216</v>
      </c>
      <c r="B623" s="218" t="s">
        <v>1217</v>
      </c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36">
        <f t="shared" si="256"/>
        <v>0</v>
      </c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  <c r="AA623" s="200"/>
      <c r="AB623" s="200"/>
      <c r="AC623" s="200"/>
      <c r="AD623" s="200"/>
      <c r="AE623" s="200"/>
      <c r="AF623" s="200"/>
      <c r="AG623" s="200"/>
      <c r="AH623" s="200"/>
      <c r="AI623" s="200"/>
      <c r="AJ623" s="200"/>
      <c r="AK623" s="200"/>
      <c r="AL623" s="200"/>
      <c r="AM623" s="200"/>
      <c r="AN623" s="200"/>
      <c r="AO623" s="200"/>
      <c r="AP623" s="200"/>
      <c r="AQ623" s="200"/>
      <c r="AR623" s="200"/>
      <c r="AS623" s="200"/>
      <c r="AT623" s="200"/>
      <c r="AU623" s="200"/>
      <c r="AV623" s="200"/>
      <c r="AW623" s="200"/>
      <c r="AX623" s="200"/>
      <c r="AY623" s="200"/>
      <c r="AZ623" s="200"/>
      <c r="BA623" s="200"/>
      <c r="BB623" s="200"/>
      <c r="BC623" s="200"/>
      <c r="BD623" s="200"/>
      <c r="BE623" s="200"/>
      <c r="BF623" s="200"/>
      <c r="BG623" s="200"/>
      <c r="BH623" s="200"/>
      <c r="BI623" s="200"/>
      <c r="BJ623" s="200"/>
      <c r="BK623" s="200"/>
      <c r="BL623" s="200"/>
      <c r="BM623" s="200"/>
      <c r="BN623" s="200"/>
      <c r="BO623" s="200"/>
      <c r="BP623" s="200"/>
      <c r="BQ623" s="200"/>
      <c r="BR623" s="200"/>
      <c r="BS623" s="200"/>
      <c r="BT623" s="200"/>
      <c r="BU623" s="200"/>
      <c r="BV623" s="200"/>
    </row>
    <row r="624" spans="1:74" s="131" customFormat="1" ht="38.25" x14ac:dyDescent="0.2">
      <c r="A624" s="129" t="s">
        <v>1218</v>
      </c>
      <c r="B624" s="216" t="s">
        <v>1219</v>
      </c>
      <c r="C624" s="122">
        <f t="shared" ref="C624:N624" si="272">+C625</f>
        <v>0</v>
      </c>
      <c r="D624" s="122">
        <f t="shared" si="272"/>
        <v>0</v>
      </c>
      <c r="E624" s="122">
        <f t="shared" si="272"/>
        <v>0</v>
      </c>
      <c r="F624" s="122">
        <f t="shared" si="272"/>
        <v>0</v>
      </c>
      <c r="G624" s="122">
        <f t="shared" si="272"/>
        <v>0</v>
      </c>
      <c r="H624" s="122">
        <f t="shared" si="272"/>
        <v>0</v>
      </c>
      <c r="I624" s="122">
        <f t="shared" si="272"/>
        <v>0</v>
      </c>
      <c r="J624" s="122">
        <f t="shared" si="272"/>
        <v>0</v>
      </c>
      <c r="K624" s="122">
        <f t="shared" si="272"/>
        <v>0</v>
      </c>
      <c r="L624" s="122">
        <f t="shared" si="272"/>
        <v>0</v>
      </c>
      <c r="M624" s="122">
        <f t="shared" si="272"/>
        <v>0</v>
      </c>
      <c r="N624" s="122">
        <f t="shared" si="272"/>
        <v>0</v>
      </c>
      <c r="O624" s="136">
        <f t="shared" si="256"/>
        <v>0</v>
      </c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0"/>
    </row>
    <row r="625" spans="1:74" s="201" customFormat="1" ht="38.25" x14ac:dyDescent="0.2">
      <c r="A625" s="211" t="s">
        <v>1220</v>
      </c>
      <c r="B625" s="215" t="s">
        <v>1221</v>
      </c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36">
        <f t="shared" si="256"/>
        <v>0</v>
      </c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  <c r="AA625" s="200"/>
      <c r="AB625" s="200"/>
      <c r="AC625" s="200"/>
      <c r="AD625" s="200"/>
      <c r="AE625" s="200"/>
      <c r="AF625" s="200"/>
      <c r="AG625" s="200"/>
      <c r="AH625" s="200"/>
      <c r="AI625" s="200"/>
      <c r="AJ625" s="200"/>
      <c r="AK625" s="200"/>
      <c r="AL625" s="200"/>
      <c r="AM625" s="200"/>
      <c r="AN625" s="200"/>
      <c r="AO625" s="200"/>
      <c r="AP625" s="200"/>
      <c r="AQ625" s="200"/>
      <c r="AR625" s="200"/>
      <c r="AS625" s="200"/>
      <c r="AT625" s="200"/>
      <c r="AU625" s="200"/>
      <c r="AV625" s="200"/>
      <c r="AW625" s="200"/>
      <c r="AX625" s="200"/>
      <c r="AY625" s="200"/>
      <c r="AZ625" s="200"/>
      <c r="BA625" s="200"/>
      <c r="BB625" s="200"/>
      <c r="BC625" s="200"/>
      <c r="BD625" s="200"/>
      <c r="BE625" s="200"/>
      <c r="BF625" s="200"/>
      <c r="BG625" s="200"/>
      <c r="BH625" s="200"/>
      <c r="BI625" s="200"/>
      <c r="BJ625" s="200"/>
      <c r="BK625" s="200"/>
      <c r="BL625" s="200"/>
      <c r="BM625" s="200"/>
      <c r="BN625" s="200"/>
      <c r="BO625" s="200"/>
      <c r="BP625" s="200"/>
      <c r="BQ625" s="200"/>
      <c r="BR625" s="200"/>
      <c r="BS625" s="200"/>
      <c r="BT625" s="200"/>
      <c r="BU625" s="200"/>
      <c r="BV625" s="200"/>
    </row>
    <row r="626" spans="1:74" s="131" customFormat="1" ht="38.25" x14ac:dyDescent="0.2">
      <c r="A626" s="129" t="s">
        <v>1222</v>
      </c>
      <c r="B626" s="216" t="s">
        <v>1223</v>
      </c>
      <c r="C626" s="122">
        <f t="shared" ref="C626:N626" si="273">+C627</f>
        <v>0</v>
      </c>
      <c r="D626" s="122">
        <f t="shared" si="273"/>
        <v>0</v>
      </c>
      <c r="E626" s="122">
        <f t="shared" si="273"/>
        <v>0</v>
      </c>
      <c r="F626" s="122">
        <f t="shared" si="273"/>
        <v>0</v>
      </c>
      <c r="G626" s="122">
        <f t="shared" si="273"/>
        <v>0</v>
      </c>
      <c r="H626" s="122">
        <f t="shared" si="273"/>
        <v>0</v>
      </c>
      <c r="I626" s="122">
        <f t="shared" si="273"/>
        <v>0</v>
      </c>
      <c r="J626" s="122">
        <f t="shared" si="273"/>
        <v>0</v>
      </c>
      <c r="K626" s="122">
        <f t="shared" si="273"/>
        <v>0</v>
      </c>
      <c r="L626" s="122">
        <f t="shared" si="273"/>
        <v>0</v>
      </c>
      <c r="M626" s="122">
        <f t="shared" si="273"/>
        <v>0</v>
      </c>
      <c r="N626" s="122">
        <f t="shared" si="273"/>
        <v>0</v>
      </c>
      <c r="O626" s="136">
        <f t="shared" si="256"/>
        <v>0</v>
      </c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</row>
    <row r="627" spans="1:74" s="201" customFormat="1" ht="25.5" x14ac:dyDescent="0.2">
      <c r="A627" s="211" t="s">
        <v>1224</v>
      </c>
      <c r="B627" s="215" t="s">
        <v>1225</v>
      </c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36">
        <f t="shared" si="256"/>
        <v>0</v>
      </c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  <c r="AA627" s="200"/>
      <c r="AB627" s="200"/>
      <c r="AC627" s="200"/>
      <c r="AD627" s="200"/>
      <c r="AE627" s="200"/>
      <c r="AF627" s="200"/>
      <c r="AG627" s="200"/>
      <c r="AH627" s="200"/>
      <c r="AI627" s="200"/>
      <c r="AJ627" s="200"/>
      <c r="AK627" s="200"/>
      <c r="AL627" s="200"/>
      <c r="AM627" s="200"/>
      <c r="AN627" s="200"/>
      <c r="AO627" s="200"/>
      <c r="AP627" s="200"/>
      <c r="AQ627" s="200"/>
      <c r="AR627" s="200"/>
      <c r="AS627" s="200"/>
      <c r="AT627" s="200"/>
      <c r="AU627" s="200"/>
      <c r="AV627" s="200"/>
      <c r="AW627" s="200"/>
      <c r="AX627" s="200"/>
      <c r="AY627" s="200"/>
      <c r="AZ627" s="200"/>
      <c r="BA627" s="200"/>
      <c r="BB627" s="200"/>
      <c r="BC627" s="200"/>
      <c r="BD627" s="200"/>
      <c r="BE627" s="200"/>
      <c r="BF627" s="200"/>
      <c r="BG627" s="200"/>
      <c r="BH627" s="200"/>
      <c r="BI627" s="200"/>
      <c r="BJ627" s="200"/>
      <c r="BK627" s="200"/>
      <c r="BL627" s="200"/>
      <c r="BM627" s="200"/>
      <c r="BN627" s="200"/>
      <c r="BO627" s="200"/>
      <c r="BP627" s="200"/>
      <c r="BQ627" s="200"/>
      <c r="BR627" s="200"/>
      <c r="BS627" s="200"/>
      <c r="BT627" s="200"/>
      <c r="BU627" s="200"/>
      <c r="BV627" s="200"/>
    </row>
    <row r="628" spans="1:74" s="131" customFormat="1" ht="63.75" x14ac:dyDescent="0.2">
      <c r="A628" s="129" t="s">
        <v>1226</v>
      </c>
      <c r="B628" s="216" t="s">
        <v>1227</v>
      </c>
      <c r="C628" s="122">
        <f t="shared" ref="C628:N628" si="274">+C629</f>
        <v>0</v>
      </c>
      <c r="D628" s="122">
        <f t="shared" si="274"/>
        <v>0</v>
      </c>
      <c r="E628" s="122">
        <f t="shared" si="274"/>
        <v>0</v>
      </c>
      <c r="F628" s="122">
        <f t="shared" si="274"/>
        <v>0</v>
      </c>
      <c r="G628" s="122">
        <f t="shared" si="274"/>
        <v>0</v>
      </c>
      <c r="H628" s="122">
        <f t="shared" si="274"/>
        <v>0</v>
      </c>
      <c r="I628" s="122">
        <f t="shared" si="274"/>
        <v>0</v>
      </c>
      <c r="J628" s="122">
        <f t="shared" si="274"/>
        <v>0</v>
      </c>
      <c r="K628" s="122">
        <f t="shared" si="274"/>
        <v>0</v>
      </c>
      <c r="L628" s="122">
        <f t="shared" si="274"/>
        <v>0</v>
      </c>
      <c r="M628" s="122">
        <f t="shared" si="274"/>
        <v>0</v>
      </c>
      <c r="N628" s="122">
        <f t="shared" si="274"/>
        <v>0</v>
      </c>
      <c r="O628" s="136">
        <f t="shared" si="256"/>
        <v>0</v>
      </c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0"/>
    </row>
    <row r="629" spans="1:74" s="201" customFormat="1" ht="51" x14ac:dyDescent="0.2">
      <c r="A629" s="211" t="s">
        <v>1228</v>
      </c>
      <c r="B629" s="215" t="s">
        <v>1229</v>
      </c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36">
        <f t="shared" si="256"/>
        <v>0</v>
      </c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  <c r="AA629" s="200"/>
      <c r="AB629" s="200"/>
      <c r="AC629" s="200"/>
      <c r="AD629" s="200"/>
      <c r="AE629" s="200"/>
      <c r="AF629" s="200"/>
      <c r="AG629" s="200"/>
      <c r="AH629" s="200"/>
      <c r="AI629" s="200"/>
      <c r="AJ629" s="200"/>
      <c r="AK629" s="200"/>
      <c r="AL629" s="200"/>
      <c r="AM629" s="200"/>
      <c r="AN629" s="200"/>
      <c r="AO629" s="200"/>
      <c r="AP629" s="200"/>
      <c r="AQ629" s="200"/>
      <c r="AR629" s="200"/>
      <c r="AS629" s="200"/>
      <c r="AT629" s="200"/>
      <c r="AU629" s="200"/>
      <c r="AV629" s="200"/>
      <c r="AW629" s="200"/>
      <c r="AX629" s="200"/>
      <c r="AY629" s="200"/>
      <c r="AZ629" s="200"/>
      <c r="BA629" s="200"/>
      <c r="BB629" s="200"/>
      <c r="BC629" s="200"/>
      <c r="BD629" s="200"/>
      <c r="BE629" s="200"/>
      <c r="BF629" s="200"/>
      <c r="BG629" s="200"/>
      <c r="BH629" s="200"/>
      <c r="BI629" s="200"/>
      <c r="BJ629" s="200"/>
      <c r="BK629" s="200"/>
      <c r="BL629" s="200"/>
      <c r="BM629" s="200"/>
      <c r="BN629" s="200"/>
      <c r="BO629" s="200"/>
      <c r="BP629" s="200"/>
      <c r="BQ629" s="200"/>
      <c r="BR629" s="200"/>
      <c r="BS629" s="200"/>
      <c r="BT629" s="200"/>
      <c r="BU629" s="200"/>
      <c r="BV629" s="200"/>
    </row>
    <row r="630" spans="1:74" s="201" customFormat="1" ht="51" x14ac:dyDescent="0.2">
      <c r="A630" s="129" t="s">
        <v>1230</v>
      </c>
      <c r="B630" s="135" t="s">
        <v>1231</v>
      </c>
      <c r="C630" s="122">
        <f t="shared" ref="C630:N630" si="275">+C631</f>
        <v>0</v>
      </c>
      <c r="D630" s="122">
        <f t="shared" si="275"/>
        <v>0</v>
      </c>
      <c r="E630" s="122">
        <f t="shared" si="275"/>
        <v>0</v>
      </c>
      <c r="F630" s="122">
        <f t="shared" si="275"/>
        <v>0</v>
      </c>
      <c r="G630" s="122">
        <f t="shared" si="275"/>
        <v>0</v>
      </c>
      <c r="H630" s="122">
        <f t="shared" si="275"/>
        <v>0</v>
      </c>
      <c r="I630" s="122">
        <f t="shared" si="275"/>
        <v>0</v>
      </c>
      <c r="J630" s="122">
        <f t="shared" si="275"/>
        <v>0</v>
      </c>
      <c r="K630" s="122">
        <f t="shared" si="275"/>
        <v>0</v>
      </c>
      <c r="L630" s="122">
        <f t="shared" si="275"/>
        <v>0</v>
      </c>
      <c r="M630" s="122">
        <f t="shared" si="275"/>
        <v>0</v>
      </c>
      <c r="N630" s="122">
        <f t="shared" si="275"/>
        <v>0</v>
      </c>
      <c r="O630" s="136">
        <f t="shared" si="256"/>
        <v>0</v>
      </c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  <c r="AA630" s="200"/>
      <c r="AB630" s="200"/>
      <c r="AC630" s="200"/>
      <c r="AD630" s="200"/>
      <c r="AE630" s="200"/>
      <c r="AF630" s="200"/>
      <c r="AG630" s="200"/>
      <c r="AH630" s="200"/>
      <c r="AI630" s="200"/>
      <c r="AJ630" s="200"/>
      <c r="AK630" s="200"/>
      <c r="AL630" s="200"/>
      <c r="AM630" s="200"/>
      <c r="AN630" s="200"/>
      <c r="AO630" s="200"/>
      <c r="AP630" s="200"/>
      <c r="AQ630" s="200"/>
      <c r="AR630" s="200"/>
      <c r="AS630" s="200"/>
      <c r="AT630" s="200"/>
      <c r="AU630" s="200"/>
      <c r="AV630" s="200"/>
      <c r="AW630" s="200"/>
      <c r="AX630" s="200"/>
      <c r="AY630" s="200"/>
      <c r="AZ630" s="200"/>
      <c r="BA630" s="200"/>
      <c r="BB630" s="200"/>
      <c r="BC630" s="200"/>
      <c r="BD630" s="200"/>
      <c r="BE630" s="200"/>
      <c r="BF630" s="200"/>
      <c r="BG630" s="200"/>
      <c r="BH630" s="200"/>
      <c r="BI630" s="200"/>
      <c r="BJ630" s="200"/>
      <c r="BK630" s="200"/>
      <c r="BL630" s="200"/>
      <c r="BM630" s="200"/>
      <c r="BN630" s="200"/>
      <c r="BO630" s="200"/>
      <c r="BP630" s="200"/>
      <c r="BQ630" s="200"/>
      <c r="BR630" s="200"/>
      <c r="BS630" s="200"/>
      <c r="BT630" s="200"/>
      <c r="BU630" s="200"/>
      <c r="BV630" s="200"/>
    </row>
    <row r="631" spans="1:74" s="201" customFormat="1" ht="38.25" x14ac:dyDescent="0.2">
      <c r="A631" s="211" t="s">
        <v>1232</v>
      </c>
      <c r="B631" s="212" t="s">
        <v>1233</v>
      </c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36">
        <f t="shared" si="256"/>
        <v>0</v>
      </c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  <c r="AA631" s="200"/>
      <c r="AB631" s="200"/>
      <c r="AC631" s="200"/>
      <c r="AD631" s="200"/>
      <c r="AE631" s="200"/>
      <c r="AF631" s="200"/>
      <c r="AG631" s="200"/>
      <c r="AH631" s="200"/>
      <c r="AI631" s="200"/>
      <c r="AJ631" s="200"/>
      <c r="AK631" s="200"/>
      <c r="AL631" s="200"/>
      <c r="AM631" s="200"/>
      <c r="AN631" s="200"/>
      <c r="AO631" s="200"/>
      <c r="AP631" s="200"/>
      <c r="AQ631" s="200"/>
      <c r="AR631" s="200"/>
      <c r="AS631" s="200"/>
      <c r="AT631" s="200"/>
      <c r="AU631" s="200"/>
      <c r="AV631" s="200"/>
      <c r="AW631" s="200"/>
      <c r="AX631" s="200"/>
      <c r="AY631" s="200"/>
      <c r="AZ631" s="200"/>
      <c r="BA631" s="200"/>
      <c r="BB631" s="200"/>
      <c r="BC631" s="200"/>
      <c r="BD631" s="200"/>
      <c r="BE631" s="200"/>
      <c r="BF631" s="200"/>
      <c r="BG631" s="200"/>
      <c r="BH631" s="200"/>
      <c r="BI631" s="200"/>
      <c r="BJ631" s="200"/>
      <c r="BK631" s="200"/>
      <c r="BL631" s="200"/>
      <c r="BM631" s="200"/>
      <c r="BN631" s="200"/>
      <c r="BO631" s="200"/>
      <c r="BP631" s="200"/>
      <c r="BQ631" s="200"/>
      <c r="BR631" s="200"/>
      <c r="BS631" s="200"/>
      <c r="BT631" s="200"/>
      <c r="BU631" s="200"/>
      <c r="BV631" s="200"/>
    </row>
    <row r="632" spans="1:74" s="201" customFormat="1" ht="25.5" x14ac:dyDescent="0.2">
      <c r="A632" s="129" t="s">
        <v>1270</v>
      </c>
      <c r="B632" s="148" t="s">
        <v>1271</v>
      </c>
      <c r="C632" s="122">
        <f t="shared" ref="C632:N632" si="276">+C633</f>
        <v>0</v>
      </c>
      <c r="D632" s="122">
        <f t="shared" si="276"/>
        <v>0</v>
      </c>
      <c r="E632" s="122">
        <f t="shared" si="276"/>
        <v>0</v>
      </c>
      <c r="F632" s="122">
        <f t="shared" si="276"/>
        <v>0</v>
      </c>
      <c r="G632" s="122">
        <f t="shared" si="276"/>
        <v>0</v>
      </c>
      <c r="H632" s="122">
        <f t="shared" si="276"/>
        <v>0</v>
      </c>
      <c r="I632" s="122">
        <f t="shared" si="276"/>
        <v>0</v>
      </c>
      <c r="J632" s="122">
        <f t="shared" si="276"/>
        <v>0</v>
      </c>
      <c r="K632" s="122">
        <f t="shared" si="276"/>
        <v>0</v>
      </c>
      <c r="L632" s="122">
        <f t="shared" si="276"/>
        <v>0</v>
      </c>
      <c r="M632" s="122">
        <f t="shared" si="276"/>
        <v>0</v>
      </c>
      <c r="N632" s="122">
        <f t="shared" si="276"/>
        <v>0</v>
      </c>
      <c r="O632" s="136">
        <f t="shared" si="256"/>
        <v>0</v>
      </c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  <c r="AA632" s="200"/>
      <c r="AB632" s="200"/>
      <c r="AC632" s="200"/>
      <c r="AD632" s="200"/>
      <c r="AE632" s="200"/>
      <c r="AF632" s="200"/>
      <c r="AG632" s="200"/>
      <c r="AH632" s="200"/>
      <c r="AI632" s="200"/>
      <c r="AJ632" s="200"/>
      <c r="AK632" s="200"/>
      <c r="AL632" s="200"/>
      <c r="AM632" s="200"/>
      <c r="AN632" s="200"/>
      <c r="AO632" s="200"/>
      <c r="AP632" s="200"/>
      <c r="AQ632" s="200"/>
      <c r="AR632" s="200"/>
      <c r="AS632" s="200"/>
      <c r="AT632" s="200"/>
      <c r="AU632" s="200"/>
      <c r="AV632" s="200"/>
      <c r="AW632" s="200"/>
      <c r="AX632" s="200"/>
      <c r="AY632" s="200"/>
      <c r="AZ632" s="200"/>
      <c r="BA632" s="200"/>
      <c r="BB632" s="200"/>
      <c r="BC632" s="200"/>
      <c r="BD632" s="200"/>
      <c r="BE632" s="200"/>
      <c r="BF632" s="200"/>
      <c r="BG632" s="200"/>
      <c r="BH632" s="200"/>
      <c r="BI632" s="200"/>
      <c r="BJ632" s="200"/>
      <c r="BK632" s="200"/>
      <c r="BL632" s="200"/>
      <c r="BM632" s="200"/>
      <c r="BN632" s="200"/>
      <c r="BO632" s="200"/>
      <c r="BP632" s="200"/>
      <c r="BQ632" s="200"/>
      <c r="BR632" s="200"/>
      <c r="BS632" s="200"/>
      <c r="BT632" s="200"/>
      <c r="BU632" s="200"/>
      <c r="BV632" s="200"/>
    </row>
    <row r="633" spans="1:74" s="201" customFormat="1" ht="25.5" x14ac:dyDescent="0.2">
      <c r="A633" s="211" t="s">
        <v>1272</v>
      </c>
      <c r="B633" s="220" t="s">
        <v>1273</v>
      </c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36">
        <f t="shared" si="256"/>
        <v>0</v>
      </c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  <c r="AA633" s="200"/>
      <c r="AB633" s="200"/>
      <c r="AC633" s="200"/>
      <c r="AD633" s="200"/>
      <c r="AE633" s="200"/>
      <c r="AF633" s="200"/>
      <c r="AG633" s="200"/>
      <c r="AH633" s="200"/>
      <c r="AI633" s="200"/>
      <c r="AJ633" s="200"/>
      <c r="AK633" s="200"/>
      <c r="AL633" s="200"/>
      <c r="AM633" s="200"/>
      <c r="AN633" s="200"/>
      <c r="AO633" s="200"/>
      <c r="AP633" s="200"/>
      <c r="AQ633" s="200"/>
      <c r="AR633" s="200"/>
      <c r="AS633" s="200"/>
      <c r="AT633" s="200"/>
      <c r="AU633" s="200"/>
      <c r="AV633" s="200"/>
      <c r="AW633" s="200"/>
      <c r="AX633" s="200"/>
      <c r="AY633" s="200"/>
      <c r="AZ633" s="200"/>
      <c r="BA633" s="200"/>
      <c r="BB633" s="200"/>
      <c r="BC633" s="200"/>
      <c r="BD633" s="200"/>
      <c r="BE633" s="200"/>
      <c r="BF633" s="200"/>
      <c r="BG633" s="200"/>
      <c r="BH633" s="200"/>
      <c r="BI633" s="200"/>
      <c r="BJ633" s="200"/>
      <c r="BK633" s="200"/>
      <c r="BL633" s="200"/>
      <c r="BM633" s="200"/>
      <c r="BN633" s="200"/>
      <c r="BO633" s="200"/>
      <c r="BP633" s="200"/>
      <c r="BQ633" s="200"/>
      <c r="BR633" s="200"/>
      <c r="BS633" s="200"/>
      <c r="BT633" s="200"/>
      <c r="BU633" s="200"/>
      <c r="BV633" s="200"/>
    </row>
    <row r="634" spans="1:74" s="201" customFormat="1" x14ac:dyDescent="0.2">
      <c r="A634" s="129" t="s">
        <v>1274</v>
      </c>
      <c r="B634" s="135" t="s">
        <v>1275</v>
      </c>
      <c r="C634" s="122">
        <f t="shared" ref="C634:N634" si="277">+C635</f>
        <v>0</v>
      </c>
      <c r="D634" s="122">
        <f t="shared" si="277"/>
        <v>0</v>
      </c>
      <c r="E634" s="122">
        <f t="shared" si="277"/>
        <v>0</v>
      </c>
      <c r="F634" s="122">
        <f t="shared" si="277"/>
        <v>0</v>
      </c>
      <c r="G634" s="122">
        <f t="shared" si="277"/>
        <v>0</v>
      </c>
      <c r="H634" s="122">
        <f t="shared" si="277"/>
        <v>0</v>
      </c>
      <c r="I634" s="122">
        <f t="shared" si="277"/>
        <v>0</v>
      </c>
      <c r="J634" s="122">
        <f t="shared" si="277"/>
        <v>0</v>
      </c>
      <c r="K634" s="122">
        <f t="shared" si="277"/>
        <v>0</v>
      </c>
      <c r="L634" s="122">
        <f t="shared" si="277"/>
        <v>0</v>
      </c>
      <c r="M634" s="122">
        <f t="shared" si="277"/>
        <v>0</v>
      </c>
      <c r="N634" s="122">
        <f t="shared" si="277"/>
        <v>0</v>
      </c>
      <c r="O634" s="136">
        <f t="shared" si="256"/>
        <v>0</v>
      </c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  <c r="AA634" s="200"/>
      <c r="AB634" s="200"/>
      <c r="AC634" s="200"/>
      <c r="AD634" s="200"/>
      <c r="AE634" s="200"/>
      <c r="AF634" s="200"/>
      <c r="AG634" s="200"/>
      <c r="AH634" s="200"/>
      <c r="AI634" s="200"/>
      <c r="AJ634" s="200"/>
      <c r="AK634" s="200"/>
      <c r="AL634" s="200"/>
      <c r="AM634" s="200"/>
      <c r="AN634" s="200"/>
      <c r="AO634" s="200"/>
      <c r="AP634" s="200"/>
      <c r="AQ634" s="200"/>
      <c r="AR634" s="200"/>
      <c r="AS634" s="200"/>
      <c r="AT634" s="200"/>
      <c r="AU634" s="200"/>
      <c r="AV634" s="200"/>
      <c r="AW634" s="200"/>
      <c r="AX634" s="200"/>
      <c r="AY634" s="200"/>
      <c r="AZ634" s="200"/>
      <c r="BA634" s="200"/>
      <c r="BB634" s="200"/>
      <c r="BC634" s="200"/>
      <c r="BD634" s="200"/>
      <c r="BE634" s="200"/>
      <c r="BF634" s="200"/>
      <c r="BG634" s="200"/>
      <c r="BH634" s="200"/>
      <c r="BI634" s="200"/>
      <c r="BJ634" s="200"/>
      <c r="BK634" s="200"/>
      <c r="BL634" s="200"/>
      <c r="BM634" s="200"/>
      <c r="BN634" s="200"/>
      <c r="BO634" s="200"/>
      <c r="BP634" s="200"/>
      <c r="BQ634" s="200"/>
      <c r="BR634" s="200"/>
      <c r="BS634" s="200"/>
      <c r="BT634" s="200"/>
      <c r="BU634" s="200"/>
      <c r="BV634" s="200"/>
    </row>
    <row r="635" spans="1:74" s="201" customFormat="1" x14ac:dyDescent="0.2">
      <c r="A635" s="211" t="s">
        <v>1276</v>
      </c>
      <c r="B635" s="215" t="s">
        <v>1277</v>
      </c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36">
        <f t="shared" si="256"/>
        <v>0</v>
      </c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  <c r="AA635" s="200"/>
      <c r="AB635" s="200"/>
      <c r="AC635" s="200"/>
      <c r="AD635" s="200"/>
      <c r="AE635" s="200"/>
      <c r="AF635" s="200"/>
      <c r="AG635" s="200"/>
      <c r="AH635" s="200"/>
      <c r="AI635" s="200"/>
      <c r="AJ635" s="200"/>
      <c r="AK635" s="200"/>
      <c r="AL635" s="200"/>
      <c r="AM635" s="200"/>
      <c r="AN635" s="200"/>
      <c r="AO635" s="200"/>
      <c r="AP635" s="200"/>
      <c r="AQ635" s="200"/>
      <c r="AR635" s="200"/>
      <c r="AS635" s="200"/>
      <c r="AT635" s="200"/>
      <c r="AU635" s="200"/>
      <c r="AV635" s="200"/>
      <c r="AW635" s="200"/>
      <c r="AX635" s="200"/>
      <c r="AY635" s="200"/>
      <c r="AZ635" s="200"/>
      <c r="BA635" s="200"/>
      <c r="BB635" s="200"/>
      <c r="BC635" s="200"/>
      <c r="BD635" s="200"/>
      <c r="BE635" s="200"/>
      <c r="BF635" s="200"/>
      <c r="BG635" s="200"/>
      <c r="BH635" s="200"/>
      <c r="BI635" s="200"/>
      <c r="BJ635" s="200"/>
      <c r="BK635" s="200"/>
      <c r="BL635" s="200"/>
      <c r="BM635" s="200"/>
      <c r="BN635" s="200"/>
      <c r="BO635" s="200"/>
      <c r="BP635" s="200"/>
      <c r="BQ635" s="200"/>
      <c r="BR635" s="200"/>
      <c r="BS635" s="200"/>
      <c r="BT635" s="200"/>
      <c r="BU635" s="200"/>
      <c r="BV635" s="200"/>
    </row>
    <row r="636" spans="1:74" s="201" customFormat="1" ht="25.5" x14ac:dyDescent="0.2">
      <c r="A636" s="129" t="s">
        <v>1234</v>
      </c>
      <c r="B636" s="135" t="s">
        <v>1235</v>
      </c>
      <c r="C636" s="122">
        <f t="shared" ref="C636:N636" si="278">+C637</f>
        <v>0</v>
      </c>
      <c r="D636" s="122">
        <f t="shared" si="278"/>
        <v>0</v>
      </c>
      <c r="E636" s="122">
        <f t="shared" si="278"/>
        <v>0</v>
      </c>
      <c r="F636" s="122">
        <f t="shared" si="278"/>
        <v>0</v>
      </c>
      <c r="G636" s="122">
        <f t="shared" si="278"/>
        <v>0</v>
      </c>
      <c r="H636" s="122">
        <f t="shared" si="278"/>
        <v>0</v>
      </c>
      <c r="I636" s="122">
        <f t="shared" si="278"/>
        <v>0</v>
      </c>
      <c r="J636" s="122">
        <f t="shared" si="278"/>
        <v>0</v>
      </c>
      <c r="K636" s="122">
        <f t="shared" si="278"/>
        <v>0</v>
      </c>
      <c r="L636" s="122">
        <f t="shared" si="278"/>
        <v>0</v>
      </c>
      <c r="M636" s="122">
        <f t="shared" si="278"/>
        <v>0</v>
      </c>
      <c r="N636" s="122">
        <f t="shared" si="278"/>
        <v>0</v>
      </c>
      <c r="O636" s="136">
        <f t="shared" si="256"/>
        <v>0</v>
      </c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  <c r="AA636" s="200"/>
      <c r="AB636" s="200"/>
      <c r="AC636" s="200"/>
      <c r="AD636" s="200"/>
      <c r="AE636" s="200"/>
      <c r="AF636" s="200"/>
      <c r="AG636" s="200"/>
      <c r="AH636" s="200"/>
      <c r="AI636" s="200"/>
      <c r="AJ636" s="200"/>
      <c r="AK636" s="200"/>
      <c r="AL636" s="200"/>
      <c r="AM636" s="200"/>
      <c r="AN636" s="200"/>
      <c r="AO636" s="200"/>
      <c r="AP636" s="200"/>
      <c r="AQ636" s="200"/>
      <c r="AR636" s="200"/>
      <c r="AS636" s="200"/>
      <c r="AT636" s="200"/>
      <c r="AU636" s="200"/>
      <c r="AV636" s="200"/>
      <c r="AW636" s="200"/>
      <c r="AX636" s="200"/>
      <c r="AY636" s="200"/>
      <c r="AZ636" s="200"/>
      <c r="BA636" s="200"/>
      <c r="BB636" s="200"/>
      <c r="BC636" s="200"/>
      <c r="BD636" s="200"/>
      <c r="BE636" s="200"/>
      <c r="BF636" s="200"/>
      <c r="BG636" s="200"/>
      <c r="BH636" s="200"/>
      <c r="BI636" s="200"/>
      <c r="BJ636" s="200"/>
      <c r="BK636" s="200"/>
      <c r="BL636" s="200"/>
      <c r="BM636" s="200"/>
      <c r="BN636" s="200"/>
      <c r="BO636" s="200"/>
      <c r="BP636" s="200"/>
      <c r="BQ636" s="200"/>
      <c r="BR636" s="200"/>
      <c r="BS636" s="200"/>
      <c r="BT636" s="200"/>
      <c r="BU636" s="200"/>
      <c r="BV636" s="200"/>
    </row>
    <row r="637" spans="1:74" s="201" customFormat="1" x14ac:dyDescent="0.2">
      <c r="A637" s="211" t="s">
        <v>1236</v>
      </c>
      <c r="B637" s="215" t="s">
        <v>1237</v>
      </c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36">
        <f t="shared" si="256"/>
        <v>0</v>
      </c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  <c r="AA637" s="200"/>
      <c r="AB637" s="200"/>
      <c r="AC637" s="200"/>
      <c r="AD637" s="200"/>
      <c r="AE637" s="200"/>
      <c r="AF637" s="200"/>
      <c r="AG637" s="200"/>
      <c r="AH637" s="200"/>
      <c r="AI637" s="200"/>
      <c r="AJ637" s="200"/>
      <c r="AK637" s="200"/>
      <c r="AL637" s="200"/>
      <c r="AM637" s="200"/>
      <c r="AN637" s="200"/>
      <c r="AO637" s="200"/>
      <c r="AP637" s="200"/>
      <c r="AQ637" s="200"/>
      <c r="AR637" s="200"/>
      <c r="AS637" s="200"/>
      <c r="AT637" s="200"/>
      <c r="AU637" s="200"/>
      <c r="AV637" s="200"/>
      <c r="AW637" s="200"/>
      <c r="AX637" s="200"/>
      <c r="AY637" s="200"/>
      <c r="AZ637" s="200"/>
      <c r="BA637" s="200"/>
      <c r="BB637" s="200"/>
      <c r="BC637" s="200"/>
      <c r="BD637" s="200"/>
      <c r="BE637" s="200"/>
      <c r="BF637" s="200"/>
      <c r="BG637" s="200"/>
      <c r="BH637" s="200"/>
      <c r="BI637" s="200"/>
      <c r="BJ637" s="200"/>
      <c r="BK637" s="200"/>
      <c r="BL637" s="200"/>
      <c r="BM637" s="200"/>
      <c r="BN637" s="200"/>
      <c r="BO637" s="200"/>
      <c r="BP637" s="200"/>
      <c r="BQ637" s="200"/>
      <c r="BR637" s="200"/>
      <c r="BS637" s="200"/>
      <c r="BT637" s="200"/>
      <c r="BU637" s="200"/>
      <c r="BV637" s="200"/>
    </row>
    <row r="638" spans="1:74" s="201" customFormat="1" ht="25.5" x14ac:dyDescent="0.2">
      <c r="A638" s="129" t="s">
        <v>1238</v>
      </c>
      <c r="B638" s="135" t="s">
        <v>1239</v>
      </c>
      <c r="C638" s="122">
        <f t="shared" ref="C638:N638" si="279">+C639</f>
        <v>0</v>
      </c>
      <c r="D638" s="122">
        <f t="shared" si="279"/>
        <v>0</v>
      </c>
      <c r="E638" s="122">
        <f t="shared" si="279"/>
        <v>0</v>
      </c>
      <c r="F638" s="122">
        <f t="shared" si="279"/>
        <v>0</v>
      </c>
      <c r="G638" s="122">
        <f t="shared" si="279"/>
        <v>0</v>
      </c>
      <c r="H638" s="122">
        <f t="shared" si="279"/>
        <v>0</v>
      </c>
      <c r="I638" s="122">
        <f t="shared" si="279"/>
        <v>0</v>
      </c>
      <c r="J638" s="122">
        <f t="shared" si="279"/>
        <v>0</v>
      </c>
      <c r="K638" s="122">
        <f t="shared" si="279"/>
        <v>0</v>
      </c>
      <c r="L638" s="122">
        <f t="shared" si="279"/>
        <v>0</v>
      </c>
      <c r="M638" s="122">
        <f t="shared" si="279"/>
        <v>0</v>
      </c>
      <c r="N638" s="122">
        <f t="shared" si="279"/>
        <v>0</v>
      </c>
      <c r="O638" s="136">
        <f t="shared" si="256"/>
        <v>0</v>
      </c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  <c r="AA638" s="200"/>
      <c r="AB638" s="200"/>
      <c r="AC638" s="200"/>
      <c r="AD638" s="200"/>
      <c r="AE638" s="200"/>
      <c r="AF638" s="200"/>
      <c r="AG638" s="200"/>
      <c r="AH638" s="200"/>
      <c r="AI638" s="200"/>
      <c r="AJ638" s="200"/>
      <c r="AK638" s="200"/>
      <c r="AL638" s="200"/>
      <c r="AM638" s="200"/>
      <c r="AN638" s="200"/>
      <c r="AO638" s="200"/>
      <c r="AP638" s="200"/>
      <c r="AQ638" s="200"/>
      <c r="AR638" s="200"/>
      <c r="AS638" s="200"/>
      <c r="AT638" s="200"/>
      <c r="AU638" s="200"/>
      <c r="AV638" s="200"/>
      <c r="AW638" s="200"/>
      <c r="AX638" s="200"/>
      <c r="AY638" s="200"/>
      <c r="AZ638" s="200"/>
      <c r="BA638" s="200"/>
      <c r="BB638" s="200"/>
      <c r="BC638" s="200"/>
      <c r="BD638" s="200"/>
      <c r="BE638" s="200"/>
      <c r="BF638" s="200"/>
      <c r="BG638" s="200"/>
      <c r="BH638" s="200"/>
      <c r="BI638" s="200"/>
      <c r="BJ638" s="200"/>
      <c r="BK638" s="200"/>
      <c r="BL638" s="200"/>
      <c r="BM638" s="200"/>
      <c r="BN638" s="200"/>
      <c r="BO638" s="200"/>
      <c r="BP638" s="200"/>
      <c r="BQ638" s="200"/>
      <c r="BR638" s="200"/>
      <c r="BS638" s="200"/>
      <c r="BT638" s="200"/>
      <c r="BU638" s="200"/>
      <c r="BV638" s="200"/>
    </row>
    <row r="639" spans="1:74" s="201" customFormat="1" ht="25.5" x14ac:dyDescent="0.2">
      <c r="A639" s="211" t="s">
        <v>1240</v>
      </c>
      <c r="B639" s="215" t="s">
        <v>1241</v>
      </c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36">
        <f t="shared" si="256"/>
        <v>0</v>
      </c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  <c r="AA639" s="200"/>
      <c r="AB639" s="200"/>
      <c r="AC639" s="200"/>
      <c r="AD639" s="200"/>
      <c r="AE639" s="200"/>
      <c r="AF639" s="200"/>
      <c r="AG639" s="200"/>
      <c r="AH639" s="200"/>
      <c r="AI639" s="200"/>
      <c r="AJ639" s="200"/>
      <c r="AK639" s="200"/>
      <c r="AL639" s="200"/>
      <c r="AM639" s="200"/>
      <c r="AN639" s="200"/>
      <c r="AO639" s="200"/>
      <c r="AP639" s="200"/>
      <c r="AQ639" s="200"/>
      <c r="AR639" s="200"/>
      <c r="AS639" s="200"/>
      <c r="AT639" s="200"/>
      <c r="AU639" s="200"/>
      <c r="AV639" s="200"/>
      <c r="AW639" s="200"/>
      <c r="AX639" s="200"/>
      <c r="AY639" s="200"/>
      <c r="AZ639" s="200"/>
      <c r="BA639" s="200"/>
      <c r="BB639" s="200"/>
      <c r="BC639" s="200"/>
      <c r="BD639" s="200"/>
      <c r="BE639" s="200"/>
      <c r="BF639" s="200"/>
      <c r="BG639" s="200"/>
      <c r="BH639" s="200"/>
      <c r="BI639" s="200"/>
      <c r="BJ639" s="200"/>
      <c r="BK639" s="200"/>
      <c r="BL639" s="200"/>
      <c r="BM639" s="200"/>
      <c r="BN639" s="200"/>
      <c r="BO639" s="200"/>
      <c r="BP639" s="200"/>
      <c r="BQ639" s="200"/>
      <c r="BR639" s="200"/>
      <c r="BS639" s="200"/>
      <c r="BT639" s="200"/>
      <c r="BU639" s="200"/>
      <c r="BV639" s="200"/>
    </row>
    <row r="640" spans="1:74" s="201" customFormat="1" x14ac:dyDescent="0.2">
      <c r="A640" s="129" t="s">
        <v>317</v>
      </c>
      <c r="B640" s="135" t="s">
        <v>111</v>
      </c>
      <c r="C640" s="122">
        <f t="shared" ref="C640:N640" si="280">+C641+C646+C651+C654+C657+C659+C665+C667</f>
        <v>0</v>
      </c>
      <c r="D640" s="122">
        <f t="shared" si="280"/>
        <v>0</v>
      </c>
      <c r="E640" s="122">
        <f t="shared" si="280"/>
        <v>0</v>
      </c>
      <c r="F640" s="122">
        <f t="shared" si="280"/>
        <v>0</v>
      </c>
      <c r="G640" s="122">
        <f t="shared" si="280"/>
        <v>0</v>
      </c>
      <c r="H640" s="122">
        <f t="shared" si="280"/>
        <v>0</v>
      </c>
      <c r="I640" s="122">
        <f t="shared" si="280"/>
        <v>0</v>
      </c>
      <c r="J640" s="122">
        <f t="shared" si="280"/>
        <v>0</v>
      </c>
      <c r="K640" s="122">
        <f t="shared" si="280"/>
        <v>0</v>
      </c>
      <c r="L640" s="122">
        <f t="shared" si="280"/>
        <v>0</v>
      </c>
      <c r="M640" s="122">
        <f t="shared" si="280"/>
        <v>0</v>
      </c>
      <c r="N640" s="122">
        <f t="shared" si="280"/>
        <v>0</v>
      </c>
      <c r="O640" s="136">
        <f t="shared" si="256"/>
        <v>0</v>
      </c>
      <c r="P640" s="200"/>
      <c r="Q640" s="200"/>
      <c r="R640" s="200"/>
      <c r="S640" s="200"/>
      <c r="T640" s="200"/>
      <c r="U640" s="200"/>
      <c r="V640" s="200"/>
      <c r="W640" s="200"/>
      <c r="X640" s="200"/>
      <c r="Y640" s="200"/>
      <c r="Z640" s="200"/>
      <c r="AA640" s="200"/>
      <c r="AB640" s="200"/>
      <c r="AC640" s="200"/>
      <c r="AD640" s="200"/>
      <c r="AE640" s="200"/>
      <c r="AF640" s="200"/>
      <c r="AG640" s="200"/>
      <c r="AH640" s="200"/>
      <c r="AI640" s="200"/>
      <c r="AJ640" s="200"/>
      <c r="AK640" s="200"/>
      <c r="AL640" s="200"/>
      <c r="AM640" s="200"/>
      <c r="AN640" s="200"/>
      <c r="AO640" s="200"/>
      <c r="AP640" s="200"/>
      <c r="AQ640" s="200"/>
      <c r="AR640" s="200"/>
      <c r="AS640" s="200"/>
      <c r="AT640" s="200"/>
      <c r="AU640" s="200"/>
      <c r="AV640" s="200"/>
      <c r="AW640" s="200"/>
      <c r="AX640" s="200"/>
      <c r="AY640" s="200"/>
      <c r="AZ640" s="200"/>
      <c r="BA640" s="200"/>
      <c r="BB640" s="200"/>
      <c r="BC640" s="200"/>
      <c r="BD640" s="200"/>
      <c r="BE640" s="200"/>
      <c r="BF640" s="200"/>
      <c r="BG640" s="200"/>
      <c r="BH640" s="200"/>
      <c r="BI640" s="200"/>
      <c r="BJ640" s="200"/>
      <c r="BK640" s="200"/>
      <c r="BL640" s="200"/>
      <c r="BM640" s="200"/>
      <c r="BN640" s="200"/>
      <c r="BO640" s="200"/>
      <c r="BP640" s="200"/>
      <c r="BQ640" s="200"/>
      <c r="BR640" s="200"/>
      <c r="BS640" s="200"/>
      <c r="BT640" s="200"/>
      <c r="BU640" s="200"/>
      <c r="BV640" s="200"/>
    </row>
    <row r="641" spans="1:74" s="201" customFormat="1" ht="25.5" x14ac:dyDescent="0.2">
      <c r="A641" s="211" t="s">
        <v>817</v>
      </c>
      <c r="B641" s="215" t="s">
        <v>818</v>
      </c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36">
        <f t="shared" si="256"/>
        <v>0</v>
      </c>
      <c r="P641" s="200"/>
      <c r="Q641" s="200"/>
      <c r="R641" s="200"/>
      <c r="S641" s="200"/>
      <c r="T641" s="200"/>
      <c r="U641" s="200"/>
      <c r="V641" s="200"/>
      <c r="W641" s="200"/>
      <c r="X641" s="200"/>
      <c r="Y641" s="200"/>
      <c r="Z641" s="200"/>
      <c r="AA641" s="200"/>
      <c r="AB641" s="200"/>
      <c r="AC641" s="200"/>
      <c r="AD641" s="200"/>
      <c r="AE641" s="200"/>
      <c r="AF641" s="200"/>
      <c r="AG641" s="200"/>
      <c r="AH641" s="200"/>
      <c r="AI641" s="200"/>
      <c r="AJ641" s="200"/>
      <c r="AK641" s="200"/>
      <c r="AL641" s="200"/>
      <c r="AM641" s="200"/>
      <c r="AN641" s="200"/>
      <c r="AO641" s="200"/>
      <c r="AP641" s="200"/>
      <c r="AQ641" s="200"/>
      <c r="AR641" s="200"/>
      <c r="AS641" s="200"/>
      <c r="AT641" s="200"/>
      <c r="AU641" s="200"/>
      <c r="AV641" s="200"/>
      <c r="AW641" s="200"/>
      <c r="AX641" s="200"/>
      <c r="AY641" s="200"/>
      <c r="AZ641" s="200"/>
      <c r="BA641" s="200"/>
      <c r="BB641" s="200"/>
      <c r="BC641" s="200"/>
      <c r="BD641" s="200"/>
      <c r="BE641" s="200"/>
      <c r="BF641" s="200"/>
      <c r="BG641" s="200"/>
      <c r="BH641" s="200"/>
      <c r="BI641" s="200"/>
      <c r="BJ641" s="200"/>
      <c r="BK641" s="200"/>
      <c r="BL641" s="200"/>
      <c r="BM641" s="200"/>
      <c r="BN641" s="200"/>
      <c r="BO641" s="200"/>
      <c r="BP641" s="200"/>
      <c r="BQ641" s="200"/>
      <c r="BR641" s="200"/>
      <c r="BS641" s="200"/>
      <c r="BT641" s="200"/>
      <c r="BU641" s="200"/>
      <c r="BV641" s="200"/>
    </row>
    <row r="642" spans="1:74" s="131" customFormat="1" x14ac:dyDescent="0.2">
      <c r="A642" s="129" t="s">
        <v>819</v>
      </c>
      <c r="B642" s="135" t="s">
        <v>112</v>
      </c>
      <c r="C642" s="122">
        <f t="shared" ref="C642:N642" si="281">+C641*60%</f>
        <v>0</v>
      </c>
      <c r="D642" s="122">
        <f t="shared" si="281"/>
        <v>0</v>
      </c>
      <c r="E642" s="122">
        <f t="shared" si="281"/>
        <v>0</v>
      </c>
      <c r="F642" s="122">
        <f t="shared" si="281"/>
        <v>0</v>
      </c>
      <c r="G642" s="122">
        <f t="shared" si="281"/>
        <v>0</v>
      </c>
      <c r="H642" s="122">
        <f t="shared" si="281"/>
        <v>0</v>
      </c>
      <c r="I642" s="122">
        <f t="shared" si="281"/>
        <v>0</v>
      </c>
      <c r="J642" s="122">
        <f t="shared" si="281"/>
        <v>0</v>
      </c>
      <c r="K642" s="122">
        <f t="shared" si="281"/>
        <v>0</v>
      </c>
      <c r="L642" s="122">
        <f t="shared" si="281"/>
        <v>0</v>
      </c>
      <c r="M642" s="122">
        <f t="shared" si="281"/>
        <v>0</v>
      </c>
      <c r="N642" s="122">
        <f t="shared" si="281"/>
        <v>0</v>
      </c>
      <c r="O642" s="136">
        <f t="shared" si="256"/>
        <v>0</v>
      </c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0"/>
    </row>
    <row r="643" spans="1:74" s="201" customFormat="1" ht="25.5" x14ac:dyDescent="0.2">
      <c r="A643" s="211" t="s">
        <v>820</v>
      </c>
      <c r="B643" s="215" t="s">
        <v>113</v>
      </c>
      <c r="C643" s="123">
        <f t="shared" ref="C643:N643" si="282">+C641*20%</f>
        <v>0</v>
      </c>
      <c r="D643" s="123">
        <f t="shared" si="282"/>
        <v>0</v>
      </c>
      <c r="E643" s="123">
        <f t="shared" si="282"/>
        <v>0</v>
      </c>
      <c r="F643" s="123">
        <f t="shared" si="282"/>
        <v>0</v>
      </c>
      <c r="G643" s="123">
        <f t="shared" si="282"/>
        <v>0</v>
      </c>
      <c r="H643" s="123">
        <f t="shared" si="282"/>
        <v>0</v>
      </c>
      <c r="I643" s="123">
        <f t="shared" si="282"/>
        <v>0</v>
      </c>
      <c r="J643" s="123">
        <f t="shared" si="282"/>
        <v>0</v>
      </c>
      <c r="K643" s="123">
        <f t="shared" si="282"/>
        <v>0</v>
      </c>
      <c r="L643" s="123">
        <f t="shared" si="282"/>
        <v>0</v>
      </c>
      <c r="M643" s="123">
        <f t="shared" si="282"/>
        <v>0</v>
      </c>
      <c r="N643" s="123">
        <f t="shared" si="282"/>
        <v>0</v>
      </c>
      <c r="O643" s="136">
        <f t="shared" si="256"/>
        <v>0</v>
      </c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  <c r="AA643" s="200"/>
      <c r="AB643" s="200"/>
      <c r="AC643" s="200"/>
      <c r="AD643" s="200"/>
      <c r="AE643" s="200"/>
      <c r="AF643" s="200"/>
      <c r="AG643" s="200"/>
      <c r="AH643" s="200"/>
      <c r="AI643" s="200"/>
      <c r="AJ643" s="200"/>
      <c r="AK643" s="200"/>
      <c r="AL643" s="200"/>
      <c r="AM643" s="200"/>
      <c r="AN643" s="200"/>
      <c r="AO643" s="200"/>
      <c r="AP643" s="200"/>
      <c r="AQ643" s="200"/>
      <c r="AR643" s="200"/>
      <c r="AS643" s="200"/>
      <c r="AT643" s="200"/>
      <c r="AU643" s="200"/>
      <c r="AV643" s="200"/>
      <c r="AW643" s="200"/>
      <c r="AX643" s="200"/>
      <c r="AY643" s="200"/>
      <c r="AZ643" s="200"/>
      <c r="BA643" s="200"/>
      <c r="BB643" s="200"/>
      <c r="BC643" s="200"/>
      <c r="BD643" s="200"/>
      <c r="BE643" s="200"/>
      <c r="BF643" s="200"/>
      <c r="BG643" s="200"/>
      <c r="BH643" s="200"/>
      <c r="BI643" s="200"/>
      <c r="BJ643" s="200"/>
      <c r="BK643" s="200"/>
      <c r="BL643" s="200"/>
      <c r="BM643" s="200"/>
      <c r="BN643" s="200"/>
      <c r="BO643" s="200"/>
      <c r="BP643" s="200"/>
      <c r="BQ643" s="200"/>
      <c r="BR643" s="200"/>
      <c r="BS643" s="200"/>
      <c r="BT643" s="200"/>
      <c r="BU643" s="200"/>
      <c r="BV643" s="200"/>
    </row>
    <row r="644" spans="1:74" s="131" customFormat="1" ht="25.5" x14ac:dyDescent="0.2">
      <c r="A644" s="129" t="s">
        <v>821</v>
      </c>
      <c r="B644" s="135" t="s">
        <v>114</v>
      </c>
      <c r="C644" s="122">
        <f t="shared" ref="C644:N644" si="283">+C641*10%</f>
        <v>0</v>
      </c>
      <c r="D644" s="122">
        <f t="shared" si="283"/>
        <v>0</v>
      </c>
      <c r="E644" s="122">
        <f t="shared" si="283"/>
        <v>0</v>
      </c>
      <c r="F644" s="122">
        <f t="shared" si="283"/>
        <v>0</v>
      </c>
      <c r="G644" s="122">
        <f t="shared" si="283"/>
        <v>0</v>
      </c>
      <c r="H644" s="122">
        <f t="shared" si="283"/>
        <v>0</v>
      </c>
      <c r="I644" s="122">
        <f t="shared" si="283"/>
        <v>0</v>
      </c>
      <c r="J644" s="122">
        <f t="shared" si="283"/>
        <v>0</v>
      </c>
      <c r="K644" s="122">
        <f t="shared" si="283"/>
        <v>0</v>
      </c>
      <c r="L644" s="122">
        <f t="shared" si="283"/>
        <v>0</v>
      </c>
      <c r="M644" s="122">
        <f t="shared" si="283"/>
        <v>0</v>
      </c>
      <c r="N644" s="122">
        <f t="shared" si="283"/>
        <v>0</v>
      </c>
      <c r="O644" s="136">
        <f t="shared" si="256"/>
        <v>0</v>
      </c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0"/>
    </row>
    <row r="645" spans="1:74" s="201" customFormat="1" ht="25.5" x14ac:dyDescent="0.2">
      <c r="A645" s="211" t="s">
        <v>822</v>
      </c>
      <c r="B645" s="215" t="s">
        <v>823</v>
      </c>
      <c r="C645" s="123">
        <f t="shared" ref="C645:N645" si="284">+C641*10%</f>
        <v>0</v>
      </c>
      <c r="D645" s="123">
        <f t="shared" si="284"/>
        <v>0</v>
      </c>
      <c r="E645" s="123">
        <f t="shared" si="284"/>
        <v>0</v>
      </c>
      <c r="F645" s="123">
        <f t="shared" si="284"/>
        <v>0</v>
      </c>
      <c r="G645" s="123">
        <f t="shared" si="284"/>
        <v>0</v>
      </c>
      <c r="H645" s="123">
        <f t="shared" si="284"/>
        <v>0</v>
      </c>
      <c r="I645" s="123">
        <f t="shared" si="284"/>
        <v>0</v>
      </c>
      <c r="J645" s="123">
        <f t="shared" si="284"/>
        <v>0</v>
      </c>
      <c r="K645" s="123">
        <f t="shared" si="284"/>
        <v>0</v>
      </c>
      <c r="L645" s="123">
        <f t="shared" si="284"/>
        <v>0</v>
      </c>
      <c r="M645" s="123">
        <f t="shared" si="284"/>
        <v>0</v>
      </c>
      <c r="N645" s="123">
        <f t="shared" si="284"/>
        <v>0</v>
      </c>
      <c r="O645" s="136">
        <f t="shared" si="256"/>
        <v>0</v>
      </c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  <c r="AA645" s="200"/>
      <c r="AB645" s="200"/>
      <c r="AC645" s="200"/>
      <c r="AD645" s="200"/>
      <c r="AE645" s="200"/>
      <c r="AF645" s="200"/>
      <c r="AG645" s="200"/>
      <c r="AH645" s="200"/>
      <c r="AI645" s="200"/>
      <c r="AJ645" s="200"/>
      <c r="AK645" s="200"/>
      <c r="AL645" s="200"/>
      <c r="AM645" s="200"/>
      <c r="AN645" s="200"/>
      <c r="AO645" s="200"/>
      <c r="AP645" s="200"/>
      <c r="AQ645" s="200"/>
      <c r="AR645" s="200"/>
      <c r="AS645" s="200"/>
      <c r="AT645" s="200"/>
      <c r="AU645" s="200"/>
      <c r="AV645" s="200"/>
      <c r="AW645" s="200"/>
      <c r="AX645" s="200"/>
      <c r="AY645" s="200"/>
      <c r="AZ645" s="200"/>
      <c r="BA645" s="200"/>
      <c r="BB645" s="200"/>
      <c r="BC645" s="200"/>
      <c r="BD645" s="200"/>
      <c r="BE645" s="200"/>
      <c r="BF645" s="200"/>
      <c r="BG645" s="200"/>
      <c r="BH645" s="200"/>
      <c r="BI645" s="200"/>
      <c r="BJ645" s="200"/>
      <c r="BK645" s="200"/>
      <c r="BL645" s="200"/>
      <c r="BM645" s="200"/>
      <c r="BN645" s="200"/>
      <c r="BO645" s="200"/>
      <c r="BP645" s="200"/>
      <c r="BQ645" s="200"/>
      <c r="BR645" s="200"/>
      <c r="BS645" s="200"/>
      <c r="BT645" s="200"/>
      <c r="BU645" s="200"/>
      <c r="BV645" s="200"/>
    </row>
    <row r="646" spans="1:74" s="131" customFormat="1" ht="25.5" x14ac:dyDescent="0.2">
      <c r="A646" s="129" t="s">
        <v>824</v>
      </c>
      <c r="B646" s="135" t="s">
        <v>825</v>
      </c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36">
        <f t="shared" si="256"/>
        <v>0</v>
      </c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/>
      <c r="BN646" s="130"/>
      <c r="BO646" s="130"/>
      <c r="BP646" s="130"/>
      <c r="BQ646" s="130"/>
      <c r="BR646" s="130"/>
      <c r="BS646" s="130"/>
      <c r="BT646" s="130"/>
      <c r="BU646" s="130"/>
      <c r="BV646" s="130"/>
    </row>
    <row r="647" spans="1:74" s="201" customFormat="1" ht="25.5" x14ac:dyDescent="0.2">
      <c r="A647" s="211" t="s">
        <v>826</v>
      </c>
      <c r="B647" s="215" t="s">
        <v>115</v>
      </c>
      <c r="C647" s="123">
        <f t="shared" ref="C647:N647" si="285">+C646*40%</f>
        <v>0</v>
      </c>
      <c r="D647" s="123">
        <f t="shared" si="285"/>
        <v>0</v>
      </c>
      <c r="E647" s="123">
        <f t="shared" si="285"/>
        <v>0</v>
      </c>
      <c r="F647" s="123">
        <f t="shared" si="285"/>
        <v>0</v>
      </c>
      <c r="G647" s="123">
        <f t="shared" si="285"/>
        <v>0</v>
      </c>
      <c r="H647" s="123">
        <f t="shared" si="285"/>
        <v>0</v>
      </c>
      <c r="I647" s="123">
        <f t="shared" si="285"/>
        <v>0</v>
      </c>
      <c r="J647" s="123">
        <f t="shared" si="285"/>
        <v>0</v>
      </c>
      <c r="K647" s="123">
        <f t="shared" si="285"/>
        <v>0</v>
      </c>
      <c r="L647" s="123">
        <f t="shared" si="285"/>
        <v>0</v>
      </c>
      <c r="M647" s="123">
        <f t="shared" si="285"/>
        <v>0</v>
      </c>
      <c r="N647" s="123">
        <f t="shared" si="285"/>
        <v>0</v>
      </c>
      <c r="O647" s="136">
        <f t="shared" si="256"/>
        <v>0</v>
      </c>
      <c r="P647" s="200"/>
      <c r="Q647" s="200"/>
      <c r="R647" s="200"/>
      <c r="S647" s="200"/>
      <c r="T647" s="200"/>
      <c r="U647" s="200"/>
      <c r="V647" s="200"/>
      <c r="W647" s="200"/>
      <c r="X647" s="200"/>
      <c r="Y647" s="200"/>
      <c r="Z647" s="200"/>
      <c r="AA647" s="200"/>
      <c r="AB647" s="200"/>
      <c r="AC647" s="200"/>
      <c r="AD647" s="200"/>
      <c r="AE647" s="200"/>
      <c r="AF647" s="200"/>
      <c r="AG647" s="200"/>
      <c r="AH647" s="200"/>
      <c r="AI647" s="200"/>
      <c r="AJ647" s="200"/>
      <c r="AK647" s="200"/>
      <c r="AL647" s="200"/>
      <c r="AM647" s="200"/>
      <c r="AN647" s="200"/>
      <c r="AO647" s="200"/>
      <c r="AP647" s="200"/>
      <c r="AQ647" s="200"/>
      <c r="AR647" s="200"/>
      <c r="AS647" s="200"/>
      <c r="AT647" s="200"/>
      <c r="AU647" s="200"/>
      <c r="AV647" s="200"/>
      <c r="AW647" s="200"/>
      <c r="AX647" s="200"/>
      <c r="AY647" s="200"/>
      <c r="AZ647" s="200"/>
      <c r="BA647" s="200"/>
      <c r="BB647" s="200"/>
      <c r="BC647" s="200"/>
      <c r="BD647" s="200"/>
      <c r="BE647" s="200"/>
      <c r="BF647" s="200"/>
      <c r="BG647" s="200"/>
      <c r="BH647" s="200"/>
      <c r="BI647" s="200"/>
      <c r="BJ647" s="200"/>
      <c r="BK647" s="200"/>
      <c r="BL647" s="200"/>
      <c r="BM647" s="200"/>
      <c r="BN647" s="200"/>
      <c r="BO647" s="200"/>
      <c r="BP647" s="200"/>
      <c r="BQ647" s="200"/>
      <c r="BR647" s="200"/>
      <c r="BS647" s="200"/>
      <c r="BT647" s="200"/>
      <c r="BU647" s="200"/>
      <c r="BV647" s="200"/>
    </row>
    <row r="648" spans="1:74" s="201" customFormat="1" ht="25.5" x14ac:dyDescent="0.2">
      <c r="A648" s="211" t="s">
        <v>827</v>
      </c>
      <c r="B648" s="212" t="s">
        <v>116</v>
      </c>
      <c r="C648" s="123">
        <f t="shared" ref="C648:N648" si="286">+C646*20%</f>
        <v>0</v>
      </c>
      <c r="D648" s="123">
        <f t="shared" si="286"/>
        <v>0</v>
      </c>
      <c r="E648" s="123">
        <f t="shared" si="286"/>
        <v>0</v>
      </c>
      <c r="F648" s="123">
        <f t="shared" si="286"/>
        <v>0</v>
      </c>
      <c r="G648" s="123">
        <f t="shared" si="286"/>
        <v>0</v>
      </c>
      <c r="H648" s="123">
        <f t="shared" si="286"/>
        <v>0</v>
      </c>
      <c r="I648" s="123">
        <f t="shared" si="286"/>
        <v>0</v>
      </c>
      <c r="J648" s="123">
        <f t="shared" si="286"/>
        <v>0</v>
      </c>
      <c r="K648" s="123">
        <f t="shared" si="286"/>
        <v>0</v>
      </c>
      <c r="L648" s="123">
        <f t="shared" si="286"/>
        <v>0</v>
      </c>
      <c r="M648" s="123">
        <f t="shared" si="286"/>
        <v>0</v>
      </c>
      <c r="N648" s="123">
        <f t="shared" si="286"/>
        <v>0</v>
      </c>
      <c r="O648" s="136">
        <f t="shared" si="256"/>
        <v>0</v>
      </c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  <c r="AA648" s="200"/>
      <c r="AB648" s="200"/>
      <c r="AC648" s="200"/>
      <c r="AD648" s="200"/>
      <c r="AE648" s="200"/>
      <c r="AF648" s="200"/>
      <c r="AG648" s="200"/>
      <c r="AH648" s="200"/>
      <c r="AI648" s="200"/>
      <c r="AJ648" s="200"/>
      <c r="AK648" s="200"/>
      <c r="AL648" s="200"/>
      <c r="AM648" s="200"/>
      <c r="AN648" s="200"/>
      <c r="AO648" s="200"/>
      <c r="AP648" s="200"/>
      <c r="AQ648" s="200"/>
      <c r="AR648" s="200"/>
      <c r="AS648" s="200"/>
      <c r="AT648" s="200"/>
      <c r="AU648" s="200"/>
      <c r="AV648" s="200"/>
      <c r="AW648" s="200"/>
      <c r="AX648" s="200"/>
      <c r="AY648" s="200"/>
      <c r="AZ648" s="200"/>
      <c r="BA648" s="200"/>
      <c r="BB648" s="200"/>
      <c r="BC648" s="200"/>
      <c r="BD648" s="200"/>
      <c r="BE648" s="200"/>
      <c r="BF648" s="200"/>
      <c r="BG648" s="200"/>
      <c r="BH648" s="200"/>
      <c r="BI648" s="200"/>
      <c r="BJ648" s="200"/>
      <c r="BK648" s="200"/>
      <c r="BL648" s="200"/>
      <c r="BM648" s="200"/>
      <c r="BN648" s="200"/>
      <c r="BO648" s="200"/>
      <c r="BP648" s="200"/>
      <c r="BQ648" s="200"/>
      <c r="BR648" s="200"/>
      <c r="BS648" s="200"/>
      <c r="BT648" s="200"/>
      <c r="BU648" s="200"/>
      <c r="BV648" s="200"/>
    </row>
    <row r="649" spans="1:74" s="201" customFormat="1" ht="25.5" x14ac:dyDescent="0.2">
      <c r="A649" s="211" t="s">
        <v>828</v>
      </c>
      <c r="B649" s="215" t="s">
        <v>117</v>
      </c>
      <c r="C649" s="123">
        <f t="shared" ref="C649:N649" si="287">+C646*20%</f>
        <v>0</v>
      </c>
      <c r="D649" s="123">
        <f t="shared" si="287"/>
        <v>0</v>
      </c>
      <c r="E649" s="123">
        <f t="shared" si="287"/>
        <v>0</v>
      </c>
      <c r="F649" s="123">
        <f t="shared" si="287"/>
        <v>0</v>
      </c>
      <c r="G649" s="123">
        <f t="shared" si="287"/>
        <v>0</v>
      </c>
      <c r="H649" s="123">
        <f t="shared" si="287"/>
        <v>0</v>
      </c>
      <c r="I649" s="123">
        <f t="shared" si="287"/>
        <v>0</v>
      </c>
      <c r="J649" s="123">
        <f t="shared" si="287"/>
        <v>0</v>
      </c>
      <c r="K649" s="123">
        <f t="shared" si="287"/>
        <v>0</v>
      </c>
      <c r="L649" s="123">
        <f t="shared" si="287"/>
        <v>0</v>
      </c>
      <c r="M649" s="123">
        <f t="shared" si="287"/>
        <v>0</v>
      </c>
      <c r="N649" s="123">
        <f t="shared" si="287"/>
        <v>0</v>
      </c>
      <c r="O649" s="136">
        <f t="shared" si="256"/>
        <v>0</v>
      </c>
      <c r="P649" s="200"/>
      <c r="Q649" s="200"/>
      <c r="R649" s="200"/>
      <c r="S649" s="200"/>
      <c r="T649" s="200"/>
      <c r="U649" s="200"/>
      <c r="V649" s="200"/>
      <c r="W649" s="200"/>
      <c r="X649" s="200"/>
      <c r="Y649" s="200"/>
      <c r="Z649" s="200"/>
      <c r="AA649" s="200"/>
      <c r="AB649" s="200"/>
      <c r="AC649" s="200"/>
      <c r="AD649" s="200"/>
      <c r="AE649" s="200"/>
      <c r="AF649" s="200"/>
      <c r="AG649" s="200"/>
      <c r="AH649" s="200"/>
      <c r="AI649" s="200"/>
      <c r="AJ649" s="200"/>
      <c r="AK649" s="200"/>
      <c r="AL649" s="200"/>
      <c r="AM649" s="200"/>
      <c r="AN649" s="200"/>
      <c r="AO649" s="200"/>
      <c r="AP649" s="200"/>
      <c r="AQ649" s="200"/>
      <c r="AR649" s="200"/>
      <c r="AS649" s="200"/>
      <c r="AT649" s="200"/>
      <c r="AU649" s="200"/>
      <c r="AV649" s="200"/>
      <c r="AW649" s="200"/>
      <c r="AX649" s="200"/>
      <c r="AY649" s="200"/>
      <c r="AZ649" s="200"/>
      <c r="BA649" s="200"/>
      <c r="BB649" s="200"/>
      <c r="BC649" s="200"/>
      <c r="BD649" s="200"/>
      <c r="BE649" s="200"/>
      <c r="BF649" s="200"/>
      <c r="BG649" s="200"/>
      <c r="BH649" s="200"/>
      <c r="BI649" s="200"/>
      <c r="BJ649" s="200"/>
      <c r="BK649" s="200"/>
      <c r="BL649" s="200"/>
      <c r="BM649" s="200"/>
      <c r="BN649" s="200"/>
      <c r="BO649" s="200"/>
      <c r="BP649" s="200"/>
      <c r="BQ649" s="200"/>
      <c r="BR649" s="200"/>
      <c r="BS649" s="200"/>
      <c r="BT649" s="200"/>
      <c r="BU649" s="200"/>
      <c r="BV649" s="200"/>
    </row>
    <row r="650" spans="1:74" s="201" customFormat="1" ht="25.5" x14ac:dyDescent="0.2">
      <c r="A650" s="211" t="s">
        <v>829</v>
      </c>
      <c r="B650" s="212" t="s">
        <v>118</v>
      </c>
      <c r="C650" s="123">
        <f t="shared" ref="C650:N650" si="288">+C646*20%</f>
        <v>0</v>
      </c>
      <c r="D650" s="123">
        <f t="shared" si="288"/>
        <v>0</v>
      </c>
      <c r="E650" s="123">
        <f t="shared" si="288"/>
        <v>0</v>
      </c>
      <c r="F650" s="123">
        <f t="shared" si="288"/>
        <v>0</v>
      </c>
      <c r="G650" s="123">
        <f t="shared" si="288"/>
        <v>0</v>
      </c>
      <c r="H650" s="123">
        <f t="shared" si="288"/>
        <v>0</v>
      </c>
      <c r="I650" s="123">
        <f t="shared" si="288"/>
        <v>0</v>
      </c>
      <c r="J650" s="123">
        <f t="shared" si="288"/>
        <v>0</v>
      </c>
      <c r="K650" s="123">
        <f t="shared" si="288"/>
        <v>0</v>
      </c>
      <c r="L650" s="123">
        <f t="shared" si="288"/>
        <v>0</v>
      </c>
      <c r="M650" s="123">
        <f t="shared" si="288"/>
        <v>0</v>
      </c>
      <c r="N650" s="123">
        <f t="shared" si="288"/>
        <v>0</v>
      </c>
      <c r="O650" s="136">
        <f t="shared" si="256"/>
        <v>0</v>
      </c>
      <c r="P650" s="200"/>
      <c r="Q650" s="200"/>
      <c r="R650" s="200"/>
      <c r="S650" s="200"/>
      <c r="T650" s="200"/>
      <c r="U650" s="200"/>
      <c r="V650" s="200"/>
      <c r="W650" s="200"/>
      <c r="X650" s="200"/>
      <c r="Y650" s="200"/>
      <c r="Z650" s="200"/>
      <c r="AA650" s="200"/>
      <c r="AB650" s="200"/>
      <c r="AC650" s="200"/>
      <c r="AD650" s="200"/>
      <c r="AE650" s="200"/>
      <c r="AF650" s="200"/>
      <c r="AG650" s="200"/>
      <c r="AH650" s="200"/>
      <c r="AI650" s="200"/>
      <c r="AJ650" s="200"/>
      <c r="AK650" s="200"/>
      <c r="AL650" s="200"/>
      <c r="AM650" s="200"/>
      <c r="AN650" s="200"/>
      <c r="AO650" s="200"/>
      <c r="AP650" s="200"/>
      <c r="AQ650" s="200"/>
      <c r="AR650" s="200"/>
      <c r="AS650" s="200"/>
      <c r="AT650" s="200"/>
      <c r="AU650" s="200"/>
      <c r="AV650" s="200"/>
      <c r="AW650" s="200"/>
      <c r="AX650" s="200"/>
      <c r="AY650" s="200"/>
      <c r="AZ650" s="200"/>
      <c r="BA650" s="200"/>
      <c r="BB650" s="200"/>
      <c r="BC650" s="200"/>
      <c r="BD650" s="200"/>
      <c r="BE650" s="200"/>
      <c r="BF650" s="200"/>
      <c r="BG650" s="200"/>
      <c r="BH650" s="200"/>
      <c r="BI650" s="200"/>
      <c r="BJ650" s="200"/>
      <c r="BK650" s="200"/>
      <c r="BL650" s="200"/>
      <c r="BM650" s="200"/>
      <c r="BN650" s="200"/>
      <c r="BO650" s="200"/>
      <c r="BP650" s="200"/>
      <c r="BQ650" s="200"/>
      <c r="BR650" s="200"/>
      <c r="BS650" s="200"/>
      <c r="BT650" s="200"/>
      <c r="BU650" s="200"/>
      <c r="BV650" s="200"/>
    </row>
    <row r="651" spans="1:74" s="131" customFormat="1" ht="25.5" x14ac:dyDescent="0.2">
      <c r="A651" s="129" t="s">
        <v>830</v>
      </c>
      <c r="B651" s="216" t="s">
        <v>831</v>
      </c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36">
        <f t="shared" si="256"/>
        <v>0</v>
      </c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0"/>
    </row>
    <row r="652" spans="1:74" s="201" customFormat="1" x14ac:dyDescent="0.2">
      <c r="A652" s="211" t="s">
        <v>832</v>
      </c>
      <c r="B652" s="212" t="s">
        <v>119</v>
      </c>
      <c r="C652" s="123">
        <f t="shared" ref="C652:N652" si="289">+C651*80%</f>
        <v>0</v>
      </c>
      <c r="D652" s="123">
        <f t="shared" si="289"/>
        <v>0</v>
      </c>
      <c r="E652" s="123">
        <f t="shared" si="289"/>
        <v>0</v>
      </c>
      <c r="F652" s="123">
        <f t="shared" si="289"/>
        <v>0</v>
      </c>
      <c r="G652" s="123">
        <f t="shared" si="289"/>
        <v>0</v>
      </c>
      <c r="H652" s="123">
        <f t="shared" si="289"/>
        <v>0</v>
      </c>
      <c r="I652" s="123">
        <f t="shared" si="289"/>
        <v>0</v>
      </c>
      <c r="J652" s="123">
        <f t="shared" si="289"/>
        <v>0</v>
      </c>
      <c r="K652" s="123">
        <f t="shared" si="289"/>
        <v>0</v>
      </c>
      <c r="L652" s="123">
        <f t="shared" si="289"/>
        <v>0</v>
      </c>
      <c r="M652" s="123">
        <f t="shared" si="289"/>
        <v>0</v>
      </c>
      <c r="N652" s="123">
        <f t="shared" si="289"/>
        <v>0</v>
      </c>
      <c r="O652" s="136">
        <f t="shared" si="256"/>
        <v>0</v>
      </c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  <c r="AA652" s="200"/>
      <c r="AB652" s="200"/>
      <c r="AC652" s="200"/>
      <c r="AD652" s="200"/>
      <c r="AE652" s="200"/>
      <c r="AF652" s="200"/>
      <c r="AG652" s="200"/>
      <c r="AH652" s="200"/>
      <c r="AI652" s="200"/>
      <c r="AJ652" s="200"/>
      <c r="AK652" s="200"/>
      <c r="AL652" s="200"/>
      <c r="AM652" s="200"/>
      <c r="AN652" s="200"/>
      <c r="AO652" s="200"/>
      <c r="AP652" s="200"/>
      <c r="AQ652" s="200"/>
      <c r="AR652" s="200"/>
      <c r="AS652" s="200"/>
      <c r="AT652" s="200"/>
      <c r="AU652" s="200"/>
      <c r="AV652" s="200"/>
      <c r="AW652" s="200"/>
      <c r="AX652" s="200"/>
      <c r="AY652" s="200"/>
      <c r="AZ652" s="200"/>
      <c r="BA652" s="200"/>
      <c r="BB652" s="200"/>
      <c r="BC652" s="200"/>
      <c r="BD652" s="200"/>
      <c r="BE652" s="200"/>
      <c r="BF652" s="200"/>
      <c r="BG652" s="200"/>
      <c r="BH652" s="200"/>
      <c r="BI652" s="200"/>
      <c r="BJ652" s="200"/>
      <c r="BK652" s="200"/>
      <c r="BL652" s="200"/>
      <c r="BM652" s="200"/>
      <c r="BN652" s="200"/>
      <c r="BO652" s="200"/>
      <c r="BP652" s="200"/>
      <c r="BQ652" s="200"/>
      <c r="BR652" s="200"/>
      <c r="BS652" s="200"/>
      <c r="BT652" s="200"/>
      <c r="BU652" s="200"/>
      <c r="BV652" s="200"/>
    </row>
    <row r="653" spans="1:74" s="201" customFormat="1" ht="25.5" x14ac:dyDescent="0.2">
      <c r="A653" s="211" t="s">
        <v>833</v>
      </c>
      <c r="B653" s="215" t="s">
        <v>120</v>
      </c>
      <c r="C653" s="123">
        <f t="shared" ref="C653:N653" si="290">+C651*20%</f>
        <v>0</v>
      </c>
      <c r="D653" s="123">
        <f t="shared" si="290"/>
        <v>0</v>
      </c>
      <c r="E653" s="123">
        <f t="shared" si="290"/>
        <v>0</v>
      </c>
      <c r="F653" s="123">
        <f t="shared" si="290"/>
        <v>0</v>
      </c>
      <c r="G653" s="123">
        <f t="shared" si="290"/>
        <v>0</v>
      </c>
      <c r="H653" s="123">
        <f t="shared" si="290"/>
        <v>0</v>
      </c>
      <c r="I653" s="123">
        <f t="shared" si="290"/>
        <v>0</v>
      </c>
      <c r="J653" s="123">
        <f t="shared" si="290"/>
        <v>0</v>
      </c>
      <c r="K653" s="123">
        <f t="shared" si="290"/>
        <v>0</v>
      </c>
      <c r="L653" s="123">
        <f t="shared" si="290"/>
        <v>0</v>
      </c>
      <c r="M653" s="123">
        <f t="shared" si="290"/>
        <v>0</v>
      </c>
      <c r="N653" s="123">
        <f t="shared" si="290"/>
        <v>0</v>
      </c>
      <c r="O653" s="136">
        <f t="shared" ref="O653:O693" si="291">SUM(C653:N653)</f>
        <v>0</v>
      </c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  <c r="AA653" s="200"/>
      <c r="AB653" s="200"/>
      <c r="AC653" s="200"/>
      <c r="AD653" s="200"/>
      <c r="AE653" s="200"/>
      <c r="AF653" s="200"/>
      <c r="AG653" s="200"/>
      <c r="AH653" s="200"/>
      <c r="AI653" s="200"/>
      <c r="AJ653" s="200"/>
      <c r="AK653" s="200"/>
      <c r="AL653" s="200"/>
      <c r="AM653" s="200"/>
      <c r="AN653" s="200"/>
      <c r="AO653" s="200"/>
      <c r="AP653" s="200"/>
      <c r="AQ653" s="200"/>
      <c r="AR653" s="200"/>
      <c r="AS653" s="200"/>
      <c r="AT653" s="200"/>
      <c r="AU653" s="200"/>
      <c r="AV653" s="200"/>
      <c r="AW653" s="200"/>
      <c r="AX653" s="200"/>
      <c r="AY653" s="200"/>
      <c r="AZ653" s="200"/>
      <c r="BA653" s="200"/>
      <c r="BB653" s="200"/>
      <c r="BC653" s="200"/>
      <c r="BD653" s="200"/>
      <c r="BE653" s="200"/>
      <c r="BF653" s="200"/>
      <c r="BG653" s="200"/>
      <c r="BH653" s="200"/>
      <c r="BI653" s="200"/>
      <c r="BJ653" s="200"/>
      <c r="BK653" s="200"/>
      <c r="BL653" s="200"/>
      <c r="BM653" s="200"/>
      <c r="BN653" s="200"/>
      <c r="BO653" s="200"/>
      <c r="BP653" s="200"/>
      <c r="BQ653" s="200"/>
      <c r="BR653" s="200"/>
      <c r="BS653" s="200"/>
      <c r="BT653" s="200"/>
      <c r="BU653" s="200"/>
      <c r="BV653" s="200"/>
    </row>
    <row r="654" spans="1:74" s="131" customFormat="1" ht="25.5" x14ac:dyDescent="0.2">
      <c r="A654" s="129" t="s">
        <v>834</v>
      </c>
      <c r="B654" s="148" t="s">
        <v>835</v>
      </c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36">
        <f t="shared" si="291"/>
        <v>0</v>
      </c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</row>
    <row r="655" spans="1:74" s="201" customFormat="1" ht="25.5" x14ac:dyDescent="0.2">
      <c r="A655" s="211" t="s">
        <v>836</v>
      </c>
      <c r="B655" s="220" t="s">
        <v>121</v>
      </c>
      <c r="C655" s="123">
        <f t="shared" ref="C655:N655" si="292">+C654*80%</f>
        <v>0</v>
      </c>
      <c r="D655" s="123">
        <f t="shared" si="292"/>
        <v>0</v>
      </c>
      <c r="E655" s="123">
        <f t="shared" si="292"/>
        <v>0</v>
      </c>
      <c r="F655" s="123">
        <f t="shared" si="292"/>
        <v>0</v>
      </c>
      <c r="G655" s="123">
        <f t="shared" si="292"/>
        <v>0</v>
      </c>
      <c r="H655" s="123">
        <f t="shared" si="292"/>
        <v>0</v>
      </c>
      <c r="I655" s="123">
        <f t="shared" si="292"/>
        <v>0</v>
      </c>
      <c r="J655" s="123">
        <f t="shared" si="292"/>
        <v>0</v>
      </c>
      <c r="K655" s="123">
        <f t="shared" si="292"/>
        <v>0</v>
      </c>
      <c r="L655" s="123">
        <f t="shared" si="292"/>
        <v>0</v>
      </c>
      <c r="M655" s="123">
        <f t="shared" si="292"/>
        <v>0</v>
      </c>
      <c r="N655" s="123">
        <f t="shared" si="292"/>
        <v>0</v>
      </c>
      <c r="O655" s="136">
        <f t="shared" si="291"/>
        <v>0</v>
      </c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  <c r="AA655" s="200"/>
      <c r="AB655" s="200"/>
      <c r="AC655" s="200"/>
      <c r="AD655" s="200"/>
      <c r="AE655" s="200"/>
      <c r="AF655" s="200"/>
      <c r="AG655" s="200"/>
      <c r="AH655" s="200"/>
      <c r="AI655" s="200"/>
      <c r="AJ655" s="200"/>
      <c r="AK655" s="200"/>
      <c r="AL655" s="200"/>
      <c r="AM655" s="200"/>
      <c r="AN655" s="200"/>
      <c r="AO655" s="200"/>
      <c r="AP655" s="200"/>
      <c r="AQ655" s="200"/>
      <c r="AR655" s="200"/>
      <c r="AS655" s="200"/>
      <c r="AT655" s="200"/>
      <c r="AU655" s="200"/>
      <c r="AV655" s="200"/>
      <c r="AW655" s="200"/>
      <c r="AX655" s="200"/>
      <c r="AY655" s="200"/>
      <c r="AZ655" s="200"/>
      <c r="BA655" s="200"/>
      <c r="BB655" s="200"/>
      <c r="BC655" s="200"/>
      <c r="BD655" s="200"/>
      <c r="BE655" s="200"/>
      <c r="BF655" s="200"/>
      <c r="BG655" s="200"/>
      <c r="BH655" s="200"/>
      <c r="BI655" s="200"/>
      <c r="BJ655" s="200"/>
      <c r="BK655" s="200"/>
      <c r="BL655" s="200"/>
      <c r="BM655" s="200"/>
      <c r="BN655" s="200"/>
      <c r="BO655" s="200"/>
      <c r="BP655" s="200"/>
      <c r="BQ655" s="200"/>
      <c r="BR655" s="200"/>
      <c r="BS655" s="200"/>
      <c r="BT655" s="200"/>
      <c r="BU655" s="200"/>
      <c r="BV655" s="200"/>
    </row>
    <row r="656" spans="1:74" s="201" customFormat="1" ht="25.5" x14ac:dyDescent="0.2">
      <c r="A656" s="211" t="s">
        <v>837</v>
      </c>
      <c r="B656" s="220" t="s">
        <v>122</v>
      </c>
      <c r="C656" s="123">
        <f t="shared" ref="C656:N656" si="293">+C654*20%</f>
        <v>0</v>
      </c>
      <c r="D656" s="123">
        <f t="shared" si="293"/>
        <v>0</v>
      </c>
      <c r="E656" s="123">
        <f t="shared" si="293"/>
        <v>0</v>
      </c>
      <c r="F656" s="123">
        <f t="shared" si="293"/>
        <v>0</v>
      </c>
      <c r="G656" s="123">
        <f t="shared" si="293"/>
        <v>0</v>
      </c>
      <c r="H656" s="123">
        <f t="shared" si="293"/>
        <v>0</v>
      </c>
      <c r="I656" s="123">
        <f t="shared" si="293"/>
        <v>0</v>
      </c>
      <c r="J656" s="123">
        <f t="shared" si="293"/>
        <v>0</v>
      </c>
      <c r="K656" s="123">
        <f t="shared" si="293"/>
        <v>0</v>
      </c>
      <c r="L656" s="123">
        <f t="shared" si="293"/>
        <v>0</v>
      </c>
      <c r="M656" s="123">
        <f t="shared" si="293"/>
        <v>0</v>
      </c>
      <c r="N656" s="123">
        <f t="shared" si="293"/>
        <v>0</v>
      </c>
      <c r="O656" s="136">
        <f t="shared" si="291"/>
        <v>0</v>
      </c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  <c r="AA656" s="200"/>
      <c r="AB656" s="200"/>
      <c r="AC656" s="200"/>
      <c r="AD656" s="200"/>
      <c r="AE656" s="200"/>
      <c r="AF656" s="200"/>
      <c r="AG656" s="200"/>
      <c r="AH656" s="200"/>
      <c r="AI656" s="200"/>
      <c r="AJ656" s="200"/>
      <c r="AK656" s="200"/>
      <c r="AL656" s="200"/>
      <c r="AM656" s="200"/>
      <c r="AN656" s="200"/>
      <c r="AO656" s="200"/>
      <c r="AP656" s="200"/>
      <c r="AQ656" s="200"/>
      <c r="AR656" s="200"/>
      <c r="AS656" s="200"/>
      <c r="AT656" s="200"/>
      <c r="AU656" s="200"/>
      <c r="AV656" s="200"/>
      <c r="AW656" s="200"/>
      <c r="AX656" s="200"/>
      <c r="AY656" s="200"/>
      <c r="AZ656" s="200"/>
      <c r="BA656" s="200"/>
      <c r="BB656" s="200"/>
      <c r="BC656" s="200"/>
      <c r="BD656" s="200"/>
      <c r="BE656" s="200"/>
      <c r="BF656" s="200"/>
      <c r="BG656" s="200"/>
      <c r="BH656" s="200"/>
      <c r="BI656" s="200"/>
      <c r="BJ656" s="200"/>
      <c r="BK656" s="200"/>
      <c r="BL656" s="200"/>
      <c r="BM656" s="200"/>
      <c r="BN656" s="200"/>
      <c r="BO656" s="200"/>
      <c r="BP656" s="200"/>
      <c r="BQ656" s="200"/>
      <c r="BR656" s="200"/>
      <c r="BS656" s="200"/>
      <c r="BT656" s="200"/>
      <c r="BU656" s="200"/>
      <c r="BV656" s="200"/>
    </row>
    <row r="657" spans="1:74" s="131" customFormat="1" ht="25.5" x14ac:dyDescent="0.2">
      <c r="A657" s="129" t="s">
        <v>838</v>
      </c>
      <c r="B657" s="135" t="s">
        <v>839</v>
      </c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36">
        <f t="shared" si="291"/>
        <v>0</v>
      </c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0"/>
    </row>
    <row r="658" spans="1:74" s="201" customFormat="1" x14ac:dyDescent="0.2">
      <c r="A658" s="211" t="s">
        <v>840</v>
      </c>
      <c r="B658" s="212" t="s">
        <v>123</v>
      </c>
      <c r="C658" s="123">
        <f t="shared" ref="C658:N658" si="294">+C657</f>
        <v>0</v>
      </c>
      <c r="D658" s="123">
        <f t="shared" si="294"/>
        <v>0</v>
      </c>
      <c r="E658" s="123">
        <f t="shared" si="294"/>
        <v>0</v>
      </c>
      <c r="F658" s="123">
        <f t="shared" si="294"/>
        <v>0</v>
      </c>
      <c r="G658" s="123">
        <f t="shared" si="294"/>
        <v>0</v>
      </c>
      <c r="H658" s="123">
        <f t="shared" si="294"/>
        <v>0</v>
      </c>
      <c r="I658" s="123">
        <f t="shared" si="294"/>
        <v>0</v>
      </c>
      <c r="J658" s="123">
        <f t="shared" si="294"/>
        <v>0</v>
      </c>
      <c r="K658" s="123">
        <f t="shared" si="294"/>
        <v>0</v>
      </c>
      <c r="L658" s="123">
        <f t="shared" si="294"/>
        <v>0</v>
      </c>
      <c r="M658" s="123">
        <f t="shared" si="294"/>
        <v>0</v>
      </c>
      <c r="N658" s="123">
        <f t="shared" si="294"/>
        <v>0</v>
      </c>
      <c r="O658" s="136">
        <f t="shared" si="291"/>
        <v>0</v>
      </c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  <c r="AA658" s="200"/>
      <c r="AB658" s="200"/>
      <c r="AC658" s="200"/>
      <c r="AD658" s="200"/>
      <c r="AE658" s="200"/>
      <c r="AF658" s="200"/>
      <c r="AG658" s="200"/>
      <c r="AH658" s="200"/>
      <c r="AI658" s="200"/>
      <c r="AJ658" s="200"/>
      <c r="AK658" s="200"/>
      <c r="AL658" s="200"/>
      <c r="AM658" s="200"/>
      <c r="AN658" s="200"/>
      <c r="AO658" s="200"/>
      <c r="AP658" s="200"/>
      <c r="AQ658" s="200"/>
      <c r="AR658" s="200"/>
      <c r="AS658" s="200"/>
      <c r="AT658" s="200"/>
      <c r="AU658" s="200"/>
      <c r="AV658" s="200"/>
      <c r="AW658" s="200"/>
      <c r="AX658" s="200"/>
      <c r="AY658" s="200"/>
      <c r="AZ658" s="200"/>
      <c r="BA658" s="200"/>
      <c r="BB658" s="200"/>
      <c r="BC658" s="200"/>
      <c r="BD658" s="200"/>
      <c r="BE658" s="200"/>
      <c r="BF658" s="200"/>
      <c r="BG658" s="200"/>
      <c r="BH658" s="200"/>
      <c r="BI658" s="200"/>
      <c r="BJ658" s="200"/>
      <c r="BK658" s="200"/>
      <c r="BL658" s="200"/>
      <c r="BM658" s="200"/>
      <c r="BN658" s="200"/>
      <c r="BO658" s="200"/>
      <c r="BP658" s="200"/>
      <c r="BQ658" s="200"/>
      <c r="BR658" s="200"/>
      <c r="BS658" s="200"/>
      <c r="BT658" s="200"/>
      <c r="BU658" s="200"/>
      <c r="BV658" s="200"/>
    </row>
    <row r="659" spans="1:74" s="131" customFormat="1" x14ac:dyDescent="0.2">
      <c r="A659" s="129" t="s">
        <v>841</v>
      </c>
      <c r="B659" s="135" t="s">
        <v>842</v>
      </c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36">
        <f t="shared" si="291"/>
        <v>0</v>
      </c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0"/>
    </row>
    <row r="660" spans="1:74" s="201" customFormat="1" ht="25.5" x14ac:dyDescent="0.2">
      <c r="A660" s="211" t="s">
        <v>843</v>
      </c>
      <c r="B660" s="212" t="s">
        <v>124</v>
      </c>
      <c r="C660" s="123">
        <f t="shared" ref="C660:N660" si="295">+C659*75%</f>
        <v>0</v>
      </c>
      <c r="D660" s="123">
        <f t="shared" si="295"/>
        <v>0</v>
      </c>
      <c r="E660" s="123">
        <f t="shared" si="295"/>
        <v>0</v>
      </c>
      <c r="F660" s="123">
        <f t="shared" si="295"/>
        <v>0</v>
      </c>
      <c r="G660" s="123">
        <f t="shared" si="295"/>
        <v>0</v>
      </c>
      <c r="H660" s="123">
        <f t="shared" si="295"/>
        <v>0</v>
      </c>
      <c r="I660" s="123">
        <f t="shared" si="295"/>
        <v>0</v>
      </c>
      <c r="J660" s="123">
        <f t="shared" si="295"/>
        <v>0</v>
      </c>
      <c r="K660" s="123">
        <f t="shared" si="295"/>
        <v>0</v>
      </c>
      <c r="L660" s="123">
        <f t="shared" si="295"/>
        <v>0</v>
      </c>
      <c r="M660" s="123">
        <f t="shared" si="295"/>
        <v>0</v>
      </c>
      <c r="N660" s="123">
        <f t="shared" si="295"/>
        <v>0</v>
      </c>
      <c r="O660" s="136">
        <f t="shared" si="291"/>
        <v>0</v>
      </c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  <c r="AA660" s="200"/>
      <c r="AB660" s="200"/>
      <c r="AC660" s="200"/>
      <c r="AD660" s="200"/>
      <c r="AE660" s="200"/>
      <c r="AF660" s="200"/>
      <c r="AG660" s="200"/>
      <c r="AH660" s="200"/>
      <c r="AI660" s="200"/>
      <c r="AJ660" s="200"/>
      <c r="AK660" s="200"/>
      <c r="AL660" s="200"/>
      <c r="AM660" s="200"/>
      <c r="AN660" s="200"/>
      <c r="AO660" s="200"/>
      <c r="AP660" s="200"/>
      <c r="AQ660" s="200"/>
      <c r="AR660" s="200"/>
      <c r="AS660" s="200"/>
      <c r="AT660" s="200"/>
      <c r="AU660" s="200"/>
      <c r="AV660" s="200"/>
      <c r="AW660" s="200"/>
      <c r="AX660" s="200"/>
      <c r="AY660" s="200"/>
      <c r="AZ660" s="200"/>
      <c r="BA660" s="200"/>
      <c r="BB660" s="200"/>
      <c r="BC660" s="200"/>
      <c r="BD660" s="200"/>
      <c r="BE660" s="200"/>
      <c r="BF660" s="200"/>
      <c r="BG660" s="200"/>
      <c r="BH660" s="200"/>
      <c r="BI660" s="200"/>
      <c r="BJ660" s="200"/>
      <c r="BK660" s="200"/>
      <c r="BL660" s="200"/>
      <c r="BM660" s="200"/>
      <c r="BN660" s="200"/>
      <c r="BO660" s="200"/>
      <c r="BP660" s="200"/>
      <c r="BQ660" s="200"/>
      <c r="BR660" s="200"/>
      <c r="BS660" s="200"/>
      <c r="BT660" s="200"/>
      <c r="BU660" s="200"/>
      <c r="BV660" s="200"/>
    </row>
    <row r="661" spans="1:74" s="201" customFormat="1" ht="25.5" x14ac:dyDescent="0.2">
      <c r="A661" s="211" t="s">
        <v>844</v>
      </c>
      <c r="B661" s="220" t="s">
        <v>125</v>
      </c>
      <c r="C661" s="123">
        <f t="shared" ref="C661:N661" si="296">+C659*12%</f>
        <v>0</v>
      </c>
      <c r="D661" s="123">
        <f t="shared" si="296"/>
        <v>0</v>
      </c>
      <c r="E661" s="123">
        <f t="shared" si="296"/>
        <v>0</v>
      </c>
      <c r="F661" s="123">
        <f t="shared" si="296"/>
        <v>0</v>
      </c>
      <c r="G661" s="123">
        <f t="shared" si="296"/>
        <v>0</v>
      </c>
      <c r="H661" s="123">
        <f t="shared" si="296"/>
        <v>0</v>
      </c>
      <c r="I661" s="123">
        <f t="shared" si="296"/>
        <v>0</v>
      </c>
      <c r="J661" s="123">
        <f t="shared" si="296"/>
        <v>0</v>
      </c>
      <c r="K661" s="123">
        <f t="shared" si="296"/>
        <v>0</v>
      </c>
      <c r="L661" s="123">
        <f t="shared" si="296"/>
        <v>0</v>
      </c>
      <c r="M661" s="123">
        <f t="shared" si="296"/>
        <v>0</v>
      </c>
      <c r="N661" s="123">
        <f t="shared" si="296"/>
        <v>0</v>
      </c>
      <c r="O661" s="136">
        <f t="shared" si="291"/>
        <v>0</v>
      </c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  <c r="AA661" s="200"/>
      <c r="AB661" s="200"/>
      <c r="AC661" s="200"/>
      <c r="AD661" s="200"/>
      <c r="AE661" s="200"/>
      <c r="AF661" s="200"/>
      <c r="AG661" s="200"/>
      <c r="AH661" s="200"/>
      <c r="AI661" s="200"/>
      <c r="AJ661" s="200"/>
      <c r="AK661" s="200"/>
      <c r="AL661" s="200"/>
      <c r="AM661" s="200"/>
      <c r="AN661" s="200"/>
      <c r="AO661" s="200"/>
      <c r="AP661" s="200"/>
      <c r="AQ661" s="200"/>
      <c r="AR661" s="200"/>
      <c r="AS661" s="200"/>
      <c r="AT661" s="200"/>
      <c r="AU661" s="200"/>
      <c r="AV661" s="200"/>
      <c r="AW661" s="200"/>
      <c r="AX661" s="200"/>
      <c r="AY661" s="200"/>
      <c r="AZ661" s="200"/>
      <c r="BA661" s="200"/>
      <c r="BB661" s="200"/>
      <c r="BC661" s="200"/>
      <c r="BD661" s="200"/>
      <c r="BE661" s="200"/>
      <c r="BF661" s="200"/>
      <c r="BG661" s="200"/>
      <c r="BH661" s="200"/>
      <c r="BI661" s="200"/>
      <c r="BJ661" s="200"/>
      <c r="BK661" s="200"/>
      <c r="BL661" s="200"/>
      <c r="BM661" s="200"/>
      <c r="BN661" s="200"/>
      <c r="BO661" s="200"/>
      <c r="BP661" s="200"/>
      <c r="BQ661" s="200"/>
      <c r="BR661" s="200"/>
      <c r="BS661" s="200"/>
      <c r="BT661" s="200"/>
      <c r="BU661" s="200"/>
      <c r="BV661" s="200"/>
    </row>
    <row r="662" spans="1:74" s="201" customFormat="1" ht="25.5" x14ac:dyDescent="0.2">
      <c r="A662" s="211" t="s">
        <v>845</v>
      </c>
      <c r="B662" s="220" t="s">
        <v>126</v>
      </c>
      <c r="C662" s="123">
        <f t="shared" ref="C662:N662" si="297">+C659*8%</f>
        <v>0</v>
      </c>
      <c r="D662" s="123">
        <f t="shared" si="297"/>
        <v>0</v>
      </c>
      <c r="E662" s="123">
        <f t="shared" si="297"/>
        <v>0</v>
      </c>
      <c r="F662" s="123">
        <f t="shared" si="297"/>
        <v>0</v>
      </c>
      <c r="G662" s="123">
        <f t="shared" si="297"/>
        <v>0</v>
      </c>
      <c r="H662" s="123">
        <f t="shared" si="297"/>
        <v>0</v>
      </c>
      <c r="I662" s="123">
        <f t="shared" si="297"/>
        <v>0</v>
      </c>
      <c r="J662" s="123">
        <f t="shared" si="297"/>
        <v>0</v>
      </c>
      <c r="K662" s="123">
        <f t="shared" si="297"/>
        <v>0</v>
      </c>
      <c r="L662" s="123">
        <f t="shared" si="297"/>
        <v>0</v>
      </c>
      <c r="M662" s="123">
        <f t="shared" si="297"/>
        <v>0</v>
      </c>
      <c r="N662" s="123">
        <f t="shared" si="297"/>
        <v>0</v>
      </c>
      <c r="O662" s="136">
        <f t="shared" si="291"/>
        <v>0</v>
      </c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  <c r="AA662" s="200"/>
      <c r="AB662" s="200"/>
      <c r="AC662" s="200"/>
      <c r="AD662" s="200"/>
      <c r="AE662" s="200"/>
      <c r="AF662" s="200"/>
      <c r="AG662" s="200"/>
      <c r="AH662" s="200"/>
      <c r="AI662" s="200"/>
      <c r="AJ662" s="200"/>
      <c r="AK662" s="200"/>
      <c r="AL662" s="200"/>
      <c r="AM662" s="200"/>
      <c r="AN662" s="200"/>
      <c r="AO662" s="200"/>
      <c r="AP662" s="200"/>
      <c r="AQ662" s="200"/>
      <c r="AR662" s="200"/>
      <c r="AS662" s="200"/>
      <c r="AT662" s="200"/>
      <c r="AU662" s="200"/>
      <c r="AV662" s="200"/>
      <c r="AW662" s="200"/>
      <c r="AX662" s="200"/>
      <c r="AY662" s="200"/>
      <c r="AZ662" s="200"/>
      <c r="BA662" s="200"/>
      <c r="BB662" s="200"/>
      <c r="BC662" s="200"/>
      <c r="BD662" s="200"/>
      <c r="BE662" s="200"/>
      <c r="BF662" s="200"/>
      <c r="BG662" s="200"/>
      <c r="BH662" s="200"/>
      <c r="BI662" s="200"/>
      <c r="BJ662" s="200"/>
      <c r="BK662" s="200"/>
      <c r="BL662" s="200"/>
      <c r="BM662" s="200"/>
      <c r="BN662" s="200"/>
      <c r="BO662" s="200"/>
      <c r="BP662" s="200"/>
      <c r="BQ662" s="200"/>
      <c r="BR662" s="200"/>
      <c r="BS662" s="200"/>
      <c r="BT662" s="200"/>
      <c r="BU662" s="200"/>
      <c r="BV662" s="200"/>
    </row>
    <row r="663" spans="1:74" s="201" customFormat="1" ht="25.5" x14ac:dyDescent="0.2">
      <c r="A663" s="211" t="s">
        <v>846</v>
      </c>
      <c r="B663" s="220" t="s">
        <v>127</v>
      </c>
      <c r="C663" s="123">
        <f t="shared" ref="C663:N663" si="298">+C659*3%</f>
        <v>0</v>
      </c>
      <c r="D663" s="123">
        <f t="shared" si="298"/>
        <v>0</v>
      </c>
      <c r="E663" s="123">
        <f t="shared" si="298"/>
        <v>0</v>
      </c>
      <c r="F663" s="123">
        <f t="shared" si="298"/>
        <v>0</v>
      </c>
      <c r="G663" s="123">
        <f t="shared" si="298"/>
        <v>0</v>
      </c>
      <c r="H663" s="123">
        <f t="shared" si="298"/>
        <v>0</v>
      </c>
      <c r="I663" s="123">
        <f t="shared" si="298"/>
        <v>0</v>
      </c>
      <c r="J663" s="123">
        <f t="shared" si="298"/>
        <v>0</v>
      </c>
      <c r="K663" s="123">
        <f t="shared" si="298"/>
        <v>0</v>
      </c>
      <c r="L663" s="123">
        <f t="shared" si="298"/>
        <v>0</v>
      </c>
      <c r="M663" s="123">
        <f t="shared" si="298"/>
        <v>0</v>
      </c>
      <c r="N663" s="123">
        <f t="shared" si="298"/>
        <v>0</v>
      </c>
      <c r="O663" s="136">
        <f t="shared" si="291"/>
        <v>0</v>
      </c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  <c r="AA663" s="200"/>
      <c r="AB663" s="200"/>
      <c r="AC663" s="200"/>
      <c r="AD663" s="200"/>
      <c r="AE663" s="200"/>
      <c r="AF663" s="200"/>
      <c r="AG663" s="200"/>
      <c r="AH663" s="200"/>
      <c r="AI663" s="200"/>
      <c r="AJ663" s="200"/>
      <c r="AK663" s="200"/>
      <c r="AL663" s="200"/>
      <c r="AM663" s="200"/>
      <c r="AN663" s="200"/>
      <c r="AO663" s="200"/>
      <c r="AP663" s="200"/>
      <c r="AQ663" s="200"/>
      <c r="AR663" s="200"/>
      <c r="AS663" s="200"/>
      <c r="AT663" s="200"/>
      <c r="AU663" s="200"/>
      <c r="AV663" s="200"/>
      <c r="AW663" s="200"/>
      <c r="AX663" s="200"/>
      <c r="AY663" s="200"/>
      <c r="AZ663" s="200"/>
      <c r="BA663" s="200"/>
      <c r="BB663" s="200"/>
      <c r="BC663" s="200"/>
      <c r="BD663" s="200"/>
      <c r="BE663" s="200"/>
      <c r="BF663" s="200"/>
      <c r="BG663" s="200"/>
      <c r="BH663" s="200"/>
      <c r="BI663" s="200"/>
      <c r="BJ663" s="200"/>
      <c r="BK663" s="200"/>
      <c r="BL663" s="200"/>
      <c r="BM663" s="200"/>
      <c r="BN663" s="200"/>
      <c r="BO663" s="200"/>
      <c r="BP663" s="200"/>
      <c r="BQ663" s="200"/>
      <c r="BR663" s="200"/>
      <c r="BS663" s="200"/>
      <c r="BT663" s="200"/>
      <c r="BU663" s="200"/>
      <c r="BV663" s="200"/>
    </row>
    <row r="664" spans="1:74" s="201" customFormat="1" ht="25.5" x14ac:dyDescent="0.2">
      <c r="A664" s="211" t="s">
        <v>847</v>
      </c>
      <c r="B664" s="220" t="s">
        <v>128</v>
      </c>
      <c r="C664" s="123">
        <f t="shared" ref="C664:N664" si="299">+C659*2%</f>
        <v>0</v>
      </c>
      <c r="D664" s="123">
        <f t="shared" si="299"/>
        <v>0</v>
      </c>
      <c r="E664" s="123">
        <f t="shared" si="299"/>
        <v>0</v>
      </c>
      <c r="F664" s="123">
        <f t="shared" si="299"/>
        <v>0</v>
      </c>
      <c r="G664" s="123">
        <f t="shared" si="299"/>
        <v>0</v>
      </c>
      <c r="H664" s="123">
        <f t="shared" si="299"/>
        <v>0</v>
      </c>
      <c r="I664" s="123">
        <f t="shared" si="299"/>
        <v>0</v>
      </c>
      <c r="J664" s="123">
        <f t="shared" si="299"/>
        <v>0</v>
      </c>
      <c r="K664" s="123">
        <f t="shared" si="299"/>
        <v>0</v>
      </c>
      <c r="L664" s="123">
        <f t="shared" si="299"/>
        <v>0</v>
      </c>
      <c r="M664" s="123">
        <f t="shared" si="299"/>
        <v>0</v>
      </c>
      <c r="N664" s="123">
        <f t="shared" si="299"/>
        <v>0</v>
      </c>
      <c r="O664" s="136">
        <f t="shared" si="291"/>
        <v>0</v>
      </c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  <c r="AA664" s="200"/>
      <c r="AB664" s="200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/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00"/>
      <c r="BJ664" s="200"/>
      <c r="BK664" s="200"/>
      <c r="BL664" s="200"/>
      <c r="BM664" s="200"/>
      <c r="BN664" s="200"/>
      <c r="BO664" s="200"/>
      <c r="BP664" s="200"/>
      <c r="BQ664" s="200"/>
      <c r="BR664" s="200"/>
      <c r="BS664" s="200"/>
      <c r="BT664" s="200"/>
      <c r="BU664" s="200"/>
      <c r="BV664" s="200"/>
    </row>
    <row r="665" spans="1:74" s="131" customFormat="1" ht="25.5" x14ac:dyDescent="0.2">
      <c r="A665" s="129" t="s">
        <v>848</v>
      </c>
      <c r="B665" s="148" t="s">
        <v>849</v>
      </c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36">
        <f t="shared" si="291"/>
        <v>0</v>
      </c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0"/>
    </row>
    <row r="666" spans="1:74" s="201" customFormat="1" ht="25.5" x14ac:dyDescent="0.2">
      <c r="A666" s="211" t="s">
        <v>850</v>
      </c>
      <c r="B666" s="220" t="s">
        <v>129</v>
      </c>
      <c r="C666" s="123">
        <f t="shared" ref="C666:N666" si="300">+C665*100%</f>
        <v>0</v>
      </c>
      <c r="D666" s="123">
        <f t="shared" si="300"/>
        <v>0</v>
      </c>
      <c r="E666" s="123">
        <f t="shared" si="300"/>
        <v>0</v>
      </c>
      <c r="F666" s="123">
        <f t="shared" si="300"/>
        <v>0</v>
      </c>
      <c r="G666" s="123">
        <f t="shared" si="300"/>
        <v>0</v>
      </c>
      <c r="H666" s="123">
        <f t="shared" si="300"/>
        <v>0</v>
      </c>
      <c r="I666" s="123">
        <f t="shared" si="300"/>
        <v>0</v>
      </c>
      <c r="J666" s="123">
        <f t="shared" si="300"/>
        <v>0</v>
      </c>
      <c r="K666" s="123">
        <f t="shared" si="300"/>
        <v>0</v>
      </c>
      <c r="L666" s="123">
        <f t="shared" si="300"/>
        <v>0</v>
      </c>
      <c r="M666" s="123">
        <f t="shared" si="300"/>
        <v>0</v>
      </c>
      <c r="N666" s="123">
        <f t="shared" si="300"/>
        <v>0</v>
      </c>
      <c r="O666" s="136">
        <f t="shared" si="291"/>
        <v>0</v>
      </c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  <c r="AA666" s="200"/>
      <c r="AB666" s="200"/>
      <c r="AC666" s="200"/>
      <c r="AD666" s="200"/>
      <c r="AE666" s="200"/>
      <c r="AF666" s="200"/>
      <c r="AG666" s="200"/>
      <c r="AH666" s="200"/>
      <c r="AI666" s="200"/>
      <c r="AJ666" s="200"/>
      <c r="AK666" s="200"/>
      <c r="AL666" s="200"/>
      <c r="AM666" s="200"/>
      <c r="AN666" s="200"/>
      <c r="AO666" s="200"/>
      <c r="AP666" s="200"/>
      <c r="AQ666" s="200"/>
      <c r="AR666" s="200"/>
      <c r="AS666" s="200"/>
      <c r="AT666" s="200"/>
      <c r="AU666" s="200"/>
      <c r="AV666" s="200"/>
      <c r="AW666" s="200"/>
      <c r="AX666" s="200"/>
      <c r="AY666" s="200"/>
      <c r="AZ666" s="200"/>
      <c r="BA666" s="200"/>
      <c r="BB666" s="200"/>
      <c r="BC666" s="200"/>
      <c r="BD666" s="200"/>
      <c r="BE666" s="200"/>
      <c r="BF666" s="200"/>
      <c r="BG666" s="200"/>
      <c r="BH666" s="200"/>
      <c r="BI666" s="200"/>
      <c r="BJ666" s="200"/>
      <c r="BK666" s="200"/>
      <c r="BL666" s="200"/>
      <c r="BM666" s="200"/>
      <c r="BN666" s="200"/>
      <c r="BO666" s="200"/>
      <c r="BP666" s="200"/>
      <c r="BQ666" s="200"/>
      <c r="BR666" s="200"/>
      <c r="BS666" s="200"/>
      <c r="BT666" s="200"/>
      <c r="BU666" s="200"/>
      <c r="BV666" s="200"/>
    </row>
    <row r="667" spans="1:74" s="131" customFormat="1" ht="25.5" x14ac:dyDescent="0.2">
      <c r="A667" s="129" t="s">
        <v>851</v>
      </c>
      <c r="B667" s="148" t="s">
        <v>852</v>
      </c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36">
        <f t="shared" si="291"/>
        <v>0</v>
      </c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</row>
    <row r="668" spans="1:74" s="201" customFormat="1" x14ac:dyDescent="0.2">
      <c r="A668" s="211" t="s">
        <v>853</v>
      </c>
      <c r="B668" s="220" t="s">
        <v>854</v>
      </c>
      <c r="C668" s="123">
        <f t="shared" ref="C668:N668" si="301">+C667*80%</f>
        <v>0</v>
      </c>
      <c r="D668" s="123">
        <f t="shared" si="301"/>
        <v>0</v>
      </c>
      <c r="E668" s="123">
        <f t="shared" si="301"/>
        <v>0</v>
      </c>
      <c r="F668" s="123">
        <f t="shared" si="301"/>
        <v>0</v>
      </c>
      <c r="G668" s="123">
        <f t="shared" si="301"/>
        <v>0</v>
      </c>
      <c r="H668" s="123">
        <f t="shared" si="301"/>
        <v>0</v>
      </c>
      <c r="I668" s="123">
        <f t="shared" si="301"/>
        <v>0</v>
      </c>
      <c r="J668" s="123">
        <f t="shared" si="301"/>
        <v>0</v>
      </c>
      <c r="K668" s="123">
        <f t="shared" si="301"/>
        <v>0</v>
      </c>
      <c r="L668" s="123">
        <f t="shared" si="301"/>
        <v>0</v>
      </c>
      <c r="M668" s="123">
        <f t="shared" si="301"/>
        <v>0</v>
      </c>
      <c r="N668" s="123">
        <f t="shared" si="301"/>
        <v>0</v>
      </c>
      <c r="O668" s="136">
        <f t="shared" si="291"/>
        <v>0</v>
      </c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  <c r="AA668" s="200"/>
      <c r="AB668" s="200"/>
      <c r="AC668" s="200"/>
      <c r="AD668" s="200"/>
      <c r="AE668" s="200"/>
      <c r="AF668" s="200"/>
      <c r="AG668" s="200"/>
      <c r="AH668" s="200"/>
      <c r="AI668" s="200"/>
      <c r="AJ668" s="200"/>
      <c r="AK668" s="200"/>
      <c r="AL668" s="200"/>
      <c r="AM668" s="200"/>
      <c r="AN668" s="200"/>
      <c r="AO668" s="200"/>
      <c r="AP668" s="200"/>
      <c r="AQ668" s="200"/>
      <c r="AR668" s="200"/>
      <c r="AS668" s="200"/>
      <c r="AT668" s="200"/>
      <c r="AU668" s="200"/>
      <c r="AV668" s="200"/>
      <c r="AW668" s="200"/>
      <c r="AX668" s="200"/>
      <c r="AY668" s="200"/>
      <c r="AZ668" s="200"/>
      <c r="BA668" s="200"/>
      <c r="BB668" s="200"/>
      <c r="BC668" s="200"/>
      <c r="BD668" s="200"/>
      <c r="BE668" s="200"/>
      <c r="BF668" s="200"/>
      <c r="BG668" s="200"/>
      <c r="BH668" s="200"/>
      <c r="BI668" s="200"/>
      <c r="BJ668" s="200"/>
      <c r="BK668" s="200"/>
      <c r="BL668" s="200"/>
      <c r="BM668" s="200"/>
      <c r="BN668" s="200"/>
      <c r="BO668" s="200"/>
      <c r="BP668" s="200"/>
      <c r="BQ668" s="200"/>
      <c r="BR668" s="200"/>
      <c r="BS668" s="200"/>
      <c r="BT668" s="200"/>
      <c r="BU668" s="200"/>
      <c r="BV668" s="200"/>
    </row>
    <row r="669" spans="1:74" s="201" customFormat="1" ht="25.5" x14ac:dyDescent="0.2">
      <c r="A669" s="211" t="s">
        <v>855</v>
      </c>
      <c r="B669" s="220" t="s">
        <v>856</v>
      </c>
      <c r="C669" s="123">
        <f t="shared" ref="C669:N669" si="302">+C667*20%</f>
        <v>0</v>
      </c>
      <c r="D669" s="123">
        <f t="shared" si="302"/>
        <v>0</v>
      </c>
      <c r="E669" s="123">
        <f t="shared" si="302"/>
        <v>0</v>
      </c>
      <c r="F669" s="123">
        <f t="shared" si="302"/>
        <v>0</v>
      </c>
      <c r="G669" s="123">
        <f t="shared" si="302"/>
        <v>0</v>
      </c>
      <c r="H669" s="123">
        <f t="shared" si="302"/>
        <v>0</v>
      </c>
      <c r="I669" s="123">
        <f t="shared" si="302"/>
        <v>0</v>
      </c>
      <c r="J669" s="123">
        <f t="shared" si="302"/>
        <v>0</v>
      </c>
      <c r="K669" s="123">
        <f t="shared" si="302"/>
        <v>0</v>
      </c>
      <c r="L669" s="123">
        <f t="shared" si="302"/>
        <v>0</v>
      </c>
      <c r="M669" s="123">
        <f t="shared" si="302"/>
        <v>0</v>
      </c>
      <c r="N669" s="123">
        <f t="shared" si="302"/>
        <v>0</v>
      </c>
      <c r="O669" s="136">
        <f t="shared" si="291"/>
        <v>0</v>
      </c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  <c r="AA669" s="200"/>
      <c r="AB669" s="200"/>
      <c r="AC669" s="200"/>
      <c r="AD669" s="200"/>
      <c r="AE669" s="200"/>
      <c r="AF669" s="200"/>
      <c r="AG669" s="200"/>
      <c r="AH669" s="200"/>
      <c r="AI669" s="200"/>
      <c r="AJ669" s="200"/>
      <c r="AK669" s="200"/>
      <c r="AL669" s="200"/>
      <c r="AM669" s="200"/>
      <c r="AN669" s="200"/>
      <c r="AO669" s="200"/>
      <c r="AP669" s="200"/>
      <c r="AQ669" s="200"/>
      <c r="AR669" s="200"/>
      <c r="AS669" s="200"/>
      <c r="AT669" s="200"/>
      <c r="AU669" s="200"/>
      <c r="AV669" s="200"/>
      <c r="AW669" s="200"/>
      <c r="AX669" s="200"/>
      <c r="AY669" s="200"/>
      <c r="AZ669" s="200"/>
      <c r="BA669" s="200"/>
      <c r="BB669" s="200"/>
      <c r="BC669" s="200"/>
      <c r="BD669" s="200"/>
      <c r="BE669" s="200"/>
      <c r="BF669" s="200"/>
      <c r="BG669" s="200"/>
      <c r="BH669" s="200"/>
      <c r="BI669" s="200"/>
      <c r="BJ669" s="200"/>
      <c r="BK669" s="200"/>
      <c r="BL669" s="200"/>
      <c r="BM669" s="200"/>
      <c r="BN669" s="200"/>
      <c r="BO669" s="200"/>
      <c r="BP669" s="200"/>
      <c r="BQ669" s="200"/>
      <c r="BR669" s="200"/>
      <c r="BS669" s="200"/>
      <c r="BT669" s="200"/>
      <c r="BU669" s="200"/>
      <c r="BV669" s="200"/>
    </row>
    <row r="670" spans="1:74" s="131" customFormat="1" ht="25.5" x14ac:dyDescent="0.2">
      <c r="A670" s="129" t="s">
        <v>1242</v>
      </c>
      <c r="B670" s="135" t="s">
        <v>1243</v>
      </c>
      <c r="C670" s="122">
        <f>+C671</f>
        <v>0</v>
      </c>
      <c r="D670" s="122">
        <f t="shared" ref="D670:N670" si="303">+D671</f>
        <v>0</v>
      </c>
      <c r="E670" s="122">
        <f t="shared" si="303"/>
        <v>0</v>
      </c>
      <c r="F670" s="122">
        <f t="shared" si="303"/>
        <v>0</v>
      </c>
      <c r="G670" s="122">
        <f t="shared" si="303"/>
        <v>0</v>
      </c>
      <c r="H670" s="122">
        <f t="shared" si="303"/>
        <v>0</v>
      </c>
      <c r="I670" s="122">
        <f t="shared" si="303"/>
        <v>0</v>
      </c>
      <c r="J670" s="122">
        <f t="shared" si="303"/>
        <v>0</v>
      </c>
      <c r="K670" s="122">
        <f t="shared" si="303"/>
        <v>0</v>
      </c>
      <c r="L670" s="122">
        <f t="shared" si="303"/>
        <v>0</v>
      </c>
      <c r="M670" s="122">
        <f t="shared" si="303"/>
        <v>0</v>
      </c>
      <c r="N670" s="122">
        <f t="shared" si="303"/>
        <v>0</v>
      </c>
      <c r="O670" s="136">
        <f t="shared" si="291"/>
        <v>0</v>
      </c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0"/>
    </row>
    <row r="671" spans="1:74" s="201" customFormat="1" ht="25.5" x14ac:dyDescent="0.2">
      <c r="A671" s="211" t="s">
        <v>1244</v>
      </c>
      <c r="B671" s="212" t="s">
        <v>1245</v>
      </c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36">
        <f t="shared" si="291"/>
        <v>0</v>
      </c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  <c r="AA671" s="200"/>
      <c r="AB671" s="200"/>
      <c r="AC671" s="200"/>
      <c r="AD671" s="200"/>
      <c r="AE671" s="200"/>
      <c r="AF671" s="200"/>
      <c r="AG671" s="200"/>
      <c r="AH671" s="200"/>
      <c r="AI671" s="200"/>
      <c r="AJ671" s="200"/>
      <c r="AK671" s="200"/>
      <c r="AL671" s="200"/>
      <c r="AM671" s="200"/>
      <c r="AN671" s="200"/>
      <c r="AO671" s="200"/>
      <c r="AP671" s="200"/>
      <c r="AQ671" s="200"/>
      <c r="AR671" s="200"/>
      <c r="AS671" s="200"/>
      <c r="AT671" s="200"/>
      <c r="AU671" s="200"/>
      <c r="AV671" s="200"/>
      <c r="AW671" s="200"/>
      <c r="AX671" s="200"/>
      <c r="AY671" s="200"/>
      <c r="AZ671" s="200"/>
      <c r="BA671" s="200"/>
      <c r="BB671" s="200"/>
      <c r="BC671" s="200"/>
      <c r="BD671" s="200"/>
      <c r="BE671" s="200"/>
      <c r="BF671" s="200"/>
      <c r="BG671" s="200"/>
      <c r="BH671" s="200"/>
      <c r="BI671" s="200"/>
      <c r="BJ671" s="200"/>
      <c r="BK671" s="200"/>
      <c r="BL671" s="200"/>
      <c r="BM671" s="200"/>
      <c r="BN671" s="200"/>
      <c r="BO671" s="200"/>
      <c r="BP671" s="200"/>
      <c r="BQ671" s="200"/>
      <c r="BR671" s="200"/>
      <c r="BS671" s="200"/>
      <c r="BT671" s="200"/>
      <c r="BU671" s="200"/>
      <c r="BV671" s="200"/>
    </row>
    <row r="672" spans="1:74" s="131" customFormat="1" ht="25.5" x14ac:dyDescent="0.2">
      <c r="A672" s="129" t="s">
        <v>1246</v>
      </c>
      <c r="B672" s="135" t="s">
        <v>1247</v>
      </c>
      <c r="C672" s="122">
        <f t="shared" ref="C672:N672" si="304">+C673</f>
        <v>0</v>
      </c>
      <c r="D672" s="122">
        <f t="shared" si="304"/>
        <v>0</v>
      </c>
      <c r="E672" s="122">
        <f t="shared" si="304"/>
        <v>0</v>
      </c>
      <c r="F672" s="122">
        <f t="shared" si="304"/>
        <v>0</v>
      </c>
      <c r="G672" s="122">
        <f t="shared" si="304"/>
        <v>0</v>
      </c>
      <c r="H672" s="122">
        <f t="shared" si="304"/>
        <v>0</v>
      </c>
      <c r="I672" s="122">
        <f t="shared" si="304"/>
        <v>0</v>
      </c>
      <c r="J672" s="122">
        <f t="shared" si="304"/>
        <v>0</v>
      </c>
      <c r="K672" s="122">
        <f t="shared" si="304"/>
        <v>0</v>
      </c>
      <c r="L672" s="122">
        <f t="shared" si="304"/>
        <v>0</v>
      </c>
      <c r="M672" s="122">
        <f t="shared" si="304"/>
        <v>0</v>
      </c>
      <c r="N672" s="122">
        <f t="shared" si="304"/>
        <v>0</v>
      </c>
      <c r="O672" s="136">
        <f t="shared" si="291"/>
        <v>0</v>
      </c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0"/>
    </row>
    <row r="673" spans="1:74" s="201" customFormat="1" ht="25.5" x14ac:dyDescent="0.2">
      <c r="A673" s="211" t="s">
        <v>1248</v>
      </c>
      <c r="B673" s="220" t="s">
        <v>1249</v>
      </c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36">
        <f t="shared" si="291"/>
        <v>0</v>
      </c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  <c r="AA673" s="200"/>
      <c r="AB673" s="200"/>
      <c r="AC673" s="200"/>
      <c r="AD673" s="200"/>
      <c r="AE673" s="200"/>
      <c r="AF673" s="200"/>
      <c r="AG673" s="200"/>
      <c r="AH673" s="200"/>
      <c r="AI673" s="200"/>
      <c r="AJ673" s="200"/>
      <c r="AK673" s="200"/>
      <c r="AL673" s="200"/>
      <c r="AM673" s="200"/>
      <c r="AN673" s="200"/>
      <c r="AO673" s="200"/>
      <c r="AP673" s="200"/>
      <c r="AQ673" s="200"/>
      <c r="AR673" s="200"/>
      <c r="AS673" s="200"/>
      <c r="AT673" s="200"/>
      <c r="AU673" s="200"/>
      <c r="AV673" s="200"/>
      <c r="AW673" s="200"/>
      <c r="AX673" s="200"/>
      <c r="AY673" s="200"/>
      <c r="AZ673" s="200"/>
      <c r="BA673" s="200"/>
      <c r="BB673" s="200"/>
      <c r="BC673" s="200"/>
      <c r="BD673" s="200"/>
      <c r="BE673" s="200"/>
      <c r="BF673" s="200"/>
      <c r="BG673" s="200"/>
      <c r="BH673" s="200"/>
      <c r="BI673" s="200"/>
      <c r="BJ673" s="200"/>
      <c r="BK673" s="200"/>
      <c r="BL673" s="200"/>
      <c r="BM673" s="200"/>
      <c r="BN673" s="200"/>
      <c r="BO673" s="200"/>
      <c r="BP673" s="200"/>
      <c r="BQ673" s="200"/>
      <c r="BR673" s="200"/>
      <c r="BS673" s="200"/>
      <c r="BT673" s="200"/>
      <c r="BU673" s="200"/>
      <c r="BV673" s="200"/>
    </row>
    <row r="674" spans="1:74" s="131" customFormat="1" ht="25.5" x14ac:dyDescent="0.2">
      <c r="A674" s="129" t="s">
        <v>1250</v>
      </c>
      <c r="B674" s="148" t="s">
        <v>1251</v>
      </c>
      <c r="C674" s="122">
        <f t="shared" ref="C674:N674" si="305">+C675</f>
        <v>0</v>
      </c>
      <c r="D674" s="122">
        <f t="shared" si="305"/>
        <v>0</v>
      </c>
      <c r="E674" s="122">
        <f t="shared" si="305"/>
        <v>0</v>
      </c>
      <c r="F674" s="122">
        <f t="shared" si="305"/>
        <v>0</v>
      </c>
      <c r="G674" s="122">
        <f t="shared" si="305"/>
        <v>0</v>
      </c>
      <c r="H674" s="122">
        <f t="shared" si="305"/>
        <v>0</v>
      </c>
      <c r="I674" s="122">
        <f t="shared" si="305"/>
        <v>0</v>
      </c>
      <c r="J674" s="122">
        <f t="shared" si="305"/>
        <v>0</v>
      </c>
      <c r="K674" s="122">
        <f t="shared" si="305"/>
        <v>0</v>
      </c>
      <c r="L674" s="122">
        <f t="shared" si="305"/>
        <v>0</v>
      </c>
      <c r="M674" s="122">
        <f t="shared" si="305"/>
        <v>0</v>
      </c>
      <c r="N674" s="122">
        <f t="shared" si="305"/>
        <v>0</v>
      </c>
      <c r="O674" s="136">
        <f t="shared" si="291"/>
        <v>0</v>
      </c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0"/>
    </row>
    <row r="675" spans="1:74" s="201" customFormat="1" ht="25.5" x14ac:dyDescent="0.2">
      <c r="A675" s="211" t="s">
        <v>1252</v>
      </c>
      <c r="B675" s="212" t="s">
        <v>1253</v>
      </c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36">
        <f t="shared" si="291"/>
        <v>0</v>
      </c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  <c r="AA675" s="200"/>
      <c r="AB675" s="200"/>
      <c r="AC675" s="200"/>
      <c r="AD675" s="200"/>
      <c r="AE675" s="200"/>
      <c r="AF675" s="200"/>
      <c r="AG675" s="200"/>
      <c r="AH675" s="200"/>
      <c r="AI675" s="200"/>
      <c r="AJ675" s="200"/>
      <c r="AK675" s="200"/>
      <c r="AL675" s="200"/>
      <c r="AM675" s="200"/>
      <c r="AN675" s="200"/>
      <c r="AO675" s="200"/>
      <c r="AP675" s="200"/>
      <c r="AQ675" s="200"/>
      <c r="AR675" s="200"/>
      <c r="AS675" s="200"/>
      <c r="AT675" s="200"/>
      <c r="AU675" s="200"/>
      <c r="AV675" s="200"/>
      <c r="AW675" s="200"/>
      <c r="AX675" s="200"/>
      <c r="AY675" s="200"/>
      <c r="AZ675" s="200"/>
      <c r="BA675" s="200"/>
      <c r="BB675" s="200"/>
      <c r="BC675" s="200"/>
      <c r="BD675" s="200"/>
      <c r="BE675" s="200"/>
      <c r="BF675" s="200"/>
      <c r="BG675" s="200"/>
      <c r="BH675" s="200"/>
      <c r="BI675" s="200"/>
      <c r="BJ675" s="200"/>
      <c r="BK675" s="200"/>
      <c r="BL675" s="200"/>
      <c r="BM675" s="200"/>
      <c r="BN675" s="200"/>
      <c r="BO675" s="200"/>
      <c r="BP675" s="200"/>
      <c r="BQ675" s="200"/>
      <c r="BR675" s="200"/>
      <c r="BS675" s="200"/>
      <c r="BT675" s="200"/>
      <c r="BU675" s="200"/>
      <c r="BV675" s="200"/>
    </row>
    <row r="676" spans="1:74" s="131" customFormat="1" ht="25.5" x14ac:dyDescent="0.2">
      <c r="A676" s="129" t="s">
        <v>1258</v>
      </c>
      <c r="B676" s="135" t="s">
        <v>1259</v>
      </c>
      <c r="C676" s="122">
        <f t="shared" ref="C676:N676" si="306">+C677</f>
        <v>0</v>
      </c>
      <c r="D676" s="122">
        <f t="shared" si="306"/>
        <v>0</v>
      </c>
      <c r="E676" s="122">
        <f t="shared" si="306"/>
        <v>0</v>
      </c>
      <c r="F676" s="122">
        <f t="shared" si="306"/>
        <v>0</v>
      </c>
      <c r="G676" s="122">
        <f t="shared" si="306"/>
        <v>0</v>
      </c>
      <c r="H676" s="122">
        <f t="shared" si="306"/>
        <v>0</v>
      </c>
      <c r="I676" s="122">
        <f t="shared" si="306"/>
        <v>0</v>
      </c>
      <c r="J676" s="122">
        <f t="shared" si="306"/>
        <v>0</v>
      </c>
      <c r="K676" s="122">
        <f t="shared" si="306"/>
        <v>0</v>
      </c>
      <c r="L676" s="122">
        <f t="shared" si="306"/>
        <v>0</v>
      </c>
      <c r="M676" s="122">
        <f t="shared" si="306"/>
        <v>0</v>
      </c>
      <c r="N676" s="122">
        <f t="shared" si="306"/>
        <v>0</v>
      </c>
      <c r="O676" s="136">
        <f t="shared" si="291"/>
        <v>0</v>
      </c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0"/>
    </row>
    <row r="677" spans="1:74" s="201" customFormat="1" ht="25.5" x14ac:dyDescent="0.2">
      <c r="A677" s="211" t="s">
        <v>1260</v>
      </c>
      <c r="B677" s="212" t="s">
        <v>1261</v>
      </c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36">
        <f t="shared" si="291"/>
        <v>0</v>
      </c>
      <c r="P677" s="200"/>
      <c r="Q677" s="200"/>
      <c r="R677" s="200"/>
      <c r="S677" s="200"/>
      <c r="T677" s="200"/>
      <c r="U677" s="200"/>
      <c r="V677" s="200"/>
      <c r="W677" s="200"/>
      <c r="X677" s="200"/>
      <c r="Y677" s="200"/>
      <c r="Z677" s="200"/>
      <c r="AA677" s="200"/>
      <c r="AB677" s="200"/>
      <c r="AC677" s="200"/>
      <c r="AD677" s="200"/>
      <c r="AE677" s="200"/>
      <c r="AF677" s="200"/>
      <c r="AG677" s="200"/>
      <c r="AH677" s="200"/>
      <c r="AI677" s="200"/>
      <c r="AJ677" s="200"/>
      <c r="AK677" s="200"/>
      <c r="AL677" s="200"/>
      <c r="AM677" s="200"/>
      <c r="AN677" s="200"/>
      <c r="AO677" s="200"/>
      <c r="AP677" s="200"/>
      <c r="AQ677" s="200"/>
      <c r="AR677" s="200"/>
      <c r="AS677" s="200"/>
      <c r="AT677" s="200"/>
      <c r="AU677" s="200"/>
      <c r="AV677" s="200"/>
      <c r="AW677" s="200"/>
      <c r="AX677" s="200"/>
      <c r="AY677" s="200"/>
      <c r="AZ677" s="200"/>
      <c r="BA677" s="200"/>
      <c r="BB677" s="200"/>
      <c r="BC677" s="200"/>
      <c r="BD677" s="200"/>
      <c r="BE677" s="200"/>
      <c r="BF677" s="200"/>
      <c r="BG677" s="200"/>
      <c r="BH677" s="200"/>
      <c r="BI677" s="200"/>
      <c r="BJ677" s="200"/>
      <c r="BK677" s="200"/>
      <c r="BL677" s="200"/>
      <c r="BM677" s="200"/>
      <c r="BN677" s="200"/>
      <c r="BO677" s="200"/>
      <c r="BP677" s="200"/>
      <c r="BQ677" s="200"/>
      <c r="BR677" s="200"/>
      <c r="BS677" s="200"/>
      <c r="BT677" s="200"/>
      <c r="BU677" s="200"/>
      <c r="BV677" s="200"/>
    </row>
    <row r="678" spans="1:74" s="131" customFormat="1" x14ac:dyDescent="0.2">
      <c r="A678" s="129" t="s">
        <v>1343</v>
      </c>
      <c r="B678" s="135" t="s">
        <v>1344</v>
      </c>
      <c r="C678" s="122">
        <f t="shared" ref="C678:N678" si="307">+C679</f>
        <v>0</v>
      </c>
      <c r="D678" s="122">
        <f t="shared" si="307"/>
        <v>0</v>
      </c>
      <c r="E678" s="122">
        <f t="shared" si="307"/>
        <v>0</v>
      </c>
      <c r="F678" s="122">
        <f t="shared" si="307"/>
        <v>0</v>
      </c>
      <c r="G678" s="122">
        <f t="shared" si="307"/>
        <v>0</v>
      </c>
      <c r="H678" s="122">
        <f t="shared" si="307"/>
        <v>0</v>
      </c>
      <c r="I678" s="122">
        <f t="shared" si="307"/>
        <v>0</v>
      </c>
      <c r="J678" s="122">
        <f t="shared" si="307"/>
        <v>0</v>
      </c>
      <c r="K678" s="122">
        <f t="shared" si="307"/>
        <v>0</v>
      </c>
      <c r="L678" s="122">
        <f t="shared" si="307"/>
        <v>0</v>
      </c>
      <c r="M678" s="122">
        <f t="shared" si="307"/>
        <v>0</v>
      </c>
      <c r="N678" s="122">
        <f t="shared" si="307"/>
        <v>0</v>
      </c>
      <c r="O678" s="136">
        <f t="shared" si="291"/>
        <v>0</v>
      </c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0"/>
      <c r="BP678" s="130"/>
      <c r="BQ678" s="130"/>
      <c r="BR678" s="130"/>
      <c r="BS678" s="130"/>
      <c r="BT678" s="130"/>
      <c r="BU678" s="130"/>
      <c r="BV678" s="130"/>
    </row>
    <row r="679" spans="1:74" s="201" customFormat="1" x14ac:dyDescent="0.2">
      <c r="A679" s="211" t="s">
        <v>1345</v>
      </c>
      <c r="B679" s="212" t="s">
        <v>1346</v>
      </c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36">
        <f t="shared" si="291"/>
        <v>0</v>
      </c>
      <c r="P679" s="200"/>
      <c r="Q679" s="200"/>
      <c r="R679" s="200"/>
      <c r="S679" s="200"/>
      <c r="T679" s="200"/>
      <c r="U679" s="200"/>
      <c r="V679" s="200"/>
      <c r="W679" s="200"/>
      <c r="X679" s="200"/>
      <c r="Y679" s="200"/>
      <c r="Z679" s="200"/>
      <c r="AA679" s="200"/>
      <c r="AB679" s="200"/>
      <c r="AC679" s="200"/>
      <c r="AD679" s="200"/>
      <c r="AE679" s="200"/>
      <c r="AF679" s="200"/>
      <c r="AG679" s="200"/>
      <c r="AH679" s="200"/>
      <c r="AI679" s="200"/>
      <c r="AJ679" s="200"/>
      <c r="AK679" s="200"/>
      <c r="AL679" s="200"/>
      <c r="AM679" s="200"/>
      <c r="AN679" s="200"/>
      <c r="AO679" s="200"/>
      <c r="AP679" s="200"/>
      <c r="AQ679" s="200"/>
      <c r="AR679" s="200"/>
      <c r="AS679" s="200"/>
      <c r="AT679" s="200"/>
      <c r="AU679" s="200"/>
      <c r="AV679" s="200"/>
      <c r="AW679" s="200"/>
      <c r="AX679" s="200"/>
      <c r="AY679" s="200"/>
      <c r="AZ679" s="200"/>
      <c r="BA679" s="200"/>
      <c r="BB679" s="200"/>
      <c r="BC679" s="200"/>
      <c r="BD679" s="200"/>
      <c r="BE679" s="200"/>
      <c r="BF679" s="200"/>
      <c r="BG679" s="200"/>
      <c r="BH679" s="200"/>
      <c r="BI679" s="200"/>
      <c r="BJ679" s="200"/>
      <c r="BK679" s="200"/>
      <c r="BL679" s="200"/>
      <c r="BM679" s="200"/>
      <c r="BN679" s="200"/>
      <c r="BO679" s="200"/>
      <c r="BP679" s="200"/>
      <c r="BQ679" s="200"/>
      <c r="BR679" s="200"/>
      <c r="BS679" s="200"/>
      <c r="BT679" s="200"/>
      <c r="BU679" s="200"/>
      <c r="BV679" s="200"/>
    </row>
    <row r="680" spans="1:74" s="131" customFormat="1" ht="25.5" x14ac:dyDescent="0.2">
      <c r="A680" s="129" t="s">
        <v>857</v>
      </c>
      <c r="B680" s="135" t="s">
        <v>130</v>
      </c>
      <c r="C680" s="122">
        <f t="shared" ref="C680:N680" si="308">+C681</f>
        <v>0</v>
      </c>
      <c r="D680" s="122">
        <f t="shared" si="308"/>
        <v>0</v>
      </c>
      <c r="E680" s="122">
        <f t="shared" si="308"/>
        <v>0</v>
      </c>
      <c r="F680" s="122">
        <f t="shared" si="308"/>
        <v>0</v>
      </c>
      <c r="G680" s="122">
        <f t="shared" si="308"/>
        <v>0</v>
      </c>
      <c r="H680" s="122">
        <f t="shared" si="308"/>
        <v>0</v>
      </c>
      <c r="I680" s="122">
        <f t="shared" si="308"/>
        <v>0</v>
      </c>
      <c r="J680" s="122">
        <f t="shared" si="308"/>
        <v>0</v>
      </c>
      <c r="K680" s="122">
        <f t="shared" si="308"/>
        <v>0</v>
      </c>
      <c r="L680" s="122">
        <f t="shared" si="308"/>
        <v>0</v>
      </c>
      <c r="M680" s="122">
        <f t="shared" si="308"/>
        <v>0</v>
      </c>
      <c r="N680" s="122">
        <f t="shared" si="308"/>
        <v>0</v>
      </c>
      <c r="O680" s="136">
        <f t="shared" si="291"/>
        <v>0</v>
      </c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0"/>
      <c r="BQ680" s="130"/>
      <c r="BR680" s="130"/>
      <c r="BS680" s="130"/>
      <c r="BT680" s="130"/>
      <c r="BU680" s="130"/>
      <c r="BV680" s="130"/>
    </row>
    <row r="681" spans="1:74" s="201" customFormat="1" x14ac:dyDescent="0.2">
      <c r="A681" s="211" t="s">
        <v>858</v>
      </c>
      <c r="B681" s="212" t="s">
        <v>131</v>
      </c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36">
        <f t="shared" si="291"/>
        <v>0</v>
      </c>
      <c r="P681" s="200"/>
      <c r="Q681" s="200"/>
      <c r="R681" s="200"/>
      <c r="S681" s="200"/>
      <c r="T681" s="200"/>
      <c r="U681" s="200"/>
      <c r="V681" s="200"/>
      <c r="W681" s="200"/>
      <c r="X681" s="200"/>
      <c r="Y681" s="200"/>
      <c r="Z681" s="200"/>
      <c r="AA681" s="200"/>
      <c r="AB681" s="200"/>
      <c r="AC681" s="200"/>
      <c r="AD681" s="200"/>
      <c r="AE681" s="200"/>
      <c r="AF681" s="200"/>
      <c r="AG681" s="200"/>
      <c r="AH681" s="200"/>
      <c r="AI681" s="200"/>
      <c r="AJ681" s="200"/>
      <c r="AK681" s="200"/>
      <c r="AL681" s="200"/>
      <c r="AM681" s="200"/>
      <c r="AN681" s="200"/>
      <c r="AO681" s="200"/>
      <c r="AP681" s="200"/>
      <c r="AQ681" s="200"/>
      <c r="AR681" s="200"/>
      <c r="AS681" s="200"/>
      <c r="AT681" s="200"/>
      <c r="AU681" s="200"/>
      <c r="AV681" s="200"/>
      <c r="AW681" s="200"/>
      <c r="AX681" s="200"/>
      <c r="AY681" s="200"/>
      <c r="AZ681" s="200"/>
      <c r="BA681" s="200"/>
      <c r="BB681" s="200"/>
      <c r="BC681" s="200"/>
      <c r="BD681" s="200"/>
      <c r="BE681" s="200"/>
      <c r="BF681" s="200"/>
      <c r="BG681" s="200"/>
      <c r="BH681" s="200"/>
      <c r="BI681" s="200"/>
      <c r="BJ681" s="200"/>
      <c r="BK681" s="200"/>
      <c r="BL681" s="200"/>
      <c r="BM681" s="200"/>
      <c r="BN681" s="200"/>
      <c r="BO681" s="200"/>
      <c r="BP681" s="200"/>
      <c r="BQ681" s="200"/>
      <c r="BR681" s="200"/>
      <c r="BS681" s="200"/>
      <c r="BT681" s="200"/>
      <c r="BU681" s="200"/>
      <c r="BV681" s="200"/>
    </row>
    <row r="682" spans="1:74" s="131" customFormat="1" x14ac:dyDescent="0.2">
      <c r="A682" s="129" t="s">
        <v>859</v>
      </c>
      <c r="B682" s="135" t="s">
        <v>860</v>
      </c>
      <c r="C682" s="122">
        <f t="shared" ref="C682:N682" si="309">+C683</f>
        <v>0</v>
      </c>
      <c r="D682" s="122">
        <f t="shared" si="309"/>
        <v>0</v>
      </c>
      <c r="E682" s="122">
        <f t="shared" si="309"/>
        <v>0</v>
      </c>
      <c r="F682" s="122">
        <f t="shared" si="309"/>
        <v>0</v>
      </c>
      <c r="G682" s="122">
        <f t="shared" si="309"/>
        <v>0</v>
      </c>
      <c r="H682" s="122">
        <f t="shared" si="309"/>
        <v>0</v>
      </c>
      <c r="I682" s="122">
        <f t="shared" si="309"/>
        <v>0</v>
      </c>
      <c r="J682" s="122">
        <f t="shared" si="309"/>
        <v>0</v>
      </c>
      <c r="K682" s="122">
        <f t="shared" si="309"/>
        <v>0</v>
      </c>
      <c r="L682" s="122">
        <f t="shared" si="309"/>
        <v>0</v>
      </c>
      <c r="M682" s="122">
        <f t="shared" si="309"/>
        <v>0</v>
      </c>
      <c r="N682" s="122">
        <f t="shared" si="309"/>
        <v>0</v>
      </c>
      <c r="O682" s="136">
        <f t="shared" si="291"/>
        <v>0</v>
      </c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0"/>
      <c r="BP682" s="130"/>
      <c r="BQ682" s="130"/>
      <c r="BR682" s="130"/>
      <c r="BS682" s="130"/>
      <c r="BT682" s="130"/>
      <c r="BU682" s="130"/>
      <c r="BV682" s="130"/>
    </row>
    <row r="683" spans="1:74" s="201" customFormat="1" ht="12.75" customHeight="1" x14ac:dyDescent="0.2">
      <c r="A683" s="211" t="s">
        <v>861</v>
      </c>
      <c r="B683" s="212" t="s">
        <v>860</v>
      </c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36">
        <f t="shared" si="291"/>
        <v>0</v>
      </c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  <c r="AA683" s="200"/>
      <c r="AB683" s="200"/>
      <c r="AC683" s="200"/>
      <c r="AD683" s="200"/>
      <c r="AE683" s="200"/>
      <c r="AF683" s="200"/>
      <c r="AG683" s="200"/>
      <c r="AH683" s="200"/>
      <c r="AI683" s="200"/>
      <c r="AJ683" s="200"/>
      <c r="AK683" s="200"/>
      <c r="AL683" s="200"/>
      <c r="AM683" s="200"/>
      <c r="AN683" s="200"/>
      <c r="AO683" s="200"/>
      <c r="AP683" s="200"/>
      <c r="AQ683" s="200"/>
      <c r="AR683" s="200"/>
      <c r="AS683" s="200"/>
      <c r="AT683" s="200"/>
      <c r="AU683" s="200"/>
      <c r="AV683" s="200"/>
      <c r="AW683" s="200"/>
      <c r="AX683" s="200"/>
      <c r="AY683" s="200"/>
      <c r="AZ683" s="200"/>
      <c r="BA683" s="200"/>
      <c r="BB683" s="200"/>
      <c r="BC683" s="200"/>
      <c r="BD683" s="200"/>
      <c r="BE683" s="200"/>
      <c r="BF683" s="200"/>
      <c r="BG683" s="200"/>
      <c r="BH683" s="200"/>
      <c r="BI683" s="200"/>
      <c r="BJ683" s="200"/>
      <c r="BK683" s="200"/>
      <c r="BL683" s="200"/>
      <c r="BM683" s="200"/>
      <c r="BN683" s="200"/>
      <c r="BO683" s="200"/>
      <c r="BP683" s="200"/>
      <c r="BQ683" s="200"/>
      <c r="BR683" s="200"/>
      <c r="BS683" s="200"/>
      <c r="BT683" s="200"/>
      <c r="BU683" s="200"/>
      <c r="BV683" s="200"/>
    </row>
    <row r="684" spans="1:74" s="131" customFormat="1" x14ac:dyDescent="0.2">
      <c r="A684" s="219" t="s">
        <v>1191</v>
      </c>
      <c r="B684" s="214" t="s">
        <v>1193</v>
      </c>
      <c r="C684" s="122">
        <f t="shared" ref="C684:N684" si="310">+C685</f>
        <v>0</v>
      </c>
      <c r="D684" s="122">
        <f t="shared" si="310"/>
        <v>0</v>
      </c>
      <c r="E684" s="122">
        <f t="shared" si="310"/>
        <v>0</v>
      </c>
      <c r="F684" s="122">
        <f t="shared" si="310"/>
        <v>0</v>
      </c>
      <c r="G684" s="122">
        <f t="shared" si="310"/>
        <v>0</v>
      </c>
      <c r="H684" s="122">
        <f t="shared" si="310"/>
        <v>0</v>
      </c>
      <c r="I684" s="122">
        <f t="shared" si="310"/>
        <v>0</v>
      </c>
      <c r="J684" s="122">
        <f t="shared" si="310"/>
        <v>0</v>
      </c>
      <c r="K684" s="122">
        <f t="shared" si="310"/>
        <v>0</v>
      </c>
      <c r="L684" s="122">
        <f t="shared" si="310"/>
        <v>0</v>
      </c>
      <c r="M684" s="122">
        <f t="shared" si="310"/>
        <v>0</v>
      </c>
      <c r="N684" s="122">
        <f t="shared" si="310"/>
        <v>0</v>
      </c>
      <c r="O684" s="136">
        <f t="shared" si="291"/>
        <v>0</v>
      </c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0"/>
      <c r="BQ684" s="130"/>
      <c r="BR684" s="130"/>
      <c r="BS684" s="130"/>
      <c r="BT684" s="130"/>
      <c r="BU684" s="130"/>
      <c r="BV684" s="130"/>
    </row>
    <row r="685" spans="1:74" s="201" customFormat="1" ht="25.5" x14ac:dyDescent="0.2">
      <c r="A685" s="217" t="s">
        <v>1192</v>
      </c>
      <c r="B685" s="218" t="s">
        <v>1194</v>
      </c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36">
        <f t="shared" si="291"/>
        <v>0</v>
      </c>
      <c r="P685" s="200"/>
      <c r="Q685" s="200"/>
      <c r="R685" s="200"/>
      <c r="S685" s="200"/>
      <c r="T685" s="200"/>
      <c r="U685" s="200"/>
      <c r="V685" s="200"/>
      <c r="W685" s="200"/>
      <c r="X685" s="200"/>
      <c r="Y685" s="200"/>
      <c r="Z685" s="200"/>
      <c r="AA685" s="200"/>
      <c r="AB685" s="200"/>
      <c r="AC685" s="200"/>
      <c r="AD685" s="200"/>
      <c r="AE685" s="200"/>
      <c r="AF685" s="200"/>
      <c r="AG685" s="200"/>
      <c r="AH685" s="200"/>
      <c r="AI685" s="200"/>
      <c r="AJ685" s="200"/>
      <c r="AK685" s="200"/>
      <c r="AL685" s="200"/>
      <c r="AM685" s="200"/>
      <c r="AN685" s="200"/>
      <c r="AO685" s="200"/>
      <c r="AP685" s="200"/>
      <c r="AQ685" s="200"/>
      <c r="AR685" s="200"/>
      <c r="AS685" s="200"/>
      <c r="AT685" s="200"/>
      <c r="AU685" s="200"/>
      <c r="AV685" s="200"/>
      <c r="AW685" s="200"/>
      <c r="AX685" s="200"/>
      <c r="AY685" s="200"/>
      <c r="AZ685" s="200"/>
      <c r="BA685" s="200"/>
      <c r="BB685" s="200"/>
      <c r="BC685" s="200"/>
      <c r="BD685" s="200"/>
      <c r="BE685" s="200"/>
      <c r="BF685" s="200"/>
      <c r="BG685" s="200"/>
      <c r="BH685" s="200"/>
      <c r="BI685" s="200"/>
      <c r="BJ685" s="200"/>
      <c r="BK685" s="200"/>
      <c r="BL685" s="200"/>
      <c r="BM685" s="200"/>
      <c r="BN685" s="200"/>
      <c r="BO685" s="200"/>
      <c r="BP685" s="200"/>
      <c r="BQ685" s="200"/>
      <c r="BR685" s="200"/>
      <c r="BS685" s="200"/>
      <c r="BT685" s="200"/>
      <c r="BU685" s="200"/>
      <c r="BV685" s="200"/>
    </row>
    <row r="686" spans="1:74" s="201" customFormat="1" x14ac:dyDescent="0.2">
      <c r="A686" s="219" t="s">
        <v>1254</v>
      </c>
      <c r="B686" s="214" t="s">
        <v>1255</v>
      </c>
      <c r="C686" s="122">
        <f t="shared" ref="C686:N686" si="311">+C687</f>
        <v>0</v>
      </c>
      <c r="D686" s="122">
        <f t="shared" si="311"/>
        <v>0</v>
      </c>
      <c r="E686" s="122">
        <f t="shared" si="311"/>
        <v>0</v>
      </c>
      <c r="F686" s="122">
        <f t="shared" si="311"/>
        <v>0</v>
      </c>
      <c r="G686" s="122">
        <f t="shared" si="311"/>
        <v>0</v>
      </c>
      <c r="H686" s="122">
        <f t="shared" si="311"/>
        <v>0</v>
      </c>
      <c r="I686" s="122">
        <f t="shared" si="311"/>
        <v>0</v>
      </c>
      <c r="J686" s="122">
        <f t="shared" si="311"/>
        <v>0</v>
      </c>
      <c r="K686" s="122">
        <f t="shared" si="311"/>
        <v>0</v>
      </c>
      <c r="L686" s="122">
        <f t="shared" si="311"/>
        <v>0</v>
      </c>
      <c r="M686" s="122">
        <f t="shared" si="311"/>
        <v>0</v>
      </c>
      <c r="N686" s="122">
        <f t="shared" si="311"/>
        <v>0</v>
      </c>
      <c r="O686" s="136">
        <f t="shared" si="291"/>
        <v>0</v>
      </c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  <c r="AA686" s="200"/>
      <c r="AB686" s="200"/>
      <c r="AC686" s="200"/>
      <c r="AD686" s="200"/>
      <c r="AE686" s="200"/>
      <c r="AF686" s="200"/>
      <c r="AG686" s="200"/>
      <c r="AH686" s="200"/>
      <c r="AI686" s="200"/>
      <c r="AJ686" s="200"/>
      <c r="AK686" s="200"/>
      <c r="AL686" s="200"/>
      <c r="AM686" s="200"/>
      <c r="AN686" s="200"/>
      <c r="AO686" s="200"/>
      <c r="AP686" s="200"/>
      <c r="AQ686" s="200"/>
      <c r="AR686" s="200"/>
      <c r="AS686" s="200"/>
      <c r="AT686" s="200"/>
      <c r="AU686" s="200"/>
      <c r="AV686" s="200"/>
      <c r="AW686" s="200"/>
      <c r="AX686" s="200"/>
      <c r="AY686" s="200"/>
      <c r="AZ686" s="200"/>
      <c r="BA686" s="200"/>
      <c r="BB686" s="200"/>
      <c r="BC686" s="200"/>
      <c r="BD686" s="200"/>
      <c r="BE686" s="200"/>
      <c r="BF686" s="200"/>
      <c r="BG686" s="200"/>
      <c r="BH686" s="200"/>
      <c r="BI686" s="200"/>
      <c r="BJ686" s="200"/>
      <c r="BK686" s="200"/>
      <c r="BL686" s="200"/>
      <c r="BM686" s="200"/>
      <c r="BN686" s="200"/>
      <c r="BO686" s="200"/>
      <c r="BP686" s="200"/>
      <c r="BQ686" s="200"/>
      <c r="BR686" s="200"/>
      <c r="BS686" s="200"/>
      <c r="BT686" s="200"/>
      <c r="BU686" s="200"/>
      <c r="BV686" s="200"/>
    </row>
    <row r="687" spans="1:74" s="201" customFormat="1" x14ac:dyDescent="0.2">
      <c r="A687" s="217" t="s">
        <v>1256</v>
      </c>
      <c r="B687" s="218" t="s">
        <v>1257</v>
      </c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36">
        <f t="shared" si="291"/>
        <v>0</v>
      </c>
      <c r="P687" s="200"/>
      <c r="Q687" s="200"/>
      <c r="R687" s="200"/>
      <c r="S687" s="200"/>
      <c r="T687" s="200"/>
      <c r="U687" s="200"/>
      <c r="V687" s="200"/>
      <c r="W687" s="200"/>
      <c r="X687" s="200"/>
      <c r="Y687" s="200"/>
      <c r="Z687" s="200"/>
      <c r="AA687" s="200"/>
      <c r="AB687" s="200"/>
      <c r="AC687" s="200"/>
      <c r="AD687" s="200"/>
      <c r="AE687" s="200"/>
      <c r="AF687" s="200"/>
      <c r="AG687" s="200"/>
      <c r="AH687" s="200"/>
      <c r="AI687" s="200"/>
      <c r="AJ687" s="200"/>
      <c r="AK687" s="200"/>
      <c r="AL687" s="200"/>
      <c r="AM687" s="200"/>
      <c r="AN687" s="200"/>
      <c r="AO687" s="200"/>
      <c r="AP687" s="200"/>
      <c r="AQ687" s="200"/>
      <c r="AR687" s="200"/>
      <c r="AS687" s="200"/>
      <c r="AT687" s="200"/>
      <c r="AU687" s="200"/>
      <c r="AV687" s="200"/>
      <c r="AW687" s="200"/>
      <c r="AX687" s="200"/>
      <c r="AY687" s="200"/>
      <c r="AZ687" s="200"/>
      <c r="BA687" s="200"/>
      <c r="BB687" s="200"/>
      <c r="BC687" s="200"/>
      <c r="BD687" s="200"/>
      <c r="BE687" s="200"/>
      <c r="BF687" s="200"/>
      <c r="BG687" s="200"/>
      <c r="BH687" s="200"/>
      <c r="BI687" s="200"/>
      <c r="BJ687" s="200"/>
      <c r="BK687" s="200"/>
      <c r="BL687" s="200"/>
      <c r="BM687" s="200"/>
      <c r="BN687" s="200"/>
      <c r="BO687" s="200"/>
      <c r="BP687" s="200"/>
      <c r="BQ687" s="200"/>
      <c r="BR687" s="200"/>
      <c r="BS687" s="200"/>
      <c r="BT687" s="200"/>
      <c r="BU687" s="200"/>
      <c r="BV687" s="200"/>
    </row>
    <row r="688" spans="1:74" s="201" customFormat="1" ht="25.5" x14ac:dyDescent="0.2">
      <c r="A688" s="219" t="s">
        <v>1278</v>
      </c>
      <c r="B688" s="214" t="s">
        <v>1279</v>
      </c>
      <c r="C688" s="122">
        <f t="shared" ref="C688:N688" si="312">+C689</f>
        <v>0</v>
      </c>
      <c r="D688" s="122">
        <f t="shared" si="312"/>
        <v>0</v>
      </c>
      <c r="E688" s="122">
        <f t="shared" si="312"/>
        <v>0</v>
      </c>
      <c r="F688" s="122">
        <f t="shared" si="312"/>
        <v>0</v>
      </c>
      <c r="G688" s="122">
        <f t="shared" si="312"/>
        <v>0</v>
      </c>
      <c r="H688" s="122">
        <f t="shared" si="312"/>
        <v>0</v>
      </c>
      <c r="I688" s="122">
        <f t="shared" si="312"/>
        <v>0</v>
      </c>
      <c r="J688" s="122">
        <f t="shared" si="312"/>
        <v>0</v>
      </c>
      <c r="K688" s="122">
        <f t="shared" si="312"/>
        <v>0</v>
      </c>
      <c r="L688" s="122">
        <f t="shared" si="312"/>
        <v>0</v>
      </c>
      <c r="M688" s="122">
        <f t="shared" si="312"/>
        <v>0</v>
      </c>
      <c r="N688" s="122">
        <f t="shared" si="312"/>
        <v>0</v>
      </c>
      <c r="O688" s="136">
        <f t="shared" si="291"/>
        <v>0</v>
      </c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  <c r="AA688" s="200"/>
      <c r="AB688" s="200"/>
      <c r="AC688" s="200"/>
      <c r="AD688" s="200"/>
      <c r="AE688" s="200"/>
      <c r="AF688" s="200"/>
      <c r="AG688" s="200"/>
      <c r="AH688" s="200"/>
      <c r="AI688" s="200"/>
      <c r="AJ688" s="200"/>
      <c r="AK688" s="200"/>
      <c r="AL688" s="200"/>
      <c r="AM688" s="200"/>
      <c r="AN688" s="200"/>
      <c r="AO688" s="200"/>
      <c r="AP688" s="200"/>
      <c r="AQ688" s="200"/>
      <c r="AR688" s="200"/>
      <c r="AS688" s="200"/>
      <c r="AT688" s="200"/>
      <c r="AU688" s="200"/>
      <c r="AV688" s="200"/>
      <c r="AW688" s="200"/>
      <c r="AX688" s="200"/>
      <c r="AY688" s="200"/>
      <c r="AZ688" s="200"/>
      <c r="BA688" s="200"/>
      <c r="BB688" s="200"/>
      <c r="BC688" s="200"/>
      <c r="BD688" s="200"/>
      <c r="BE688" s="200"/>
      <c r="BF688" s="200"/>
      <c r="BG688" s="200"/>
      <c r="BH688" s="200"/>
      <c r="BI688" s="200"/>
      <c r="BJ688" s="200"/>
      <c r="BK688" s="200"/>
      <c r="BL688" s="200"/>
      <c r="BM688" s="200"/>
      <c r="BN688" s="200"/>
      <c r="BO688" s="200"/>
      <c r="BP688" s="200"/>
      <c r="BQ688" s="200"/>
      <c r="BR688" s="200"/>
      <c r="BS688" s="200"/>
      <c r="BT688" s="200"/>
      <c r="BU688" s="200"/>
      <c r="BV688" s="200"/>
    </row>
    <row r="689" spans="1:74" s="201" customFormat="1" x14ac:dyDescent="0.2">
      <c r="A689" s="217" t="s">
        <v>1280</v>
      </c>
      <c r="B689" s="218" t="s">
        <v>1281</v>
      </c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36">
        <f t="shared" si="291"/>
        <v>0</v>
      </c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  <c r="AA689" s="200"/>
      <c r="AB689" s="200"/>
      <c r="AC689" s="200"/>
      <c r="AD689" s="200"/>
      <c r="AE689" s="200"/>
      <c r="AF689" s="200"/>
      <c r="AG689" s="200"/>
      <c r="AH689" s="200"/>
      <c r="AI689" s="200"/>
      <c r="AJ689" s="200"/>
      <c r="AK689" s="200"/>
      <c r="AL689" s="200"/>
      <c r="AM689" s="200"/>
      <c r="AN689" s="200"/>
      <c r="AO689" s="200"/>
      <c r="AP689" s="200"/>
      <c r="AQ689" s="200"/>
      <c r="AR689" s="200"/>
      <c r="AS689" s="200"/>
      <c r="AT689" s="200"/>
      <c r="AU689" s="200"/>
      <c r="AV689" s="200"/>
      <c r="AW689" s="200"/>
      <c r="AX689" s="200"/>
      <c r="AY689" s="200"/>
      <c r="AZ689" s="200"/>
      <c r="BA689" s="200"/>
      <c r="BB689" s="200"/>
      <c r="BC689" s="200"/>
      <c r="BD689" s="200"/>
      <c r="BE689" s="200"/>
      <c r="BF689" s="200"/>
      <c r="BG689" s="200"/>
      <c r="BH689" s="200"/>
      <c r="BI689" s="200"/>
      <c r="BJ689" s="200"/>
      <c r="BK689" s="200"/>
      <c r="BL689" s="200"/>
      <c r="BM689" s="200"/>
      <c r="BN689" s="200"/>
      <c r="BO689" s="200"/>
      <c r="BP689" s="200"/>
      <c r="BQ689" s="200"/>
      <c r="BR689" s="200"/>
      <c r="BS689" s="200"/>
      <c r="BT689" s="200"/>
      <c r="BU689" s="200"/>
      <c r="BV689" s="200"/>
    </row>
    <row r="690" spans="1:74" s="201" customFormat="1" x14ac:dyDescent="0.2">
      <c r="A690" s="219" t="s">
        <v>1262</v>
      </c>
      <c r="B690" s="214" t="s">
        <v>1263</v>
      </c>
      <c r="C690" s="122">
        <f t="shared" ref="C690:N690" si="313">+C691</f>
        <v>0</v>
      </c>
      <c r="D690" s="122">
        <f t="shared" si="313"/>
        <v>0</v>
      </c>
      <c r="E690" s="122">
        <f t="shared" si="313"/>
        <v>0</v>
      </c>
      <c r="F690" s="122">
        <f t="shared" si="313"/>
        <v>0</v>
      </c>
      <c r="G690" s="122">
        <f t="shared" si="313"/>
        <v>0</v>
      </c>
      <c r="H690" s="122">
        <f t="shared" si="313"/>
        <v>0</v>
      </c>
      <c r="I690" s="122">
        <f t="shared" si="313"/>
        <v>0</v>
      </c>
      <c r="J690" s="122">
        <f t="shared" si="313"/>
        <v>0</v>
      </c>
      <c r="K690" s="122">
        <f t="shared" si="313"/>
        <v>0</v>
      </c>
      <c r="L690" s="122">
        <f t="shared" si="313"/>
        <v>0</v>
      </c>
      <c r="M690" s="122">
        <f t="shared" si="313"/>
        <v>0</v>
      </c>
      <c r="N690" s="122">
        <f t="shared" si="313"/>
        <v>0</v>
      </c>
      <c r="O690" s="136">
        <f t="shared" si="291"/>
        <v>0</v>
      </c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  <c r="AA690" s="200"/>
      <c r="AB690" s="200"/>
      <c r="AC690" s="200"/>
      <c r="AD690" s="200"/>
      <c r="AE690" s="200"/>
      <c r="AF690" s="200"/>
      <c r="AG690" s="200"/>
      <c r="AH690" s="200"/>
      <c r="AI690" s="200"/>
      <c r="AJ690" s="200"/>
      <c r="AK690" s="200"/>
      <c r="AL690" s="200"/>
      <c r="AM690" s="200"/>
      <c r="AN690" s="200"/>
      <c r="AO690" s="200"/>
      <c r="AP690" s="200"/>
      <c r="AQ690" s="200"/>
      <c r="AR690" s="200"/>
      <c r="AS690" s="200"/>
      <c r="AT690" s="200"/>
      <c r="AU690" s="200"/>
      <c r="AV690" s="200"/>
      <c r="AW690" s="200"/>
      <c r="AX690" s="200"/>
      <c r="AY690" s="200"/>
      <c r="AZ690" s="200"/>
      <c r="BA690" s="200"/>
      <c r="BB690" s="200"/>
      <c r="BC690" s="200"/>
      <c r="BD690" s="200"/>
      <c r="BE690" s="200"/>
      <c r="BF690" s="200"/>
      <c r="BG690" s="200"/>
      <c r="BH690" s="200"/>
      <c r="BI690" s="200"/>
      <c r="BJ690" s="200"/>
      <c r="BK690" s="200"/>
      <c r="BL690" s="200"/>
      <c r="BM690" s="200"/>
      <c r="BN690" s="200"/>
      <c r="BO690" s="200"/>
      <c r="BP690" s="200"/>
      <c r="BQ690" s="200"/>
      <c r="BR690" s="200"/>
      <c r="BS690" s="200"/>
      <c r="BT690" s="200"/>
      <c r="BU690" s="200"/>
      <c r="BV690" s="200"/>
    </row>
    <row r="691" spans="1:74" s="201" customFormat="1" x14ac:dyDescent="0.2">
      <c r="A691" s="217" t="s">
        <v>1264</v>
      </c>
      <c r="B691" s="218" t="s">
        <v>1265</v>
      </c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36">
        <f t="shared" si="291"/>
        <v>0</v>
      </c>
      <c r="P691" s="200"/>
      <c r="Q691" s="200"/>
      <c r="R691" s="200"/>
      <c r="S691" s="200"/>
      <c r="T691" s="200"/>
      <c r="U691" s="200"/>
      <c r="V691" s="200"/>
      <c r="W691" s="200"/>
      <c r="X691" s="200"/>
      <c r="Y691" s="200"/>
      <c r="Z691" s="200"/>
      <c r="AA691" s="200"/>
      <c r="AB691" s="200"/>
      <c r="AC691" s="200"/>
      <c r="AD691" s="200"/>
      <c r="AE691" s="200"/>
      <c r="AF691" s="200"/>
      <c r="AG691" s="200"/>
      <c r="AH691" s="200"/>
      <c r="AI691" s="200"/>
      <c r="AJ691" s="200"/>
      <c r="AK691" s="200"/>
      <c r="AL691" s="200"/>
      <c r="AM691" s="200"/>
      <c r="AN691" s="200"/>
      <c r="AO691" s="200"/>
      <c r="AP691" s="200"/>
      <c r="AQ691" s="200"/>
      <c r="AR691" s="200"/>
      <c r="AS691" s="200"/>
      <c r="AT691" s="200"/>
      <c r="AU691" s="200"/>
      <c r="AV691" s="200"/>
      <c r="AW691" s="200"/>
      <c r="AX691" s="200"/>
      <c r="AY691" s="200"/>
      <c r="AZ691" s="200"/>
      <c r="BA691" s="200"/>
      <c r="BB691" s="200"/>
      <c r="BC691" s="200"/>
      <c r="BD691" s="200"/>
      <c r="BE691" s="200"/>
      <c r="BF691" s="200"/>
      <c r="BG691" s="200"/>
      <c r="BH691" s="200"/>
      <c r="BI691" s="200"/>
      <c r="BJ691" s="200"/>
      <c r="BK691" s="200"/>
      <c r="BL691" s="200"/>
      <c r="BM691" s="200"/>
      <c r="BN691" s="200"/>
      <c r="BO691" s="200"/>
      <c r="BP691" s="200"/>
      <c r="BQ691" s="200"/>
      <c r="BR691" s="200"/>
      <c r="BS691" s="200"/>
      <c r="BT691" s="200"/>
      <c r="BU691" s="200"/>
      <c r="BV691" s="200"/>
    </row>
    <row r="692" spans="1:74" s="201" customFormat="1" x14ac:dyDescent="0.2">
      <c r="A692" s="219" t="s">
        <v>1266</v>
      </c>
      <c r="B692" s="214" t="s">
        <v>1267</v>
      </c>
      <c r="C692" s="122">
        <f t="shared" ref="C692:N692" si="314">+C693</f>
        <v>0</v>
      </c>
      <c r="D692" s="122">
        <f t="shared" si="314"/>
        <v>0</v>
      </c>
      <c r="E692" s="122">
        <f t="shared" si="314"/>
        <v>0</v>
      </c>
      <c r="F692" s="122">
        <f t="shared" si="314"/>
        <v>0</v>
      </c>
      <c r="G692" s="122">
        <f t="shared" si="314"/>
        <v>0</v>
      </c>
      <c r="H692" s="122">
        <f t="shared" si="314"/>
        <v>0</v>
      </c>
      <c r="I692" s="122">
        <f t="shared" si="314"/>
        <v>0</v>
      </c>
      <c r="J692" s="122">
        <f t="shared" si="314"/>
        <v>0</v>
      </c>
      <c r="K692" s="122">
        <f t="shared" si="314"/>
        <v>0</v>
      </c>
      <c r="L692" s="122">
        <f t="shared" si="314"/>
        <v>0</v>
      </c>
      <c r="M692" s="122">
        <f t="shared" si="314"/>
        <v>0</v>
      </c>
      <c r="N692" s="122">
        <f t="shared" si="314"/>
        <v>0</v>
      </c>
      <c r="O692" s="136">
        <f t="shared" si="291"/>
        <v>0</v>
      </c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  <c r="AA692" s="200"/>
      <c r="AB692" s="200"/>
      <c r="AC692" s="200"/>
      <c r="AD692" s="200"/>
      <c r="AE692" s="200"/>
      <c r="AF692" s="200"/>
      <c r="AG692" s="200"/>
      <c r="AH692" s="200"/>
      <c r="AI692" s="200"/>
      <c r="AJ692" s="200"/>
      <c r="AK692" s="200"/>
      <c r="AL692" s="200"/>
      <c r="AM692" s="200"/>
      <c r="AN692" s="200"/>
      <c r="AO692" s="200"/>
      <c r="AP692" s="200"/>
      <c r="AQ692" s="200"/>
      <c r="AR692" s="200"/>
      <c r="AS692" s="200"/>
      <c r="AT692" s="200"/>
      <c r="AU692" s="200"/>
      <c r="AV692" s="200"/>
      <c r="AW692" s="200"/>
      <c r="AX692" s="200"/>
      <c r="AY692" s="200"/>
      <c r="AZ692" s="200"/>
      <c r="BA692" s="200"/>
      <c r="BB692" s="200"/>
      <c r="BC692" s="200"/>
      <c r="BD692" s="200"/>
      <c r="BE692" s="200"/>
      <c r="BF692" s="200"/>
      <c r="BG692" s="200"/>
      <c r="BH692" s="200"/>
      <c r="BI692" s="200"/>
      <c r="BJ692" s="200"/>
      <c r="BK692" s="200"/>
      <c r="BL692" s="200"/>
      <c r="BM692" s="200"/>
      <c r="BN692" s="200"/>
      <c r="BO692" s="200"/>
      <c r="BP692" s="200"/>
      <c r="BQ692" s="200"/>
      <c r="BR692" s="200"/>
      <c r="BS692" s="200"/>
      <c r="BT692" s="200"/>
      <c r="BU692" s="200"/>
      <c r="BV692" s="200"/>
    </row>
    <row r="693" spans="1:74" s="201" customFormat="1" ht="13.5" thickBot="1" x14ac:dyDescent="0.25">
      <c r="A693" s="234" t="s">
        <v>1268</v>
      </c>
      <c r="B693" s="235" t="s">
        <v>1269</v>
      </c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36">
        <f t="shared" si="291"/>
        <v>0</v>
      </c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  <c r="AA693" s="200"/>
      <c r="AB693" s="200"/>
      <c r="AC693" s="200"/>
      <c r="AD693" s="200"/>
      <c r="AE693" s="200"/>
      <c r="AF693" s="200"/>
      <c r="AG693" s="200"/>
      <c r="AH693" s="200"/>
      <c r="AI693" s="200"/>
      <c r="AJ693" s="200"/>
      <c r="AK693" s="200"/>
      <c r="AL693" s="200"/>
      <c r="AM693" s="200"/>
      <c r="AN693" s="200"/>
      <c r="AO693" s="200"/>
      <c r="AP693" s="200"/>
      <c r="AQ693" s="200"/>
      <c r="AR693" s="200"/>
      <c r="AS693" s="200"/>
      <c r="AT693" s="200"/>
      <c r="AU693" s="200"/>
      <c r="AV693" s="200"/>
      <c r="AW693" s="200"/>
      <c r="AX693" s="200"/>
      <c r="AY693" s="200"/>
      <c r="AZ693" s="200"/>
      <c r="BA693" s="200"/>
      <c r="BB693" s="200"/>
      <c r="BC693" s="200"/>
      <c r="BD693" s="200"/>
      <c r="BE693" s="200"/>
      <c r="BF693" s="200"/>
      <c r="BG693" s="200"/>
      <c r="BH693" s="200"/>
      <c r="BI693" s="200"/>
      <c r="BJ693" s="200"/>
      <c r="BK693" s="200"/>
      <c r="BL693" s="200"/>
      <c r="BM693" s="200"/>
      <c r="BN693" s="200"/>
      <c r="BO693" s="200"/>
      <c r="BP693" s="200"/>
      <c r="BQ693" s="200"/>
      <c r="BR693" s="200"/>
      <c r="BS693" s="200"/>
      <c r="BT693" s="200"/>
      <c r="BU693" s="200"/>
      <c r="BV693" s="200"/>
    </row>
    <row r="694" spans="1:74" s="232" customFormat="1" ht="16.5" thickBot="1" x14ac:dyDescent="0.25">
      <c r="A694" s="456" t="s">
        <v>50</v>
      </c>
      <c r="B694" s="457"/>
      <c r="C694" s="124">
        <f>+C11</f>
        <v>0</v>
      </c>
      <c r="D694" s="124">
        <f t="shared" ref="D694:N694" si="315">+D11</f>
        <v>184933317490.52005</v>
      </c>
      <c r="E694" s="124">
        <f t="shared" si="315"/>
        <v>0</v>
      </c>
      <c r="F694" s="124">
        <f t="shared" si="315"/>
        <v>0</v>
      </c>
      <c r="G694" s="124">
        <f t="shared" si="315"/>
        <v>0</v>
      </c>
      <c r="H694" s="124">
        <f t="shared" si="315"/>
        <v>0</v>
      </c>
      <c r="I694" s="124">
        <f t="shared" si="315"/>
        <v>0</v>
      </c>
      <c r="J694" s="124">
        <f t="shared" si="315"/>
        <v>0</v>
      </c>
      <c r="K694" s="124">
        <f t="shared" si="315"/>
        <v>0</v>
      </c>
      <c r="L694" s="124">
        <f t="shared" si="315"/>
        <v>0</v>
      </c>
      <c r="M694" s="124">
        <f t="shared" si="315"/>
        <v>0</v>
      </c>
      <c r="N694" s="124">
        <f t="shared" si="315"/>
        <v>0</v>
      </c>
      <c r="O694" s="233">
        <f>+O11</f>
        <v>184933317490.52005</v>
      </c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1"/>
      <c r="BN694" s="231"/>
      <c r="BO694" s="231"/>
      <c r="BP694" s="231"/>
      <c r="BQ694" s="231"/>
      <c r="BR694" s="231"/>
      <c r="BS694" s="231"/>
      <c r="BT694" s="231"/>
      <c r="BU694" s="231"/>
      <c r="BV694" s="231"/>
    </row>
    <row r="695" spans="1:74" s="201" customFormat="1" x14ac:dyDescent="0.2">
      <c r="A695" s="221"/>
      <c r="B695" s="222"/>
      <c r="C695" s="98"/>
      <c r="D695" s="98"/>
      <c r="E695" s="223"/>
      <c r="F695" s="98"/>
      <c r="G695" s="98"/>
      <c r="H695" s="98"/>
      <c r="I695" s="98"/>
      <c r="J695" s="98"/>
      <c r="K695" s="98"/>
      <c r="L695" s="98"/>
      <c r="M695" s="98"/>
      <c r="N695" s="98"/>
      <c r="O695" s="224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  <c r="AA695" s="200"/>
      <c r="AB695" s="200"/>
      <c r="AC695" s="200"/>
      <c r="AD695" s="200"/>
      <c r="AE695" s="200"/>
      <c r="AF695" s="200"/>
      <c r="AG695" s="200"/>
      <c r="AH695" s="200"/>
      <c r="AI695" s="200"/>
      <c r="AJ695" s="200"/>
      <c r="AK695" s="200"/>
      <c r="AL695" s="200"/>
      <c r="AM695" s="200"/>
      <c r="AN695" s="200"/>
      <c r="AO695" s="200"/>
      <c r="AP695" s="200"/>
      <c r="AQ695" s="200"/>
      <c r="AR695" s="200"/>
      <c r="AS695" s="200"/>
      <c r="AT695" s="200"/>
      <c r="AU695" s="200"/>
      <c r="AV695" s="200"/>
      <c r="AW695" s="200"/>
      <c r="AX695" s="200"/>
      <c r="AY695" s="200"/>
      <c r="AZ695" s="200"/>
      <c r="BA695" s="200"/>
      <c r="BB695" s="200"/>
      <c r="BC695" s="200"/>
      <c r="BD695" s="200"/>
      <c r="BE695" s="200"/>
      <c r="BF695" s="200"/>
      <c r="BG695" s="200"/>
      <c r="BH695" s="200"/>
      <c r="BI695" s="200"/>
      <c r="BJ695" s="200"/>
      <c r="BK695" s="200"/>
      <c r="BL695" s="200"/>
      <c r="BM695" s="200"/>
      <c r="BN695" s="200"/>
      <c r="BO695" s="200"/>
      <c r="BP695" s="200"/>
      <c r="BQ695" s="200"/>
      <c r="BR695" s="200"/>
      <c r="BS695" s="200"/>
      <c r="BT695" s="200"/>
      <c r="BU695" s="200"/>
      <c r="BV695" s="200"/>
    </row>
    <row r="696" spans="1:74" s="201" customFormat="1" ht="15.75" x14ac:dyDescent="0.2">
      <c r="A696" s="221"/>
      <c r="B696" s="464" t="s">
        <v>22</v>
      </c>
      <c r="C696" s="464"/>
      <c r="D696" s="97"/>
      <c r="E696" s="225"/>
      <c r="F696" s="97"/>
      <c r="G696" s="97"/>
      <c r="H696" s="97"/>
      <c r="I696" s="97"/>
      <c r="J696" s="97"/>
      <c r="K696" s="97"/>
      <c r="L696" s="97"/>
      <c r="M696" s="97"/>
      <c r="N696" s="97"/>
      <c r="O696" s="224"/>
      <c r="P696" s="200"/>
      <c r="Q696" s="200"/>
      <c r="R696" s="200"/>
      <c r="S696" s="200"/>
      <c r="T696" s="200"/>
      <c r="U696" s="200"/>
      <c r="V696" s="200"/>
      <c r="W696" s="200"/>
      <c r="X696" s="200"/>
      <c r="Y696" s="200"/>
      <c r="Z696" s="200"/>
      <c r="AA696" s="200"/>
      <c r="AB696" s="200"/>
      <c r="AC696" s="200"/>
      <c r="AD696" s="200"/>
      <c r="AE696" s="200"/>
      <c r="AF696" s="200"/>
      <c r="AG696" s="200"/>
      <c r="AH696" s="200"/>
      <c r="AI696" s="200"/>
      <c r="AJ696" s="200"/>
      <c r="AK696" s="200"/>
      <c r="AL696" s="200"/>
      <c r="AM696" s="200"/>
      <c r="AN696" s="200"/>
      <c r="AO696" s="200"/>
      <c r="AP696" s="200"/>
      <c r="AQ696" s="200"/>
      <c r="AR696" s="200"/>
      <c r="AS696" s="200"/>
      <c r="AT696" s="200"/>
      <c r="AU696" s="200"/>
      <c r="AV696" s="200"/>
      <c r="AW696" s="200"/>
      <c r="AX696" s="200"/>
      <c r="AY696" s="200"/>
      <c r="AZ696" s="200"/>
      <c r="BA696" s="200"/>
      <c r="BB696" s="200"/>
      <c r="BC696" s="200"/>
      <c r="BD696" s="200"/>
      <c r="BE696" s="200"/>
      <c r="BF696" s="200"/>
      <c r="BG696" s="200"/>
      <c r="BH696" s="200"/>
      <c r="BI696" s="200"/>
      <c r="BJ696" s="200"/>
      <c r="BK696" s="200"/>
      <c r="BL696" s="200"/>
      <c r="BM696" s="200"/>
      <c r="BN696" s="200"/>
      <c r="BO696" s="200"/>
      <c r="BP696" s="200"/>
      <c r="BQ696" s="200"/>
      <c r="BR696" s="200"/>
      <c r="BS696" s="200"/>
      <c r="BT696" s="200"/>
      <c r="BU696" s="200"/>
      <c r="BV696" s="200"/>
    </row>
    <row r="697" spans="1:74" s="90" customFormat="1" ht="22.5" customHeight="1" x14ac:dyDescent="0.2">
      <c r="A697" s="248" t="s">
        <v>90</v>
      </c>
      <c r="B697" s="249" t="s">
        <v>185</v>
      </c>
      <c r="C697" s="75">
        <f t="shared" ref="C697:N697" si="316">+C698</f>
        <v>0</v>
      </c>
      <c r="D697" s="75">
        <f t="shared" si="316"/>
        <v>57244832139.009995</v>
      </c>
      <c r="E697" s="75">
        <f t="shared" si="316"/>
        <v>0</v>
      </c>
      <c r="F697" s="75">
        <f t="shared" si="316"/>
        <v>0</v>
      </c>
      <c r="G697" s="75">
        <f t="shared" si="316"/>
        <v>0</v>
      </c>
      <c r="H697" s="75">
        <f t="shared" si="316"/>
        <v>0</v>
      </c>
      <c r="I697" s="75">
        <f t="shared" si="316"/>
        <v>0</v>
      </c>
      <c r="J697" s="75">
        <f t="shared" si="316"/>
        <v>0</v>
      </c>
      <c r="K697" s="75">
        <f t="shared" si="316"/>
        <v>0</v>
      </c>
      <c r="L697" s="75">
        <f t="shared" si="316"/>
        <v>0</v>
      </c>
      <c r="M697" s="75">
        <f t="shared" si="316"/>
        <v>0</v>
      </c>
      <c r="N697" s="75">
        <f t="shared" si="316"/>
        <v>0</v>
      </c>
      <c r="O697" s="136">
        <f>SUM(C697:N697)</f>
        <v>57244832139.009995</v>
      </c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/>
      <c r="BU697" s="89"/>
      <c r="BV697" s="89"/>
    </row>
    <row r="698" spans="1:74" s="90" customFormat="1" ht="22.5" customHeight="1" x14ac:dyDescent="0.2">
      <c r="A698" s="248" t="s">
        <v>186</v>
      </c>
      <c r="B698" s="249" t="s">
        <v>187</v>
      </c>
      <c r="C698" s="75">
        <f t="shared" ref="C698:N698" si="317">+C699+C840</f>
        <v>0</v>
      </c>
      <c r="D698" s="75">
        <f t="shared" si="317"/>
        <v>57244832139.009995</v>
      </c>
      <c r="E698" s="75">
        <f t="shared" si="317"/>
        <v>0</v>
      </c>
      <c r="F698" s="75">
        <f t="shared" si="317"/>
        <v>0</v>
      </c>
      <c r="G698" s="75">
        <f t="shared" si="317"/>
        <v>0</v>
      </c>
      <c r="H698" s="75">
        <f t="shared" si="317"/>
        <v>0</v>
      </c>
      <c r="I698" s="75">
        <f t="shared" si="317"/>
        <v>0</v>
      </c>
      <c r="J698" s="75">
        <f t="shared" si="317"/>
        <v>0</v>
      </c>
      <c r="K698" s="75">
        <f t="shared" si="317"/>
        <v>0</v>
      </c>
      <c r="L698" s="75">
        <f t="shared" si="317"/>
        <v>0</v>
      </c>
      <c r="M698" s="75">
        <f t="shared" si="317"/>
        <v>0</v>
      </c>
      <c r="N698" s="75">
        <f t="shared" si="317"/>
        <v>0</v>
      </c>
      <c r="O698" s="136">
        <f t="shared" ref="O698:O761" si="318">SUM(C698:N698)</f>
        <v>57244832139.009995</v>
      </c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/>
      <c r="BU698" s="89"/>
      <c r="BV698" s="89"/>
    </row>
    <row r="699" spans="1:74" s="90" customFormat="1" ht="22.5" customHeight="1" x14ac:dyDescent="0.2">
      <c r="A699" s="248" t="s">
        <v>188</v>
      </c>
      <c r="B699" s="249" t="s">
        <v>91</v>
      </c>
      <c r="C699" s="76">
        <f t="shared" ref="C699:N699" si="319">+C700+C741</f>
        <v>0</v>
      </c>
      <c r="D699" s="76">
        <f t="shared" si="319"/>
        <v>20259668655</v>
      </c>
      <c r="E699" s="76">
        <f t="shared" si="319"/>
        <v>0</v>
      </c>
      <c r="F699" s="76">
        <f t="shared" si="319"/>
        <v>0</v>
      </c>
      <c r="G699" s="76">
        <f t="shared" si="319"/>
        <v>0</v>
      </c>
      <c r="H699" s="76">
        <f t="shared" si="319"/>
        <v>0</v>
      </c>
      <c r="I699" s="76">
        <f t="shared" si="319"/>
        <v>0</v>
      </c>
      <c r="J699" s="76">
        <f t="shared" si="319"/>
        <v>0</v>
      </c>
      <c r="K699" s="76">
        <f t="shared" si="319"/>
        <v>0</v>
      </c>
      <c r="L699" s="76">
        <f t="shared" si="319"/>
        <v>0</v>
      </c>
      <c r="M699" s="76">
        <f t="shared" si="319"/>
        <v>0</v>
      </c>
      <c r="N699" s="76">
        <f t="shared" si="319"/>
        <v>0</v>
      </c>
      <c r="O699" s="136">
        <f t="shared" si="318"/>
        <v>20259668655</v>
      </c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/>
      <c r="BU699" s="89"/>
      <c r="BV699" s="89"/>
    </row>
    <row r="700" spans="1:74" s="90" customFormat="1" ht="22.5" customHeight="1" x14ac:dyDescent="0.2">
      <c r="A700" s="248" t="s">
        <v>189</v>
      </c>
      <c r="B700" s="249" t="s">
        <v>190</v>
      </c>
      <c r="C700" s="76">
        <f t="shared" ref="C700:N700" si="320">+C701+C706+C711+C718+C724+C735</f>
        <v>0</v>
      </c>
      <c r="D700" s="76">
        <f t="shared" si="320"/>
        <v>0</v>
      </c>
      <c r="E700" s="76">
        <f t="shared" si="320"/>
        <v>0</v>
      </c>
      <c r="F700" s="76">
        <f t="shared" si="320"/>
        <v>0</v>
      </c>
      <c r="G700" s="76">
        <f t="shared" si="320"/>
        <v>0</v>
      </c>
      <c r="H700" s="76">
        <f t="shared" si="320"/>
        <v>0</v>
      </c>
      <c r="I700" s="76">
        <f t="shared" si="320"/>
        <v>0</v>
      </c>
      <c r="J700" s="76">
        <f t="shared" si="320"/>
        <v>0</v>
      </c>
      <c r="K700" s="76">
        <f t="shared" si="320"/>
        <v>0</v>
      </c>
      <c r="L700" s="76">
        <f t="shared" si="320"/>
        <v>0</v>
      </c>
      <c r="M700" s="76">
        <f t="shared" si="320"/>
        <v>0</v>
      </c>
      <c r="N700" s="76">
        <f t="shared" si="320"/>
        <v>0</v>
      </c>
      <c r="O700" s="136">
        <f t="shared" si="318"/>
        <v>0</v>
      </c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/>
      <c r="BU700" s="89"/>
      <c r="BV700" s="89"/>
    </row>
    <row r="701" spans="1:74" s="90" customFormat="1" ht="22.5" customHeight="1" x14ac:dyDescent="0.2">
      <c r="A701" s="248" t="s">
        <v>191</v>
      </c>
      <c r="B701" s="249" t="s">
        <v>192</v>
      </c>
      <c r="C701" s="76">
        <f t="shared" ref="C701:N701" si="321">SUM(C702:C704)</f>
        <v>0</v>
      </c>
      <c r="D701" s="76">
        <f t="shared" si="321"/>
        <v>0</v>
      </c>
      <c r="E701" s="76">
        <f t="shared" si="321"/>
        <v>0</v>
      </c>
      <c r="F701" s="76">
        <f t="shared" si="321"/>
        <v>0</v>
      </c>
      <c r="G701" s="76">
        <f t="shared" si="321"/>
        <v>0</v>
      </c>
      <c r="H701" s="76">
        <f t="shared" si="321"/>
        <v>0</v>
      </c>
      <c r="I701" s="76">
        <f t="shared" si="321"/>
        <v>0</v>
      </c>
      <c r="J701" s="76">
        <f t="shared" si="321"/>
        <v>0</v>
      </c>
      <c r="K701" s="76">
        <f t="shared" si="321"/>
        <v>0</v>
      </c>
      <c r="L701" s="76">
        <f t="shared" si="321"/>
        <v>0</v>
      </c>
      <c r="M701" s="76">
        <f t="shared" si="321"/>
        <v>0</v>
      </c>
      <c r="N701" s="76">
        <f t="shared" si="321"/>
        <v>0</v>
      </c>
      <c r="O701" s="136">
        <f t="shared" si="318"/>
        <v>0</v>
      </c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</row>
    <row r="702" spans="1:74" s="90" customFormat="1" ht="22.5" customHeight="1" x14ac:dyDescent="0.2">
      <c r="A702" s="250" t="s">
        <v>193</v>
      </c>
      <c r="B702" s="251" t="s">
        <v>133</v>
      </c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136">
        <f t="shared" si="318"/>
        <v>0</v>
      </c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</row>
    <row r="703" spans="1:74" s="90" customFormat="1" ht="22.5" customHeight="1" x14ac:dyDescent="0.2">
      <c r="A703" s="250" t="s">
        <v>193</v>
      </c>
      <c r="B703" s="251" t="s">
        <v>133</v>
      </c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136">
        <f t="shared" si="318"/>
        <v>0</v>
      </c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</row>
    <row r="704" spans="1:74" s="90" customFormat="1" ht="22.5" customHeight="1" x14ac:dyDescent="0.2">
      <c r="A704" s="248" t="s">
        <v>194</v>
      </c>
      <c r="B704" s="249" t="s">
        <v>140</v>
      </c>
      <c r="C704" s="76">
        <f t="shared" ref="C704:N704" si="322">+C705</f>
        <v>0</v>
      </c>
      <c r="D704" s="76">
        <f t="shared" si="322"/>
        <v>0</v>
      </c>
      <c r="E704" s="76">
        <f t="shared" si="322"/>
        <v>0</v>
      </c>
      <c r="F704" s="76">
        <f t="shared" si="322"/>
        <v>0</v>
      </c>
      <c r="G704" s="76">
        <f t="shared" si="322"/>
        <v>0</v>
      </c>
      <c r="H704" s="76">
        <f t="shared" si="322"/>
        <v>0</v>
      </c>
      <c r="I704" s="76">
        <f t="shared" si="322"/>
        <v>0</v>
      </c>
      <c r="J704" s="76">
        <f t="shared" si="322"/>
        <v>0</v>
      </c>
      <c r="K704" s="76">
        <f t="shared" si="322"/>
        <v>0</v>
      </c>
      <c r="L704" s="76">
        <f t="shared" si="322"/>
        <v>0</v>
      </c>
      <c r="M704" s="76">
        <f t="shared" si="322"/>
        <v>0</v>
      </c>
      <c r="N704" s="76">
        <f t="shared" si="322"/>
        <v>0</v>
      </c>
      <c r="O704" s="136">
        <f t="shared" si="318"/>
        <v>0</v>
      </c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/>
      <c r="BT704" s="89"/>
      <c r="BU704" s="89"/>
      <c r="BV704" s="89"/>
    </row>
    <row r="705" spans="1:74" s="90" customFormat="1" ht="22.5" customHeight="1" x14ac:dyDescent="0.2">
      <c r="A705" s="250" t="s">
        <v>195</v>
      </c>
      <c r="B705" s="251" t="s">
        <v>134</v>
      </c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136">
        <f t="shared" si="318"/>
        <v>0</v>
      </c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</row>
    <row r="706" spans="1:74" s="90" customFormat="1" ht="22.5" customHeight="1" x14ac:dyDescent="0.2">
      <c r="A706" s="248" t="s">
        <v>196</v>
      </c>
      <c r="B706" s="249" t="s">
        <v>135</v>
      </c>
      <c r="C706" s="76">
        <f t="shared" ref="C706:N706" si="323">SUM(C707:C709)</f>
        <v>0</v>
      </c>
      <c r="D706" s="76">
        <f t="shared" si="323"/>
        <v>0</v>
      </c>
      <c r="E706" s="76">
        <f t="shared" si="323"/>
        <v>0</v>
      </c>
      <c r="F706" s="76">
        <f t="shared" si="323"/>
        <v>0</v>
      </c>
      <c r="G706" s="76">
        <f t="shared" si="323"/>
        <v>0</v>
      </c>
      <c r="H706" s="76">
        <f t="shared" si="323"/>
        <v>0</v>
      </c>
      <c r="I706" s="76">
        <f t="shared" si="323"/>
        <v>0</v>
      </c>
      <c r="J706" s="76">
        <f t="shared" si="323"/>
        <v>0</v>
      </c>
      <c r="K706" s="76">
        <f t="shared" si="323"/>
        <v>0</v>
      </c>
      <c r="L706" s="76">
        <f t="shared" si="323"/>
        <v>0</v>
      </c>
      <c r="M706" s="76">
        <f t="shared" si="323"/>
        <v>0</v>
      </c>
      <c r="N706" s="76">
        <f t="shared" si="323"/>
        <v>0</v>
      </c>
      <c r="O706" s="136">
        <f t="shared" si="318"/>
        <v>0</v>
      </c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</row>
    <row r="707" spans="1:74" s="90" customFormat="1" ht="22.5" customHeight="1" x14ac:dyDescent="0.2">
      <c r="A707" s="250" t="s">
        <v>197</v>
      </c>
      <c r="B707" s="251" t="s">
        <v>133</v>
      </c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136">
        <f t="shared" si="318"/>
        <v>0</v>
      </c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/>
      <c r="BT707" s="89"/>
      <c r="BU707" s="89"/>
      <c r="BV707" s="89"/>
    </row>
    <row r="708" spans="1:74" s="90" customFormat="1" ht="22.5" customHeight="1" x14ac:dyDescent="0.2">
      <c r="A708" s="250" t="s">
        <v>197</v>
      </c>
      <c r="B708" s="251" t="s">
        <v>133</v>
      </c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136">
        <f t="shared" si="318"/>
        <v>0</v>
      </c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</row>
    <row r="709" spans="1:74" s="90" customFormat="1" ht="22.5" customHeight="1" x14ac:dyDescent="0.2">
      <c r="A709" s="248" t="s">
        <v>198</v>
      </c>
      <c r="B709" s="249" t="s">
        <v>199</v>
      </c>
      <c r="C709" s="76">
        <f t="shared" ref="C709:N709" si="324">+C710</f>
        <v>0</v>
      </c>
      <c r="D709" s="76">
        <f t="shared" si="324"/>
        <v>0</v>
      </c>
      <c r="E709" s="76">
        <f t="shared" si="324"/>
        <v>0</v>
      </c>
      <c r="F709" s="76">
        <f t="shared" si="324"/>
        <v>0</v>
      </c>
      <c r="G709" s="76">
        <f t="shared" si="324"/>
        <v>0</v>
      </c>
      <c r="H709" s="76">
        <f t="shared" si="324"/>
        <v>0</v>
      </c>
      <c r="I709" s="76">
        <f t="shared" si="324"/>
        <v>0</v>
      </c>
      <c r="J709" s="76">
        <f t="shared" si="324"/>
        <v>0</v>
      </c>
      <c r="K709" s="76">
        <f t="shared" si="324"/>
        <v>0</v>
      </c>
      <c r="L709" s="76">
        <f t="shared" si="324"/>
        <v>0</v>
      </c>
      <c r="M709" s="76">
        <f t="shared" si="324"/>
        <v>0</v>
      </c>
      <c r="N709" s="76">
        <f t="shared" si="324"/>
        <v>0</v>
      </c>
      <c r="O709" s="136">
        <f t="shared" si="318"/>
        <v>0</v>
      </c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</row>
    <row r="710" spans="1:74" s="90" customFormat="1" ht="22.5" customHeight="1" x14ac:dyDescent="0.2">
      <c r="A710" s="250" t="s">
        <v>200</v>
      </c>
      <c r="B710" s="251" t="s">
        <v>134</v>
      </c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136">
        <f t="shared" si="318"/>
        <v>0</v>
      </c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/>
      <c r="BT710" s="89"/>
      <c r="BU710" s="89"/>
      <c r="BV710" s="89"/>
    </row>
    <row r="711" spans="1:74" s="90" customFormat="1" ht="22.5" customHeight="1" x14ac:dyDescent="0.2">
      <c r="A711" s="248" t="s">
        <v>201</v>
      </c>
      <c r="B711" s="249" t="s">
        <v>202</v>
      </c>
      <c r="C711" s="76">
        <f t="shared" ref="C711:N712" si="325">+C712</f>
        <v>0</v>
      </c>
      <c r="D711" s="76">
        <f t="shared" si="325"/>
        <v>0</v>
      </c>
      <c r="E711" s="76">
        <f t="shared" si="325"/>
        <v>0</v>
      </c>
      <c r="F711" s="76">
        <f t="shared" si="325"/>
        <v>0</v>
      </c>
      <c r="G711" s="76">
        <f t="shared" si="325"/>
        <v>0</v>
      </c>
      <c r="H711" s="76">
        <f t="shared" si="325"/>
        <v>0</v>
      </c>
      <c r="I711" s="76">
        <f t="shared" si="325"/>
        <v>0</v>
      </c>
      <c r="J711" s="76">
        <f t="shared" si="325"/>
        <v>0</v>
      </c>
      <c r="K711" s="76">
        <f t="shared" si="325"/>
        <v>0</v>
      </c>
      <c r="L711" s="76">
        <f t="shared" si="325"/>
        <v>0</v>
      </c>
      <c r="M711" s="76">
        <f t="shared" si="325"/>
        <v>0</v>
      </c>
      <c r="N711" s="76">
        <f t="shared" si="325"/>
        <v>0</v>
      </c>
      <c r="O711" s="136">
        <f t="shared" si="318"/>
        <v>0</v>
      </c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/>
      <c r="BT711" s="89"/>
      <c r="BU711" s="89"/>
      <c r="BV711" s="89"/>
    </row>
    <row r="712" spans="1:74" s="90" customFormat="1" ht="22.5" customHeight="1" x14ac:dyDescent="0.2">
      <c r="A712" s="248" t="s">
        <v>203</v>
      </c>
      <c r="B712" s="249" t="s">
        <v>93</v>
      </c>
      <c r="C712" s="76">
        <f t="shared" si="325"/>
        <v>0</v>
      </c>
      <c r="D712" s="76">
        <f t="shared" si="325"/>
        <v>0</v>
      </c>
      <c r="E712" s="76">
        <f t="shared" si="325"/>
        <v>0</v>
      </c>
      <c r="F712" s="76">
        <f t="shared" si="325"/>
        <v>0</v>
      </c>
      <c r="G712" s="76">
        <f t="shared" si="325"/>
        <v>0</v>
      </c>
      <c r="H712" s="76">
        <f t="shared" si="325"/>
        <v>0</v>
      </c>
      <c r="I712" s="76">
        <f t="shared" si="325"/>
        <v>0</v>
      </c>
      <c r="J712" s="76">
        <f t="shared" si="325"/>
        <v>0</v>
      </c>
      <c r="K712" s="76">
        <f t="shared" si="325"/>
        <v>0</v>
      </c>
      <c r="L712" s="76">
        <f t="shared" si="325"/>
        <v>0</v>
      </c>
      <c r="M712" s="76">
        <f t="shared" si="325"/>
        <v>0</v>
      </c>
      <c r="N712" s="76">
        <f t="shared" si="325"/>
        <v>0</v>
      </c>
      <c r="O712" s="136">
        <f t="shared" si="318"/>
        <v>0</v>
      </c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</row>
    <row r="713" spans="1:74" s="90" customFormat="1" ht="22.5" customHeight="1" x14ac:dyDescent="0.2">
      <c r="A713" s="248" t="s">
        <v>204</v>
      </c>
      <c r="B713" s="249" t="s">
        <v>136</v>
      </c>
      <c r="C713" s="76">
        <f t="shared" ref="C713:N713" si="326">+C714+C716</f>
        <v>0</v>
      </c>
      <c r="D713" s="76">
        <f t="shared" si="326"/>
        <v>0</v>
      </c>
      <c r="E713" s="76">
        <f t="shared" si="326"/>
        <v>0</v>
      </c>
      <c r="F713" s="76">
        <f t="shared" si="326"/>
        <v>0</v>
      </c>
      <c r="G713" s="76">
        <f t="shared" si="326"/>
        <v>0</v>
      </c>
      <c r="H713" s="76">
        <f t="shared" si="326"/>
        <v>0</v>
      </c>
      <c r="I713" s="76">
        <f t="shared" si="326"/>
        <v>0</v>
      </c>
      <c r="J713" s="76">
        <f t="shared" si="326"/>
        <v>0</v>
      </c>
      <c r="K713" s="76">
        <f t="shared" si="326"/>
        <v>0</v>
      </c>
      <c r="L713" s="76">
        <f t="shared" si="326"/>
        <v>0</v>
      </c>
      <c r="M713" s="76">
        <f t="shared" si="326"/>
        <v>0</v>
      </c>
      <c r="N713" s="76">
        <f t="shared" si="326"/>
        <v>0</v>
      </c>
      <c r="O713" s="136">
        <f t="shared" si="318"/>
        <v>0</v>
      </c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</row>
    <row r="714" spans="1:74" s="90" customFormat="1" ht="22.5" customHeight="1" x14ac:dyDescent="0.2">
      <c r="A714" s="248" t="s">
        <v>205</v>
      </c>
      <c r="B714" s="249" t="s">
        <v>137</v>
      </c>
      <c r="C714" s="76">
        <f t="shared" ref="C714:N714" si="327">+C715</f>
        <v>0</v>
      </c>
      <c r="D714" s="76">
        <f t="shared" si="327"/>
        <v>0</v>
      </c>
      <c r="E714" s="76">
        <f t="shared" si="327"/>
        <v>0</v>
      </c>
      <c r="F714" s="76">
        <f t="shared" si="327"/>
        <v>0</v>
      </c>
      <c r="G714" s="76">
        <f t="shared" si="327"/>
        <v>0</v>
      </c>
      <c r="H714" s="76">
        <f t="shared" si="327"/>
        <v>0</v>
      </c>
      <c r="I714" s="76">
        <f t="shared" si="327"/>
        <v>0</v>
      </c>
      <c r="J714" s="76">
        <f t="shared" si="327"/>
        <v>0</v>
      </c>
      <c r="K714" s="76">
        <f t="shared" si="327"/>
        <v>0</v>
      </c>
      <c r="L714" s="76">
        <f t="shared" si="327"/>
        <v>0</v>
      </c>
      <c r="M714" s="76">
        <f t="shared" si="327"/>
        <v>0</v>
      </c>
      <c r="N714" s="76">
        <f t="shared" si="327"/>
        <v>0</v>
      </c>
      <c r="O714" s="136">
        <f t="shared" si="318"/>
        <v>0</v>
      </c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</row>
    <row r="715" spans="1:74" s="90" customFormat="1" ht="22.5" customHeight="1" x14ac:dyDescent="0.2">
      <c r="A715" s="250" t="s">
        <v>206</v>
      </c>
      <c r="B715" s="251" t="s">
        <v>134</v>
      </c>
      <c r="C715" s="77">
        <v>0</v>
      </c>
      <c r="D715" s="77">
        <v>0</v>
      </c>
      <c r="E715" s="77">
        <v>0</v>
      </c>
      <c r="F715" s="77">
        <v>0</v>
      </c>
      <c r="G715" s="77">
        <v>0</v>
      </c>
      <c r="H715" s="77">
        <v>0</v>
      </c>
      <c r="I715" s="77">
        <v>0</v>
      </c>
      <c r="J715" s="77">
        <v>0</v>
      </c>
      <c r="K715" s="77">
        <v>0</v>
      </c>
      <c r="L715" s="77">
        <v>0</v>
      </c>
      <c r="M715" s="77">
        <v>0</v>
      </c>
      <c r="N715" s="77">
        <v>0</v>
      </c>
      <c r="O715" s="136">
        <f t="shared" si="318"/>
        <v>0</v>
      </c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</row>
    <row r="716" spans="1:74" s="90" customFormat="1" ht="22.5" customHeight="1" x14ac:dyDescent="0.2">
      <c r="A716" s="248" t="s">
        <v>207</v>
      </c>
      <c r="B716" s="249" t="s">
        <v>208</v>
      </c>
      <c r="C716" s="76">
        <f t="shared" ref="C716:N716" si="328">+C717</f>
        <v>0</v>
      </c>
      <c r="D716" s="76">
        <f t="shared" si="328"/>
        <v>0</v>
      </c>
      <c r="E716" s="76">
        <f t="shared" si="328"/>
        <v>0</v>
      </c>
      <c r="F716" s="76">
        <f t="shared" si="328"/>
        <v>0</v>
      </c>
      <c r="G716" s="76">
        <f t="shared" si="328"/>
        <v>0</v>
      </c>
      <c r="H716" s="76">
        <f t="shared" si="328"/>
        <v>0</v>
      </c>
      <c r="I716" s="76">
        <f t="shared" si="328"/>
        <v>0</v>
      </c>
      <c r="J716" s="76">
        <f t="shared" si="328"/>
        <v>0</v>
      </c>
      <c r="K716" s="76">
        <f t="shared" si="328"/>
        <v>0</v>
      </c>
      <c r="L716" s="76">
        <f t="shared" si="328"/>
        <v>0</v>
      </c>
      <c r="M716" s="76">
        <f t="shared" si="328"/>
        <v>0</v>
      </c>
      <c r="N716" s="76">
        <f t="shared" si="328"/>
        <v>0</v>
      </c>
      <c r="O716" s="136">
        <f t="shared" si="318"/>
        <v>0</v>
      </c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</row>
    <row r="717" spans="1:74" s="90" customFormat="1" ht="22.5" customHeight="1" x14ac:dyDescent="0.2">
      <c r="A717" s="250" t="s">
        <v>209</v>
      </c>
      <c r="B717" s="251" t="s">
        <v>134</v>
      </c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136">
        <f t="shared" si="318"/>
        <v>0</v>
      </c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</row>
    <row r="718" spans="1:74" s="90" customFormat="1" ht="22.5" customHeight="1" x14ac:dyDescent="0.2">
      <c r="A718" s="248" t="s">
        <v>871</v>
      </c>
      <c r="B718" s="249" t="s">
        <v>872</v>
      </c>
      <c r="C718" s="76">
        <f t="shared" ref="C718:N718" si="329">+C719</f>
        <v>0</v>
      </c>
      <c r="D718" s="76">
        <f t="shared" si="329"/>
        <v>0</v>
      </c>
      <c r="E718" s="76">
        <f t="shared" si="329"/>
        <v>0</v>
      </c>
      <c r="F718" s="76">
        <f t="shared" si="329"/>
        <v>0</v>
      </c>
      <c r="G718" s="76">
        <f t="shared" si="329"/>
        <v>0</v>
      </c>
      <c r="H718" s="76">
        <f t="shared" si="329"/>
        <v>0</v>
      </c>
      <c r="I718" s="76">
        <f t="shared" si="329"/>
        <v>0</v>
      </c>
      <c r="J718" s="76">
        <f t="shared" si="329"/>
        <v>0</v>
      </c>
      <c r="K718" s="76">
        <f t="shared" si="329"/>
        <v>0</v>
      </c>
      <c r="L718" s="76">
        <f t="shared" si="329"/>
        <v>0</v>
      </c>
      <c r="M718" s="76">
        <f t="shared" si="329"/>
        <v>0</v>
      </c>
      <c r="N718" s="76">
        <f t="shared" si="329"/>
        <v>0</v>
      </c>
      <c r="O718" s="136">
        <f t="shared" si="318"/>
        <v>0</v>
      </c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</row>
    <row r="719" spans="1:74" s="90" customFormat="1" ht="22.5" customHeight="1" x14ac:dyDescent="0.2">
      <c r="A719" s="248" t="s">
        <v>210</v>
      </c>
      <c r="B719" s="249" t="s">
        <v>873</v>
      </c>
      <c r="C719" s="76">
        <f t="shared" ref="C719:N719" si="330">SUM(C720:C722)</f>
        <v>0</v>
      </c>
      <c r="D719" s="76">
        <f t="shared" si="330"/>
        <v>0</v>
      </c>
      <c r="E719" s="76">
        <f t="shared" si="330"/>
        <v>0</v>
      </c>
      <c r="F719" s="76">
        <f t="shared" si="330"/>
        <v>0</v>
      </c>
      <c r="G719" s="76">
        <f t="shared" si="330"/>
        <v>0</v>
      </c>
      <c r="H719" s="76">
        <f t="shared" si="330"/>
        <v>0</v>
      </c>
      <c r="I719" s="76">
        <f t="shared" si="330"/>
        <v>0</v>
      </c>
      <c r="J719" s="76">
        <f t="shared" si="330"/>
        <v>0</v>
      </c>
      <c r="K719" s="76">
        <f t="shared" si="330"/>
        <v>0</v>
      </c>
      <c r="L719" s="76">
        <f t="shared" si="330"/>
        <v>0</v>
      </c>
      <c r="M719" s="76">
        <f t="shared" si="330"/>
        <v>0</v>
      </c>
      <c r="N719" s="76">
        <f t="shared" si="330"/>
        <v>0</v>
      </c>
      <c r="O719" s="136">
        <f t="shared" si="318"/>
        <v>0</v>
      </c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/>
      <c r="BU719" s="89"/>
      <c r="BV719" s="89"/>
    </row>
    <row r="720" spans="1:74" s="90" customFormat="1" ht="22.5" customHeight="1" x14ac:dyDescent="0.2">
      <c r="A720" s="250" t="s">
        <v>211</v>
      </c>
      <c r="B720" s="251" t="s">
        <v>133</v>
      </c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136">
        <f t="shared" si="318"/>
        <v>0</v>
      </c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/>
      <c r="BU720" s="89"/>
      <c r="BV720" s="89"/>
    </row>
    <row r="721" spans="1:74" s="90" customFormat="1" ht="22.5" customHeight="1" x14ac:dyDescent="0.2">
      <c r="A721" s="250" t="s">
        <v>212</v>
      </c>
      <c r="B721" s="251" t="s">
        <v>138</v>
      </c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136">
        <f t="shared" si="318"/>
        <v>0</v>
      </c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</row>
    <row r="722" spans="1:74" s="90" customFormat="1" ht="22.5" customHeight="1" x14ac:dyDescent="0.2">
      <c r="A722" s="248" t="s">
        <v>213</v>
      </c>
      <c r="B722" s="249" t="s">
        <v>101</v>
      </c>
      <c r="C722" s="76">
        <f t="shared" ref="C722:N722" si="331">+C723</f>
        <v>0</v>
      </c>
      <c r="D722" s="76">
        <f t="shared" si="331"/>
        <v>0</v>
      </c>
      <c r="E722" s="76">
        <f t="shared" si="331"/>
        <v>0</v>
      </c>
      <c r="F722" s="76">
        <f t="shared" si="331"/>
        <v>0</v>
      </c>
      <c r="G722" s="76">
        <f t="shared" si="331"/>
        <v>0</v>
      </c>
      <c r="H722" s="76">
        <f t="shared" si="331"/>
        <v>0</v>
      </c>
      <c r="I722" s="76">
        <f t="shared" si="331"/>
        <v>0</v>
      </c>
      <c r="J722" s="76">
        <f t="shared" si="331"/>
        <v>0</v>
      </c>
      <c r="K722" s="76">
        <f t="shared" si="331"/>
        <v>0</v>
      </c>
      <c r="L722" s="76">
        <f t="shared" si="331"/>
        <v>0</v>
      </c>
      <c r="M722" s="76">
        <f t="shared" si="331"/>
        <v>0</v>
      </c>
      <c r="N722" s="76">
        <f t="shared" si="331"/>
        <v>0</v>
      </c>
      <c r="O722" s="136">
        <f t="shared" si="318"/>
        <v>0</v>
      </c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</row>
    <row r="723" spans="1:74" s="90" customFormat="1" ht="22.5" customHeight="1" x14ac:dyDescent="0.2">
      <c r="A723" s="250" t="s">
        <v>214</v>
      </c>
      <c r="B723" s="251" t="s">
        <v>134</v>
      </c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136">
        <f t="shared" si="318"/>
        <v>0</v>
      </c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</row>
    <row r="724" spans="1:74" s="90" customFormat="1" ht="22.5" customHeight="1" x14ac:dyDescent="0.2">
      <c r="A724" s="248" t="s">
        <v>219</v>
      </c>
      <c r="B724" s="247" t="s">
        <v>139</v>
      </c>
      <c r="C724" s="76">
        <f t="shared" ref="C724:N724" si="332">+C725+C730</f>
        <v>0</v>
      </c>
      <c r="D724" s="76">
        <f t="shared" si="332"/>
        <v>0</v>
      </c>
      <c r="E724" s="76">
        <f t="shared" si="332"/>
        <v>0</v>
      </c>
      <c r="F724" s="76">
        <f t="shared" si="332"/>
        <v>0</v>
      </c>
      <c r="G724" s="76">
        <f t="shared" si="332"/>
        <v>0</v>
      </c>
      <c r="H724" s="76">
        <f t="shared" si="332"/>
        <v>0</v>
      </c>
      <c r="I724" s="76">
        <f t="shared" si="332"/>
        <v>0</v>
      </c>
      <c r="J724" s="76">
        <f t="shared" si="332"/>
        <v>0</v>
      </c>
      <c r="K724" s="76">
        <f t="shared" si="332"/>
        <v>0</v>
      </c>
      <c r="L724" s="76">
        <f t="shared" si="332"/>
        <v>0</v>
      </c>
      <c r="M724" s="76">
        <f t="shared" si="332"/>
        <v>0</v>
      </c>
      <c r="N724" s="76">
        <f t="shared" si="332"/>
        <v>0</v>
      </c>
      <c r="O724" s="136">
        <f t="shared" si="318"/>
        <v>0</v>
      </c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/>
      <c r="BU724" s="89"/>
      <c r="BV724" s="89"/>
    </row>
    <row r="725" spans="1:74" s="90" customFormat="1" ht="22.5" customHeight="1" x14ac:dyDescent="0.2">
      <c r="A725" s="248" t="s">
        <v>220</v>
      </c>
      <c r="B725" s="249" t="s">
        <v>221</v>
      </c>
      <c r="C725" s="76">
        <f t="shared" ref="C725:N725" si="333">SUM(C726:C728)</f>
        <v>0</v>
      </c>
      <c r="D725" s="76">
        <f t="shared" si="333"/>
        <v>0</v>
      </c>
      <c r="E725" s="76">
        <f t="shared" si="333"/>
        <v>0</v>
      </c>
      <c r="F725" s="76">
        <f t="shared" si="333"/>
        <v>0</v>
      </c>
      <c r="G725" s="76">
        <f t="shared" si="333"/>
        <v>0</v>
      </c>
      <c r="H725" s="76">
        <f t="shared" si="333"/>
        <v>0</v>
      </c>
      <c r="I725" s="76">
        <f t="shared" si="333"/>
        <v>0</v>
      </c>
      <c r="J725" s="76">
        <f t="shared" si="333"/>
        <v>0</v>
      </c>
      <c r="K725" s="76">
        <f t="shared" si="333"/>
        <v>0</v>
      </c>
      <c r="L725" s="76">
        <f t="shared" si="333"/>
        <v>0</v>
      </c>
      <c r="M725" s="76">
        <f t="shared" si="333"/>
        <v>0</v>
      </c>
      <c r="N725" s="76">
        <f t="shared" si="333"/>
        <v>0</v>
      </c>
      <c r="O725" s="136">
        <f t="shared" si="318"/>
        <v>0</v>
      </c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/>
      <c r="BU725" s="89"/>
      <c r="BV725" s="89"/>
    </row>
    <row r="726" spans="1:74" s="90" customFormat="1" ht="22.5" customHeight="1" x14ac:dyDescent="0.2">
      <c r="A726" s="250" t="s">
        <v>222</v>
      </c>
      <c r="B726" s="251" t="s">
        <v>133</v>
      </c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136">
        <f t="shared" si="318"/>
        <v>0</v>
      </c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</row>
    <row r="727" spans="1:74" s="90" customFormat="1" ht="22.5" customHeight="1" x14ac:dyDescent="0.2">
      <c r="A727" s="250" t="s">
        <v>223</v>
      </c>
      <c r="B727" s="251" t="s">
        <v>138</v>
      </c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136">
        <f t="shared" si="318"/>
        <v>0</v>
      </c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/>
      <c r="BT727" s="89"/>
      <c r="BU727" s="89"/>
      <c r="BV727" s="89"/>
    </row>
    <row r="728" spans="1:74" s="90" customFormat="1" ht="22.5" customHeight="1" x14ac:dyDescent="0.2">
      <c r="A728" s="248" t="s">
        <v>224</v>
      </c>
      <c r="B728" s="249" t="s">
        <v>140</v>
      </c>
      <c r="C728" s="76">
        <f t="shared" ref="C728:N728" si="334">+C729</f>
        <v>0</v>
      </c>
      <c r="D728" s="76">
        <f t="shared" si="334"/>
        <v>0</v>
      </c>
      <c r="E728" s="76">
        <f t="shared" si="334"/>
        <v>0</v>
      </c>
      <c r="F728" s="76">
        <f t="shared" si="334"/>
        <v>0</v>
      </c>
      <c r="G728" s="76">
        <f t="shared" si="334"/>
        <v>0</v>
      </c>
      <c r="H728" s="76">
        <f t="shared" si="334"/>
        <v>0</v>
      </c>
      <c r="I728" s="76">
        <f t="shared" si="334"/>
        <v>0</v>
      </c>
      <c r="J728" s="76">
        <f t="shared" si="334"/>
        <v>0</v>
      </c>
      <c r="K728" s="76">
        <f t="shared" si="334"/>
        <v>0</v>
      </c>
      <c r="L728" s="76">
        <f t="shared" si="334"/>
        <v>0</v>
      </c>
      <c r="M728" s="76">
        <f t="shared" si="334"/>
        <v>0</v>
      </c>
      <c r="N728" s="76">
        <f t="shared" si="334"/>
        <v>0</v>
      </c>
      <c r="O728" s="136">
        <f t="shared" si="318"/>
        <v>0</v>
      </c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</row>
    <row r="729" spans="1:74" s="90" customFormat="1" ht="22.5" customHeight="1" x14ac:dyDescent="0.2">
      <c r="A729" s="250" t="s">
        <v>1724</v>
      </c>
      <c r="B729" s="251" t="s">
        <v>134</v>
      </c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136">
        <f t="shared" si="318"/>
        <v>0</v>
      </c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</row>
    <row r="730" spans="1:74" s="90" customFormat="1" ht="22.5" customHeight="1" x14ac:dyDescent="0.2">
      <c r="A730" s="248" t="s">
        <v>225</v>
      </c>
      <c r="B730" s="249" t="s">
        <v>141</v>
      </c>
      <c r="C730" s="76">
        <f t="shared" ref="C730:N730" si="335">SUM(C731:C733)</f>
        <v>0</v>
      </c>
      <c r="D730" s="76">
        <f t="shared" si="335"/>
        <v>0</v>
      </c>
      <c r="E730" s="76">
        <f t="shared" si="335"/>
        <v>0</v>
      </c>
      <c r="F730" s="76">
        <f t="shared" si="335"/>
        <v>0</v>
      </c>
      <c r="G730" s="76">
        <f t="shared" si="335"/>
        <v>0</v>
      </c>
      <c r="H730" s="76">
        <f t="shared" si="335"/>
        <v>0</v>
      </c>
      <c r="I730" s="76">
        <f t="shared" si="335"/>
        <v>0</v>
      </c>
      <c r="J730" s="76">
        <f t="shared" si="335"/>
        <v>0</v>
      </c>
      <c r="K730" s="76">
        <f t="shared" si="335"/>
        <v>0</v>
      </c>
      <c r="L730" s="76">
        <f t="shared" si="335"/>
        <v>0</v>
      </c>
      <c r="M730" s="76">
        <f t="shared" si="335"/>
        <v>0</v>
      </c>
      <c r="N730" s="76">
        <f t="shared" si="335"/>
        <v>0</v>
      </c>
      <c r="O730" s="136">
        <f t="shared" si="318"/>
        <v>0</v>
      </c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</row>
    <row r="731" spans="1:74" s="90" customFormat="1" ht="22.5" customHeight="1" x14ac:dyDescent="0.2">
      <c r="A731" s="250" t="s">
        <v>226</v>
      </c>
      <c r="B731" s="251" t="s">
        <v>133</v>
      </c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136">
        <f t="shared" si="318"/>
        <v>0</v>
      </c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</row>
    <row r="732" spans="1:74" s="90" customFormat="1" ht="22.5" customHeight="1" x14ac:dyDescent="0.2">
      <c r="A732" s="250" t="s">
        <v>227</v>
      </c>
      <c r="B732" s="251" t="s">
        <v>138</v>
      </c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136">
        <f t="shared" si="318"/>
        <v>0</v>
      </c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</row>
    <row r="733" spans="1:74" s="90" customFormat="1" ht="22.5" customHeight="1" x14ac:dyDescent="0.2">
      <c r="A733" s="248" t="s">
        <v>228</v>
      </c>
      <c r="B733" s="249" t="s">
        <v>101</v>
      </c>
      <c r="C733" s="76">
        <f t="shared" ref="C733:N733" si="336">+C734</f>
        <v>0</v>
      </c>
      <c r="D733" s="76">
        <f t="shared" si="336"/>
        <v>0</v>
      </c>
      <c r="E733" s="76">
        <f t="shared" si="336"/>
        <v>0</v>
      </c>
      <c r="F733" s="76">
        <f t="shared" si="336"/>
        <v>0</v>
      </c>
      <c r="G733" s="76">
        <f t="shared" si="336"/>
        <v>0</v>
      </c>
      <c r="H733" s="76">
        <f t="shared" si="336"/>
        <v>0</v>
      </c>
      <c r="I733" s="76">
        <f t="shared" si="336"/>
        <v>0</v>
      </c>
      <c r="J733" s="76">
        <f t="shared" si="336"/>
        <v>0</v>
      </c>
      <c r="K733" s="76">
        <f t="shared" si="336"/>
        <v>0</v>
      </c>
      <c r="L733" s="76">
        <f t="shared" si="336"/>
        <v>0</v>
      </c>
      <c r="M733" s="76">
        <f t="shared" si="336"/>
        <v>0</v>
      </c>
      <c r="N733" s="76">
        <f t="shared" si="336"/>
        <v>0</v>
      </c>
      <c r="O733" s="136">
        <f t="shared" si="318"/>
        <v>0</v>
      </c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</row>
    <row r="734" spans="1:74" s="90" customFormat="1" ht="22.5" customHeight="1" x14ac:dyDescent="0.2">
      <c r="A734" s="250" t="s">
        <v>229</v>
      </c>
      <c r="B734" s="251" t="s">
        <v>134</v>
      </c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136">
        <f t="shared" si="318"/>
        <v>0</v>
      </c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</row>
    <row r="735" spans="1:74" s="90" customFormat="1" ht="22.5" customHeight="1" x14ac:dyDescent="0.2">
      <c r="A735" s="248" t="s">
        <v>230</v>
      </c>
      <c r="B735" s="249" t="s">
        <v>94</v>
      </c>
      <c r="C735" s="76">
        <f>+C736</f>
        <v>0</v>
      </c>
      <c r="D735" s="76">
        <f t="shared" ref="D735:N735" si="337">+D736</f>
        <v>0</v>
      </c>
      <c r="E735" s="76">
        <f t="shared" si="337"/>
        <v>0</v>
      </c>
      <c r="F735" s="76">
        <f t="shared" si="337"/>
        <v>0</v>
      </c>
      <c r="G735" s="76">
        <f t="shared" si="337"/>
        <v>0</v>
      </c>
      <c r="H735" s="76">
        <f t="shared" si="337"/>
        <v>0</v>
      </c>
      <c r="I735" s="76">
        <f t="shared" si="337"/>
        <v>0</v>
      </c>
      <c r="J735" s="76">
        <f t="shared" si="337"/>
        <v>0</v>
      </c>
      <c r="K735" s="76">
        <f t="shared" si="337"/>
        <v>0</v>
      </c>
      <c r="L735" s="76">
        <f t="shared" si="337"/>
        <v>0</v>
      </c>
      <c r="M735" s="76">
        <f t="shared" si="337"/>
        <v>0</v>
      </c>
      <c r="N735" s="76">
        <f t="shared" si="337"/>
        <v>0</v>
      </c>
      <c r="O735" s="136">
        <f t="shared" si="318"/>
        <v>0</v>
      </c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/>
      <c r="BT735" s="89"/>
      <c r="BU735" s="89"/>
      <c r="BV735" s="89"/>
    </row>
    <row r="736" spans="1:74" s="92" customFormat="1" ht="22.5" customHeight="1" x14ac:dyDescent="0.2">
      <c r="A736" s="248" t="s">
        <v>231</v>
      </c>
      <c r="B736" s="249" t="s">
        <v>142</v>
      </c>
      <c r="C736" s="76">
        <f>+C737+C739</f>
        <v>0</v>
      </c>
      <c r="D736" s="76">
        <f t="shared" ref="D736:N736" si="338">+D737+D739</f>
        <v>0</v>
      </c>
      <c r="E736" s="76">
        <f t="shared" si="338"/>
        <v>0</v>
      </c>
      <c r="F736" s="76">
        <f t="shared" si="338"/>
        <v>0</v>
      </c>
      <c r="G736" s="76">
        <f t="shared" si="338"/>
        <v>0</v>
      </c>
      <c r="H736" s="76">
        <f t="shared" si="338"/>
        <v>0</v>
      </c>
      <c r="I736" s="76">
        <f t="shared" si="338"/>
        <v>0</v>
      </c>
      <c r="J736" s="76">
        <f t="shared" si="338"/>
        <v>0</v>
      </c>
      <c r="K736" s="76">
        <f t="shared" si="338"/>
        <v>0</v>
      </c>
      <c r="L736" s="76">
        <f t="shared" si="338"/>
        <v>0</v>
      </c>
      <c r="M736" s="76">
        <f t="shared" si="338"/>
        <v>0</v>
      </c>
      <c r="N736" s="76">
        <f t="shared" si="338"/>
        <v>0</v>
      </c>
      <c r="O736" s="136">
        <f t="shared" si="318"/>
        <v>0</v>
      </c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</row>
    <row r="737" spans="1:74" s="90" customFormat="1" ht="22.5" customHeight="1" x14ac:dyDescent="0.2">
      <c r="A737" s="248" t="s">
        <v>232</v>
      </c>
      <c r="B737" s="249" t="s">
        <v>233</v>
      </c>
      <c r="C737" s="76">
        <f>+C738</f>
        <v>0</v>
      </c>
      <c r="D737" s="76">
        <f t="shared" ref="D737:N737" si="339">+D738</f>
        <v>0</v>
      </c>
      <c r="E737" s="76">
        <f t="shared" si="339"/>
        <v>0</v>
      </c>
      <c r="F737" s="76">
        <f t="shared" si="339"/>
        <v>0</v>
      </c>
      <c r="G737" s="76">
        <f t="shared" si="339"/>
        <v>0</v>
      </c>
      <c r="H737" s="76">
        <f t="shared" si="339"/>
        <v>0</v>
      </c>
      <c r="I737" s="76">
        <f t="shared" si="339"/>
        <v>0</v>
      </c>
      <c r="J737" s="76">
        <f t="shared" si="339"/>
        <v>0</v>
      </c>
      <c r="K737" s="76">
        <f t="shared" si="339"/>
        <v>0</v>
      </c>
      <c r="L737" s="76">
        <f t="shared" si="339"/>
        <v>0</v>
      </c>
      <c r="M737" s="76">
        <f t="shared" si="339"/>
        <v>0</v>
      </c>
      <c r="N737" s="76">
        <f t="shared" si="339"/>
        <v>0</v>
      </c>
      <c r="O737" s="136">
        <f t="shared" si="318"/>
        <v>0</v>
      </c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</row>
    <row r="738" spans="1:74" s="90" customFormat="1" ht="22.5" customHeight="1" x14ac:dyDescent="0.2">
      <c r="A738" s="250" t="s">
        <v>234</v>
      </c>
      <c r="B738" s="251" t="s">
        <v>134</v>
      </c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136">
        <f t="shared" si="318"/>
        <v>0</v>
      </c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</row>
    <row r="739" spans="1:74" s="90" customFormat="1" ht="22.5" customHeight="1" x14ac:dyDescent="0.2">
      <c r="A739" s="248" t="s">
        <v>235</v>
      </c>
      <c r="B739" s="249" t="s">
        <v>143</v>
      </c>
      <c r="C739" s="76">
        <f t="shared" ref="C739:N739" si="340">+C740</f>
        <v>0</v>
      </c>
      <c r="D739" s="76">
        <f t="shared" si="340"/>
        <v>0</v>
      </c>
      <c r="E739" s="76">
        <f t="shared" si="340"/>
        <v>0</v>
      </c>
      <c r="F739" s="76">
        <f t="shared" si="340"/>
        <v>0</v>
      </c>
      <c r="G739" s="76">
        <f t="shared" si="340"/>
        <v>0</v>
      </c>
      <c r="H739" s="76">
        <f t="shared" si="340"/>
        <v>0</v>
      </c>
      <c r="I739" s="76">
        <f t="shared" si="340"/>
        <v>0</v>
      </c>
      <c r="J739" s="76">
        <f t="shared" si="340"/>
        <v>0</v>
      </c>
      <c r="K739" s="76">
        <f t="shared" si="340"/>
        <v>0</v>
      </c>
      <c r="L739" s="76">
        <f t="shared" si="340"/>
        <v>0</v>
      </c>
      <c r="M739" s="76">
        <f t="shared" si="340"/>
        <v>0</v>
      </c>
      <c r="N739" s="76">
        <f t="shared" si="340"/>
        <v>0</v>
      </c>
      <c r="O739" s="136">
        <f t="shared" si="318"/>
        <v>0</v>
      </c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/>
      <c r="BT739" s="89"/>
      <c r="BU739" s="89"/>
      <c r="BV739" s="89"/>
    </row>
    <row r="740" spans="1:74" s="90" customFormat="1" ht="22.5" customHeight="1" x14ac:dyDescent="0.2">
      <c r="A740" s="250" t="s">
        <v>236</v>
      </c>
      <c r="B740" s="251" t="s">
        <v>134</v>
      </c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136">
        <f t="shared" si="318"/>
        <v>0</v>
      </c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</row>
    <row r="741" spans="1:74" s="90" customFormat="1" ht="22.5" customHeight="1" x14ac:dyDescent="0.2">
      <c r="A741" s="248" t="s">
        <v>237</v>
      </c>
      <c r="B741" s="249" t="s">
        <v>238</v>
      </c>
      <c r="C741" s="76">
        <f t="shared" ref="C741:N741" si="341">+C742+C759+C762+C774+C825</f>
        <v>0</v>
      </c>
      <c r="D741" s="76">
        <f t="shared" si="341"/>
        <v>20259668655</v>
      </c>
      <c r="E741" s="76">
        <f t="shared" si="341"/>
        <v>0</v>
      </c>
      <c r="F741" s="76">
        <f t="shared" si="341"/>
        <v>0</v>
      </c>
      <c r="G741" s="76">
        <f t="shared" si="341"/>
        <v>0</v>
      </c>
      <c r="H741" s="76">
        <f t="shared" si="341"/>
        <v>0</v>
      </c>
      <c r="I741" s="76">
        <f t="shared" si="341"/>
        <v>0</v>
      </c>
      <c r="J741" s="76">
        <f t="shared" si="341"/>
        <v>0</v>
      </c>
      <c r="K741" s="76">
        <f t="shared" si="341"/>
        <v>0</v>
      </c>
      <c r="L741" s="76">
        <f t="shared" si="341"/>
        <v>0</v>
      </c>
      <c r="M741" s="76">
        <f t="shared" si="341"/>
        <v>0</v>
      </c>
      <c r="N741" s="76">
        <f t="shared" si="341"/>
        <v>0</v>
      </c>
      <c r="O741" s="136">
        <f t="shared" si="318"/>
        <v>20259668655</v>
      </c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</row>
    <row r="742" spans="1:74" s="90" customFormat="1" ht="22.5" customHeight="1" x14ac:dyDescent="0.2">
      <c r="A742" s="248" t="s">
        <v>239</v>
      </c>
      <c r="B742" s="249" t="s">
        <v>144</v>
      </c>
      <c r="C742" s="76">
        <f t="shared" ref="C742:N742" si="342">+C743</f>
        <v>0</v>
      </c>
      <c r="D742" s="76">
        <f t="shared" si="342"/>
        <v>0</v>
      </c>
      <c r="E742" s="76">
        <f t="shared" si="342"/>
        <v>0</v>
      </c>
      <c r="F742" s="76">
        <f t="shared" si="342"/>
        <v>0</v>
      </c>
      <c r="G742" s="76">
        <f t="shared" si="342"/>
        <v>0</v>
      </c>
      <c r="H742" s="76">
        <f t="shared" si="342"/>
        <v>0</v>
      </c>
      <c r="I742" s="76">
        <f t="shared" si="342"/>
        <v>0</v>
      </c>
      <c r="J742" s="76">
        <f t="shared" si="342"/>
        <v>0</v>
      </c>
      <c r="K742" s="76">
        <f t="shared" si="342"/>
        <v>0</v>
      </c>
      <c r="L742" s="76">
        <f t="shared" si="342"/>
        <v>0</v>
      </c>
      <c r="M742" s="76">
        <f t="shared" si="342"/>
        <v>0</v>
      </c>
      <c r="N742" s="76">
        <f t="shared" si="342"/>
        <v>0</v>
      </c>
      <c r="O742" s="136">
        <f t="shared" si="318"/>
        <v>0</v>
      </c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</row>
    <row r="743" spans="1:74" s="92" customFormat="1" ht="22.5" customHeight="1" x14ac:dyDescent="0.2">
      <c r="A743" s="248" t="s">
        <v>240</v>
      </c>
      <c r="B743" s="249" t="s">
        <v>241</v>
      </c>
      <c r="C743" s="76">
        <f t="shared" ref="C743:N743" si="343">+C744+C749</f>
        <v>0</v>
      </c>
      <c r="D743" s="76">
        <f t="shared" si="343"/>
        <v>0</v>
      </c>
      <c r="E743" s="76">
        <f t="shared" si="343"/>
        <v>0</v>
      </c>
      <c r="F743" s="76">
        <f t="shared" si="343"/>
        <v>0</v>
      </c>
      <c r="G743" s="76">
        <f t="shared" si="343"/>
        <v>0</v>
      </c>
      <c r="H743" s="76">
        <f t="shared" si="343"/>
        <v>0</v>
      </c>
      <c r="I743" s="76">
        <f t="shared" si="343"/>
        <v>0</v>
      </c>
      <c r="J743" s="76">
        <f t="shared" si="343"/>
        <v>0</v>
      </c>
      <c r="K743" s="76">
        <f t="shared" si="343"/>
        <v>0</v>
      </c>
      <c r="L743" s="76">
        <f t="shared" si="343"/>
        <v>0</v>
      </c>
      <c r="M743" s="76">
        <f t="shared" si="343"/>
        <v>0</v>
      </c>
      <c r="N743" s="76">
        <f t="shared" si="343"/>
        <v>0</v>
      </c>
      <c r="O743" s="136">
        <f t="shared" si="318"/>
        <v>0</v>
      </c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</row>
    <row r="744" spans="1:74" s="90" customFormat="1" ht="22.5" customHeight="1" x14ac:dyDescent="0.2">
      <c r="A744" s="248" t="s">
        <v>242</v>
      </c>
      <c r="B744" s="249" t="s">
        <v>145</v>
      </c>
      <c r="C744" s="76">
        <f t="shared" ref="C744:N744" si="344">SUM(C745:C747)</f>
        <v>0</v>
      </c>
      <c r="D744" s="76">
        <f t="shared" si="344"/>
        <v>0</v>
      </c>
      <c r="E744" s="76">
        <f t="shared" si="344"/>
        <v>0</v>
      </c>
      <c r="F744" s="76">
        <f t="shared" si="344"/>
        <v>0</v>
      </c>
      <c r="G744" s="76">
        <f t="shared" si="344"/>
        <v>0</v>
      </c>
      <c r="H744" s="76">
        <f t="shared" si="344"/>
        <v>0</v>
      </c>
      <c r="I744" s="76">
        <f t="shared" si="344"/>
        <v>0</v>
      </c>
      <c r="J744" s="76">
        <f t="shared" si="344"/>
        <v>0</v>
      </c>
      <c r="K744" s="76">
        <f t="shared" si="344"/>
        <v>0</v>
      </c>
      <c r="L744" s="76">
        <f t="shared" si="344"/>
        <v>0</v>
      </c>
      <c r="M744" s="76">
        <f t="shared" si="344"/>
        <v>0</v>
      </c>
      <c r="N744" s="76">
        <f t="shared" si="344"/>
        <v>0</v>
      </c>
      <c r="O744" s="136">
        <f t="shared" si="318"/>
        <v>0</v>
      </c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</row>
    <row r="745" spans="1:74" s="90" customFormat="1" ht="22.5" customHeight="1" x14ac:dyDescent="0.2">
      <c r="A745" s="250" t="s">
        <v>243</v>
      </c>
      <c r="B745" s="251" t="s">
        <v>133</v>
      </c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136">
        <f t="shared" si="318"/>
        <v>0</v>
      </c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/>
      <c r="BT745" s="89"/>
      <c r="BU745" s="89"/>
      <c r="BV745" s="89"/>
    </row>
    <row r="746" spans="1:74" s="90" customFormat="1" ht="22.5" customHeight="1" x14ac:dyDescent="0.2">
      <c r="A746" s="250" t="s">
        <v>243</v>
      </c>
      <c r="B746" s="251" t="s">
        <v>133</v>
      </c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136">
        <f t="shared" si="318"/>
        <v>0</v>
      </c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/>
      <c r="BT746" s="89"/>
      <c r="BU746" s="89"/>
      <c r="BV746" s="89"/>
    </row>
    <row r="747" spans="1:74" s="90" customFormat="1" ht="22.5" customHeight="1" x14ac:dyDescent="0.2">
      <c r="A747" s="248" t="s">
        <v>244</v>
      </c>
      <c r="B747" s="249" t="s">
        <v>140</v>
      </c>
      <c r="C747" s="76">
        <f t="shared" ref="C747:N747" si="345">+C748</f>
        <v>0</v>
      </c>
      <c r="D747" s="76">
        <f t="shared" si="345"/>
        <v>0</v>
      </c>
      <c r="E747" s="76">
        <f t="shared" si="345"/>
        <v>0</v>
      </c>
      <c r="F747" s="76">
        <f t="shared" si="345"/>
        <v>0</v>
      </c>
      <c r="G747" s="76">
        <f t="shared" si="345"/>
        <v>0</v>
      </c>
      <c r="H747" s="76">
        <f t="shared" si="345"/>
        <v>0</v>
      </c>
      <c r="I747" s="76">
        <f t="shared" si="345"/>
        <v>0</v>
      </c>
      <c r="J747" s="76">
        <f t="shared" si="345"/>
        <v>0</v>
      </c>
      <c r="K747" s="76">
        <f t="shared" si="345"/>
        <v>0</v>
      </c>
      <c r="L747" s="76">
        <f t="shared" si="345"/>
        <v>0</v>
      </c>
      <c r="M747" s="76">
        <f t="shared" si="345"/>
        <v>0</v>
      </c>
      <c r="N747" s="76">
        <f t="shared" si="345"/>
        <v>0</v>
      </c>
      <c r="O747" s="136">
        <f t="shared" si="318"/>
        <v>0</v>
      </c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  <c r="BM747" s="89"/>
      <c r="BN747" s="89"/>
      <c r="BO747" s="89"/>
      <c r="BP747" s="89"/>
      <c r="BQ747" s="89"/>
      <c r="BR747" s="89"/>
      <c r="BS747" s="89"/>
      <c r="BT747" s="89"/>
      <c r="BU747" s="89"/>
      <c r="BV747" s="89"/>
    </row>
    <row r="748" spans="1:74" s="90" customFormat="1" ht="22.5" customHeight="1" x14ac:dyDescent="0.2">
      <c r="A748" s="250" t="s">
        <v>245</v>
      </c>
      <c r="B748" s="251" t="s">
        <v>134</v>
      </c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136">
        <f t="shared" si="318"/>
        <v>0</v>
      </c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89"/>
      <c r="BM748" s="89"/>
      <c r="BN748" s="89"/>
      <c r="BO748" s="89"/>
      <c r="BP748" s="89"/>
      <c r="BQ748" s="89"/>
      <c r="BR748" s="89"/>
      <c r="BS748" s="89"/>
      <c r="BT748" s="89"/>
      <c r="BU748" s="89"/>
      <c r="BV748" s="89"/>
    </row>
    <row r="749" spans="1:74" s="90" customFormat="1" ht="22.5" customHeight="1" x14ac:dyDescent="0.2">
      <c r="A749" s="248" t="s">
        <v>246</v>
      </c>
      <c r="B749" s="249" t="s">
        <v>146</v>
      </c>
      <c r="C749" s="76">
        <f t="shared" ref="C749:N749" si="346">SUM(C750:C752)+C754</f>
        <v>0</v>
      </c>
      <c r="D749" s="76">
        <f t="shared" si="346"/>
        <v>0</v>
      </c>
      <c r="E749" s="76">
        <f t="shared" si="346"/>
        <v>0</v>
      </c>
      <c r="F749" s="76">
        <f t="shared" si="346"/>
        <v>0</v>
      </c>
      <c r="G749" s="76">
        <f t="shared" si="346"/>
        <v>0</v>
      </c>
      <c r="H749" s="76">
        <f t="shared" si="346"/>
        <v>0</v>
      </c>
      <c r="I749" s="76">
        <f t="shared" si="346"/>
        <v>0</v>
      </c>
      <c r="J749" s="76">
        <f t="shared" si="346"/>
        <v>0</v>
      </c>
      <c r="K749" s="76">
        <f t="shared" si="346"/>
        <v>0</v>
      </c>
      <c r="L749" s="76">
        <f t="shared" si="346"/>
        <v>0</v>
      </c>
      <c r="M749" s="76">
        <f t="shared" si="346"/>
        <v>0</v>
      </c>
      <c r="N749" s="76">
        <f t="shared" si="346"/>
        <v>0</v>
      </c>
      <c r="O749" s="136">
        <f t="shared" si="318"/>
        <v>0</v>
      </c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/>
      <c r="BT749" s="89"/>
      <c r="BU749" s="89"/>
      <c r="BV749" s="89"/>
    </row>
    <row r="750" spans="1:74" s="90" customFormat="1" ht="22.5" customHeight="1" x14ac:dyDescent="0.2">
      <c r="A750" s="250" t="s">
        <v>247</v>
      </c>
      <c r="B750" s="251" t="s">
        <v>133</v>
      </c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136">
        <f t="shared" si="318"/>
        <v>0</v>
      </c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89"/>
      <c r="BM750" s="89"/>
      <c r="BN750" s="89"/>
      <c r="BO750" s="89"/>
      <c r="BP750" s="89"/>
      <c r="BQ750" s="89"/>
      <c r="BR750" s="89"/>
      <c r="BS750" s="89"/>
      <c r="BT750" s="89"/>
      <c r="BU750" s="89"/>
      <c r="BV750" s="89"/>
    </row>
    <row r="751" spans="1:74" s="90" customFormat="1" ht="22.5" customHeight="1" x14ac:dyDescent="0.2">
      <c r="A751" s="250" t="s">
        <v>247</v>
      </c>
      <c r="B751" s="251" t="s">
        <v>133</v>
      </c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136">
        <f t="shared" si="318"/>
        <v>0</v>
      </c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/>
      <c r="BT751" s="89"/>
      <c r="BU751" s="89"/>
      <c r="BV751" s="89"/>
    </row>
    <row r="752" spans="1:74" s="90" customFormat="1" ht="22.5" customHeight="1" x14ac:dyDescent="0.2">
      <c r="A752" s="248" t="s">
        <v>248</v>
      </c>
      <c r="B752" s="249" t="s">
        <v>249</v>
      </c>
      <c r="C752" s="76">
        <f t="shared" ref="C752:N752" si="347">+C753</f>
        <v>0</v>
      </c>
      <c r="D752" s="76">
        <f t="shared" si="347"/>
        <v>0</v>
      </c>
      <c r="E752" s="76">
        <f t="shared" si="347"/>
        <v>0</v>
      </c>
      <c r="F752" s="76">
        <f t="shared" si="347"/>
        <v>0</v>
      </c>
      <c r="G752" s="76">
        <f t="shared" si="347"/>
        <v>0</v>
      </c>
      <c r="H752" s="76">
        <f t="shared" si="347"/>
        <v>0</v>
      </c>
      <c r="I752" s="76">
        <f t="shared" si="347"/>
        <v>0</v>
      </c>
      <c r="J752" s="76">
        <f t="shared" si="347"/>
        <v>0</v>
      </c>
      <c r="K752" s="76">
        <f t="shared" si="347"/>
        <v>0</v>
      </c>
      <c r="L752" s="76">
        <f t="shared" si="347"/>
        <v>0</v>
      </c>
      <c r="M752" s="76">
        <f t="shared" si="347"/>
        <v>0</v>
      </c>
      <c r="N752" s="76">
        <f t="shared" si="347"/>
        <v>0</v>
      </c>
      <c r="O752" s="136">
        <f t="shared" si="318"/>
        <v>0</v>
      </c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89"/>
      <c r="BM752" s="89"/>
      <c r="BN752" s="89"/>
      <c r="BO752" s="89"/>
      <c r="BP752" s="89"/>
      <c r="BQ752" s="89"/>
      <c r="BR752" s="89"/>
      <c r="BS752" s="89"/>
      <c r="BT752" s="89"/>
      <c r="BU752" s="89"/>
      <c r="BV752" s="89"/>
    </row>
    <row r="753" spans="1:74" s="90" customFormat="1" ht="22.5" customHeight="1" x14ac:dyDescent="0.2">
      <c r="A753" s="250" t="s">
        <v>250</v>
      </c>
      <c r="B753" s="251" t="s">
        <v>134</v>
      </c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136">
        <f t="shared" si="318"/>
        <v>0</v>
      </c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</row>
    <row r="754" spans="1:74" s="90" customFormat="1" ht="22.5" customHeight="1" x14ac:dyDescent="0.2">
      <c r="A754" s="248" t="s">
        <v>251</v>
      </c>
      <c r="B754" s="249" t="s">
        <v>147</v>
      </c>
      <c r="C754" s="76">
        <f t="shared" ref="C754:N754" si="348">SUM(C755:C757)</f>
        <v>0</v>
      </c>
      <c r="D754" s="76">
        <f t="shared" si="348"/>
        <v>0</v>
      </c>
      <c r="E754" s="76">
        <f t="shared" si="348"/>
        <v>0</v>
      </c>
      <c r="F754" s="76">
        <f t="shared" si="348"/>
        <v>0</v>
      </c>
      <c r="G754" s="76">
        <f t="shared" si="348"/>
        <v>0</v>
      </c>
      <c r="H754" s="76">
        <f t="shared" si="348"/>
        <v>0</v>
      </c>
      <c r="I754" s="76">
        <f t="shared" si="348"/>
        <v>0</v>
      </c>
      <c r="J754" s="76">
        <f t="shared" si="348"/>
        <v>0</v>
      </c>
      <c r="K754" s="76">
        <f t="shared" si="348"/>
        <v>0</v>
      </c>
      <c r="L754" s="76">
        <f t="shared" si="348"/>
        <v>0</v>
      </c>
      <c r="M754" s="76">
        <f t="shared" si="348"/>
        <v>0</v>
      </c>
      <c r="N754" s="76">
        <f t="shared" si="348"/>
        <v>0</v>
      </c>
      <c r="O754" s="136">
        <f t="shared" si="318"/>
        <v>0</v>
      </c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89"/>
      <c r="BT754" s="89"/>
      <c r="BU754" s="89"/>
      <c r="BV754" s="89"/>
    </row>
    <row r="755" spans="1:74" s="90" customFormat="1" ht="22.5" customHeight="1" x14ac:dyDescent="0.2">
      <c r="A755" s="250" t="s">
        <v>252</v>
      </c>
      <c r="B755" s="251" t="s">
        <v>133</v>
      </c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136">
        <f t="shared" si="318"/>
        <v>0</v>
      </c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</row>
    <row r="756" spans="1:74" s="90" customFormat="1" ht="22.5" customHeight="1" x14ac:dyDescent="0.2">
      <c r="A756" s="250" t="s">
        <v>252</v>
      </c>
      <c r="B756" s="251" t="s">
        <v>133</v>
      </c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136">
        <f t="shared" si="318"/>
        <v>0</v>
      </c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</row>
    <row r="757" spans="1:74" s="90" customFormat="1" ht="22.5" customHeight="1" x14ac:dyDescent="0.2">
      <c r="A757" s="248" t="s">
        <v>253</v>
      </c>
      <c r="B757" s="249" t="s">
        <v>101</v>
      </c>
      <c r="C757" s="76">
        <f t="shared" ref="C757:N757" si="349">+C758</f>
        <v>0</v>
      </c>
      <c r="D757" s="76">
        <f t="shared" si="349"/>
        <v>0</v>
      </c>
      <c r="E757" s="76">
        <f t="shared" si="349"/>
        <v>0</v>
      </c>
      <c r="F757" s="76">
        <f t="shared" si="349"/>
        <v>0</v>
      </c>
      <c r="G757" s="76">
        <f t="shared" si="349"/>
        <v>0</v>
      </c>
      <c r="H757" s="76">
        <f t="shared" si="349"/>
        <v>0</v>
      </c>
      <c r="I757" s="76">
        <f t="shared" si="349"/>
        <v>0</v>
      </c>
      <c r="J757" s="76">
        <f t="shared" si="349"/>
        <v>0</v>
      </c>
      <c r="K757" s="76">
        <f t="shared" si="349"/>
        <v>0</v>
      </c>
      <c r="L757" s="76">
        <f t="shared" si="349"/>
        <v>0</v>
      </c>
      <c r="M757" s="76">
        <f t="shared" si="349"/>
        <v>0</v>
      </c>
      <c r="N757" s="76">
        <f t="shared" si="349"/>
        <v>0</v>
      </c>
      <c r="O757" s="136">
        <f t="shared" si="318"/>
        <v>0</v>
      </c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89"/>
      <c r="BM757" s="89"/>
      <c r="BN757" s="89"/>
      <c r="BO757" s="89"/>
      <c r="BP757" s="89"/>
      <c r="BQ757" s="89"/>
      <c r="BR757" s="89"/>
      <c r="BS757" s="89"/>
      <c r="BT757" s="89"/>
      <c r="BU757" s="89"/>
      <c r="BV757" s="89"/>
    </row>
    <row r="758" spans="1:74" s="90" customFormat="1" ht="22.5" customHeight="1" x14ac:dyDescent="0.2">
      <c r="A758" s="250" t="s">
        <v>254</v>
      </c>
      <c r="B758" s="251" t="s">
        <v>134</v>
      </c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136">
        <f t="shared" si="318"/>
        <v>0</v>
      </c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</row>
    <row r="759" spans="1:74" s="90" customFormat="1" ht="22.5" customHeight="1" x14ac:dyDescent="0.2">
      <c r="A759" s="248" t="s">
        <v>333</v>
      </c>
      <c r="B759" s="249" t="s">
        <v>334</v>
      </c>
      <c r="C759" s="76">
        <f t="shared" ref="C759:N760" si="350">+C760</f>
        <v>0</v>
      </c>
      <c r="D759" s="76">
        <f t="shared" si="350"/>
        <v>0</v>
      </c>
      <c r="E759" s="76">
        <f t="shared" si="350"/>
        <v>0</v>
      </c>
      <c r="F759" s="76">
        <f t="shared" si="350"/>
        <v>0</v>
      </c>
      <c r="G759" s="76">
        <f t="shared" si="350"/>
        <v>0</v>
      </c>
      <c r="H759" s="76">
        <f t="shared" si="350"/>
        <v>0</v>
      </c>
      <c r="I759" s="76">
        <f t="shared" si="350"/>
        <v>0</v>
      </c>
      <c r="J759" s="76">
        <f t="shared" si="350"/>
        <v>0</v>
      </c>
      <c r="K759" s="76">
        <f t="shared" si="350"/>
        <v>0</v>
      </c>
      <c r="L759" s="76">
        <f t="shared" si="350"/>
        <v>0</v>
      </c>
      <c r="M759" s="76">
        <f t="shared" si="350"/>
        <v>0</v>
      </c>
      <c r="N759" s="76">
        <f t="shared" si="350"/>
        <v>0</v>
      </c>
      <c r="O759" s="136">
        <f t="shared" si="318"/>
        <v>0</v>
      </c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/>
      <c r="BT759" s="89"/>
      <c r="BU759" s="89"/>
      <c r="BV759" s="89"/>
    </row>
    <row r="760" spans="1:74" s="90" customFormat="1" ht="22.5" customHeight="1" x14ac:dyDescent="0.2">
      <c r="A760" s="248" t="s">
        <v>1725</v>
      </c>
      <c r="B760" s="249" t="s">
        <v>1726</v>
      </c>
      <c r="C760" s="76">
        <f t="shared" si="350"/>
        <v>0</v>
      </c>
      <c r="D760" s="76">
        <f t="shared" si="350"/>
        <v>0</v>
      </c>
      <c r="E760" s="76">
        <f t="shared" si="350"/>
        <v>0</v>
      </c>
      <c r="F760" s="76">
        <f t="shared" si="350"/>
        <v>0</v>
      </c>
      <c r="G760" s="76">
        <f t="shared" si="350"/>
        <v>0</v>
      </c>
      <c r="H760" s="76">
        <f t="shared" si="350"/>
        <v>0</v>
      </c>
      <c r="I760" s="76">
        <f t="shared" si="350"/>
        <v>0</v>
      </c>
      <c r="J760" s="76">
        <f t="shared" si="350"/>
        <v>0</v>
      </c>
      <c r="K760" s="76">
        <f t="shared" si="350"/>
        <v>0</v>
      </c>
      <c r="L760" s="76">
        <f t="shared" si="350"/>
        <v>0</v>
      </c>
      <c r="M760" s="76">
        <f t="shared" si="350"/>
        <v>0</v>
      </c>
      <c r="N760" s="76">
        <f t="shared" si="350"/>
        <v>0</v>
      </c>
      <c r="O760" s="136">
        <f t="shared" si="318"/>
        <v>0</v>
      </c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</row>
    <row r="761" spans="1:74" s="90" customFormat="1" ht="22.5" customHeight="1" x14ac:dyDescent="0.2">
      <c r="A761" s="250" t="s">
        <v>1727</v>
      </c>
      <c r="B761" s="251" t="s">
        <v>1728</v>
      </c>
      <c r="C761" s="77">
        <v>0</v>
      </c>
      <c r="D761" s="77">
        <v>0</v>
      </c>
      <c r="E761" s="77">
        <v>0</v>
      </c>
      <c r="F761" s="77">
        <v>0</v>
      </c>
      <c r="G761" s="77">
        <v>0</v>
      </c>
      <c r="H761" s="77">
        <v>0</v>
      </c>
      <c r="I761" s="77">
        <v>0</v>
      </c>
      <c r="J761" s="77">
        <v>0</v>
      </c>
      <c r="K761" s="77">
        <v>0</v>
      </c>
      <c r="L761" s="77">
        <v>0</v>
      </c>
      <c r="M761" s="77">
        <v>0</v>
      </c>
      <c r="N761" s="77">
        <v>0</v>
      </c>
      <c r="O761" s="136">
        <f t="shared" si="318"/>
        <v>0</v>
      </c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</row>
    <row r="762" spans="1:74" s="90" customFormat="1" ht="22.5" customHeight="1" x14ac:dyDescent="0.2">
      <c r="A762" s="248" t="s">
        <v>255</v>
      </c>
      <c r="B762" s="249" t="s">
        <v>148</v>
      </c>
      <c r="C762" s="76">
        <f t="shared" ref="C762:N762" si="351">+C763+C772</f>
        <v>0</v>
      </c>
      <c r="D762" s="76">
        <f t="shared" si="351"/>
        <v>0</v>
      </c>
      <c r="E762" s="76">
        <f t="shared" si="351"/>
        <v>0</v>
      </c>
      <c r="F762" s="76">
        <f t="shared" si="351"/>
        <v>0</v>
      </c>
      <c r="G762" s="76">
        <f t="shared" si="351"/>
        <v>0</v>
      </c>
      <c r="H762" s="76">
        <f t="shared" si="351"/>
        <v>0</v>
      </c>
      <c r="I762" s="76">
        <f t="shared" si="351"/>
        <v>0</v>
      </c>
      <c r="J762" s="76">
        <f t="shared" si="351"/>
        <v>0</v>
      </c>
      <c r="K762" s="76">
        <f t="shared" si="351"/>
        <v>0</v>
      </c>
      <c r="L762" s="76">
        <f t="shared" si="351"/>
        <v>0</v>
      </c>
      <c r="M762" s="76">
        <f t="shared" si="351"/>
        <v>0</v>
      </c>
      <c r="N762" s="76">
        <f t="shared" si="351"/>
        <v>0</v>
      </c>
      <c r="O762" s="136">
        <f t="shared" ref="O762:O825" si="352">SUM(C762:N762)</f>
        <v>0</v>
      </c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/>
      <c r="BT762" s="89"/>
      <c r="BU762" s="89"/>
      <c r="BV762" s="89"/>
    </row>
    <row r="763" spans="1:74" s="90" customFormat="1" ht="22.5" customHeight="1" x14ac:dyDescent="0.2">
      <c r="A763" s="248" t="s">
        <v>256</v>
      </c>
      <c r="B763" s="249" t="s">
        <v>257</v>
      </c>
      <c r="C763" s="76">
        <f t="shared" ref="C763:N763" si="353">+C764+C770</f>
        <v>0</v>
      </c>
      <c r="D763" s="76">
        <f t="shared" si="353"/>
        <v>0</v>
      </c>
      <c r="E763" s="76">
        <f t="shared" si="353"/>
        <v>0</v>
      </c>
      <c r="F763" s="76">
        <f t="shared" si="353"/>
        <v>0</v>
      </c>
      <c r="G763" s="76">
        <f t="shared" si="353"/>
        <v>0</v>
      </c>
      <c r="H763" s="76">
        <f t="shared" si="353"/>
        <v>0</v>
      </c>
      <c r="I763" s="76">
        <f t="shared" si="353"/>
        <v>0</v>
      </c>
      <c r="J763" s="76">
        <f t="shared" si="353"/>
        <v>0</v>
      </c>
      <c r="K763" s="76">
        <f t="shared" si="353"/>
        <v>0</v>
      </c>
      <c r="L763" s="76">
        <f t="shared" si="353"/>
        <v>0</v>
      </c>
      <c r="M763" s="76">
        <f t="shared" si="353"/>
        <v>0</v>
      </c>
      <c r="N763" s="76">
        <f t="shared" si="353"/>
        <v>0</v>
      </c>
      <c r="O763" s="136">
        <f t="shared" si="352"/>
        <v>0</v>
      </c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</row>
    <row r="764" spans="1:74" s="90" customFormat="1" ht="22.5" customHeight="1" x14ac:dyDescent="0.2">
      <c r="A764" s="248" t="s">
        <v>258</v>
      </c>
      <c r="B764" s="249" t="s">
        <v>150</v>
      </c>
      <c r="C764" s="76">
        <f t="shared" ref="C764:N764" si="354">SUM(C765:C769)</f>
        <v>0</v>
      </c>
      <c r="D764" s="76">
        <f t="shared" si="354"/>
        <v>0</v>
      </c>
      <c r="E764" s="76">
        <f t="shared" si="354"/>
        <v>0</v>
      </c>
      <c r="F764" s="76">
        <f t="shared" si="354"/>
        <v>0</v>
      </c>
      <c r="G764" s="76">
        <f t="shared" si="354"/>
        <v>0</v>
      </c>
      <c r="H764" s="76">
        <f t="shared" si="354"/>
        <v>0</v>
      </c>
      <c r="I764" s="76">
        <f t="shared" si="354"/>
        <v>0</v>
      </c>
      <c r="J764" s="76">
        <f t="shared" si="354"/>
        <v>0</v>
      </c>
      <c r="K764" s="76">
        <f t="shared" si="354"/>
        <v>0</v>
      </c>
      <c r="L764" s="76">
        <f t="shared" si="354"/>
        <v>0</v>
      </c>
      <c r="M764" s="76">
        <f t="shared" si="354"/>
        <v>0</v>
      </c>
      <c r="N764" s="76">
        <f t="shared" si="354"/>
        <v>0</v>
      </c>
      <c r="O764" s="136">
        <f t="shared" si="352"/>
        <v>0</v>
      </c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/>
      <c r="BT764" s="89"/>
      <c r="BU764" s="89"/>
      <c r="BV764" s="89"/>
    </row>
    <row r="765" spans="1:74" s="90" customFormat="1" ht="22.5" customHeight="1" x14ac:dyDescent="0.2">
      <c r="A765" s="250" t="s">
        <v>259</v>
      </c>
      <c r="B765" s="251" t="s">
        <v>151</v>
      </c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136">
        <f t="shared" si="352"/>
        <v>0</v>
      </c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/>
      <c r="BT765" s="89"/>
      <c r="BU765" s="89"/>
      <c r="BV765" s="89"/>
    </row>
    <row r="766" spans="1:74" s="90" customFormat="1" ht="22.5" customHeight="1" x14ac:dyDescent="0.2">
      <c r="A766" s="250" t="s">
        <v>260</v>
      </c>
      <c r="B766" s="251" t="s">
        <v>152</v>
      </c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136">
        <f t="shared" si="352"/>
        <v>0</v>
      </c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/>
      <c r="BT766" s="89"/>
      <c r="BU766" s="89"/>
      <c r="BV766" s="89"/>
    </row>
    <row r="767" spans="1:74" s="90" customFormat="1" ht="22.5" customHeight="1" x14ac:dyDescent="0.2">
      <c r="A767" s="250" t="s">
        <v>261</v>
      </c>
      <c r="B767" s="251" t="s">
        <v>153</v>
      </c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136">
        <f t="shared" si="352"/>
        <v>0</v>
      </c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</row>
    <row r="768" spans="1:74" s="90" customFormat="1" ht="22.5" customHeight="1" x14ac:dyDescent="0.2">
      <c r="A768" s="250" t="s">
        <v>262</v>
      </c>
      <c r="B768" s="251" t="s">
        <v>154</v>
      </c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136">
        <f t="shared" si="352"/>
        <v>0</v>
      </c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</row>
    <row r="769" spans="1:74" s="90" customFormat="1" ht="22.5" customHeight="1" x14ac:dyDescent="0.2">
      <c r="A769" s="250" t="s">
        <v>1729</v>
      </c>
      <c r="B769" s="251" t="s">
        <v>154</v>
      </c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136">
        <f t="shared" si="352"/>
        <v>0</v>
      </c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</row>
    <row r="770" spans="1:74" s="90" customFormat="1" ht="22.5" customHeight="1" x14ac:dyDescent="0.2">
      <c r="A770" s="248" t="s">
        <v>263</v>
      </c>
      <c r="B770" s="249" t="s">
        <v>155</v>
      </c>
      <c r="C770" s="76">
        <f t="shared" ref="C770:N770" si="355">+C771</f>
        <v>0</v>
      </c>
      <c r="D770" s="76">
        <f t="shared" si="355"/>
        <v>0</v>
      </c>
      <c r="E770" s="76">
        <f t="shared" si="355"/>
        <v>0</v>
      </c>
      <c r="F770" s="76">
        <f t="shared" si="355"/>
        <v>0</v>
      </c>
      <c r="G770" s="76">
        <f t="shared" si="355"/>
        <v>0</v>
      </c>
      <c r="H770" s="76">
        <f t="shared" si="355"/>
        <v>0</v>
      </c>
      <c r="I770" s="76">
        <f t="shared" si="355"/>
        <v>0</v>
      </c>
      <c r="J770" s="76">
        <f t="shared" si="355"/>
        <v>0</v>
      </c>
      <c r="K770" s="76">
        <f t="shared" si="355"/>
        <v>0</v>
      </c>
      <c r="L770" s="76">
        <f t="shared" si="355"/>
        <v>0</v>
      </c>
      <c r="M770" s="76">
        <f t="shared" si="355"/>
        <v>0</v>
      </c>
      <c r="N770" s="76">
        <f t="shared" si="355"/>
        <v>0</v>
      </c>
      <c r="O770" s="136">
        <f t="shared" si="352"/>
        <v>0</v>
      </c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</row>
    <row r="771" spans="1:74" s="90" customFormat="1" ht="22.5" customHeight="1" x14ac:dyDescent="0.2">
      <c r="A771" s="250" t="s">
        <v>264</v>
      </c>
      <c r="B771" s="251" t="s">
        <v>156</v>
      </c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136">
        <f t="shared" si="352"/>
        <v>0</v>
      </c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</row>
    <row r="772" spans="1:74" s="90" customFormat="1" ht="22.5" customHeight="1" x14ac:dyDescent="0.2">
      <c r="A772" s="248" t="s">
        <v>265</v>
      </c>
      <c r="B772" s="249" t="s">
        <v>266</v>
      </c>
      <c r="C772" s="76">
        <f t="shared" ref="C772:N772" si="356">+C773</f>
        <v>0</v>
      </c>
      <c r="D772" s="76">
        <f t="shared" si="356"/>
        <v>0</v>
      </c>
      <c r="E772" s="76">
        <f t="shared" si="356"/>
        <v>0</v>
      </c>
      <c r="F772" s="76">
        <f t="shared" si="356"/>
        <v>0</v>
      </c>
      <c r="G772" s="76">
        <f t="shared" si="356"/>
        <v>0</v>
      </c>
      <c r="H772" s="76">
        <f t="shared" si="356"/>
        <v>0</v>
      </c>
      <c r="I772" s="76">
        <f t="shared" si="356"/>
        <v>0</v>
      </c>
      <c r="J772" s="76">
        <f t="shared" si="356"/>
        <v>0</v>
      </c>
      <c r="K772" s="76">
        <f t="shared" si="356"/>
        <v>0</v>
      </c>
      <c r="L772" s="76">
        <f t="shared" si="356"/>
        <v>0</v>
      </c>
      <c r="M772" s="76">
        <f t="shared" si="356"/>
        <v>0</v>
      </c>
      <c r="N772" s="76">
        <f t="shared" si="356"/>
        <v>0</v>
      </c>
      <c r="O772" s="136">
        <f t="shared" si="352"/>
        <v>0</v>
      </c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</row>
    <row r="773" spans="1:74" s="90" customFormat="1" ht="22.5" customHeight="1" x14ac:dyDescent="0.2">
      <c r="A773" s="250" t="s">
        <v>267</v>
      </c>
      <c r="B773" s="251" t="s">
        <v>149</v>
      </c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136">
        <f t="shared" si="352"/>
        <v>0</v>
      </c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</row>
    <row r="774" spans="1:74" s="90" customFormat="1" ht="22.5" customHeight="1" x14ac:dyDescent="0.2">
      <c r="A774" s="248" t="s">
        <v>268</v>
      </c>
      <c r="B774" s="249" t="s">
        <v>269</v>
      </c>
      <c r="C774" s="76">
        <f t="shared" ref="C774:N774" si="357">+C775+C778</f>
        <v>0</v>
      </c>
      <c r="D774" s="76">
        <f t="shared" si="357"/>
        <v>20259668655</v>
      </c>
      <c r="E774" s="76">
        <f t="shared" si="357"/>
        <v>0</v>
      </c>
      <c r="F774" s="76">
        <f t="shared" si="357"/>
        <v>0</v>
      </c>
      <c r="G774" s="76">
        <f t="shared" si="357"/>
        <v>0</v>
      </c>
      <c r="H774" s="76">
        <f t="shared" si="357"/>
        <v>0</v>
      </c>
      <c r="I774" s="76">
        <f t="shared" si="357"/>
        <v>0</v>
      </c>
      <c r="J774" s="76">
        <f t="shared" si="357"/>
        <v>0</v>
      </c>
      <c r="K774" s="76">
        <f t="shared" si="357"/>
        <v>0</v>
      </c>
      <c r="L774" s="76">
        <f t="shared" si="357"/>
        <v>0</v>
      </c>
      <c r="M774" s="76">
        <f t="shared" si="357"/>
        <v>0</v>
      </c>
      <c r="N774" s="76">
        <f t="shared" si="357"/>
        <v>0</v>
      </c>
      <c r="O774" s="136">
        <f t="shared" si="352"/>
        <v>20259668655</v>
      </c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</row>
    <row r="775" spans="1:74" s="90" customFormat="1" ht="22.5" customHeight="1" x14ac:dyDescent="0.2">
      <c r="A775" s="248" t="s">
        <v>736</v>
      </c>
      <c r="B775" s="249" t="s">
        <v>1730</v>
      </c>
      <c r="C775" s="76">
        <f t="shared" ref="C775:N776" si="358">+C776</f>
        <v>0</v>
      </c>
      <c r="D775" s="76">
        <f t="shared" si="358"/>
        <v>0</v>
      </c>
      <c r="E775" s="76">
        <f t="shared" si="358"/>
        <v>0</v>
      </c>
      <c r="F775" s="76">
        <f t="shared" si="358"/>
        <v>0</v>
      </c>
      <c r="G775" s="76">
        <f t="shared" si="358"/>
        <v>0</v>
      </c>
      <c r="H775" s="76">
        <f t="shared" si="358"/>
        <v>0</v>
      </c>
      <c r="I775" s="76">
        <f t="shared" si="358"/>
        <v>0</v>
      </c>
      <c r="J775" s="76">
        <f t="shared" si="358"/>
        <v>0</v>
      </c>
      <c r="K775" s="76">
        <f t="shared" si="358"/>
        <v>0</v>
      </c>
      <c r="L775" s="76">
        <f t="shared" si="358"/>
        <v>0</v>
      </c>
      <c r="M775" s="76">
        <f t="shared" si="358"/>
        <v>0</v>
      </c>
      <c r="N775" s="76">
        <f t="shared" si="358"/>
        <v>0</v>
      </c>
      <c r="O775" s="136">
        <f t="shared" si="352"/>
        <v>0</v>
      </c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</row>
    <row r="776" spans="1:74" s="90" customFormat="1" ht="22.5" customHeight="1" x14ac:dyDescent="0.2">
      <c r="A776" s="248" t="s">
        <v>1731</v>
      </c>
      <c r="B776" s="249" t="s">
        <v>1732</v>
      </c>
      <c r="C776" s="76">
        <f t="shared" si="358"/>
        <v>0</v>
      </c>
      <c r="D776" s="76">
        <f t="shared" si="358"/>
        <v>0</v>
      </c>
      <c r="E776" s="76">
        <f t="shared" si="358"/>
        <v>0</v>
      </c>
      <c r="F776" s="76">
        <f t="shared" si="358"/>
        <v>0</v>
      </c>
      <c r="G776" s="76">
        <f t="shared" si="358"/>
        <v>0</v>
      </c>
      <c r="H776" s="76">
        <f t="shared" si="358"/>
        <v>0</v>
      </c>
      <c r="I776" s="76">
        <f t="shared" si="358"/>
        <v>0</v>
      </c>
      <c r="J776" s="76">
        <f t="shared" si="358"/>
        <v>0</v>
      </c>
      <c r="K776" s="76">
        <f t="shared" si="358"/>
        <v>0</v>
      </c>
      <c r="L776" s="76">
        <f t="shared" si="358"/>
        <v>0</v>
      </c>
      <c r="M776" s="76">
        <f t="shared" si="358"/>
        <v>0</v>
      </c>
      <c r="N776" s="76">
        <f t="shared" si="358"/>
        <v>0</v>
      </c>
      <c r="O776" s="136">
        <f t="shared" si="352"/>
        <v>0</v>
      </c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</row>
    <row r="777" spans="1:74" s="90" customFormat="1" ht="22.5" customHeight="1" x14ac:dyDescent="0.2">
      <c r="A777" s="250" t="s">
        <v>1733</v>
      </c>
      <c r="B777" s="251" t="s">
        <v>1734</v>
      </c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136">
        <f t="shared" si="352"/>
        <v>0</v>
      </c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89"/>
      <c r="BM777" s="89"/>
      <c r="BN777" s="89"/>
      <c r="BO777" s="89"/>
      <c r="BP777" s="89"/>
      <c r="BQ777" s="89"/>
      <c r="BR777" s="89"/>
      <c r="BS777" s="89"/>
      <c r="BT777" s="89"/>
      <c r="BU777" s="89"/>
      <c r="BV777" s="89"/>
    </row>
    <row r="778" spans="1:74" s="90" customFormat="1" ht="22.5" customHeight="1" x14ac:dyDescent="0.2">
      <c r="A778" s="248" t="s">
        <v>270</v>
      </c>
      <c r="B778" s="249" t="s">
        <v>96</v>
      </c>
      <c r="C778" s="76">
        <f t="shared" ref="C778:N778" si="359">+C779+C817+C823</f>
        <v>0</v>
      </c>
      <c r="D778" s="76">
        <f t="shared" si="359"/>
        <v>20259668655</v>
      </c>
      <c r="E778" s="76">
        <f t="shared" si="359"/>
        <v>0</v>
      </c>
      <c r="F778" s="76">
        <f t="shared" si="359"/>
        <v>0</v>
      </c>
      <c r="G778" s="76">
        <f t="shared" si="359"/>
        <v>0</v>
      </c>
      <c r="H778" s="76">
        <f t="shared" si="359"/>
        <v>0</v>
      </c>
      <c r="I778" s="76">
        <f t="shared" si="359"/>
        <v>0</v>
      </c>
      <c r="J778" s="76">
        <f t="shared" si="359"/>
        <v>0</v>
      </c>
      <c r="K778" s="76">
        <f t="shared" si="359"/>
        <v>0</v>
      </c>
      <c r="L778" s="76">
        <f t="shared" si="359"/>
        <v>0</v>
      </c>
      <c r="M778" s="76">
        <f t="shared" si="359"/>
        <v>0</v>
      </c>
      <c r="N778" s="76">
        <f t="shared" si="359"/>
        <v>0</v>
      </c>
      <c r="O778" s="136">
        <f t="shared" si="352"/>
        <v>20259668655</v>
      </c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89"/>
      <c r="BM778" s="89"/>
      <c r="BN778" s="89"/>
      <c r="BO778" s="89"/>
      <c r="BP778" s="89"/>
      <c r="BQ778" s="89"/>
      <c r="BR778" s="89"/>
      <c r="BS778" s="89"/>
      <c r="BT778" s="89"/>
      <c r="BU778" s="89"/>
      <c r="BV778" s="89"/>
    </row>
    <row r="779" spans="1:74" s="90" customFormat="1" ht="22.5" customHeight="1" x14ac:dyDescent="0.2">
      <c r="A779" s="248" t="s">
        <v>271</v>
      </c>
      <c r="B779" s="249" t="s">
        <v>97</v>
      </c>
      <c r="C779" s="76">
        <f t="shared" ref="C779:N779" si="360">+C780+C787+C791</f>
        <v>0</v>
      </c>
      <c r="D779" s="76">
        <f t="shared" si="360"/>
        <v>20259668655</v>
      </c>
      <c r="E779" s="76">
        <f t="shared" si="360"/>
        <v>0</v>
      </c>
      <c r="F779" s="76">
        <f t="shared" si="360"/>
        <v>0</v>
      </c>
      <c r="G779" s="76">
        <f t="shared" si="360"/>
        <v>0</v>
      </c>
      <c r="H779" s="76">
        <f t="shared" si="360"/>
        <v>0</v>
      </c>
      <c r="I779" s="76">
        <f t="shared" si="360"/>
        <v>0</v>
      </c>
      <c r="J779" s="76">
        <f t="shared" si="360"/>
        <v>0</v>
      </c>
      <c r="K779" s="76">
        <f t="shared" si="360"/>
        <v>0</v>
      </c>
      <c r="L779" s="76">
        <f t="shared" si="360"/>
        <v>0</v>
      </c>
      <c r="M779" s="76">
        <f t="shared" si="360"/>
        <v>0</v>
      </c>
      <c r="N779" s="76">
        <f t="shared" si="360"/>
        <v>0</v>
      </c>
      <c r="O779" s="136">
        <f t="shared" si="352"/>
        <v>20259668655</v>
      </c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89"/>
      <c r="BM779" s="89"/>
      <c r="BN779" s="89"/>
      <c r="BO779" s="89"/>
      <c r="BP779" s="89"/>
      <c r="BQ779" s="89"/>
      <c r="BR779" s="89"/>
      <c r="BS779" s="89"/>
      <c r="BT779" s="89"/>
      <c r="BU779" s="89"/>
      <c r="BV779" s="89"/>
    </row>
    <row r="780" spans="1:74" s="90" customFormat="1" ht="22.5" customHeight="1" x14ac:dyDescent="0.2">
      <c r="A780" s="248" t="s">
        <v>272</v>
      </c>
      <c r="B780" s="249" t="s">
        <v>98</v>
      </c>
      <c r="C780" s="76">
        <f t="shared" ref="C780:N780" si="361">+C781</f>
        <v>0</v>
      </c>
      <c r="D780" s="76">
        <f t="shared" si="361"/>
        <v>2735668655</v>
      </c>
      <c r="E780" s="76">
        <f t="shared" si="361"/>
        <v>0</v>
      </c>
      <c r="F780" s="76">
        <f t="shared" si="361"/>
        <v>0</v>
      </c>
      <c r="G780" s="76">
        <f t="shared" si="361"/>
        <v>0</v>
      </c>
      <c r="H780" s="76">
        <f t="shared" si="361"/>
        <v>0</v>
      </c>
      <c r="I780" s="76">
        <f t="shared" si="361"/>
        <v>0</v>
      </c>
      <c r="J780" s="76">
        <f t="shared" si="361"/>
        <v>0</v>
      </c>
      <c r="K780" s="76">
        <f t="shared" si="361"/>
        <v>0</v>
      </c>
      <c r="L780" s="76">
        <f t="shared" si="361"/>
        <v>0</v>
      </c>
      <c r="M780" s="76">
        <f t="shared" si="361"/>
        <v>0</v>
      </c>
      <c r="N780" s="76">
        <f t="shared" si="361"/>
        <v>0</v>
      </c>
      <c r="O780" s="136">
        <f t="shared" si="352"/>
        <v>2735668655</v>
      </c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89"/>
      <c r="BM780" s="89"/>
      <c r="BN780" s="89"/>
      <c r="BO780" s="89"/>
      <c r="BP780" s="89"/>
      <c r="BQ780" s="89"/>
      <c r="BR780" s="89"/>
      <c r="BS780" s="89"/>
      <c r="BT780" s="89"/>
      <c r="BU780" s="89"/>
      <c r="BV780" s="89"/>
    </row>
    <row r="781" spans="1:74" s="90" customFormat="1" ht="22.5" customHeight="1" x14ac:dyDescent="0.2">
      <c r="A781" s="248" t="s">
        <v>273</v>
      </c>
      <c r="B781" s="249" t="s">
        <v>157</v>
      </c>
      <c r="C781" s="76">
        <f t="shared" ref="C781:N781" si="362">SUM(C782:C786)</f>
        <v>0</v>
      </c>
      <c r="D781" s="76">
        <f t="shared" si="362"/>
        <v>2735668655</v>
      </c>
      <c r="E781" s="76">
        <f t="shared" si="362"/>
        <v>0</v>
      </c>
      <c r="F781" s="76">
        <f t="shared" si="362"/>
        <v>0</v>
      </c>
      <c r="G781" s="76">
        <f t="shared" si="362"/>
        <v>0</v>
      </c>
      <c r="H781" s="76">
        <f t="shared" si="362"/>
        <v>0</v>
      </c>
      <c r="I781" s="76">
        <f t="shared" si="362"/>
        <v>0</v>
      </c>
      <c r="J781" s="76">
        <f t="shared" si="362"/>
        <v>0</v>
      </c>
      <c r="K781" s="76">
        <f t="shared" si="362"/>
        <v>0</v>
      </c>
      <c r="L781" s="76">
        <f t="shared" si="362"/>
        <v>0</v>
      </c>
      <c r="M781" s="76">
        <f t="shared" si="362"/>
        <v>0</v>
      </c>
      <c r="N781" s="76">
        <f t="shared" si="362"/>
        <v>0</v>
      </c>
      <c r="O781" s="136">
        <f t="shared" si="352"/>
        <v>2735668655</v>
      </c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89"/>
      <c r="BM781" s="89"/>
      <c r="BN781" s="89"/>
      <c r="BO781" s="89"/>
      <c r="BP781" s="89"/>
      <c r="BQ781" s="89"/>
      <c r="BR781" s="89"/>
      <c r="BS781" s="89"/>
      <c r="BT781" s="89"/>
      <c r="BU781" s="89"/>
      <c r="BV781" s="89"/>
    </row>
    <row r="782" spans="1:74" s="90" customFormat="1" ht="22.5" customHeight="1" x14ac:dyDescent="0.2">
      <c r="A782" s="250" t="s">
        <v>274</v>
      </c>
      <c r="B782" s="251" t="s">
        <v>158</v>
      </c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136">
        <f t="shared" si="352"/>
        <v>0</v>
      </c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89"/>
      <c r="BM782" s="89"/>
      <c r="BN782" s="89"/>
      <c r="BO782" s="89"/>
      <c r="BP782" s="89"/>
      <c r="BQ782" s="89"/>
      <c r="BR782" s="89"/>
      <c r="BS782" s="89"/>
      <c r="BT782" s="89"/>
      <c r="BU782" s="89"/>
      <c r="BV782" s="89"/>
    </row>
    <row r="783" spans="1:74" s="90" customFormat="1" ht="22.5" customHeight="1" x14ac:dyDescent="0.2">
      <c r="A783" s="250" t="s">
        <v>275</v>
      </c>
      <c r="B783" s="251" t="s">
        <v>159</v>
      </c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136">
        <f t="shared" si="352"/>
        <v>0</v>
      </c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89"/>
      <c r="BM783" s="89"/>
      <c r="BN783" s="89"/>
      <c r="BO783" s="89"/>
      <c r="BP783" s="89"/>
      <c r="BQ783" s="89"/>
      <c r="BR783" s="89"/>
      <c r="BS783" s="89"/>
      <c r="BT783" s="89"/>
      <c r="BU783" s="89"/>
      <c r="BV783" s="89"/>
    </row>
    <row r="784" spans="1:74" s="90" customFormat="1" ht="22.5" customHeight="1" x14ac:dyDescent="0.2">
      <c r="A784" s="250" t="s">
        <v>275</v>
      </c>
      <c r="B784" s="251" t="s">
        <v>159</v>
      </c>
      <c r="C784" s="77"/>
      <c r="D784" s="77">
        <v>2735668655</v>
      </c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136">
        <f t="shared" si="352"/>
        <v>2735668655</v>
      </c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89"/>
      <c r="BM784" s="89"/>
      <c r="BN784" s="89"/>
      <c r="BO784" s="89"/>
      <c r="BP784" s="89"/>
      <c r="BQ784" s="89"/>
      <c r="BR784" s="89"/>
      <c r="BS784" s="89"/>
      <c r="BT784" s="89"/>
      <c r="BU784" s="89"/>
      <c r="BV784" s="89"/>
    </row>
    <row r="785" spans="1:74" s="90" customFormat="1" ht="22.5" customHeight="1" x14ac:dyDescent="0.2">
      <c r="A785" s="250" t="s">
        <v>275</v>
      </c>
      <c r="B785" s="251" t="s">
        <v>159</v>
      </c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136">
        <f t="shared" si="352"/>
        <v>0</v>
      </c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89"/>
      <c r="BM785" s="89"/>
      <c r="BN785" s="89"/>
      <c r="BO785" s="89"/>
      <c r="BP785" s="89"/>
      <c r="BQ785" s="89"/>
      <c r="BR785" s="89"/>
      <c r="BS785" s="89"/>
      <c r="BT785" s="89"/>
      <c r="BU785" s="89"/>
      <c r="BV785" s="89"/>
    </row>
    <row r="786" spans="1:74" s="90" customFormat="1" ht="22.5" customHeight="1" x14ac:dyDescent="0.2">
      <c r="A786" s="250" t="s">
        <v>276</v>
      </c>
      <c r="B786" s="251" t="s">
        <v>160</v>
      </c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136">
        <f t="shared" si="352"/>
        <v>0</v>
      </c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89"/>
      <c r="BM786" s="89"/>
      <c r="BN786" s="89"/>
      <c r="BO786" s="89"/>
      <c r="BP786" s="89"/>
      <c r="BQ786" s="89"/>
      <c r="BR786" s="89"/>
      <c r="BS786" s="89"/>
      <c r="BT786" s="89"/>
      <c r="BU786" s="89"/>
      <c r="BV786" s="89"/>
    </row>
    <row r="787" spans="1:74" s="90" customFormat="1" ht="22.5" customHeight="1" x14ac:dyDescent="0.2">
      <c r="A787" s="248" t="s">
        <v>277</v>
      </c>
      <c r="B787" s="249" t="s">
        <v>278</v>
      </c>
      <c r="C787" s="76">
        <f t="shared" ref="C787:N787" si="363">+C788</f>
        <v>0</v>
      </c>
      <c r="D787" s="76">
        <f t="shared" si="363"/>
        <v>0</v>
      </c>
      <c r="E787" s="76">
        <f t="shared" si="363"/>
        <v>0</v>
      </c>
      <c r="F787" s="76">
        <f t="shared" si="363"/>
        <v>0</v>
      </c>
      <c r="G787" s="76">
        <f t="shared" si="363"/>
        <v>0</v>
      </c>
      <c r="H787" s="76">
        <f t="shared" si="363"/>
        <v>0</v>
      </c>
      <c r="I787" s="76">
        <f t="shared" si="363"/>
        <v>0</v>
      </c>
      <c r="J787" s="76">
        <f t="shared" si="363"/>
        <v>0</v>
      </c>
      <c r="K787" s="76">
        <f t="shared" si="363"/>
        <v>0</v>
      </c>
      <c r="L787" s="76">
        <f t="shared" si="363"/>
        <v>0</v>
      </c>
      <c r="M787" s="76">
        <f t="shared" si="363"/>
        <v>0</v>
      </c>
      <c r="N787" s="76">
        <f t="shared" si="363"/>
        <v>0</v>
      </c>
      <c r="O787" s="136">
        <f t="shared" si="352"/>
        <v>0</v>
      </c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89"/>
      <c r="BM787" s="89"/>
      <c r="BN787" s="89"/>
      <c r="BO787" s="89"/>
      <c r="BP787" s="89"/>
      <c r="BQ787" s="89"/>
      <c r="BR787" s="89"/>
      <c r="BS787" s="89"/>
      <c r="BT787" s="89"/>
      <c r="BU787" s="89"/>
      <c r="BV787" s="89"/>
    </row>
    <row r="788" spans="1:74" s="90" customFormat="1" ht="22.5" customHeight="1" x14ac:dyDescent="0.2">
      <c r="A788" s="248" t="s">
        <v>279</v>
      </c>
      <c r="B788" s="249" t="s">
        <v>140</v>
      </c>
      <c r="C788" s="76">
        <f t="shared" ref="C788:N788" si="364">SUM(C789:C790)</f>
        <v>0</v>
      </c>
      <c r="D788" s="76">
        <f t="shared" si="364"/>
        <v>0</v>
      </c>
      <c r="E788" s="76">
        <f t="shared" si="364"/>
        <v>0</v>
      </c>
      <c r="F788" s="76">
        <f t="shared" si="364"/>
        <v>0</v>
      </c>
      <c r="G788" s="76">
        <f t="shared" si="364"/>
        <v>0</v>
      </c>
      <c r="H788" s="76">
        <f t="shared" si="364"/>
        <v>0</v>
      </c>
      <c r="I788" s="76">
        <f t="shared" si="364"/>
        <v>0</v>
      </c>
      <c r="J788" s="76">
        <f t="shared" si="364"/>
        <v>0</v>
      </c>
      <c r="K788" s="76">
        <f t="shared" si="364"/>
        <v>0</v>
      </c>
      <c r="L788" s="76">
        <f t="shared" si="364"/>
        <v>0</v>
      </c>
      <c r="M788" s="76">
        <f t="shared" si="364"/>
        <v>0</v>
      </c>
      <c r="N788" s="76">
        <f t="shared" si="364"/>
        <v>0</v>
      </c>
      <c r="O788" s="136">
        <f t="shared" si="352"/>
        <v>0</v>
      </c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89"/>
      <c r="BM788" s="89"/>
      <c r="BN788" s="89"/>
      <c r="BO788" s="89"/>
      <c r="BP788" s="89"/>
      <c r="BQ788" s="89"/>
      <c r="BR788" s="89"/>
      <c r="BS788" s="89"/>
      <c r="BT788" s="89"/>
      <c r="BU788" s="89"/>
      <c r="BV788" s="89"/>
    </row>
    <row r="789" spans="1:74" s="90" customFormat="1" ht="22.5" customHeight="1" x14ac:dyDescent="0.2">
      <c r="A789" s="250" t="s">
        <v>280</v>
      </c>
      <c r="B789" s="251" t="s">
        <v>134</v>
      </c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136">
        <f t="shared" si="352"/>
        <v>0</v>
      </c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89"/>
      <c r="BM789" s="89"/>
      <c r="BN789" s="89"/>
      <c r="BO789" s="89"/>
      <c r="BP789" s="89"/>
      <c r="BQ789" s="89"/>
      <c r="BR789" s="89"/>
      <c r="BS789" s="89"/>
      <c r="BT789" s="89"/>
      <c r="BU789" s="89"/>
      <c r="BV789" s="89"/>
    </row>
    <row r="790" spans="1:74" s="90" customFormat="1" ht="22.5" customHeight="1" x14ac:dyDescent="0.2">
      <c r="A790" s="250" t="s">
        <v>280</v>
      </c>
      <c r="B790" s="251" t="s">
        <v>134</v>
      </c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136">
        <f t="shared" si="352"/>
        <v>0</v>
      </c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89"/>
      <c r="BM790" s="89"/>
      <c r="BN790" s="89"/>
      <c r="BO790" s="89"/>
      <c r="BP790" s="89"/>
      <c r="BQ790" s="89"/>
      <c r="BR790" s="89"/>
      <c r="BS790" s="89"/>
      <c r="BT790" s="89"/>
      <c r="BU790" s="89"/>
      <c r="BV790" s="89"/>
    </row>
    <row r="791" spans="1:74" s="90" customFormat="1" ht="22.5" customHeight="1" x14ac:dyDescent="0.2">
      <c r="A791" s="248" t="s">
        <v>281</v>
      </c>
      <c r="B791" s="249" t="s">
        <v>161</v>
      </c>
      <c r="C791" s="76">
        <f t="shared" ref="C791:N791" si="365">+C792</f>
        <v>0</v>
      </c>
      <c r="D791" s="76">
        <f t="shared" si="365"/>
        <v>17524000000</v>
      </c>
      <c r="E791" s="76">
        <f t="shared" si="365"/>
        <v>0</v>
      </c>
      <c r="F791" s="76">
        <f t="shared" si="365"/>
        <v>0</v>
      </c>
      <c r="G791" s="76">
        <f t="shared" si="365"/>
        <v>0</v>
      </c>
      <c r="H791" s="76">
        <f t="shared" si="365"/>
        <v>0</v>
      </c>
      <c r="I791" s="76">
        <f t="shared" si="365"/>
        <v>0</v>
      </c>
      <c r="J791" s="76">
        <f t="shared" si="365"/>
        <v>0</v>
      </c>
      <c r="K791" s="76">
        <f t="shared" si="365"/>
        <v>0</v>
      </c>
      <c r="L791" s="76">
        <f t="shared" si="365"/>
        <v>0</v>
      </c>
      <c r="M791" s="76">
        <f t="shared" si="365"/>
        <v>0</v>
      </c>
      <c r="N791" s="76">
        <f t="shared" si="365"/>
        <v>0</v>
      </c>
      <c r="O791" s="136">
        <f t="shared" si="352"/>
        <v>17524000000</v>
      </c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89"/>
      <c r="BM791" s="89"/>
      <c r="BN791" s="89"/>
      <c r="BO791" s="89"/>
      <c r="BP791" s="89"/>
      <c r="BQ791" s="89"/>
      <c r="BR791" s="89"/>
      <c r="BS791" s="89"/>
      <c r="BT791" s="89"/>
      <c r="BU791" s="89"/>
      <c r="BV791" s="89"/>
    </row>
    <row r="792" spans="1:74" s="90" customFormat="1" ht="22.5" customHeight="1" x14ac:dyDescent="0.2">
      <c r="A792" s="248" t="s">
        <v>282</v>
      </c>
      <c r="B792" s="249" t="s">
        <v>162</v>
      </c>
      <c r="C792" s="76">
        <f t="shared" ref="C792:N792" si="366">+C793+C813</f>
        <v>0</v>
      </c>
      <c r="D792" s="76">
        <f t="shared" si="366"/>
        <v>17524000000</v>
      </c>
      <c r="E792" s="76">
        <f t="shared" si="366"/>
        <v>0</v>
      </c>
      <c r="F792" s="76">
        <f t="shared" si="366"/>
        <v>0</v>
      </c>
      <c r="G792" s="76">
        <f t="shared" si="366"/>
        <v>0</v>
      </c>
      <c r="H792" s="76">
        <f t="shared" si="366"/>
        <v>0</v>
      </c>
      <c r="I792" s="76">
        <f t="shared" si="366"/>
        <v>0</v>
      </c>
      <c r="J792" s="76">
        <f t="shared" si="366"/>
        <v>0</v>
      </c>
      <c r="K792" s="76">
        <f t="shared" si="366"/>
        <v>0</v>
      </c>
      <c r="L792" s="76">
        <f t="shared" si="366"/>
        <v>0</v>
      </c>
      <c r="M792" s="76">
        <f t="shared" si="366"/>
        <v>0</v>
      </c>
      <c r="N792" s="76">
        <f t="shared" si="366"/>
        <v>0</v>
      </c>
      <c r="O792" s="136">
        <f t="shared" si="352"/>
        <v>17524000000</v>
      </c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89"/>
      <c r="BM792" s="89"/>
      <c r="BN792" s="89"/>
      <c r="BO792" s="89"/>
      <c r="BP792" s="89"/>
      <c r="BQ792" s="89"/>
      <c r="BR792" s="89"/>
      <c r="BS792" s="89"/>
      <c r="BT792" s="89"/>
      <c r="BU792" s="89"/>
      <c r="BV792" s="89"/>
    </row>
    <row r="793" spans="1:74" s="90" customFormat="1" ht="22.5" customHeight="1" x14ac:dyDescent="0.2">
      <c r="A793" s="248" t="s">
        <v>283</v>
      </c>
      <c r="B793" s="249" t="s">
        <v>284</v>
      </c>
      <c r="C793" s="76">
        <f t="shared" ref="C793:N793" si="367">+C794+C803+C806</f>
        <v>0</v>
      </c>
      <c r="D793" s="76">
        <f t="shared" si="367"/>
        <v>17524000000</v>
      </c>
      <c r="E793" s="76">
        <f t="shared" si="367"/>
        <v>0</v>
      </c>
      <c r="F793" s="76">
        <f t="shared" si="367"/>
        <v>0</v>
      </c>
      <c r="G793" s="76">
        <f t="shared" si="367"/>
        <v>0</v>
      </c>
      <c r="H793" s="76">
        <f t="shared" si="367"/>
        <v>0</v>
      </c>
      <c r="I793" s="76">
        <f t="shared" si="367"/>
        <v>0</v>
      </c>
      <c r="J793" s="76">
        <f t="shared" si="367"/>
        <v>0</v>
      </c>
      <c r="K793" s="76">
        <f t="shared" si="367"/>
        <v>0</v>
      </c>
      <c r="L793" s="76">
        <f t="shared" si="367"/>
        <v>0</v>
      </c>
      <c r="M793" s="76">
        <f t="shared" si="367"/>
        <v>0</v>
      </c>
      <c r="N793" s="76">
        <f t="shared" si="367"/>
        <v>0</v>
      </c>
      <c r="O793" s="136">
        <f t="shared" si="352"/>
        <v>17524000000</v>
      </c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89"/>
      <c r="BM793" s="89"/>
      <c r="BN793" s="89"/>
      <c r="BO793" s="89"/>
      <c r="BP793" s="89"/>
      <c r="BQ793" s="89"/>
      <c r="BR793" s="89"/>
      <c r="BS793" s="89"/>
      <c r="BT793" s="89"/>
      <c r="BU793" s="89"/>
      <c r="BV793" s="89"/>
    </row>
    <row r="794" spans="1:74" s="90" customFormat="1" ht="22.5" customHeight="1" x14ac:dyDescent="0.2">
      <c r="A794" s="248" t="s">
        <v>285</v>
      </c>
      <c r="B794" s="249" t="s">
        <v>155</v>
      </c>
      <c r="C794" s="76">
        <f t="shared" ref="C794:N794" si="368">+C795</f>
        <v>0</v>
      </c>
      <c r="D794" s="76">
        <f t="shared" si="368"/>
        <v>0</v>
      </c>
      <c r="E794" s="76">
        <f t="shared" si="368"/>
        <v>0</v>
      </c>
      <c r="F794" s="76">
        <f t="shared" si="368"/>
        <v>0</v>
      </c>
      <c r="G794" s="76">
        <f t="shared" si="368"/>
        <v>0</v>
      </c>
      <c r="H794" s="76">
        <f t="shared" si="368"/>
        <v>0</v>
      </c>
      <c r="I794" s="76">
        <f t="shared" si="368"/>
        <v>0</v>
      </c>
      <c r="J794" s="76">
        <f t="shared" si="368"/>
        <v>0</v>
      </c>
      <c r="K794" s="76">
        <f t="shared" si="368"/>
        <v>0</v>
      </c>
      <c r="L794" s="76">
        <f t="shared" si="368"/>
        <v>0</v>
      </c>
      <c r="M794" s="76">
        <f t="shared" si="368"/>
        <v>0</v>
      </c>
      <c r="N794" s="76">
        <f t="shared" si="368"/>
        <v>0</v>
      </c>
      <c r="O794" s="136">
        <f t="shared" si="352"/>
        <v>0</v>
      </c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89"/>
      <c r="BM794" s="89"/>
      <c r="BN794" s="89"/>
      <c r="BO794" s="89"/>
      <c r="BP794" s="89"/>
      <c r="BQ794" s="89"/>
      <c r="BR794" s="89"/>
      <c r="BS794" s="89"/>
      <c r="BT794" s="89"/>
      <c r="BU794" s="89"/>
      <c r="BV794" s="89"/>
    </row>
    <row r="795" spans="1:74" s="90" customFormat="1" ht="22.5" customHeight="1" x14ac:dyDescent="0.2">
      <c r="A795" s="248" t="s">
        <v>286</v>
      </c>
      <c r="B795" s="249" t="s">
        <v>163</v>
      </c>
      <c r="C795" s="76">
        <f t="shared" ref="C795:N795" si="369">SUM(C796:C802)</f>
        <v>0</v>
      </c>
      <c r="D795" s="76">
        <f t="shared" si="369"/>
        <v>0</v>
      </c>
      <c r="E795" s="76">
        <f t="shared" si="369"/>
        <v>0</v>
      </c>
      <c r="F795" s="76">
        <f t="shared" si="369"/>
        <v>0</v>
      </c>
      <c r="G795" s="76">
        <f t="shared" si="369"/>
        <v>0</v>
      </c>
      <c r="H795" s="76">
        <f t="shared" si="369"/>
        <v>0</v>
      </c>
      <c r="I795" s="76">
        <f t="shared" si="369"/>
        <v>0</v>
      </c>
      <c r="J795" s="76">
        <f t="shared" si="369"/>
        <v>0</v>
      </c>
      <c r="K795" s="76">
        <f t="shared" si="369"/>
        <v>0</v>
      </c>
      <c r="L795" s="76">
        <f t="shared" si="369"/>
        <v>0</v>
      </c>
      <c r="M795" s="76">
        <f t="shared" si="369"/>
        <v>0</v>
      </c>
      <c r="N795" s="76">
        <f t="shared" si="369"/>
        <v>0</v>
      </c>
      <c r="O795" s="136">
        <f t="shared" si="352"/>
        <v>0</v>
      </c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89"/>
      <c r="BM795" s="89"/>
      <c r="BN795" s="89"/>
      <c r="BO795" s="89"/>
      <c r="BP795" s="89"/>
      <c r="BQ795" s="89"/>
      <c r="BR795" s="89"/>
      <c r="BS795" s="89"/>
      <c r="BT795" s="89"/>
      <c r="BU795" s="89"/>
      <c r="BV795" s="89"/>
    </row>
    <row r="796" spans="1:74" s="90" customFormat="1" ht="22.5" customHeight="1" x14ac:dyDescent="0.2">
      <c r="A796" s="250" t="s">
        <v>287</v>
      </c>
      <c r="B796" s="251" t="s">
        <v>164</v>
      </c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136">
        <f t="shared" si="352"/>
        <v>0</v>
      </c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89"/>
      <c r="BM796" s="89"/>
      <c r="BN796" s="89"/>
      <c r="BO796" s="89"/>
      <c r="BP796" s="89"/>
      <c r="BQ796" s="89"/>
      <c r="BR796" s="89"/>
      <c r="BS796" s="89"/>
      <c r="BT796" s="89"/>
      <c r="BU796" s="89"/>
      <c r="BV796" s="89"/>
    </row>
    <row r="797" spans="1:74" s="90" customFormat="1" ht="22.5" customHeight="1" x14ac:dyDescent="0.2">
      <c r="A797" s="250" t="s">
        <v>287</v>
      </c>
      <c r="B797" s="251" t="s">
        <v>164</v>
      </c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136">
        <f t="shared" si="352"/>
        <v>0</v>
      </c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89"/>
      <c r="BM797" s="89"/>
      <c r="BN797" s="89"/>
      <c r="BO797" s="89"/>
      <c r="BP797" s="89"/>
      <c r="BQ797" s="89"/>
      <c r="BR797" s="89"/>
      <c r="BS797" s="89"/>
      <c r="BT797" s="89"/>
      <c r="BU797" s="89"/>
      <c r="BV797" s="89"/>
    </row>
    <row r="798" spans="1:74" s="90" customFormat="1" ht="22.5" customHeight="1" x14ac:dyDescent="0.2">
      <c r="A798" s="250" t="s">
        <v>287</v>
      </c>
      <c r="B798" s="251" t="s">
        <v>164</v>
      </c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136">
        <f t="shared" si="352"/>
        <v>0</v>
      </c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89"/>
      <c r="BM798" s="89"/>
      <c r="BN798" s="89"/>
      <c r="BO798" s="89"/>
      <c r="BP798" s="89"/>
      <c r="BQ798" s="89"/>
      <c r="BR798" s="89"/>
      <c r="BS798" s="89"/>
      <c r="BT798" s="89"/>
      <c r="BU798" s="89"/>
      <c r="BV798" s="89"/>
    </row>
    <row r="799" spans="1:74" s="90" customFormat="1" ht="22.5" customHeight="1" x14ac:dyDescent="0.2">
      <c r="A799" s="250" t="s">
        <v>287</v>
      </c>
      <c r="B799" s="251" t="s">
        <v>874</v>
      </c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136">
        <f t="shared" si="352"/>
        <v>0</v>
      </c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</row>
    <row r="800" spans="1:74" s="90" customFormat="1" ht="22.5" customHeight="1" x14ac:dyDescent="0.2">
      <c r="A800" s="250" t="s">
        <v>288</v>
      </c>
      <c r="B800" s="251" t="s">
        <v>165</v>
      </c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136">
        <f t="shared" si="352"/>
        <v>0</v>
      </c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89"/>
      <c r="BM800" s="89"/>
      <c r="BN800" s="89"/>
      <c r="BO800" s="89"/>
      <c r="BP800" s="89"/>
      <c r="BQ800" s="89"/>
      <c r="BR800" s="89"/>
      <c r="BS800" s="89"/>
      <c r="BT800" s="89"/>
      <c r="BU800" s="89"/>
      <c r="BV800" s="89"/>
    </row>
    <row r="801" spans="1:74" s="90" customFormat="1" ht="22.5" customHeight="1" x14ac:dyDescent="0.2">
      <c r="A801" s="250" t="s">
        <v>289</v>
      </c>
      <c r="B801" s="251" t="s">
        <v>166</v>
      </c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136">
        <f t="shared" si="352"/>
        <v>0</v>
      </c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89"/>
      <c r="BM801" s="89"/>
      <c r="BN801" s="89"/>
      <c r="BO801" s="89"/>
      <c r="BP801" s="89"/>
      <c r="BQ801" s="89"/>
      <c r="BR801" s="89"/>
      <c r="BS801" s="89"/>
      <c r="BT801" s="89"/>
      <c r="BU801" s="89"/>
      <c r="BV801" s="89"/>
    </row>
    <row r="802" spans="1:74" s="90" customFormat="1" ht="22.5" customHeight="1" x14ac:dyDescent="0.2">
      <c r="A802" s="250" t="s">
        <v>1735</v>
      </c>
      <c r="B802" s="251" t="s">
        <v>1736</v>
      </c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136">
        <f t="shared" si="352"/>
        <v>0</v>
      </c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89"/>
      <c r="BM802" s="89"/>
      <c r="BN802" s="89"/>
      <c r="BO802" s="89"/>
      <c r="BP802" s="89"/>
      <c r="BQ802" s="89"/>
      <c r="BR802" s="89"/>
      <c r="BS802" s="89"/>
      <c r="BT802" s="89"/>
      <c r="BU802" s="89"/>
      <c r="BV802" s="89"/>
    </row>
    <row r="803" spans="1:74" s="90" customFormat="1" ht="22.5" customHeight="1" x14ac:dyDescent="0.2">
      <c r="A803" s="248" t="s">
        <v>290</v>
      </c>
      <c r="B803" s="249" t="s">
        <v>167</v>
      </c>
      <c r="C803" s="76">
        <f t="shared" ref="C803:N803" si="370">SUM(C804:C805)</f>
        <v>0</v>
      </c>
      <c r="D803" s="76">
        <f t="shared" si="370"/>
        <v>0</v>
      </c>
      <c r="E803" s="76">
        <f t="shared" si="370"/>
        <v>0</v>
      </c>
      <c r="F803" s="76">
        <f t="shared" si="370"/>
        <v>0</v>
      </c>
      <c r="G803" s="76">
        <f t="shared" si="370"/>
        <v>0</v>
      </c>
      <c r="H803" s="76">
        <f t="shared" si="370"/>
        <v>0</v>
      </c>
      <c r="I803" s="76">
        <f t="shared" si="370"/>
        <v>0</v>
      </c>
      <c r="J803" s="76">
        <f t="shared" si="370"/>
        <v>0</v>
      </c>
      <c r="K803" s="76">
        <f t="shared" si="370"/>
        <v>0</v>
      </c>
      <c r="L803" s="76">
        <f t="shared" si="370"/>
        <v>0</v>
      </c>
      <c r="M803" s="76">
        <f t="shared" si="370"/>
        <v>0</v>
      </c>
      <c r="N803" s="76">
        <f t="shared" si="370"/>
        <v>0</v>
      </c>
      <c r="O803" s="136">
        <f t="shared" si="352"/>
        <v>0</v>
      </c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89"/>
      <c r="BM803" s="89"/>
      <c r="BN803" s="89"/>
      <c r="BO803" s="89"/>
      <c r="BP803" s="89"/>
      <c r="BQ803" s="89"/>
      <c r="BR803" s="89"/>
      <c r="BS803" s="89"/>
      <c r="BT803" s="89"/>
      <c r="BU803" s="89"/>
      <c r="BV803" s="89"/>
    </row>
    <row r="804" spans="1:74" s="90" customFormat="1" ht="22.5" customHeight="1" x14ac:dyDescent="0.2">
      <c r="A804" s="250" t="s">
        <v>291</v>
      </c>
      <c r="B804" s="251" t="s">
        <v>168</v>
      </c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136">
        <f t="shared" si="352"/>
        <v>0</v>
      </c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89"/>
      <c r="BM804" s="89"/>
      <c r="BN804" s="89"/>
      <c r="BO804" s="89"/>
      <c r="BP804" s="89"/>
      <c r="BQ804" s="89"/>
      <c r="BR804" s="89"/>
      <c r="BS804" s="89"/>
      <c r="BT804" s="89"/>
      <c r="BU804" s="89"/>
      <c r="BV804" s="89"/>
    </row>
    <row r="805" spans="1:74" s="90" customFormat="1" ht="22.5" customHeight="1" x14ac:dyDescent="0.2">
      <c r="A805" s="250" t="s">
        <v>291</v>
      </c>
      <c r="B805" s="251" t="s">
        <v>168</v>
      </c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136">
        <f t="shared" si="352"/>
        <v>0</v>
      </c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89"/>
      <c r="BM805" s="89"/>
      <c r="BN805" s="89"/>
      <c r="BO805" s="89"/>
      <c r="BP805" s="89"/>
      <c r="BQ805" s="89"/>
      <c r="BR805" s="89"/>
      <c r="BS805" s="89"/>
      <c r="BT805" s="89"/>
      <c r="BU805" s="89"/>
      <c r="BV805" s="89"/>
    </row>
    <row r="806" spans="1:74" s="90" customFormat="1" ht="22.5" customHeight="1" x14ac:dyDescent="0.2">
      <c r="A806" s="248" t="s">
        <v>292</v>
      </c>
      <c r="B806" s="249" t="s">
        <v>875</v>
      </c>
      <c r="C806" s="76">
        <f t="shared" ref="C806:N806" si="371">SUM(C807:C812)</f>
        <v>0</v>
      </c>
      <c r="D806" s="76">
        <f t="shared" si="371"/>
        <v>17524000000</v>
      </c>
      <c r="E806" s="76">
        <f t="shared" si="371"/>
        <v>0</v>
      </c>
      <c r="F806" s="76">
        <f t="shared" si="371"/>
        <v>0</v>
      </c>
      <c r="G806" s="76">
        <f t="shared" si="371"/>
        <v>0</v>
      </c>
      <c r="H806" s="76">
        <f t="shared" si="371"/>
        <v>0</v>
      </c>
      <c r="I806" s="76">
        <f t="shared" si="371"/>
        <v>0</v>
      </c>
      <c r="J806" s="76">
        <f t="shared" si="371"/>
        <v>0</v>
      </c>
      <c r="K806" s="76">
        <f t="shared" si="371"/>
        <v>0</v>
      </c>
      <c r="L806" s="76">
        <f t="shared" si="371"/>
        <v>0</v>
      </c>
      <c r="M806" s="76">
        <f t="shared" si="371"/>
        <v>0</v>
      </c>
      <c r="N806" s="76">
        <f t="shared" si="371"/>
        <v>0</v>
      </c>
      <c r="O806" s="136">
        <f t="shared" si="352"/>
        <v>17524000000</v>
      </c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89"/>
      <c r="BM806" s="89"/>
      <c r="BN806" s="89"/>
      <c r="BO806" s="89"/>
      <c r="BP806" s="89"/>
      <c r="BQ806" s="89"/>
      <c r="BR806" s="89"/>
      <c r="BS806" s="89"/>
      <c r="BT806" s="89"/>
      <c r="BU806" s="89"/>
      <c r="BV806" s="89"/>
    </row>
    <row r="807" spans="1:74" s="90" customFormat="1" ht="22.5" customHeight="1" x14ac:dyDescent="0.2">
      <c r="A807" s="250" t="s">
        <v>293</v>
      </c>
      <c r="B807" s="251" t="s">
        <v>169</v>
      </c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136">
        <f t="shared" si="352"/>
        <v>0</v>
      </c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89"/>
      <c r="BM807" s="89"/>
      <c r="BN807" s="89"/>
      <c r="BO807" s="89"/>
      <c r="BP807" s="89"/>
      <c r="BQ807" s="89"/>
      <c r="BR807" s="89"/>
      <c r="BS807" s="89"/>
      <c r="BT807" s="89"/>
      <c r="BU807" s="89"/>
      <c r="BV807" s="89"/>
    </row>
    <row r="808" spans="1:74" s="90" customFormat="1" ht="22.5" customHeight="1" x14ac:dyDescent="0.2">
      <c r="A808" s="250" t="s">
        <v>293</v>
      </c>
      <c r="B808" s="251" t="s">
        <v>169</v>
      </c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136">
        <f t="shared" si="352"/>
        <v>0</v>
      </c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89"/>
      <c r="BM808" s="89"/>
      <c r="BN808" s="89"/>
      <c r="BO808" s="89"/>
      <c r="BP808" s="89"/>
      <c r="BQ808" s="89"/>
      <c r="BR808" s="89"/>
      <c r="BS808" s="89"/>
      <c r="BT808" s="89"/>
      <c r="BU808" s="89"/>
      <c r="BV808" s="89"/>
    </row>
    <row r="809" spans="1:74" s="90" customFormat="1" ht="22.5" customHeight="1" x14ac:dyDescent="0.2">
      <c r="A809" s="250" t="s">
        <v>293</v>
      </c>
      <c r="B809" s="251" t="s">
        <v>169</v>
      </c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136">
        <f t="shared" si="352"/>
        <v>0</v>
      </c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89"/>
      <c r="BM809" s="89"/>
      <c r="BN809" s="89"/>
      <c r="BO809" s="89"/>
      <c r="BP809" s="89"/>
      <c r="BQ809" s="89"/>
      <c r="BR809" s="89"/>
      <c r="BS809" s="89"/>
      <c r="BT809" s="89"/>
      <c r="BU809" s="89"/>
      <c r="BV809" s="89"/>
    </row>
    <row r="810" spans="1:74" s="90" customFormat="1" ht="22.5" customHeight="1" x14ac:dyDescent="0.2">
      <c r="A810" s="250" t="s">
        <v>293</v>
      </c>
      <c r="B810" s="251" t="s">
        <v>169</v>
      </c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136">
        <f t="shared" si="352"/>
        <v>0</v>
      </c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</row>
    <row r="811" spans="1:74" s="90" customFormat="1" ht="22.5" customHeight="1" x14ac:dyDescent="0.2">
      <c r="A811" s="250" t="s">
        <v>293</v>
      </c>
      <c r="B811" s="251" t="s">
        <v>169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136">
        <f t="shared" si="352"/>
        <v>0</v>
      </c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89"/>
      <c r="BM811" s="89"/>
      <c r="BN811" s="89"/>
      <c r="BO811" s="89"/>
      <c r="BP811" s="89"/>
      <c r="BQ811" s="89"/>
      <c r="BR811" s="89"/>
      <c r="BS811" s="89"/>
      <c r="BT811" s="89"/>
      <c r="BU811" s="89"/>
      <c r="BV811" s="89"/>
    </row>
    <row r="812" spans="1:74" s="90" customFormat="1" ht="22.5" customHeight="1" x14ac:dyDescent="0.2">
      <c r="A812" s="250" t="s">
        <v>293</v>
      </c>
      <c r="B812" s="251" t="s">
        <v>169</v>
      </c>
      <c r="C812" s="6"/>
      <c r="D812" s="6">
        <v>17524000000</v>
      </c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136">
        <f t="shared" si="352"/>
        <v>17524000000</v>
      </c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89"/>
      <c r="BM812" s="89"/>
      <c r="BN812" s="89"/>
      <c r="BO812" s="89"/>
      <c r="BP812" s="89"/>
      <c r="BQ812" s="89"/>
      <c r="BR812" s="89"/>
      <c r="BS812" s="89"/>
      <c r="BT812" s="89"/>
      <c r="BU812" s="89"/>
      <c r="BV812" s="89"/>
    </row>
    <row r="813" spans="1:74" s="90" customFormat="1" ht="22.5" customHeight="1" x14ac:dyDescent="0.2">
      <c r="A813" s="248" t="s">
        <v>1737</v>
      </c>
      <c r="B813" s="249" t="s">
        <v>1738</v>
      </c>
      <c r="C813" s="79">
        <f t="shared" ref="C813:N813" si="372">SUM(C814:C816)</f>
        <v>0</v>
      </c>
      <c r="D813" s="79">
        <f t="shared" si="372"/>
        <v>0</v>
      </c>
      <c r="E813" s="79">
        <f t="shared" si="372"/>
        <v>0</v>
      </c>
      <c r="F813" s="79">
        <f t="shared" si="372"/>
        <v>0</v>
      </c>
      <c r="G813" s="79">
        <f t="shared" si="372"/>
        <v>0</v>
      </c>
      <c r="H813" s="79">
        <f t="shared" si="372"/>
        <v>0</v>
      </c>
      <c r="I813" s="79">
        <f t="shared" si="372"/>
        <v>0</v>
      </c>
      <c r="J813" s="79">
        <f t="shared" si="372"/>
        <v>0</v>
      </c>
      <c r="K813" s="79">
        <f t="shared" si="372"/>
        <v>0</v>
      </c>
      <c r="L813" s="79">
        <f t="shared" si="372"/>
        <v>0</v>
      </c>
      <c r="M813" s="79">
        <f t="shared" si="372"/>
        <v>0</v>
      </c>
      <c r="N813" s="79">
        <f t="shared" si="372"/>
        <v>0</v>
      </c>
      <c r="O813" s="136">
        <f t="shared" si="352"/>
        <v>0</v>
      </c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</row>
    <row r="814" spans="1:74" s="90" customFormat="1" ht="22.5" customHeight="1" x14ac:dyDescent="0.2">
      <c r="A814" s="250" t="s">
        <v>1739</v>
      </c>
      <c r="B814" s="251" t="s">
        <v>1010</v>
      </c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136">
        <f t="shared" si="352"/>
        <v>0</v>
      </c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89"/>
      <c r="BM814" s="89"/>
      <c r="BN814" s="89"/>
      <c r="BO814" s="89"/>
      <c r="BP814" s="89"/>
      <c r="BQ814" s="89"/>
      <c r="BR814" s="89"/>
      <c r="BS814" s="89"/>
      <c r="BT814" s="89"/>
      <c r="BU814" s="89"/>
      <c r="BV814" s="89"/>
    </row>
    <row r="815" spans="1:74" s="90" customFormat="1" ht="22.5" customHeight="1" x14ac:dyDescent="0.2">
      <c r="A815" s="250" t="s">
        <v>1739</v>
      </c>
      <c r="B815" s="251" t="s">
        <v>1010</v>
      </c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136">
        <f t="shared" si="352"/>
        <v>0</v>
      </c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89"/>
      <c r="BM815" s="89"/>
      <c r="BN815" s="89"/>
      <c r="BO815" s="89"/>
      <c r="BP815" s="89"/>
      <c r="BQ815" s="89"/>
      <c r="BR815" s="89"/>
      <c r="BS815" s="89"/>
      <c r="BT815" s="89"/>
      <c r="BU815" s="89"/>
      <c r="BV815" s="89"/>
    </row>
    <row r="816" spans="1:74" s="90" customFormat="1" ht="22.5" customHeight="1" x14ac:dyDescent="0.2">
      <c r="A816" s="250" t="s">
        <v>1740</v>
      </c>
      <c r="B816" s="251" t="s">
        <v>999</v>
      </c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136">
        <f t="shared" si="352"/>
        <v>0</v>
      </c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89"/>
      <c r="BM816" s="89"/>
      <c r="BN816" s="89"/>
      <c r="BO816" s="89"/>
      <c r="BP816" s="89"/>
      <c r="BQ816" s="89"/>
      <c r="BR816" s="89"/>
      <c r="BS816" s="89"/>
      <c r="BT816" s="89"/>
      <c r="BU816" s="89"/>
      <c r="BV816" s="89"/>
    </row>
    <row r="817" spans="1:74" s="90" customFormat="1" ht="22.5" customHeight="1" x14ac:dyDescent="0.2">
      <c r="A817" s="248" t="s">
        <v>1741</v>
      </c>
      <c r="B817" s="249" t="s">
        <v>1742</v>
      </c>
      <c r="C817" s="76">
        <f t="shared" ref="C817:N817" si="373">+C818</f>
        <v>0</v>
      </c>
      <c r="D817" s="76">
        <f t="shared" si="373"/>
        <v>0</v>
      </c>
      <c r="E817" s="76">
        <f t="shared" si="373"/>
        <v>0</v>
      </c>
      <c r="F817" s="76">
        <f t="shared" si="373"/>
        <v>0</v>
      </c>
      <c r="G817" s="76">
        <f t="shared" si="373"/>
        <v>0</v>
      </c>
      <c r="H817" s="76">
        <f t="shared" si="373"/>
        <v>0</v>
      </c>
      <c r="I817" s="76">
        <f t="shared" si="373"/>
        <v>0</v>
      </c>
      <c r="J817" s="76">
        <f t="shared" si="373"/>
        <v>0</v>
      </c>
      <c r="K817" s="76">
        <f t="shared" si="373"/>
        <v>0</v>
      </c>
      <c r="L817" s="76">
        <f t="shared" si="373"/>
        <v>0</v>
      </c>
      <c r="M817" s="76">
        <f t="shared" si="373"/>
        <v>0</v>
      </c>
      <c r="N817" s="76">
        <f t="shared" si="373"/>
        <v>0</v>
      </c>
      <c r="O817" s="136">
        <f t="shared" si="352"/>
        <v>0</v>
      </c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89"/>
      <c r="BM817" s="89"/>
      <c r="BN817" s="89"/>
      <c r="BO817" s="89"/>
      <c r="BP817" s="89"/>
      <c r="BQ817" s="89"/>
      <c r="BR817" s="89"/>
      <c r="BS817" s="89"/>
      <c r="BT817" s="89"/>
      <c r="BU817" s="89"/>
      <c r="BV817" s="89"/>
    </row>
    <row r="818" spans="1:74" s="90" customFormat="1" ht="22.5" customHeight="1" x14ac:dyDescent="0.2">
      <c r="A818" s="248" t="s">
        <v>1743</v>
      </c>
      <c r="B818" s="249" t="s">
        <v>1744</v>
      </c>
      <c r="C818" s="76">
        <f t="shared" ref="C818:N818" si="374">SUM(C819:C822)</f>
        <v>0</v>
      </c>
      <c r="D818" s="76">
        <f t="shared" si="374"/>
        <v>0</v>
      </c>
      <c r="E818" s="76">
        <f t="shared" si="374"/>
        <v>0</v>
      </c>
      <c r="F818" s="76">
        <f t="shared" si="374"/>
        <v>0</v>
      </c>
      <c r="G818" s="76">
        <f t="shared" si="374"/>
        <v>0</v>
      </c>
      <c r="H818" s="76">
        <f t="shared" si="374"/>
        <v>0</v>
      </c>
      <c r="I818" s="76">
        <f t="shared" si="374"/>
        <v>0</v>
      </c>
      <c r="J818" s="76">
        <f t="shared" si="374"/>
        <v>0</v>
      </c>
      <c r="K818" s="76">
        <f t="shared" si="374"/>
        <v>0</v>
      </c>
      <c r="L818" s="76">
        <f t="shared" si="374"/>
        <v>0</v>
      </c>
      <c r="M818" s="76">
        <f t="shared" si="374"/>
        <v>0</v>
      </c>
      <c r="N818" s="76">
        <f t="shared" si="374"/>
        <v>0</v>
      </c>
      <c r="O818" s="136">
        <f t="shared" si="352"/>
        <v>0</v>
      </c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89"/>
      <c r="BV818" s="89"/>
    </row>
    <row r="819" spans="1:74" s="90" customFormat="1" ht="22.5" customHeight="1" x14ac:dyDescent="0.2">
      <c r="A819" s="250" t="s">
        <v>1745</v>
      </c>
      <c r="B819" s="251" t="s">
        <v>1746</v>
      </c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136">
        <f t="shared" si="352"/>
        <v>0</v>
      </c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89"/>
      <c r="BM819" s="89"/>
      <c r="BN819" s="89"/>
      <c r="BO819" s="89"/>
      <c r="BP819" s="89"/>
      <c r="BQ819" s="89"/>
      <c r="BR819" s="89"/>
      <c r="BS819" s="89"/>
      <c r="BT819" s="89"/>
      <c r="BU819" s="89"/>
      <c r="BV819" s="89"/>
    </row>
    <row r="820" spans="1:74" s="90" customFormat="1" ht="22.5" customHeight="1" x14ac:dyDescent="0.2">
      <c r="A820" s="250" t="s">
        <v>1747</v>
      </c>
      <c r="B820" s="251" t="s">
        <v>1748</v>
      </c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136">
        <f t="shared" si="352"/>
        <v>0</v>
      </c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  <c r="BM820" s="89"/>
      <c r="BN820" s="89"/>
      <c r="BO820" s="89"/>
      <c r="BP820" s="89"/>
      <c r="BQ820" s="89"/>
      <c r="BR820" s="89"/>
      <c r="BS820" s="89"/>
      <c r="BT820" s="89"/>
      <c r="BU820" s="89"/>
      <c r="BV820" s="89"/>
    </row>
    <row r="821" spans="1:74" s="90" customFormat="1" ht="22.5" customHeight="1" x14ac:dyDescent="0.2">
      <c r="A821" s="250" t="s">
        <v>1747</v>
      </c>
      <c r="B821" s="251" t="s">
        <v>1748</v>
      </c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136">
        <f t="shared" si="352"/>
        <v>0</v>
      </c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  <c r="BM821" s="89"/>
      <c r="BN821" s="89"/>
      <c r="BO821" s="89"/>
      <c r="BP821" s="89"/>
      <c r="BQ821" s="89"/>
      <c r="BR821" s="89"/>
      <c r="BS821" s="89"/>
      <c r="BT821" s="89"/>
      <c r="BU821" s="89"/>
      <c r="BV821" s="89"/>
    </row>
    <row r="822" spans="1:74" s="90" customFormat="1" ht="22.5" customHeight="1" x14ac:dyDescent="0.2">
      <c r="A822" s="250" t="s">
        <v>1749</v>
      </c>
      <c r="B822" s="251" t="s">
        <v>1750</v>
      </c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136">
        <f t="shared" si="352"/>
        <v>0</v>
      </c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  <c r="BM822" s="89"/>
      <c r="BN822" s="89"/>
      <c r="BO822" s="89"/>
      <c r="BP822" s="89"/>
      <c r="BQ822" s="89"/>
      <c r="BR822" s="89"/>
      <c r="BS822" s="89"/>
      <c r="BT822" s="89"/>
      <c r="BU822" s="89"/>
      <c r="BV822" s="89"/>
    </row>
    <row r="823" spans="1:74" s="90" customFormat="1" ht="22.5" customHeight="1" x14ac:dyDescent="0.2">
      <c r="A823" s="248" t="s">
        <v>1751</v>
      </c>
      <c r="B823" s="249" t="s">
        <v>1752</v>
      </c>
      <c r="C823" s="76">
        <f t="shared" ref="C823:N823" si="375">+C824</f>
        <v>0</v>
      </c>
      <c r="D823" s="76">
        <f t="shared" si="375"/>
        <v>0</v>
      </c>
      <c r="E823" s="76">
        <f t="shared" si="375"/>
        <v>0</v>
      </c>
      <c r="F823" s="76">
        <f t="shared" si="375"/>
        <v>0</v>
      </c>
      <c r="G823" s="76">
        <f t="shared" si="375"/>
        <v>0</v>
      </c>
      <c r="H823" s="76">
        <f t="shared" si="375"/>
        <v>0</v>
      </c>
      <c r="I823" s="76">
        <f t="shared" si="375"/>
        <v>0</v>
      </c>
      <c r="J823" s="76">
        <f t="shared" si="375"/>
        <v>0</v>
      </c>
      <c r="K823" s="76">
        <f t="shared" si="375"/>
        <v>0</v>
      </c>
      <c r="L823" s="76">
        <f t="shared" si="375"/>
        <v>0</v>
      </c>
      <c r="M823" s="76">
        <f t="shared" si="375"/>
        <v>0</v>
      </c>
      <c r="N823" s="76">
        <f t="shared" si="375"/>
        <v>0</v>
      </c>
      <c r="O823" s="136">
        <f t="shared" si="352"/>
        <v>0</v>
      </c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89"/>
      <c r="BM823" s="89"/>
      <c r="BN823" s="89"/>
      <c r="BO823" s="89"/>
      <c r="BP823" s="89"/>
      <c r="BQ823" s="89"/>
      <c r="BR823" s="89"/>
      <c r="BS823" s="89"/>
      <c r="BT823" s="89"/>
      <c r="BU823" s="89"/>
      <c r="BV823" s="89"/>
    </row>
    <row r="824" spans="1:74" s="90" customFormat="1" ht="22.5" customHeight="1" x14ac:dyDescent="0.2">
      <c r="A824" s="250" t="s">
        <v>1753</v>
      </c>
      <c r="B824" s="251" t="s">
        <v>1754</v>
      </c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136">
        <f t="shared" si="352"/>
        <v>0</v>
      </c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89"/>
      <c r="BM824" s="89"/>
      <c r="BN824" s="89"/>
      <c r="BO824" s="89"/>
      <c r="BP824" s="89"/>
      <c r="BQ824" s="89"/>
      <c r="BR824" s="89"/>
      <c r="BS824" s="89"/>
      <c r="BT824" s="89"/>
      <c r="BU824" s="89"/>
      <c r="BV824" s="89"/>
    </row>
    <row r="825" spans="1:74" s="90" customFormat="1" ht="22.5" customHeight="1" x14ac:dyDescent="0.2">
      <c r="A825" s="248" t="s">
        <v>294</v>
      </c>
      <c r="B825" s="249" t="s">
        <v>99</v>
      </c>
      <c r="C825" s="243">
        <f t="shared" ref="C825:N825" si="376">+C826+C833</f>
        <v>0</v>
      </c>
      <c r="D825" s="243">
        <f t="shared" si="376"/>
        <v>0</v>
      </c>
      <c r="E825" s="243">
        <f t="shared" si="376"/>
        <v>0</v>
      </c>
      <c r="F825" s="243">
        <f t="shared" si="376"/>
        <v>0</v>
      </c>
      <c r="G825" s="243">
        <f t="shared" si="376"/>
        <v>0</v>
      </c>
      <c r="H825" s="243">
        <f t="shared" si="376"/>
        <v>0</v>
      </c>
      <c r="I825" s="243">
        <f t="shared" si="376"/>
        <v>0</v>
      </c>
      <c r="J825" s="243">
        <f t="shared" si="376"/>
        <v>0</v>
      </c>
      <c r="K825" s="243">
        <f t="shared" si="376"/>
        <v>0</v>
      </c>
      <c r="L825" s="243">
        <f t="shared" si="376"/>
        <v>0</v>
      </c>
      <c r="M825" s="243">
        <f t="shared" si="376"/>
        <v>0</v>
      </c>
      <c r="N825" s="243">
        <f t="shared" si="376"/>
        <v>0</v>
      </c>
      <c r="O825" s="136">
        <f t="shared" si="352"/>
        <v>0</v>
      </c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89"/>
      <c r="BM825" s="89"/>
      <c r="BN825" s="89"/>
      <c r="BO825" s="89"/>
      <c r="BP825" s="89"/>
      <c r="BQ825" s="89"/>
      <c r="BR825" s="89"/>
      <c r="BS825" s="89"/>
      <c r="BT825" s="89"/>
      <c r="BU825" s="89"/>
      <c r="BV825" s="89"/>
    </row>
    <row r="826" spans="1:74" s="90" customFormat="1" ht="22.5" customHeight="1" x14ac:dyDescent="0.15">
      <c r="A826" s="252" t="s">
        <v>295</v>
      </c>
      <c r="B826" s="253" t="s">
        <v>296</v>
      </c>
      <c r="C826" s="76">
        <f t="shared" ref="C826:N831" si="377">+C827</f>
        <v>0</v>
      </c>
      <c r="D826" s="76">
        <f t="shared" si="377"/>
        <v>0</v>
      </c>
      <c r="E826" s="76">
        <f t="shared" si="377"/>
        <v>0</v>
      </c>
      <c r="F826" s="76">
        <f t="shared" si="377"/>
        <v>0</v>
      </c>
      <c r="G826" s="76">
        <f t="shared" si="377"/>
        <v>0</v>
      </c>
      <c r="H826" s="76">
        <f t="shared" si="377"/>
        <v>0</v>
      </c>
      <c r="I826" s="76">
        <f t="shared" si="377"/>
        <v>0</v>
      </c>
      <c r="J826" s="76">
        <f t="shared" si="377"/>
        <v>0</v>
      </c>
      <c r="K826" s="76">
        <f t="shared" si="377"/>
        <v>0</v>
      </c>
      <c r="L826" s="76">
        <f t="shared" si="377"/>
        <v>0</v>
      </c>
      <c r="M826" s="76">
        <f t="shared" si="377"/>
        <v>0</v>
      </c>
      <c r="N826" s="76">
        <f t="shared" si="377"/>
        <v>0</v>
      </c>
      <c r="O826" s="136">
        <f t="shared" ref="O826:O889" si="378">SUM(C826:N826)</f>
        <v>0</v>
      </c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89"/>
      <c r="BM826" s="89"/>
      <c r="BN826" s="89"/>
      <c r="BO826" s="89"/>
      <c r="BP826" s="89"/>
      <c r="BQ826" s="89"/>
      <c r="BR826" s="89"/>
      <c r="BS826" s="89"/>
      <c r="BT826" s="89"/>
      <c r="BU826" s="89"/>
      <c r="BV826" s="89"/>
    </row>
    <row r="827" spans="1:74" s="90" customFormat="1" ht="22.5" customHeight="1" x14ac:dyDescent="0.15">
      <c r="A827" s="252" t="s">
        <v>297</v>
      </c>
      <c r="B827" s="253" t="s">
        <v>298</v>
      </c>
      <c r="C827" s="76">
        <f t="shared" si="377"/>
        <v>0</v>
      </c>
      <c r="D827" s="76">
        <f t="shared" si="377"/>
        <v>0</v>
      </c>
      <c r="E827" s="76">
        <f t="shared" si="377"/>
        <v>0</v>
      </c>
      <c r="F827" s="76">
        <f t="shared" si="377"/>
        <v>0</v>
      </c>
      <c r="G827" s="76">
        <f t="shared" si="377"/>
        <v>0</v>
      </c>
      <c r="H827" s="76">
        <f t="shared" si="377"/>
        <v>0</v>
      </c>
      <c r="I827" s="76">
        <f t="shared" si="377"/>
        <v>0</v>
      </c>
      <c r="J827" s="76">
        <f t="shared" si="377"/>
        <v>0</v>
      </c>
      <c r="K827" s="76">
        <f t="shared" si="377"/>
        <v>0</v>
      </c>
      <c r="L827" s="76">
        <f t="shared" si="377"/>
        <v>0</v>
      </c>
      <c r="M827" s="76">
        <f t="shared" si="377"/>
        <v>0</v>
      </c>
      <c r="N827" s="76">
        <f t="shared" si="377"/>
        <v>0</v>
      </c>
      <c r="O827" s="136">
        <f t="shared" si="378"/>
        <v>0</v>
      </c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89"/>
      <c r="BM827" s="89"/>
      <c r="BN827" s="89"/>
      <c r="BO827" s="89"/>
      <c r="BP827" s="89"/>
      <c r="BQ827" s="89"/>
      <c r="BR827" s="89"/>
      <c r="BS827" s="89"/>
      <c r="BT827" s="89"/>
      <c r="BU827" s="89"/>
      <c r="BV827" s="89"/>
    </row>
    <row r="828" spans="1:74" s="90" customFormat="1" ht="22.5" customHeight="1" x14ac:dyDescent="0.15">
      <c r="A828" s="252" t="s">
        <v>299</v>
      </c>
      <c r="B828" s="253" t="s">
        <v>170</v>
      </c>
      <c r="C828" s="76">
        <f t="shared" si="377"/>
        <v>0</v>
      </c>
      <c r="D828" s="76">
        <f t="shared" si="377"/>
        <v>0</v>
      </c>
      <c r="E828" s="76">
        <f t="shared" si="377"/>
        <v>0</v>
      </c>
      <c r="F828" s="76">
        <f t="shared" si="377"/>
        <v>0</v>
      </c>
      <c r="G828" s="76">
        <f t="shared" si="377"/>
        <v>0</v>
      </c>
      <c r="H828" s="76">
        <f t="shared" si="377"/>
        <v>0</v>
      </c>
      <c r="I828" s="76">
        <f t="shared" si="377"/>
        <v>0</v>
      </c>
      <c r="J828" s="76">
        <f t="shared" si="377"/>
        <v>0</v>
      </c>
      <c r="K828" s="76">
        <f t="shared" si="377"/>
        <v>0</v>
      </c>
      <c r="L828" s="76">
        <f t="shared" si="377"/>
        <v>0</v>
      </c>
      <c r="M828" s="76">
        <f t="shared" si="377"/>
        <v>0</v>
      </c>
      <c r="N828" s="76">
        <f t="shared" si="377"/>
        <v>0</v>
      </c>
      <c r="O828" s="136">
        <f t="shared" si="378"/>
        <v>0</v>
      </c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89"/>
      <c r="BM828" s="89"/>
      <c r="BN828" s="89"/>
      <c r="BO828" s="89"/>
      <c r="BP828" s="89"/>
      <c r="BQ828" s="89"/>
      <c r="BR828" s="89"/>
      <c r="BS828" s="89"/>
      <c r="BT828" s="89"/>
      <c r="BU828" s="89"/>
      <c r="BV828" s="89"/>
    </row>
    <row r="829" spans="1:74" s="90" customFormat="1" ht="22.5" customHeight="1" x14ac:dyDescent="0.15">
      <c r="A829" s="252" t="s">
        <v>299</v>
      </c>
      <c r="B829" s="253" t="s">
        <v>170</v>
      </c>
      <c r="C829" s="76">
        <f t="shared" si="377"/>
        <v>0</v>
      </c>
      <c r="D829" s="76">
        <f t="shared" si="377"/>
        <v>0</v>
      </c>
      <c r="E829" s="76">
        <f t="shared" si="377"/>
        <v>0</v>
      </c>
      <c r="F829" s="76">
        <f t="shared" si="377"/>
        <v>0</v>
      </c>
      <c r="G829" s="76">
        <f t="shared" si="377"/>
        <v>0</v>
      </c>
      <c r="H829" s="76">
        <f t="shared" si="377"/>
        <v>0</v>
      </c>
      <c r="I829" s="76">
        <f t="shared" si="377"/>
        <v>0</v>
      </c>
      <c r="J829" s="76">
        <f t="shared" si="377"/>
        <v>0</v>
      </c>
      <c r="K829" s="76">
        <f t="shared" si="377"/>
        <v>0</v>
      </c>
      <c r="L829" s="76">
        <f t="shared" si="377"/>
        <v>0</v>
      </c>
      <c r="M829" s="76">
        <f t="shared" si="377"/>
        <v>0</v>
      </c>
      <c r="N829" s="76">
        <f t="shared" si="377"/>
        <v>0</v>
      </c>
      <c r="O829" s="136">
        <f t="shared" si="378"/>
        <v>0</v>
      </c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</row>
    <row r="830" spans="1:74" s="90" customFormat="1" ht="22.5" customHeight="1" x14ac:dyDescent="0.15">
      <c r="A830" s="252" t="s">
        <v>300</v>
      </c>
      <c r="B830" s="253" t="s">
        <v>100</v>
      </c>
      <c r="C830" s="76">
        <f t="shared" si="377"/>
        <v>0</v>
      </c>
      <c r="D830" s="76">
        <f t="shared" si="377"/>
        <v>0</v>
      </c>
      <c r="E830" s="76">
        <f t="shared" si="377"/>
        <v>0</v>
      </c>
      <c r="F830" s="76">
        <f t="shared" si="377"/>
        <v>0</v>
      </c>
      <c r="G830" s="76">
        <f t="shared" si="377"/>
        <v>0</v>
      </c>
      <c r="H830" s="76">
        <f t="shared" si="377"/>
        <v>0</v>
      </c>
      <c r="I830" s="76">
        <f t="shared" si="377"/>
        <v>0</v>
      </c>
      <c r="J830" s="76">
        <f t="shared" si="377"/>
        <v>0</v>
      </c>
      <c r="K830" s="76">
        <f t="shared" si="377"/>
        <v>0</v>
      </c>
      <c r="L830" s="76">
        <f t="shared" si="377"/>
        <v>0</v>
      </c>
      <c r="M830" s="76">
        <f t="shared" si="377"/>
        <v>0</v>
      </c>
      <c r="N830" s="76">
        <f t="shared" si="377"/>
        <v>0</v>
      </c>
      <c r="O830" s="136">
        <f t="shared" si="378"/>
        <v>0</v>
      </c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89"/>
      <c r="BM830" s="89"/>
      <c r="BN830" s="89"/>
      <c r="BO830" s="89"/>
      <c r="BP830" s="89"/>
      <c r="BQ830" s="89"/>
      <c r="BR830" s="89"/>
      <c r="BS830" s="89"/>
      <c r="BT830" s="89"/>
      <c r="BU830" s="89"/>
      <c r="BV830" s="89"/>
    </row>
    <row r="831" spans="1:74" s="90" customFormat="1" ht="22.5" customHeight="1" x14ac:dyDescent="0.15">
      <c r="A831" s="252" t="s">
        <v>301</v>
      </c>
      <c r="B831" s="253" t="s">
        <v>101</v>
      </c>
      <c r="C831" s="76">
        <f t="shared" si="377"/>
        <v>0</v>
      </c>
      <c r="D831" s="76">
        <f t="shared" si="377"/>
        <v>0</v>
      </c>
      <c r="E831" s="76">
        <f t="shared" si="377"/>
        <v>0</v>
      </c>
      <c r="F831" s="76">
        <f t="shared" si="377"/>
        <v>0</v>
      </c>
      <c r="G831" s="76">
        <f t="shared" si="377"/>
        <v>0</v>
      </c>
      <c r="H831" s="76">
        <f t="shared" si="377"/>
        <v>0</v>
      </c>
      <c r="I831" s="76">
        <f t="shared" si="377"/>
        <v>0</v>
      </c>
      <c r="J831" s="76">
        <f t="shared" si="377"/>
        <v>0</v>
      </c>
      <c r="K831" s="76">
        <f t="shared" si="377"/>
        <v>0</v>
      </c>
      <c r="L831" s="76">
        <f t="shared" si="377"/>
        <v>0</v>
      </c>
      <c r="M831" s="76">
        <f t="shared" si="377"/>
        <v>0</v>
      </c>
      <c r="N831" s="76">
        <f t="shared" si="377"/>
        <v>0</v>
      </c>
      <c r="O831" s="136">
        <f t="shared" si="378"/>
        <v>0</v>
      </c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89"/>
      <c r="BR831" s="89"/>
      <c r="BS831" s="89"/>
      <c r="BT831" s="89"/>
      <c r="BU831" s="89"/>
      <c r="BV831" s="89"/>
    </row>
    <row r="832" spans="1:74" s="90" customFormat="1" ht="22.5" customHeight="1" x14ac:dyDescent="0.15">
      <c r="A832" s="254" t="s">
        <v>302</v>
      </c>
      <c r="B832" s="255" t="s">
        <v>134</v>
      </c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136">
        <f t="shared" si="378"/>
        <v>0</v>
      </c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89"/>
      <c r="BM832" s="89"/>
      <c r="BN832" s="89"/>
      <c r="BO832" s="89"/>
      <c r="BP832" s="89"/>
      <c r="BQ832" s="89"/>
      <c r="BR832" s="89"/>
      <c r="BS832" s="89"/>
      <c r="BT832" s="89"/>
      <c r="BU832" s="89"/>
      <c r="BV832" s="89"/>
    </row>
    <row r="833" spans="1:74" s="90" customFormat="1" ht="22.5" customHeight="1" x14ac:dyDescent="0.15">
      <c r="A833" s="252" t="s">
        <v>303</v>
      </c>
      <c r="B833" s="253" t="s">
        <v>171</v>
      </c>
      <c r="C833" s="76">
        <f t="shared" ref="C833:N833" si="379">+C834+C837</f>
        <v>0</v>
      </c>
      <c r="D833" s="76">
        <f t="shared" si="379"/>
        <v>0</v>
      </c>
      <c r="E833" s="76">
        <f t="shared" si="379"/>
        <v>0</v>
      </c>
      <c r="F833" s="76">
        <f t="shared" si="379"/>
        <v>0</v>
      </c>
      <c r="G833" s="76">
        <f t="shared" si="379"/>
        <v>0</v>
      </c>
      <c r="H833" s="76">
        <f t="shared" si="379"/>
        <v>0</v>
      </c>
      <c r="I833" s="76">
        <f t="shared" si="379"/>
        <v>0</v>
      </c>
      <c r="J833" s="76">
        <f t="shared" si="379"/>
        <v>0</v>
      </c>
      <c r="K833" s="76">
        <f t="shared" si="379"/>
        <v>0</v>
      </c>
      <c r="L833" s="76">
        <f t="shared" si="379"/>
        <v>0</v>
      </c>
      <c r="M833" s="76">
        <f t="shared" si="379"/>
        <v>0</v>
      </c>
      <c r="N833" s="76">
        <f t="shared" si="379"/>
        <v>0</v>
      </c>
      <c r="O833" s="136">
        <f t="shared" si="378"/>
        <v>0</v>
      </c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89"/>
      <c r="BM833" s="89"/>
      <c r="BN833" s="89"/>
      <c r="BO833" s="89"/>
      <c r="BP833" s="89"/>
      <c r="BQ833" s="89"/>
      <c r="BR833" s="89"/>
      <c r="BS833" s="89"/>
      <c r="BT833" s="89"/>
      <c r="BU833" s="89"/>
      <c r="BV833" s="89"/>
    </row>
    <row r="834" spans="1:74" s="90" customFormat="1" ht="22.5" customHeight="1" x14ac:dyDescent="0.15">
      <c r="A834" s="252" t="s">
        <v>304</v>
      </c>
      <c r="B834" s="253" t="s">
        <v>305</v>
      </c>
      <c r="C834" s="76">
        <f t="shared" ref="C834:N835" si="380">+C835</f>
        <v>0</v>
      </c>
      <c r="D834" s="76">
        <f t="shared" si="380"/>
        <v>0</v>
      </c>
      <c r="E834" s="76">
        <f t="shared" si="380"/>
        <v>0</v>
      </c>
      <c r="F834" s="76">
        <f t="shared" si="380"/>
        <v>0</v>
      </c>
      <c r="G834" s="76">
        <f t="shared" si="380"/>
        <v>0</v>
      </c>
      <c r="H834" s="76">
        <f t="shared" si="380"/>
        <v>0</v>
      </c>
      <c r="I834" s="76">
        <f t="shared" si="380"/>
        <v>0</v>
      </c>
      <c r="J834" s="76">
        <f t="shared" si="380"/>
        <v>0</v>
      </c>
      <c r="K834" s="76">
        <f t="shared" si="380"/>
        <v>0</v>
      </c>
      <c r="L834" s="76">
        <f t="shared" si="380"/>
        <v>0</v>
      </c>
      <c r="M834" s="76">
        <f t="shared" si="380"/>
        <v>0</v>
      </c>
      <c r="N834" s="76">
        <f t="shared" si="380"/>
        <v>0</v>
      </c>
      <c r="O834" s="136">
        <f t="shared" si="378"/>
        <v>0</v>
      </c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89"/>
      <c r="BM834" s="89"/>
      <c r="BN834" s="89"/>
      <c r="BO834" s="89"/>
      <c r="BP834" s="89"/>
      <c r="BQ834" s="89"/>
      <c r="BR834" s="89"/>
      <c r="BS834" s="89"/>
      <c r="BT834" s="89"/>
      <c r="BU834" s="89"/>
      <c r="BV834" s="89"/>
    </row>
    <row r="835" spans="1:74" s="90" customFormat="1" ht="22.5" customHeight="1" x14ac:dyDescent="0.15">
      <c r="A835" s="252" t="s">
        <v>306</v>
      </c>
      <c r="B835" s="253" t="s">
        <v>101</v>
      </c>
      <c r="C835" s="76">
        <f t="shared" si="380"/>
        <v>0</v>
      </c>
      <c r="D835" s="76">
        <f t="shared" si="380"/>
        <v>0</v>
      </c>
      <c r="E835" s="76">
        <f t="shared" si="380"/>
        <v>0</v>
      </c>
      <c r="F835" s="76">
        <f t="shared" si="380"/>
        <v>0</v>
      </c>
      <c r="G835" s="76">
        <f t="shared" si="380"/>
        <v>0</v>
      </c>
      <c r="H835" s="76">
        <f t="shared" si="380"/>
        <v>0</v>
      </c>
      <c r="I835" s="76">
        <f t="shared" si="380"/>
        <v>0</v>
      </c>
      <c r="J835" s="76">
        <f t="shared" si="380"/>
        <v>0</v>
      </c>
      <c r="K835" s="76">
        <f t="shared" si="380"/>
        <v>0</v>
      </c>
      <c r="L835" s="76">
        <f t="shared" si="380"/>
        <v>0</v>
      </c>
      <c r="M835" s="76">
        <f t="shared" si="380"/>
        <v>0</v>
      </c>
      <c r="N835" s="76">
        <f t="shared" si="380"/>
        <v>0</v>
      </c>
      <c r="O835" s="136">
        <f t="shared" si="378"/>
        <v>0</v>
      </c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89"/>
      <c r="BM835" s="89"/>
      <c r="BN835" s="89"/>
      <c r="BO835" s="89"/>
      <c r="BP835" s="89"/>
      <c r="BQ835" s="89"/>
      <c r="BR835" s="89"/>
      <c r="BS835" s="89"/>
      <c r="BT835" s="89"/>
      <c r="BU835" s="89"/>
      <c r="BV835" s="89"/>
    </row>
    <row r="836" spans="1:74" s="90" customFormat="1" ht="22.5" customHeight="1" x14ac:dyDescent="0.15">
      <c r="A836" s="254" t="s">
        <v>307</v>
      </c>
      <c r="B836" s="255" t="s">
        <v>134</v>
      </c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136">
        <f t="shared" si="378"/>
        <v>0</v>
      </c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89"/>
      <c r="BM836" s="89"/>
      <c r="BN836" s="89"/>
      <c r="BO836" s="89"/>
      <c r="BP836" s="89"/>
      <c r="BQ836" s="89"/>
      <c r="BR836" s="89"/>
      <c r="BS836" s="89"/>
      <c r="BT836" s="89"/>
      <c r="BU836" s="89"/>
      <c r="BV836" s="89"/>
    </row>
    <row r="837" spans="1:74" s="90" customFormat="1" ht="22.5" customHeight="1" x14ac:dyDescent="0.15">
      <c r="A837" s="252" t="s">
        <v>329</v>
      </c>
      <c r="B837" s="253" t="s">
        <v>330</v>
      </c>
      <c r="C837" s="76">
        <f t="shared" ref="C837:N838" si="381">+C838</f>
        <v>0</v>
      </c>
      <c r="D837" s="76">
        <f t="shared" si="381"/>
        <v>0</v>
      </c>
      <c r="E837" s="76">
        <f t="shared" si="381"/>
        <v>0</v>
      </c>
      <c r="F837" s="76">
        <f t="shared" si="381"/>
        <v>0</v>
      </c>
      <c r="G837" s="76">
        <f t="shared" si="381"/>
        <v>0</v>
      </c>
      <c r="H837" s="76">
        <f t="shared" si="381"/>
        <v>0</v>
      </c>
      <c r="I837" s="76">
        <f t="shared" si="381"/>
        <v>0</v>
      </c>
      <c r="J837" s="76">
        <f t="shared" si="381"/>
        <v>0</v>
      </c>
      <c r="K837" s="76">
        <f t="shared" si="381"/>
        <v>0</v>
      </c>
      <c r="L837" s="76">
        <f t="shared" si="381"/>
        <v>0</v>
      </c>
      <c r="M837" s="76">
        <f t="shared" si="381"/>
        <v>0</v>
      </c>
      <c r="N837" s="76">
        <f t="shared" si="381"/>
        <v>0</v>
      </c>
      <c r="O837" s="136">
        <f t="shared" si="378"/>
        <v>0</v>
      </c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89"/>
      <c r="BM837" s="89"/>
      <c r="BN837" s="89"/>
      <c r="BO837" s="89"/>
      <c r="BP837" s="89"/>
      <c r="BQ837" s="89"/>
      <c r="BR837" s="89"/>
      <c r="BS837" s="89"/>
      <c r="BT837" s="89"/>
      <c r="BU837" s="89"/>
      <c r="BV837" s="89"/>
    </row>
    <row r="838" spans="1:74" s="90" customFormat="1" ht="22.5" customHeight="1" x14ac:dyDescent="0.15">
      <c r="A838" s="252" t="s">
        <v>331</v>
      </c>
      <c r="B838" s="253" t="s">
        <v>199</v>
      </c>
      <c r="C838" s="76">
        <f t="shared" si="381"/>
        <v>0</v>
      </c>
      <c r="D838" s="76">
        <f t="shared" si="381"/>
        <v>0</v>
      </c>
      <c r="E838" s="76">
        <f t="shared" si="381"/>
        <v>0</v>
      </c>
      <c r="F838" s="76">
        <f t="shared" si="381"/>
        <v>0</v>
      </c>
      <c r="G838" s="76">
        <f t="shared" si="381"/>
        <v>0</v>
      </c>
      <c r="H838" s="76">
        <f t="shared" si="381"/>
        <v>0</v>
      </c>
      <c r="I838" s="76">
        <f t="shared" si="381"/>
        <v>0</v>
      </c>
      <c r="J838" s="76">
        <f t="shared" si="381"/>
        <v>0</v>
      </c>
      <c r="K838" s="76">
        <f t="shared" si="381"/>
        <v>0</v>
      </c>
      <c r="L838" s="76">
        <f t="shared" si="381"/>
        <v>0</v>
      </c>
      <c r="M838" s="76">
        <f t="shared" si="381"/>
        <v>0</v>
      </c>
      <c r="N838" s="76">
        <f t="shared" si="381"/>
        <v>0</v>
      </c>
      <c r="O838" s="136">
        <f t="shared" si="378"/>
        <v>0</v>
      </c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89"/>
      <c r="BM838" s="89"/>
      <c r="BN838" s="89"/>
      <c r="BO838" s="89"/>
      <c r="BP838" s="89"/>
      <c r="BQ838" s="89"/>
      <c r="BR838" s="89"/>
      <c r="BS838" s="89"/>
      <c r="BT838" s="89"/>
      <c r="BU838" s="89"/>
      <c r="BV838" s="89"/>
    </row>
    <row r="839" spans="1:74" s="90" customFormat="1" ht="22.5" customHeight="1" x14ac:dyDescent="0.15">
      <c r="A839" s="254" t="s">
        <v>332</v>
      </c>
      <c r="B839" s="255" t="s">
        <v>309</v>
      </c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136">
        <f t="shared" si="378"/>
        <v>0</v>
      </c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89"/>
      <c r="BM839" s="89"/>
      <c r="BN839" s="89"/>
      <c r="BO839" s="89"/>
      <c r="BP839" s="89"/>
      <c r="BQ839" s="89"/>
      <c r="BR839" s="89"/>
      <c r="BS839" s="89"/>
      <c r="BT839" s="89"/>
      <c r="BU839" s="89"/>
      <c r="BV839" s="89"/>
    </row>
    <row r="840" spans="1:74" s="90" customFormat="1" ht="22.5" customHeight="1" x14ac:dyDescent="0.15">
      <c r="A840" s="252" t="s">
        <v>308</v>
      </c>
      <c r="B840" s="253" t="s">
        <v>102</v>
      </c>
      <c r="C840" s="76">
        <f t="shared" ref="C840:N840" si="382">+C841+C848+C852+C860+C1169+C1173</f>
        <v>0</v>
      </c>
      <c r="D840" s="76">
        <f t="shared" si="382"/>
        <v>36985163484.009995</v>
      </c>
      <c r="E840" s="76">
        <f t="shared" si="382"/>
        <v>0</v>
      </c>
      <c r="F840" s="76">
        <f t="shared" si="382"/>
        <v>0</v>
      </c>
      <c r="G840" s="76">
        <f t="shared" si="382"/>
        <v>0</v>
      </c>
      <c r="H840" s="76">
        <f t="shared" si="382"/>
        <v>0</v>
      </c>
      <c r="I840" s="76">
        <f t="shared" si="382"/>
        <v>0</v>
      </c>
      <c r="J840" s="76">
        <f t="shared" si="382"/>
        <v>0</v>
      </c>
      <c r="K840" s="76">
        <f t="shared" si="382"/>
        <v>0</v>
      </c>
      <c r="L840" s="76">
        <f t="shared" si="382"/>
        <v>0</v>
      </c>
      <c r="M840" s="76">
        <f t="shared" si="382"/>
        <v>0</v>
      </c>
      <c r="N840" s="76">
        <f t="shared" si="382"/>
        <v>0</v>
      </c>
      <c r="O840" s="136">
        <f t="shared" si="378"/>
        <v>36985163484.009995</v>
      </c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</row>
    <row r="841" spans="1:74" s="90" customFormat="1" ht="22.5" customHeight="1" x14ac:dyDescent="0.15">
      <c r="A841" s="252" t="s">
        <v>778</v>
      </c>
      <c r="B841" s="253" t="s">
        <v>1755</v>
      </c>
      <c r="C841" s="76">
        <f t="shared" ref="C841:N841" si="383">+C842+C845</f>
        <v>0</v>
      </c>
      <c r="D841" s="76">
        <f t="shared" si="383"/>
        <v>0</v>
      </c>
      <c r="E841" s="76">
        <f t="shared" si="383"/>
        <v>0</v>
      </c>
      <c r="F841" s="76">
        <f t="shared" si="383"/>
        <v>0</v>
      </c>
      <c r="G841" s="76">
        <f t="shared" si="383"/>
        <v>0</v>
      </c>
      <c r="H841" s="76">
        <f t="shared" si="383"/>
        <v>0</v>
      </c>
      <c r="I841" s="76">
        <f t="shared" si="383"/>
        <v>0</v>
      </c>
      <c r="J841" s="76">
        <f t="shared" si="383"/>
        <v>0</v>
      </c>
      <c r="K841" s="76">
        <f t="shared" si="383"/>
        <v>0</v>
      </c>
      <c r="L841" s="76">
        <f t="shared" si="383"/>
        <v>0</v>
      </c>
      <c r="M841" s="76">
        <f t="shared" si="383"/>
        <v>0</v>
      </c>
      <c r="N841" s="76">
        <f t="shared" si="383"/>
        <v>0</v>
      </c>
      <c r="O841" s="136">
        <f t="shared" si="378"/>
        <v>0</v>
      </c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</row>
    <row r="842" spans="1:74" s="90" customFormat="1" ht="22.5" customHeight="1" x14ac:dyDescent="0.15">
      <c r="A842" s="252" t="s">
        <v>1756</v>
      </c>
      <c r="B842" s="253" t="s">
        <v>1757</v>
      </c>
      <c r="C842" s="76">
        <f t="shared" ref="C842:N843" si="384">+C843</f>
        <v>0</v>
      </c>
      <c r="D842" s="76">
        <f t="shared" si="384"/>
        <v>0</v>
      </c>
      <c r="E842" s="76">
        <f t="shared" si="384"/>
        <v>0</v>
      </c>
      <c r="F842" s="76">
        <f t="shared" si="384"/>
        <v>0</v>
      </c>
      <c r="G842" s="76">
        <f t="shared" si="384"/>
        <v>0</v>
      </c>
      <c r="H842" s="76">
        <f t="shared" si="384"/>
        <v>0</v>
      </c>
      <c r="I842" s="76">
        <f t="shared" si="384"/>
        <v>0</v>
      </c>
      <c r="J842" s="76">
        <f t="shared" si="384"/>
        <v>0</v>
      </c>
      <c r="K842" s="76">
        <f t="shared" si="384"/>
        <v>0</v>
      </c>
      <c r="L842" s="76">
        <f t="shared" si="384"/>
        <v>0</v>
      </c>
      <c r="M842" s="76">
        <f t="shared" si="384"/>
        <v>0</v>
      </c>
      <c r="N842" s="76">
        <f t="shared" si="384"/>
        <v>0</v>
      </c>
      <c r="O842" s="136">
        <f t="shared" si="378"/>
        <v>0</v>
      </c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</row>
    <row r="843" spans="1:74" s="90" customFormat="1" ht="22.5" customHeight="1" x14ac:dyDescent="0.15">
      <c r="A843" s="252" t="s">
        <v>1758</v>
      </c>
      <c r="B843" s="253" t="s">
        <v>1759</v>
      </c>
      <c r="C843" s="76">
        <f t="shared" si="384"/>
        <v>0</v>
      </c>
      <c r="D843" s="76">
        <f t="shared" si="384"/>
        <v>0</v>
      </c>
      <c r="E843" s="76">
        <f t="shared" si="384"/>
        <v>0</v>
      </c>
      <c r="F843" s="76">
        <f t="shared" si="384"/>
        <v>0</v>
      </c>
      <c r="G843" s="76">
        <f t="shared" si="384"/>
        <v>0</v>
      </c>
      <c r="H843" s="76">
        <f t="shared" si="384"/>
        <v>0</v>
      </c>
      <c r="I843" s="76">
        <f t="shared" si="384"/>
        <v>0</v>
      </c>
      <c r="J843" s="76">
        <f t="shared" si="384"/>
        <v>0</v>
      </c>
      <c r="K843" s="76">
        <f t="shared" si="384"/>
        <v>0</v>
      </c>
      <c r="L843" s="76">
        <f t="shared" si="384"/>
        <v>0</v>
      </c>
      <c r="M843" s="76">
        <f t="shared" si="384"/>
        <v>0</v>
      </c>
      <c r="N843" s="76">
        <f t="shared" si="384"/>
        <v>0</v>
      </c>
      <c r="O843" s="136">
        <f t="shared" si="378"/>
        <v>0</v>
      </c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89"/>
      <c r="BM843" s="89"/>
      <c r="BN843" s="89"/>
      <c r="BO843" s="89"/>
      <c r="BP843" s="89"/>
      <c r="BQ843" s="89"/>
      <c r="BR843" s="89"/>
      <c r="BS843" s="89"/>
      <c r="BT843" s="89"/>
      <c r="BU843" s="89"/>
      <c r="BV843" s="89"/>
    </row>
    <row r="844" spans="1:74" s="90" customFormat="1" ht="22.5" customHeight="1" x14ac:dyDescent="0.15">
      <c r="A844" s="254" t="s">
        <v>1760</v>
      </c>
      <c r="B844" s="255" t="s">
        <v>1761</v>
      </c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136">
        <f t="shared" si="378"/>
        <v>0</v>
      </c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</row>
    <row r="845" spans="1:74" s="90" customFormat="1" ht="22.5" customHeight="1" x14ac:dyDescent="0.15">
      <c r="A845" s="252" t="s">
        <v>1762</v>
      </c>
      <c r="B845" s="253" t="s">
        <v>1763</v>
      </c>
      <c r="C845" s="76">
        <f t="shared" ref="C845:N845" si="385">SUM(C846:C847)</f>
        <v>0</v>
      </c>
      <c r="D845" s="76">
        <f t="shared" si="385"/>
        <v>0</v>
      </c>
      <c r="E845" s="76">
        <f t="shared" si="385"/>
        <v>0</v>
      </c>
      <c r="F845" s="76">
        <f t="shared" si="385"/>
        <v>0</v>
      </c>
      <c r="G845" s="76">
        <f t="shared" si="385"/>
        <v>0</v>
      </c>
      <c r="H845" s="76">
        <f t="shared" si="385"/>
        <v>0</v>
      </c>
      <c r="I845" s="76">
        <f t="shared" si="385"/>
        <v>0</v>
      </c>
      <c r="J845" s="76">
        <f t="shared" si="385"/>
        <v>0</v>
      </c>
      <c r="K845" s="76">
        <f t="shared" si="385"/>
        <v>0</v>
      </c>
      <c r="L845" s="76">
        <f t="shared" si="385"/>
        <v>0</v>
      </c>
      <c r="M845" s="76">
        <f t="shared" si="385"/>
        <v>0</v>
      </c>
      <c r="N845" s="76">
        <f t="shared" si="385"/>
        <v>0</v>
      </c>
      <c r="O845" s="136">
        <f t="shared" si="378"/>
        <v>0</v>
      </c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</row>
    <row r="846" spans="1:74" s="90" customFormat="1" ht="22.5" customHeight="1" x14ac:dyDescent="0.15">
      <c r="A846" s="254" t="s">
        <v>1764</v>
      </c>
      <c r="B846" s="255" t="s">
        <v>1765</v>
      </c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136">
        <f t="shared" si="378"/>
        <v>0</v>
      </c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</row>
    <row r="847" spans="1:74" s="90" customFormat="1" ht="22.5" customHeight="1" x14ac:dyDescent="0.15">
      <c r="A847" s="254" t="s">
        <v>1766</v>
      </c>
      <c r="B847" s="255" t="s">
        <v>1767</v>
      </c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136">
        <f t="shared" si="378"/>
        <v>0</v>
      </c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</row>
    <row r="848" spans="1:74" s="90" customFormat="1" ht="22.5" customHeight="1" x14ac:dyDescent="0.15">
      <c r="A848" s="252" t="s">
        <v>338</v>
      </c>
      <c r="B848" s="253" t="s">
        <v>1768</v>
      </c>
      <c r="C848" s="76">
        <f t="shared" ref="C848:N850" si="386">+C849</f>
        <v>0</v>
      </c>
      <c r="D848" s="76">
        <f t="shared" si="386"/>
        <v>0</v>
      </c>
      <c r="E848" s="76">
        <f t="shared" si="386"/>
        <v>0</v>
      </c>
      <c r="F848" s="76">
        <f t="shared" si="386"/>
        <v>0</v>
      </c>
      <c r="G848" s="76">
        <f t="shared" si="386"/>
        <v>0</v>
      </c>
      <c r="H848" s="76">
        <f t="shared" si="386"/>
        <v>0</v>
      </c>
      <c r="I848" s="76">
        <f t="shared" si="386"/>
        <v>0</v>
      </c>
      <c r="J848" s="76">
        <f t="shared" si="386"/>
        <v>0</v>
      </c>
      <c r="K848" s="76">
        <f t="shared" si="386"/>
        <v>0</v>
      </c>
      <c r="L848" s="76">
        <f t="shared" si="386"/>
        <v>0</v>
      </c>
      <c r="M848" s="76">
        <f t="shared" si="386"/>
        <v>0</v>
      </c>
      <c r="N848" s="76">
        <f t="shared" si="386"/>
        <v>0</v>
      </c>
      <c r="O848" s="136">
        <f t="shared" si="378"/>
        <v>0</v>
      </c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</row>
    <row r="849" spans="1:74" s="90" customFormat="1" ht="22.5" customHeight="1" x14ac:dyDescent="0.15">
      <c r="A849" s="252" t="s">
        <v>1769</v>
      </c>
      <c r="B849" s="253" t="s">
        <v>1770</v>
      </c>
      <c r="C849" s="76">
        <f t="shared" si="386"/>
        <v>0</v>
      </c>
      <c r="D849" s="76">
        <f t="shared" si="386"/>
        <v>0</v>
      </c>
      <c r="E849" s="76">
        <f t="shared" si="386"/>
        <v>0</v>
      </c>
      <c r="F849" s="76">
        <f t="shared" si="386"/>
        <v>0</v>
      </c>
      <c r="G849" s="76">
        <f t="shared" si="386"/>
        <v>0</v>
      </c>
      <c r="H849" s="76">
        <f t="shared" si="386"/>
        <v>0</v>
      </c>
      <c r="I849" s="76">
        <f t="shared" si="386"/>
        <v>0</v>
      </c>
      <c r="J849" s="76">
        <f t="shared" si="386"/>
        <v>0</v>
      </c>
      <c r="K849" s="76">
        <f t="shared" si="386"/>
        <v>0</v>
      </c>
      <c r="L849" s="76">
        <f t="shared" si="386"/>
        <v>0</v>
      </c>
      <c r="M849" s="76">
        <f t="shared" si="386"/>
        <v>0</v>
      </c>
      <c r="N849" s="76">
        <f t="shared" si="386"/>
        <v>0</v>
      </c>
      <c r="O849" s="136">
        <f t="shared" si="378"/>
        <v>0</v>
      </c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</row>
    <row r="850" spans="1:74" s="90" customFormat="1" ht="22.5" customHeight="1" x14ac:dyDescent="0.15">
      <c r="A850" s="252" t="s">
        <v>1771</v>
      </c>
      <c r="B850" s="253" t="s">
        <v>199</v>
      </c>
      <c r="C850" s="76">
        <f t="shared" si="386"/>
        <v>0</v>
      </c>
      <c r="D850" s="76">
        <f t="shared" si="386"/>
        <v>0</v>
      </c>
      <c r="E850" s="76">
        <f t="shared" si="386"/>
        <v>0</v>
      </c>
      <c r="F850" s="76">
        <f t="shared" si="386"/>
        <v>0</v>
      </c>
      <c r="G850" s="76">
        <f t="shared" si="386"/>
        <v>0</v>
      </c>
      <c r="H850" s="76">
        <f t="shared" si="386"/>
        <v>0</v>
      </c>
      <c r="I850" s="76">
        <f t="shared" si="386"/>
        <v>0</v>
      </c>
      <c r="J850" s="76">
        <f t="shared" si="386"/>
        <v>0</v>
      </c>
      <c r="K850" s="76">
        <f t="shared" si="386"/>
        <v>0</v>
      </c>
      <c r="L850" s="76">
        <f t="shared" si="386"/>
        <v>0</v>
      </c>
      <c r="M850" s="76">
        <f t="shared" si="386"/>
        <v>0</v>
      </c>
      <c r="N850" s="76">
        <f t="shared" si="386"/>
        <v>0</v>
      </c>
      <c r="O850" s="136">
        <f t="shared" si="378"/>
        <v>0</v>
      </c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</row>
    <row r="851" spans="1:74" s="90" customFormat="1" ht="22.5" customHeight="1" x14ac:dyDescent="0.15">
      <c r="A851" s="254" t="s">
        <v>1772</v>
      </c>
      <c r="B851" s="255" t="s">
        <v>1773</v>
      </c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136">
        <f t="shared" si="378"/>
        <v>0</v>
      </c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</row>
    <row r="852" spans="1:74" s="90" customFormat="1" ht="22.5" customHeight="1" x14ac:dyDescent="0.15">
      <c r="A852" s="252" t="s">
        <v>897</v>
      </c>
      <c r="B852" s="253" t="s">
        <v>1003</v>
      </c>
      <c r="C852" s="76">
        <f t="shared" ref="C852:N852" si="387">+C853</f>
        <v>0</v>
      </c>
      <c r="D852" s="76">
        <f t="shared" si="387"/>
        <v>0</v>
      </c>
      <c r="E852" s="76">
        <f t="shared" si="387"/>
        <v>0</v>
      </c>
      <c r="F852" s="76">
        <f t="shared" si="387"/>
        <v>0</v>
      </c>
      <c r="G852" s="76">
        <f t="shared" si="387"/>
        <v>0</v>
      </c>
      <c r="H852" s="76">
        <f t="shared" si="387"/>
        <v>0</v>
      </c>
      <c r="I852" s="76">
        <f t="shared" si="387"/>
        <v>0</v>
      </c>
      <c r="J852" s="76">
        <f t="shared" si="387"/>
        <v>0</v>
      </c>
      <c r="K852" s="76">
        <f t="shared" si="387"/>
        <v>0</v>
      </c>
      <c r="L852" s="76">
        <f t="shared" si="387"/>
        <v>0</v>
      </c>
      <c r="M852" s="76">
        <f t="shared" si="387"/>
        <v>0</v>
      </c>
      <c r="N852" s="76">
        <f t="shared" si="387"/>
        <v>0</v>
      </c>
      <c r="O852" s="136">
        <f t="shared" si="378"/>
        <v>0</v>
      </c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</row>
    <row r="853" spans="1:74" s="90" customFormat="1" ht="22.5" customHeight="1" x14ac:dyDescent="0.15">
      <c r="A853" s="252" t="s">
        <v>1004</v>
      </c>
      <c r="B853" s="253" t="s">
        <v>1005</v>
      </c>
      <c r="C853" s="76">
        <f t="shared" ref="C853:N853" si="388">SUM(C854:C859)</f>
        <v>0</v>
      </c>
      <c r="D853" s="76">
        <f t="shared" si="388"/>
        <v>0</v>
      </c>
      <c r="E853" s="76">
        <f t="shared" si="388"/>
        <v>0</v>
      </c>
      <c r="F853" s="76">
        <f t="shared" si="388"/>
        <v>0</v>
      </c>
      <c r="G853" s="76">
        <f t="shared" si="388"/>
        <v>0</v>
      </c>
      <c r="H853" s="76">
        <f t="shared" si="388"/>
        <v>0</v>
      </c>
      <c r="I853" s="76">
        <f t="shared" si="388"/>
        <v>0</v>
      </c>
      <c r="J853" s="76">
        <f t="shared" si="388"/>
        <v>0</v>
      </c>
      <c r="K853" s="76">
        <f t="shared" si="388"/>
        <v>0</v>
      </c>
      <c r="L853" s="76">
        <f t="shared" si="388"/>
        <v>0</v>
      </c>
      <c r="M853" s="76">
        <f t="shared" si="388"/>
        <v>0</v>
      </c>
      <c r="N853" s="76">
        <f t="shared" si="388"/>
        <v>0</v>
      </c>
      <c r="O853" s="136">
        <f t="shared" si="378"/>
        <v>0</v>
      </c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</row>
    <row r="854" spans="1:74" s="90" customFormat="1" ht="22.5" customHeight="1" x14ac:dyDescent="0.15">
      <c r="A854" s="254" t="s">
        <v>1774</v>
      </c>
      <c r="B854" s="255" t="s">
        <v>1775</v>
      </c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136">
        <f t="shared" si="378"/>
        <v>0</v>
      </c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</row>
    <row r="855" spans="1:74" s="90" customFormat="1" ht="22.5" customHeight="1" x14ac:dyDescent="0.15">
      <c r="A855" s="254" t="s">
        <v>1776</v>
      </c>
      <c r="B855" s="255" t="s">
        <v>1777</v>
      </c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136">
        <f t="shared" si="378"/>
        <v>0</v>
      </c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</row>
    <row r="856" spans="1:74" s="90" customFormat="1" ht="22.5" customHeight="1" x14ac:dyDescent="0.15">
      <c r="A856" s="254" t="s">
        <v>1006</v>
      </c>
      <c r="B856" s="255" t="s">
        <v>1007</v>
      </c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136">
        <f t="shared" si="378"/>
        <v>0</v>
      </c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</row>
    <row r="857" spans="1:74" s="90" customFormat="1" ht="22.5" customHeight="1" x14ac:dyDescent="0.15">
      <c r="A857" s="254" t="s">
        <v>1778</v>
      </c>
      <c r="B857" s="255" t="s">
        <v>1779</v>
      </c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136">
        <f t="shared" si="378"/>
        <v>0</v>
      </c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</row>
    <row r="858" spans="1:74" s="90" customFormat="1" ht="22.5" customHeight="1" x14ac:dyDescent="0.15">
      <c r="A858" s="254" t="s">
        <v>1780</v>
      </c>
      <c r="B858" s="255" t="s">
        <v>1781</v>
      </c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136">
        <f t="shared" si="378"/>
        <v>0</v>
      </c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</row>
    <row r="859" spans="1:74" s="90" customFormat="1" ht="22.5" customHeight="1" x14ac:dyDescent="0.15">
      <c r="A859" s="254" t="s">
        <v>1782</v>
      </c>
      <c r="B859" s="255" t="s">
        <v>1783</v>
      </c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136">
        <f t="shared" si="378"/>
        <v>0</v>
      </c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</row>
    <row r="860" spans="1:74" s="90" customFormat="1" ht="22.5" customHeight="1" x14ac:dyDescent="0.15">
      <c r="A860" s="252" t="s">
        <v>799</v>
      </c>
      <c r="B860" s="253" t="s">
        <v>174</v>
      </c>
      <c r="C860" s="76">
        <f t="shared" ref="C860:N860" si="389">SUM(C861:C866)</f>
        <v>0</v>
      </c>
      <c r="D860" s="76">
        <f t="shared" si="389"/>
        <v>36985163484.009995</v>
      </c>
      <c r="E860" s="76">
        <f t="shared" si="389"/>
        <v>0</v>
      </c>
      <c r="F860" s="76">
        <f t="shared" si="389"/>
        <v>0</v>
      </c>
      <c r="G860" s="76">
        <f t="shared" si="389"/>
        <v>0</v>
      </c>
      <c r="H860" s="76">
        <f t="shared" si="389"/>
        <v>0</v>
      </c>
      <c r="I860" s="76">
        <f t="shared" si="389"/>
        <v>0</v>
      </c>
      <c r="J860" s="76">
        <f t="shared" si="389"/>
        <v>0</v>
      </c>
      <c r="K860" s="76">
        <f t="shared" si="389"/>
        <v>0</v>
      </c>
      <c r="L860" s="76">
        <f t="shared" si="389"/>
        <v>0</v>
      </c>
      <c r="M860" s="76">
        <f t="shared" si="389"/>
        <v>0</v>
      </c>
      <c r="N860" s="76">
        <f t="shared" si="389"/>
        <v>0</v>
      </c>
      <c r="O860" s="136">
        <f t="shared" si="378"/>
        <v>36985163484.009995</v>
      </c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</row>
    <row r="861" spans="1:74" s="90" customFormat="1" ht="22.5" customHeight="1" x14ac:dyDescent="0.15">
      <c r="A861" s="254" t="s">
        <v>1784</v>
      </c>
      <c r="B861" s="255" t="s">
        <v>1785</v>
      </c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136">
        <f t="shared" si="378"/>
        <v>0</v>
      </c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</row>
    <row r="862" spans="1:74" s="90" customFormat="1" ht="22.5" customHeight="1" x14ac:dyDescent="0.15">
      <c r="A862" s="254" t="s">
        <v>1786</v>
      </c>
      <c r="B862" s="255" t="s">
        <v>1787</v>
      </c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136">
        <f t="shared" si="378"/>
        <v>0</v>
      </c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</row>
    <row r="863" spans="1:74" s="90" customFormat="1" ht="22.5" customHeight="1" x14ac:dyDescent="0.15">
      <c r="A863" s="254" t="s">
        <v>1786</v>
      </c>
      <c r="B863" s="255" t="s">
        <v>1787</v>
      </c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136">
        <f t="shared" si="378"/>
        <v>0</v>
      </c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</row>
    <row r="864" spans="1:74" s="90" customFormat="1" ht="22.5" customHeight="1" x14ac:dyDescent="0.15">
      <c r="A864" s="254" t="s">
        <v>1786</v>
      </c>
      <c r="B864" s="255" t="s">
        <v>1787</v>
      </c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136">
        <f t="shared" si="378"/>
        <v>0</v>
      </c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</row>
    <row r="865" spans="1:74" s="90" customFormat="1" ht="22.5" customHeight="1" x14ac:dyDescent="0.15">
      <c r="A865" s="254" t="s">
        <v>1786</v>
      </c>
      <c r="B865" s="255" t="s">
        <v>1788</v>
      </c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136">
        <f t="shared" si="378"/>
        <v>0</v>
      </c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</row>
    <row r="866" spans="1:74" s="90" customFormat="1" ht="22.5" customHeight="1" x14ac:dyDescent="0.15">
      <c r="A866" s="252" t="s">
        <v>352</v>
      </c>
      <c r="B866" s="253" t="s">
        <v>175</v>
      </c>
      <c r="C866" s="76">
        <f t="shared" ref="C866:N866" si="390">+C867+C1003</f>
        <v>0</v>
      </c>
      <c r="D866" s="76">
        <f t="shared" si="390"/>
        <v>36985163484.009995</v>
      </c>
      <c r="E866" s="76">
        <f t="shared" si="390"/>
        <v>0</v>
      </c>
      <c r="F866" s="76">
        <f t="shared" si="390"/>
        <v>0</v>
      </c>
      <c r="G866" s="76">
        <f t="shared" si="390"/>
        <v>0</v>
      </c>
      <c r="H866" s="76">
        <f t="shared" si="390"/>
        <v>0</v>
      </c>
      <c r="I866" s="76">
        <f t="shared" si="390"/>
        <v>0</v>
      </c>
      <c r="J866" s="76">
        <f t="shared" si="390"/>
        <v>0</v>
      </c>
      <c r="K866" s="76">
        <f t="shared" si="390"/>
        <v>0</v>
      </c>
      <c r="L866" s="76">
        <f t="shared" si="390"/>
        <v>0</v>
      </c>
      <c r="M866" s="76">
        <f t="shared" si="390"/>
        <v>0</v>
      </c>
      <c r="N866" s="76">
        <f t="shared" si="390"/>
        <v>0</v>
      </c>
      <c r="O866" s="136">
        <f t="shared" si="378"/>
        <v>36985163484.009995</v>
      </c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</row>
    <row r="867" spans="1:74" s="90" customFormat="1" ht="22.5" customHeight="1" x14ac:dyDescent="0.15">
      <c r="A867" s="252" t="s">
        <v>353</v>
      </c>
      <c r="B867" s="253" t="s">
        <v>354</v>
      </c>
      <c r="C867" s="76">
        <f t="shared" ref="C867:N867" si="391">+C868</f>
        <v>0</v>
      </c>
      <c r="D867" s="76">
        <f t="shared" si="391"/>
        <v>36985163484.009995</v>
      </c>
      <c r="E867" s="76">
        <f t="shared" si="391"/>
        <v>0</v>
      </c>
      <c r="F867" s="76">
        <f t="shared" si="391"/>
        <v>0</v>
      </c>
      <c r="G867" s="76">
        <f t="shared" si="391"/>
        <v>0</v>
      </c>
      <c r="H867" s="76">
        <f t="shared" si="391"/>
        <v>0</v>
      </c>
      <c r="I867" s="76">
        <f t="shared" si="391"/>
        <v>0</v>
      </c>
      <c r="J867" s="76">
        <f t="shared" si="391"/>
        <v>0</v>
      </c>
      <c r="K867" s="76">
        <f t="shared" si="391"/>
        <v>0</v>
      </c>
      <c r="L867" s="76">
        <f t="shared" si="391"/>
        <v>0</v>
      </c>
      <c r="M867" s="76">
        <f t="shared" si="391"/>
        <v>0</v>
      </c>
      <c r="N867" s="76">
        <f t="shared" si="391"/>
        <v>0</v>
      </c>
      <c r="O867" s="136">
        <f t="shared" si="378"/>
        <v>36985163484.009995</v>
      </c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</row>
    <row r="868" spans="1:74" s="90" customFormat="1" ht="22.5" customHeight="1" x14ac:dyDescent="0.15">
      <c r="A868" s="252" t="s">
        <v>931</v>
      </c>
      <c r="B868" s="253" t="s">
        <v>1000</v>
      </c>
      <c r="C868" s="76">
        <f>+C869+C879</f>
        <v>0</v>
      </c>
      <c r="D868" s="76">
        <f t="shared" ref="D868:N868" si="392">+D869+D879</f>
        <v>36985163484.009995</v>
      </c>
      <c r="E868" s="76">
        <f t="shared" si="392"/>
        <v>0</v>
      </c>
      <c r="F868" s="76">
        <f t="shared" si="392"/>
        <v>0</v>
      </c>
      <c r="G868" s="76">
        <f t="shared" si="392"/>
        <v>0</v>
      </c>
      <c r="H868" s="76">
        <f t="shared" si="392"/>
        <v>0</v>
      </c>
      <c r="I868" s="76">
        <f t="shared" si="392"/>
        <v>0</v>
      </c>
      <c r="J868" s="76">
        <f t="shared" si="392"/>
        <v>0</v>
      </c>
      <c r="K868" s="76">
        <f t="shared" si="392"/>
        <v>0</v>
      </c>
      <c r="L868" s="76">
        <f t="shared" si="392"/>
        <v>0</v>
      </c>
      <c r="M868" s="76">
        <f t="shared" si="392"/>
        <v>0</v>
      </c>
      <c r="N868" s="76">
        <f t="shared" si="392"/>
        <v>0</v>
      </c>
      <c r="O868" s="136">
        <f t="shared" si="378"/>
        <v>36985163484.009995</v>
      </c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</row>
    <row r="869" spans="1:74" s="92" customFormat="1" ht="22.5" customHeight="1" x14ac:dyDescent="0.15">
      <c r="A869" s="252" t="s">
        <v>1789</v>
      </c>
      <c r="B869" s="253" t="s">
        <v>1790</v>
      </c>
      <c r="C869" s="357">
        <f>SUM(C870:C878)</f>
        <v>0</v>
      </c>
      <c r="D869" s="357">
        <f t="shared" ref="D869:N869" si="393">SUM(D870:D878)</f>
        <v>7179751758.9099998</v>
      </c>
      <c r="E869" s="357">
        <f t="shared" si="393"/>
        <v>0</v>
      </c>
      <c r="F869" s="357">
        <f t="shared" si="393"/>
        <v>0</v>
      </c>
      <c r="G869" s="357">
        <f t="shared" si="393"/>
        <v>0</v>
      </c>
      <c r="H869" s="357">
        <f t="shared" si="393"/>
        <v>0</v>
      </c>
      <c r="I869" s="357">
        <f t="shared" si="393"/>
        <v>0</v>
      </c>
      <c r="J869" s="357">
        <f t="shared" si="393"/>
        <v>0</v>
      </c>
      <c r="K869" s="357">
        <f t="shared" si="393"/>
        <v>0</v>
      </c>
      <c r="L869" s="357">
        <f t="shared" si="393"/>
        <v>0</v>
      </c>
      <c r="M869" s="357">
        <f t="shared" si="393"/>
        <v>0</v>
      </c>
      <c r="N869" s="357">
        <f t="shared" si="393"/>
        <v>0</v>
      </c>
      <c r="O869" s="136">
        <f t="shared" si="378"/>
        <v>7179751758.9099998</v>
      </c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</row>
    <row r="870" spans="1:74" s="90" customFormat="1" ht="22.5" customHeight="1" x14ac:dyDescent="0.15">
      <c r="A870" s="254" t="s">
        <v>1791</v>
      </c>
      <c r="B870" s="255" t="s">
        <v>1792</v>
      </c>
      <c r="C870" s="77"/>
      <c r="D870" s="77">
        <v>0</v>
      </c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136">
        <f t="shared" si="378"/>
        <v>0</v>
      </c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</row>
    <row r="871" spans="1:74" s="90" customFormat="1" ht="22.5" customHeight="1" x14ac:dyDescent="0.15">
      <c r="A871" s="254" t="s">
        <v>1791</v>
      </c>
      <c r="B871" s="255" t="s">
        <v>1792</v>
      </c>
      <c r="C871" s="77"/>
      <c r="D871" s="77">
        <v>271385033</v>
      </c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136">
        <f t="shared" si="378"/>
        <v>271385033</v>
      </c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</row>
    <row r="872" spans="1:74" s="90" customFormat="1" ht="22.5" customHeight="1" x14ac:dyDescent="0.15">
      <c r="A872" s="254" t="s">
        <v>1791</v>
      </c>
      <c r="B872" s="255" t="s">
        <v>1792</v>
      </c>
      <c r="C872" s="77"/>
      <c r="D872" s="77">
        <v>60000000</v>
      </c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136">
        <f t="shared" si="378"/>
        <v>60000000</v>
      </c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</row>
    <row r="873" spans="1:74" s="90" customFormat="1" ht="22.5" customHeight="1" x14ac:dyDescent="0.15">
      <c r="A873" s="254" t="s">
        <v>1793</v>
      </c>
      <c r="B873" s="255" t="s">
        <v>1794</v>
      </c>
      <c r="C873" s="77"/>
      <c r="D873" s="77">
        <v>0</v>
      </c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136">
        <f t="shared" si="378"/>
        <v>0</v>
      </c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</row>
    <row r="874" spans="1:74" s="90" customFormat="1" ht="22.5" customHeight="1" x14ac:dyDescent="0.15">
      <c r="A874" s="254" t="s">
        <v>1793</v>
      </c>
      <c r="B874" s="255" t="s">
        <v>1794</v>
      </c>
      <c r="C874" s="77"/>
      <c r="D874" s="77">
        <v>2459293404</v>
      </c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136">
        <f t="shared" si="378"/>
        <v>2459293404</v>
      </c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</row>
    <row r="875" spans="1:74" s="90" customFormat="1" ht="22.5" customHeight="1" x14ac:dyDescent="0.15">
      <c r="A875" s="254" t="s">
        <v>1793</v>
      </c>
      <c r="B875" s="255" t="s">
        <v>1794</v>
      </c>
      <c r="C875" s="77"/>
      <c r="D875" s="398">
        <v>2770048596.9099998</v>
      </c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136">
        <f t="shared" si="378"/>
        <v>2770048596.9099998</v>
      </c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</row>
    <row r="876" spans="1:74" s="90" customFormat="1" ht="22.5" customHeight="1" x14ac:dyDescent="0.15">
      <c r="A876" s="254" t="s">
        <v>1793</v>
      </c>
      <c r="B876" s="255" t="s">
        <v>1794</v>
      </c>
      <c r="C876" s="77"/>
      <c r="D876" s="77">
        <v>0</v>
      </c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136">
        <f t="shared" si="378"/>
        <v>0</v>
      </c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</row>
    <row r="877" spans="1:74" s="90" customFormat="1" ht="22.5" customHeight="1" x14ac:dyDescent="0.15">
      <c r="A877" s="254" t="s">
        <v>1793</v>
      </c>
      <c r="B877" s="255" t="s">
        <v>1794</v>
      </c>
      <c r="C877" s="77"/>
      <c r="D877" s="77">
        <v>1619024725</v>
      </c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136">
        <f t="shared" si="378"/>
        <v>1619024725</v>
      </c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89"/>
      <c r="BM877" s="89"/>
      <c r="BN877" s="89"/>
      <c r="BO877" s="89"/>
      <c r="BP877" s="89"/>
      <c r="BQ877" s="89"/>
      <c r="BR877" s="89"/>
      <c r="BS877" s="89"/>
      <c r="BT877" s="89"/>
      <c r="BU877" s="89"/>
      <c r="BV877" s="89"/>
    </row>
    <row r="878" spans="1:74" s="90" customFormat="1" ht="22.5" customHeight="1" x14ac:dyDescent="0.15">
      <c r="A878" s="254" t="s">
        <v>1795</v>
      </c>
      <c r="B878" s="255" t="s">
        <v>1792</v>
      </c>
      <c r="C878" s="77"/>
      <c r="D878" s="77">
        <v>0</v>
      </c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136">
        <f t="shared" si="378"/>
        <v>0</v>
      </c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89"/>
      <c r="BM878" s="89"/>
      <c r="BN878" s="89"/>
      <c r="BO878" s="89"/>
      <c r="BP878" s="89"/>
      <c r="BQ878" s="89"/>
      <c r="BR878" s="89"/>
      <c r="BS878" s="89"/>
      <c r="BT878" s="89"/>
      <c r="BU878" s="89"/>
      <c r="BV878" s="89"/>
    </row>
    <row r="879" spans="1:74" s="90" customFormat="1" ht="22.5" customHeight="1" x14ac:dyDescent="0.15">
      <c r="A879" s="252" t="s">
        <v>934</v>
      </c>
      <c r="B879" s="253" t="s">
        <v>1001</v>
      </c>
      <c r="C879" s="76">
        <f t="shared" ref="C879:N879" si="394">SUM(C880:C1002)</f>
        <v>0</v>
      </c>
      <c r="D879" s="76">
        <f t="shared" si="394"/>
        <v>29805411725.099998</v>
      </c>
      <c r="E879" s="76">
        <f t="shared" si="394"/>
        <v>0</v>
      </c>
      <c r="F879" s="76">
        <f t="shared" si="394"/>
        <v>0</v>
      </c>
      <c r="G879" s="76">
        <f t="shared" si="394"/>
        <v>0</v>
      </c>
      <c r="H879" s="76">
        <f t="shared" si="394"/>
        <v>0</v>
      </c>
      <c r="I879" s="76">
        <f t="shared" si="394"/>
        <v>0</v>
      </c>
      <c r="J879" s="76">
        <f t="shared" si="394"/>
        <v>0</v>
      </c>
      <c r="K879" s="76">
        <f t="shared" si="394"/>
        <v>0</v>
      </c>
      <c r="L879" s="76">
        <f t="shared" si="394"/>
        <v>0</v>
      </c>
      <c r="M879" s="76">
        <f t="shared" si="394"/>
        <v>0</v>
      </c>
      <c r="N879" s="76">
        <f t="shared" si="394"/>
        <v>0</v>
      </c>
      <c r="O879" s="136">
        <f t="shared" si="378"/>
        <v>29805411725.099998</v>
      </c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89"/>
      <c r="BM879" s="89"/>
      <c r="BN879" s="89"/>
      <c r="BO879" s="89"/>
      <c r="BP879" s="89"/>
      <c r="BQ879" s="89"/>
      <c r="BR879" s="89"/>
      <c r="BS879" s="89"/>
      <c r="BT879" s="89"/>
      <c r="BU879" s="89"/>
      <c r="BV879" s="89"/>
    </row>
    <row r="880" spans="1:74" s="90" customFormat="1" ht="22.5" customHeight="1" x14ac:dyDescent="0.15">
      <c r="A880" s="254" t="s">
        <v>936</v>
      </c>
      <c r="B880" s="255" t="s">
        <v>997</v>
      </c>
      <c r="C880" s="77"/>
      <c r="D880" s="77">
        <v>4404680</v>
      </c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136">
        <f t="shared" si="378"/>
        <v>4404680</v>
      </c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89"/>
      <c r="BM880" s="89"/>
      <c r="BN880" s="89"/>
      <c r="BO880" s="89"/>
      <c r="BP880" s="89"/>
      <c r="BQ880" s="89"/>
      <c r="BR880" s="89"/>
      <c r="BS880" s="89"/>
      <c r="BT880" s="89"/>
      <c r="BU880" s="89"/>
      <c r="BV880" s="89"/>
    </row>
    <row r="881" spans="1:74" s="90" customFormat="1" ht="22.5" customHeight="1" x14ac:dyDescent="0.15">
      <c r="A881" s="254" t="s">
        <v>936</v>
      </c>
      <c r="B881" s="255" t="s">
        <v>997</v>
      </c>
      <c r="C881" s="77"/>
      <c r="D881" s="77">
        <v>3600000</v>
      </c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136">
        <f t="shared" si="378"/>
        <v>3600000</v>
      </c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89"/>
      <c r="BM881" s="89"/>
      <c r="BN881" s="89"/>
      <c r="BO881" s="89"/>
      <c r="BP881" s="89"/>
      <c r="BQ881" s="89"/>
      <c r="BR881" s="89"/>
      <c r="BS881" s="89"/>
      <c r="BT881" s="89"/>
      <c r="BU881" s="89"/>
      <c r="BV881" s="89"/>
    </row>
    <row r="882" spans="1:74" s="92" customFormat="1" ht="22.5" customHeight="1" x14ac:dyDescent="0.15">
      <c r="A882" s="252" t="s">
        <v>956</v>
      </c>
      <c r="B882" s="253" t="s">
        <v>997</v>
      </c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136">
        <f t="shared" si="378"/>
        <v>0</v>
      </c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</row>
    <row r="883" spans="1:74" s="90" customFormat="1" ht="22.5" customHeight="1" x14ac:dyDescent="0.15">
      <c r="A883" s="254" t="s">
        <v>956</v>
      </c>
      <c r="B883" s="255" t="s">
        <v>1796</v>
      </c>
      <c r="C883" s="77"/>
      <c r="D883" s="77">
        <v>101267901</v>
      </c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136">
        <f t="shared" si="378"/>
        <v>101267901</v>
      </c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89"/>
      <c r="BM883" s="89"/>
      <c r="BN883" s="89"/>
      <c r="BO883" s="89"/>
      <c r="BP883" s="89"/>
      <c r="BQ883" s="89"/>
      <c r="BR883" s="89"/>
      <c r="BS883" s="89"/>
      <c r="BT883" s="89"/>
      <c r="BU883" s="89"/>
      <c r="BV883" s="89"/>
    </row>
    <row r="884" spans="1:74" s="90" customFormat="1" ht="22.5" customHeight="1" x14ac:dyDescent="0.15">
      <c r="A884" s="254" t="s">
        <v>956</v>
      </c>
      <c r="B884" s="255" t="s">
        <v>1796</v>
      </c>
      <c r="C884" s="77"/>
      <c r="D884" s="77">
        <v>83200</v>
      </c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136">
        <f t="shared" si="378"/>
        <v>83200</v>
      </c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</row>
    <row r="885" spans="1:74" s="90" customFormat="1" ht="22.5" customHeight="1" x14ac:dyDescent="0.15">
      <c r="A885" s="254" t="s">
        <v>956</v>
      </c>
      <c r="B885" s="255" t="s">
        <v>1796</v>
      </c>
      <c r="C885" s="77"/>
      <c r="D885" s="77">
        <v>20000000</v>
      </c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136">
        <f t="shared" si="378"/>
        <v>20000000</v>
      </c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89"/>
      <c r="BM885" s="89"/>
      <c r="BN885" s="89"/>
      <c r="BO885" s="89"/>
      <c r="BP885" s="89"/>
      <c r="BQ885" s="89"/>
      <c r="BR885" s="89"/>
      <c r="BS885" s="89"/>
      <c r="BT885" s="89"/>
      <c r="BU885" s="89"/>
      <c r="BV885" s="89"/>
    </row>
    <row r="886" spans="1:74" s="90" customFormat="1" ht="22.5" customHeight="1" x14ac:dyDescent="0.15">
      <c r="A886" s="254" t="s">
        <v>956</v>
      </c>
      <c r="B886" s="255" t="s">
        <v>1796</v>
      </c>
      <c r="C886" s="77"/>
      <c r="D886" s="77">
        <v>2229951403.0900002</v>
      </c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136">
        <f t="shared" si="378"/>
        <v>2229951403.0900002</v>
      </c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89"/>
      <c r="BM886" s="89"/>
      <c r="BN886" s="89"/>
      <c r="BO886" s="89"/>
      <c r="BP886" s="89"/>
      <c r="BQ886" s="89"/>
      <c r="BR886" s="89"/>
      <c r="BS886" s="89"/>
      <c r="BT886" s="89"/>
      <c r="BU886" s="89"/>
      <c r="BV886" s="89"/>
    </row>
    <row r="887" spans="1:74" s="90" customFormat="1" ht="22.5" customHeight="1" x14ac:dyDescent="0.15">
      <c r="A887" s="254" t="s">
        <v>956</v>
      </c>
      <c r="B887" s="255" t="s">
        <v>1796</v>
      </c>
      <c r="C887" s="77"/>
      <c r="D887" s="77">
        <v>2613926020</v>
      </c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136">
        <f t="shared" si="378"/>
        <v>2613926020</v>
      </c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89"/>
      <c r="BM887" s="89"/>
      <c r="BN887" s="89"/>
      <c r="BO887" s="89"/>
      <c r="BP887" s="89"/>
      <c r="BQ887" s="89"/>
      <c r="BR887" s="89"/>
      <c r="BS887" s="89"/>
      <c r="BT887" s="89"/>
      <c r="BU887" s="89"/>
      <c r="BV887" s="89"/>
    </row>
    <row r="888" spans="1:74" s="90" customFormat="1" ht="22.5" customHeight="1" x14ac:dyDescent="0.15">
      <c r="A888" s="254" t="s">
        <v>956</v>
      </c>
      <c r="B888" s="255" t="s">
        <v>1796</v>
      </c>
      <c r="C888" s="77"/>
      <c r="D888" s="77">
        <v>2100000</v>
      </c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136">
        <f t="shared" si="378"/>
        <v>2100000</v>
      </c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89"/>
      <c r="BM888" s="89"/>
      <c r="BN888" s="89"/>
      <c r="BO888" s="89"/>
      <c r="BP888" s="89"/>
      <c r="BQ888" s="89"/>
      <c r="BR888" s="89"/>
      <c r="BS888" s="89"/>
      <c r="BT888" s="89"/>
      <c r="BU888" s="89"/>
      <c r="BV888" s="89"/>
    </row>
    <row r="889" spans="1:74" s="90" customFormat="1" ht="22.5" customHeight="1" x14ac:dyDescent="0.15">
      <c r="A889" s="254" t="s">
        <v>956</v>
      </c>
      <c r="B889" s="255" t="s">
        <v>1796</v>
      </c>
      <c r="C889" s="77"/>
      <c r="D889" s="77">
        <v>1800000</v>
      </c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136">
        <f t="shared" si="378"/>
        <v>1800000</v>
      </c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89"/>
      <c r="BR889" s="89"/>
      <c r="BS889" s="89"/>
      <c r="BT889" s="89"/>
      <c r="BU889" s="89"/>
      <c r="BV889" s="89"/>
    </row>
    <row r="890" spans="1:74" s="90" customFormat="1" ht="22.5" customHeight="1" x14ac:dyDescent="0.15">
      <c r="A890" s="254" t="s">
        <v>956</v>
      </c>
      <c r="B890" s="255" t="s">
        <v>1796</v>
      </c>
      <c r="C890" s="77"/>
      <c r="D890" s="77">
        <v>166388506</v>
      </c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136">
        <f t="shared" ref="O890:O953" si="395">SUM(C890:N890)</f>
        <v>166388506</v>
      </c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89"/>
      <c r="BM890" s="89"/>
      <c r="BN890" s="89"/>
      <c r="BO890" s="89"/>
      <c r="BP890" s="89"/>
      <c r="BQ890" s="89"/>
      <c r="BR890" s="89"/>
      <c r="BS890" s="89"/>
      <c r="BT890" s="89"/>
      <c r="BU890" s="89"/>
      <c r="BV890" s="89"/>
    </row>
    <row r="891" spans="1:74" s="90" customFormat="1" ht="22.5" customHeight="1" x14ac:dyDescent="0.15">
      <c r="A891" s="254" t="s">
        <v>958</v>
      </c>
      <c r="B891" s="255" t="s">
        <v>1773</v>
      </c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136">
        <f t="shared" si="395"/>
        <v>0</v>
      </c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89"/>
      <c r="BM891" s="89"/>
      <c r="BN891" s="89"/>
      <c r="BO891" s="89"/>
      <c r="BP891" s="89"/>
      <c r="BQ891" s="89"/>
      <c r="BR891" s="89"/>
      <c r="BS891" s="89"/>
      <c r="BT891" s="89"/>
      <c r="BU891" s="89"/>
      <c r="BV891" s="89"/>
    </row>
    <row r="892" spans="1:74" s="90" customFormat="1" ht="22.5" customHeight="1" x14ac:dyDescent="0.15">
      <c r="A892" s="254" t="s">
        <v>958</v>
      </c>
      <c r="B892" s="255" t="s">
        <v>1773</v>
      </c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136">
        <f t="shared" si="395"/>
        <v>0</v>
      </c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89"/>
      <c r="BM892" s="89"/>
      <c r="BN892" s="89"/>
      <c r="BO892" s="89"/>
      <c r="BP892" s="89"/>
      <c r="BQ892" s="89"/>
      <c r="BR892" s="89"/>
      <c r="BS892" s="89"/>
      <c r="BT892" s="89"/>
      <c r="BU892" s="89"/>
      <c r="BV892" s="89"/>
    </row>
    <row r="893" spans="1:74" s="90" customFormat="1" ht="22.5" customHeight="1" x14ac:dyDescent="0.15">
      <c r="A893" s="254" t="s">
        <v>958</v>
      </c>
      <c r="B893" s="255" t="s">
        <v>1773</v>
      </c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136">
        <f t="shared" si="395"/>
        <v>0</v>
      </c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89"/>
      <c r="BM893" s="89"/>
      <c r="BN893" s="89"/>
      <c r="BO893" s="89"/>
      <c r="BP893" s="89"/>
      <c r="BQ893" s="89"/>
      <c r="BR893" s="89"/>
      <c r="BS893" s="89"/>
      <c r="BT893" s="89"/>
      <c r="BU893" s="89"/>
      <c r="BV893" s="89"/>
    </row>
    <row r="894" spans="1:74" s="90" customFormat="1" ht="22.5" customHeight="1" x14ac:dyDescent="0.15">
      <c r="A894" s="254" t="s">
        <v>958</v>
      </c>
      <c r="B894" s="255" t="s">
        <v>1773</v>
      </c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136">
        <f t="shared" si="395"/>
        <v>0</v>
      </c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</row>
    <row r="895" spans="1:74" s="90" customFormat="1" ht="22.5" customHeight="1" x14ac:dyDescent="0.15">
      <c r="A895" s="254" t="s">
        <v>958</v>
      </c>
      <c r="B895" s="255" t="s">
        <v>1797</v>
      </c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136">
        <f t="shared" si="395"/>
        <v>0</v>
      </c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89"/>
      <c r="BM895" s="89"/>
      <c r="BN895" s="89"/>
      <c r="BO895" s="89"/>
      <c r="BP895" s="89"/>
      <c r="BQ895" s="89"/>
      <c r="BR895" s="89"/>
      <c r="BS895" s="89"/>
      <c r="BT895" s="89"/>
      <c r="BU895" s="89"/>
      <c r="BV895" s="89"/>
    </row>
    <row r="896" spans="1:74" s="90" customFormat="1" ht="22.5" customHeight="1" x14ac:dyDescent="0.15">
      <c r="A896" s="254" t="s">
        <v>958</v>
      </c>
      <c r="B896" s="255" t="s">
        <v>1797</v>
      </c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136">
        <f t="shared" si="395"/>
        <v>0</v>
      </c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89"/>
      <c r="BM896" s="89"/>
      <c r="BN896" s="89"/>
      <c r="BO896" s="89"/>
      <c r="BP896" s="89"/>
      <c r="BQ896" s="89"/>
      <c r="BR896" s="89"/>
      <c r="BS896" s="89"/>
      <c r="BT896" s="89"/>
      <c r="BU896" s="89"/>
      <c r="BV896" s="89"/>
    </row>
    <row r="897" spans="1:74" s="90" customFormat="1" ht="22.5" customHeight="1" x14ac:dyDescent="0.15">
      <c r="A897" s="254" t="s">
        <v>958</v>
      </c>
      <c r="B897" s="255" t="s">
        <v>1797</v>
      </c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136">
        <f t="shared" si="395"/>
        <v>0</v>
      </c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89"/>
      <c r="BM897" s="89"/>
      <c r="BN897" s="89"/>
      <c r="BO897" s="89"/>
      <c r="BP897" s="89"/>
      <c r="BQ897" s="89"/>
      <c r="BR897" s="89"/>
      <c r="BS897" s="89"/>
      <c r="BT897" s="89"/>
      <c r="BU897" s="89"/>
      <c r="BV897" s="89"/>
    </row>
    <row r="898" spans="1:74" s="90" customFormat="1" ht="22.5" customHeight="1" x14ac:dyDescent="0.15">
      <c r="A898" s="254" t="s">
        <v>958</v>
      </c>
      <c r="B898" s="255" t="s">
        <v>1797</v>
      </c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136">
        <f t="shared" si="395"/>
        <v>0</v>
      </c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89"/>
      <c r="BM898" s="89"/>
      <c r="BN898" s="89"/>
      <c r="BO898" s="89"/>
      <c r="BP898" s="89"/>
      <c r="BQ898" s="89"/>
      <c r="BR898" s="89"/>
      <c r="BS898" s="89"/>
      <c r="BT898" s="89"/>
      <c r="BU898" s="89"/>
      <c r="BV898" s="89"/>
    </row>
    <row r="899" spans="1:74" s="90" customFormat="1" ht="22.5" customHeight="1" x14ac:dyDescent="0.15">
      <c r="A899" s="254" t="s">
        <v>958</v>
      </c>
      <c r="B899" s="255" t="s">
        <v>1797</v>
      </c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136">
        <f t="shared" si="395"/>
        <v>0</v>
      </c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</row>
    <row r="900" spans="1:74" s="90" customFormat="1" ht="22.5" customHeight="1" x14ac:dyDescent="0.15">
      <c r="A900" s="254" t="s">
        <v>958</v>
      </c>
      <c r="B900" s="255" t="s">
        <v>1797</v>
      </c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136">
        <f t="shared" si="395"/>
        <v>0</v>
      </c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89"/>
      <c r="BM900" s="89"/>
      <c r="BN900" s="89"/>
      <c r="BO900" s="89"/>
      <c r="BP900" s="89"/>
      <c r="BQ900" s="89"/>
      <c r="BR900" s="89"/>
      <c r="BS900" s="89"/>
      <c r="BT900" s="89"/>
      <c r="BU900" s="89"/>
      <c r="BV900" s="89"/>
    </row>
    <row r="901" spans="1:74" s="90" customFormat="1" ht="22.5" customHeight="1" x14ac:dyDescent="0.15">
      <c r="A901" s="254" t="s">
        <v>958</v>
      </c>
      <c r="B901" s="255" t="s">
        <v>1797</v>
      </c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136">
        <f t="shared" si="395"/>
        <v>0</v>
      </c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89"/>
      <c r="BM901" s="89"/>
      <c r="BN901" s="89"/>
      <c r="BO901" s="89"/>
      <c r="BP901" s="89"/>
      <c r="BQ901" s="89"/>
      <c r="BR901" s="89"/>
      <c r="BS901" s="89"/>
      <c r="BT901" s="89"/>
      <c r="BU901" s="89"/>
      <c r="BV901" s="89"/>
    </row>
    <row r="902" spans="1:74" s="90" customFormat="1" ht="22.5" customHeight="1" x14ac:dyDescent="0.15">
      <c r="A902" s="254" t="s">
        <v>958</v>
      </c>
      <c r="B902" s="255" t="s">
        <v>1797</v>
      </c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136">
        <f t="shared" si="395"/>
        <v>0</v>
      </c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</row>
    <row r="903" spans="1:74" s="90" customFormat="1" ht="22.5" customHeight="1" x14ac:dyDescent="0.15">
      <c r="A903" s="254" t="s">
        <v>958</v>
      </c>
      <c r="B903" s="255" t="s">
        <v>1797</v>
      </c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136">
        <f t="shared" si="395"/>
        <v>0</v>
      </c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</row>
    <row r="904" spans="1:74" s="90" customFormat="1" ht="22.5" customHeight="1" x14ac:dyDescent="0.15">
      <c r="A904" s="254" t="s">
        <v>958</v>
      </c>
      <c r="B904" s="255" t="s">
        <v>1797</v>
      </c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136">
        <f t="shared" si="395"/>
        <v>0</v>
      </c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</row>
    <row r="905" spans="1:74" s="90" customFormat="1" ht="22.5" customHeight="1" x14ac:dyDescent="0.15">
      <c r="A905" s="254" t="s">
        <v>958</v>
      </c>
      <c r="B905" s="255" t="s">
        <v>1797</v>
      </c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136">
        <f t="shared" si="395"/>
        <v>0</v>
      </c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89"/>
      <c r="BM905" s="89"/>
      <c r="BN905" s="89"/>
      <c r="BO905" s="89"/>
      <c r="BP905" s="89"/>
      <c r="BQ905" s="89"/>
      <c r="BR905" s="89"/>
      <c r="BS905" s="89"/>
      <c r="BT905" s="89"/>
      <c r="BU905" s="89"/>
      <c r="BV905" s="89"/>
    </row>
    <row r="906" spans="1:74" s="90" customFormat="1" ht="22.5" customHeight="1" x14ac:dyDescent="0.15">
      <c r="A906" s="254" t="s">
        <v>958</v>
      </c>
      <c r="B906" s="255" t="s">
        <v>1797</v>
      </c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136">
        <f t="shared" si="395"/>
        <v>0</v>
      </c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</row>
    <row r="907" spans="1:74" s="90" customFormat="1" ht="22.5" customHeight="1" x14ac:dyDescent="0.15">
      <c r="A907" s="254" t="s">
        <v>958</v>
      </c>
      <c r="B907" s="255" t="s">
        <v>1773</v>
      </c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136">
        <f t="shared" si="395"/>
        <v>0</v>
      </c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89"/>
      <c r="BM907" s="89"/>
      <c r="BN907" s="89"/>
      <c r="BO907" s="89"/>
      <c r="BP907" s="89"/>
      <c r="BQ907" s="89"/>
      <c r="BR907" s="89"/>
      <c r="BS907" s="89"/>
      <c r="BT907" s="89"/>
      <c r="BU907" s="89"/>
      <c r="BV907" s="89"/>
    </row>
    <row r="908" spans="1:74" s="90" customFormat="1" ht="22.5" customHeight="1" x14ac:dyDescent="0.15">
      <c r="A908" s="254" t="s">
        <v>958</v>
      </c>
      <c r="B908" s="255" t="s">
        <v>1797</v>
      </c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136">
        <f t="shared" si="395"/>
        <v>0</v>
      </c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89"/>
      <c r="BM908" s="89"/>
      <c r="BN908" s="89"/>
      <c r="BO908" s="89"/>
      <c r="BP908" s="89"/>
      <c r="BQ908" s="89"/>
      <c r="BR908" s="89"/>
      <c r="BS908" s="89"/>
      <c r="BT908" s="89"/>
      <c r="BU908" s="89"/>
      <c r="BV908" s="89"/>
    </row>
    <row r="909" spans="1:74" s="90" customFormat="1" ht="22.5" customHeight="1" x14ac:dyDescent="0.15">
      <c r="A909" s="254" t="s">
        <v>958</v>
      </c>
      <c r="B909" s="255" t="s">
        <v>1797</v>
      </c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136">
        <f t="shared" si="395"/>
        <v>0</v>
      </c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</row>
    <row r="910" spans="1:74" s="90" customFormat="1" ht="22.5" customHeight="1" x14ac:dyDescent="0.15">
      <c r="A910" s="254" t="s">
        <v>958</v>
      </c>
      <c r="B910" s="255" t="s">
        <v>1773</v>
      </c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136">
        <f t="shared" si="395"/>
        <v>0</v>
      </c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89"/>
      <c r="BM910" s="89"/>
      <c r="BN910" s="89"/>
      <c r="BO910" s="89"/>
      <c r="BP910" s="89"/>
      <c r="BQ910" s="89"/>
      <c r="BR910" s="89"/>
      <c r="BS910" s="89"/>
      <c r="BT910" s="89"/>
      <c r="BU910" s="89"/>
      <c r="BV910" s="89"/>
    </row>
    <row r="911" spans="1:74" s="90" customFormat="1" ht="22.5" customHeight="1" x14ac:dyDescent="0.15">
      <c r="A911" s="254" t="s">
        <v>965</v>
      </c>
      <c r="B911" s="255" t="s">
        <v>1798</v>
      </c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136">
        <f t="shared" si="395"/>
        <v>0</v>
      </c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</row>
    <row r="912" spans="1:74" s="90" customFormat="1" ht="22.5" customHeight="1" x14ac:dyDescent="0.15">
      <c r="A912" s="254" t="s">
        <v>965</v>
      </c>
      <c r="B912" s="255" t="s">
        <v>1798</v>
      </c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136">
        <f t="shared" si="395"/>
        <v>0</v>
      </c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</row>
    <row r="913" spans="1:74" s="90" customFormat="1" ht="22.5" customHeight="1" x14ac:dyDescent="0.15">
      <c r="A913" s="254" t="s">
        <v>965</v>
      </c>
      <c r="B913" s="255" t="s">
        <v>1002</v>
      </c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136">
        <f t="shared" si="395"/>
        <v>0</v>
      </c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</row>
    <row r="914" spans="1:74" s="90" customFormat="1" ht="22.5" customHeight="1" x14ac:dyDescent="0.15">
      <c r="A914" s="254" t="s">
        <v>965</v>
      </c>
      <c r="B914" s="255" t="s">
        <v>1002</v>
      </c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136">
        <f t="shared" si="395"/>
        <v>0</v>
      </c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89"/>
      <c r="BM914" s="89"/>
      <c r="BN914" s="89"/>
      <c r="BO914" s="89"/>
      <c r="BP914" s="89"/>
      <c r="BQ914" s="89"/>
      <c r="BR914" s="89"/>
      <c r="BS914" s="89"/>
      <c r="BT914" s="89"/>
      <c r="BU914" s="89"/>
      <c r="BV914" s="89"/>
    </row>
    <row r="915" spans="1:74" s="90" customFormat="1" ht="22.5" customHeight="1" x14ac:dyDescent="0.15">
      <c r="A915" s="254" t="s">
        <v>965</v>
      </c>
      <c r="B915" s="255" t="s">
        <v>1002</v>
      </c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136">
        <f t="shared" si="395"/>
        <v>0</v>
      </c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</row>
    <row r="916" spans="1:74" s="90" customFormat="1" ht="22.5" customHeight="1" x14ac:dyDescent="0.15">
      <c r="A916" s="254" t="s">
        <v>965</v>
      </c>
      <c r="B916" s="255" t="s">
        <v>1002</v>
      </c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136">
        <f t="shared" si="395"/>
        <v>0</v>
      </c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</row>
    <row r="917" spans="1:74" s="90" customFormat="1" ht="22.5" customHeight="1" x14ac:dyDescent="0.15">
      <c r="A917" s="254" t="s">
        <v>965</v>
      </c>
      <c r="B917" s="255" t="s">
        <v>1798</v>
      </c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136">
        <f t="shared" si="395"/>
        <v>0</v>
      </c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89"/>
      <c r="BM917" s="89"/>
      <c r="BN917" s="89"/>
      <c r="BO917" s="89"/>
      <c r="BP917" s="89"/>
      <c r="BQ917" s="89"/>
      <c r="BR917" s="89"/>
      <c r="BS917" s="89"/>
      <c r="BT917" s="89"/>
      <c r="BU917" s="89"/>
      <c r="BV917" s="89"/>
    </row>
    <row r="918" spans="1:74" s="90" customFormat="1" ht="22.5" customHeight="1" x14ac:dyDescent="0.15">
      <c r="A918" s="254" t="s">
        <v>965</v>
      </c>
      <c r="B918" s="255" t="s">
        <v>1798</v>
      </c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136">
        <f t="shared" si="395"/>
        <v>0</v>
      </c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89"/>
      <c r="BM918" s="89"/>
      <c r="BN918" s="89"/>
      <c r="BO918" s="89"/>
      <c r="BP918" s="89"/>
      <c r="BQ918" s="89"/>
      <c r="BR918" s="89"/>
      <c r="BS918" s="89"/>
      <c r="BT918" s="89"/>
      <c r="BU918" s="89"/>
      <c r="BV918" s="89"/>
    </row>
    <row r="919" spans="1:74" s="90" customFormat="1" ht="22.5" customHeight="1" x14ac:dyDescent="0.15">
      <c r="A919" s="254" t="s">
        <v>967</v>
      </c>
      <c r="B919" s="255" t="s">
        <v>1799</v>
      </c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136">
        <f t="shared" si="395"/>
        <v>0</v>
      </c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89"/>
      <c r="BM919" s="89"/>
      <c r="BN919" s="89"/>
      <c r="BO919" s="89"/>
      <c r="BP919" s="89"/>
      <c r="BQ919" s="89"/>
      <c r="BR919" s="89"/>
      <c r="BS919" s="89"/>
      <c r="BT919" s="89"/>
      <c r="BU919" s="89"/>
      <c r="BV919" s="89"/>
    </row>
    <row r="920" spans="1:74" s="90" customFormat="1" ht="22.5" customHeight="1" x14ac:dyDescent="0.15">
      <c r="A920" s="254" t="s">
        <v>967</v>
      </c>
      <c r="B920" s="255" t="s">
        <v>1797</v>
      </c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136">
        <f t="shared" si="395"/>
        <v>0</v>
      </c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89"/>
      <c r="BM920" s="89"/>
      <c r="BN920" s="89"/>
      <c r="BO920" s="89"/>
      <c r="BP920" s="89"/>
      <c r="BQ920" s="89"/>
      <c r="BR920" s="89"/>
      <c r="BS920" s="89"/>
      <c r="BT920" s="89"/>
      <c r="BU920" s="89"/>
      <c r="BV920" s="89"/>
    </row>
    <row r="921" spans="1:74" s="90" customFormat="1" ht="22.5" customHeight="1" x14ac:dyDescent="0.15">
      <c r="A921" s="254" t="s">
        <v>967</v>
      </c>
      <c r="B921" s="255" t="s">
        <v>1797</v>
      </c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136">
        <f t="shared" si="395"/>
        <v>0</v>
      </c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89"/>
      <c r="BM921" s="89"/>
      <c r="BN921" s="89"/>
      <c r="BO921" s="89"/>
      <c r="BP921" s="89"/>
      <c r="BQ921" s="89"/>
      <c r="BR921" s="89"/>
      <c r="BS921" s="89"/>
      <c r="BT921" s="89"/>
      <c r="BU921" s="89"/>
      <c r="BV921" s="89"/>
    </row>
    <row r="922" spans="1:74" s="90" customFormat="1" ht="22.5" customHeight="1" x14ac:dyDescent="0.15">
      <c r="A922" s="254" t="s">
        <v>967</v>
      </c>
      <c r="B922" s="255" t="s">
        <v>1797</v>
      </c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136">
        <f t="shared" si="395"/>
        <v>0</v>
      </c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89"/>
      <c r="BM922" s="89"/>
      <c r="BN922" s="89"/>
      <c r="BO922" s="89"/>
      <c r="BP922" s="89"/>
      <c r="BQ922" s="89"/>
      <c r="BR922" s="89"/>
      <c r="BS922" s="89"/>
      <c r="BT922" s="89"/>
      <c r="BU922" s="89"/>
      <c r="BV922" s="89"/>
    </row>
    <row r="923" spans="1:74" s="90" customFormat="1" ht="22.5" customHeight="1" x14ac:dyDescent="0.15">
      <c r="A923" s="254" t="s">
        <v>967</v>
      </c>
      <c r="B923" s="255" t="s">
        <v>1797</v>
      </c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136">
        <f t="shared" si="395"/>
        <v>0</v>
      </c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89"/>
      <c r="BM923" s="89"/>
      <c r="BN923" s="89"/>
      <c r="BO923" s="89"/>
      <c r="BP923" s="89"/>
      <c r="BQ923" s="89"/>
      <c r="BR923" s="89"/>
      <c r="BS923" s="89"/>
      <c r="BT923" s="89"/>
      <c r="BU923" s="89"/>
      <c r="BV923" s="89"/>
    </row>
    <row r="924" spans="1:74" s="90" customFormat="1" ht="22.5" customHeight="1" x14ac:dyDescent="0.15">
      <c r="A924" s="254" t="s">
        <v>967</v>
      </c>
      <c r="B924" s="255" t="s">
        <v>1773</v>
      </c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136">
        <f t="shared" si="395"/>
        <v>0</v>
      </c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89"/>
      <c r="BM924" s="89"/>
      <c r="BN924" s="89"/>
      <c r="BO924" s="89"/>
      <c r="BP924" s="89"/>
      <c r="BQ924" s="89"/>
      <c r="BR924" s="89"/>
      <c r="BS924" s="89"/>
      <c r="BT924" s="89"/>
      <c r="BU924" s="89"/>
      <c r="BV924" s="89"/>
    </row>
    <row r="925" spans="1:74" s="90" customFormat="1" ht="22.5" customHeight="1" x14ac:dyDescent="0.15">
      <c r="A925" s="254" t="s">
        <v>967</v>
      </c>
      <c r="B925" s="255" t="s">
        <v>1797</v>
      </c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136">
        <f t="shared" si="395"/>
        <v>0</v>
      </c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89"/>
      <c r="BM925" s="89"/>
      <c r="BN925" s="89"/>
      <c r="BO925" s="89"/>
      <c r="BP925" s="89"/>
      <c r="BQ925" s="89"/>
      <c r="BR925" s="89"/>
      <c r="BS925" s="89"/>
      <c r="BT925" s="89"/>
      <c r="BU925" s="89"/>
      <c r="BV925" s="89"/>
    </row>
    <row r="926" spans="1:74" s="90" customFormat="1" ht="22.5" customHeight="1" x14ac:dyDescent="0.15">
      <c r="A926" s="254" t="s">
        <v>967</v>
      </c>
      <c r="B926" s="255" t="s">
        <v>1797</v>
      </c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136">
        <f t="shared" si="395"/>
        <v>0</v>
      </c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89"/>
      <c r="BM926" s="89"/>
      <c r="BN926" s="89"/>
      <c r="BO926" s="89"/>
      <c r="BP926" s="89"/>
      <c r="BQ926" s="89"/>
      <c r="BR926" s="89"/>
      <c r="BS926" s="89"/>
      <c r="BT926" s="89"/>
      <c r="BU926" s="89"/>
      <c r="BV926" s="89"/>
    </row>
    <row r="927" spans="1:74" s="90" customFormat="1" ht="22.5" customHeight="1" x14ac:dyDescent="0.15">
      <c r="A927" s="254" t="s">
        <v>969</v>
      </c>
      <c r="B927" s="255" t="s">
        <v>1773</v>
      </c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136">
        <f t="shared" si="395"/>
        <v>0</v>
      </c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89"/>
      <c r="BM927" s="89"/>
      <c r="BN927" s="89"/>
      <c r="BO927" s="89"/>
      <c r="BP927" s="89"/>
      <c r="BQ927" s="89"/>
      <c r="BR927" s="89"/>
      <c r="BS927" s="89"/>
      <c r="BT927" s="89"/>
      <c r="BU927" s="89"/>
      <c r="BV927" s="89"/>
    </row>
    <row r="928" spans="1:74" s="90" customFormat="1" ht="22.5" customHeight="1" x14ac:dyDescent="0.15">
      <c r="A928" s="254" t="s">
        <v>969</v>
      </c>
      <c r="B928" s="255" t="s">
        <v>1773</v>
      </c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136">
        <f t="shared" si="395"/>
        <v>0</v>
      </c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89"/>
      <c r="BM928" s="89"/>
      <c r="BN928" s="89"/>
      <c r="BO928" s="89"/>
      <c r="BP928" s="89"/>
      <c r="BQ928" s="89"/>
      <c r="BR928" s="89"/>
      <c r="BS928" s="89"/>
      <c r="BT928" s="89"/>
      <c r="BU928" s="89"/>
      <c r="BV928" s="89"/>
    </row>
    <row r="929" spans="1:74" s="90" customFormat="1" ht="22.5" customHeight="1" x14ac:dyDescent="0.15">
      <c r="A929" s="254" t="s">
        <v>971</v>
      </c>
      <c r="B929" s="255" t="s">
        <v>1002</v>
      </c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136">
        <f t="shared" si="395"/>
        <v>0</v>
      </c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89"/>
      <c r="BM929" s="89"/>
      <c r="BN929" s="89"/>
      <c r="BO929" s="89"/>
      <c r="BP929" s="89"/>
      <c r="BQ929" s="89"/>
      <c r="BR929" s="89"/>
      <c r="BS929" s="89"/>
      <c r="BT929" s="89"/>
      <c r="BU929" s="89"/>
      <c r="BV929" s="89"/>
    </row>
    <row r="930" spans="1:74" s="90" customFormat="1" ht="22.5" customHeight="1" x14ac:dyDescent="0.15">
      <c r="A930" s="254" t="s">
        <v>971</v>
      </c>
      <c r="B930" s="255" t="s">
        <v>1002</v>
      </c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136">
        <f t="shared" si="395"/>
        <v>0</v>
      </c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89"/>
      <c r="BM930" s="89"/>
      <c r="BN930" s="89"/>
      <c r="BO930" s="89"/>
      <c r="BP930" s="89"/>
      <c r="BQ930" s="89"/>
      <c r="BR930" s="89"/>
      <c r="BS930" s="89"/>
      <c r="BT930" s="89"/>
      <c r="BU930" s="89"/>
      <c r="BV930" s="89"/>
    </row>
    <row r="931" spans="1:74" s="90" customFormat="1" ht="22.5" customHeight="1" x14ac:dyDescent="0.15">
      <c r="A931" s="254" t="s">
        <v>971</v>
      </c>
      <c r="B931" s="255" t="s">
        <v>1002</v>
      </c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136">
        <f t="shared" si="395"/>
        <v>0</v>
      </c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89"/>
      <c r="BM931" s="89"/>
      <c r="BN931" s="89"/>
      <c r="BO931" s="89"/>
      <c r="BP931" s="89"/>
      <c r="BQ931" s="89"/>
      <c r="BR931" s="89"/>
      <c r="BS931" s="89"/>
      <c r="BT931" s="89"/>
      <c r="BU931" s="89"/>
      <c r="BV931" s="89"/>
    </row>
    <row r="932" spans="1:74" s="90" customFormat="1" ht="22.5" customHeight="1" x14ac:dyDescent="0.15">
      <c r="A932" s="254" t="s">
        <v>971</v>
      </c>
      <c r="B932" s="255" t="s">
        <v>1002</v>
      </c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136">
        <f t="shared" si="395"/>
        <v>0</v>
      </c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89"/>
      <c r="BM932" s="89"/>
      <c r="BN932" s="89"/>
      <c r="BO932" s="89"/>
      <c r="BP932" s="89"/>
      <c r="BQ932" s="89"/>
      <c r="BR932" s="89"/>
      <c r="BS932" s="89"/>
      <c r="BT932" s="89"/>
      <c r="BU932" s="89"/>
      <c r="BV932" s="89"/>
    </row>
    <row r="933" spans="1:74" s="90" customFormat="1" ht="22.5" customHeight="1" x14ac:dyDescent="0.2">
      <c r="A933" s="250" t="s">
        <v>971</v>
      </c>
      <c r="B933" s="251" t="s">
        <v>1002</v>
      </c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136">
        <f t="shared" si="395"/>
        <v>0</v>
      </c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89"/>
      <c r="BM933" s="89"/>
      <c r="BN933" s="89"/>
      <c r="BO933" s="89"/>
      <c r="BP933" s="89"/>
      <c r="BQ933" s="89"/>
      <c r="BR933" s="89"/>
      <c r="BS933" s="89"/>
      <c r="BT933" s="89"/>
      <c r="BU933" s="89"/>
      <c r="BV933" s="89"/>
    </row>
    <row r="934" spans="1:74" s="90" customFormat="1" ht="22.5" customHeight="1" x14ac:dyDescent="0.2">
      <c r="A934" s="250" t="s">
        <v>971</v>
      </c>
      <c r="B934" s="251" t="s">
        <v>1002</v>
      </c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136">
        <f t="shared" si="395"/>
        <v>0</v>
      </c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89"/>
      <c r="BM934" s="89"/>
      <c r="BN934" s="89"/>
      <c r="BO934" s="89"/>
      <c r="BP934" s="89"/>
      <c r="BQ934" s="89"/>
      <c r="BR934" s="89"/>
      <c r="BS934" s="89"/>
      <c r="BT934" s="89"/>
      <c r="BU934" s="89"/>
      <c r="BV934" s="89"/>
    </row>
    <row r="935" spans="1:74" s="90" customFormat="1" ht="22.5" customHeight="1" x14ac:dyDescent="0.2">
      <c r="A935" s="250" t="s">
        <v>971</v>
      </c>
      <c r="B935" s="251" t="s">
        <v>1002</v>
      </c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136">
        <f t="shared" si="395"/>
        <v>0</v>
      </c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  <c r="BM935" s="89"/>
      <c r="BN935" s="89"/>
      <c r="BO935" s="89"/>
      <c r="BP935" s="89"/>
      <c r="BQ935" s="89"/>
      <c r="BR935" s="89"/>
      <c r="BS935" s="89"/>
      <c r="BT935" s="89"/>
      <c r="BU935" s="89"/>
      <c r="BV935" s="89"/>
    </row>
    <row r="936" spans="1:74" s="90" customFormat="1" ht="22.5" customHeight="1" x14ac:dyDescent="0.15">
      <c r="A936" s="254" t="s">
        <v>971</v>
      </c>
      <c r="B936" s="255" t="s">
        <v>1002</v>
      </c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136">
        <f t="shared" si="395"/>
        <v>0</v>
      </c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  <c r="BM936" s="89"/>
      <c r="BN936" s="89"/>
      <c r="BO936" s="89"/>
      <c r="BP936" s="89"/>
      <c r="BQ936" s="89"/>
      <c r="BR936" s="89"/>
      <c r="BS936" s="89"/>
      <c r="BT936" s="89"/>
      <c r="BU936" s="89"/>
      <c r="BV936" s="89"/>
    </row>
    <row r="937" spans="1:74" s="90" customFormat="1" ht="22.5" customHeight="1" x14ac:dyDescent="0.2">
      <c r="A937" s="250" t="s">
        <v>971</v>
      </c>
      <c r="B937" s="251" t="s">
        <v>1002</v>
      </c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136">
        <f t="shared" si="395"/>
        <v>0</v>
      </c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  <c r="BK937" s="89"/>
      <c r="BL937" s="89"/>
      <c r="BM937" s="89"/>
      <c r="BN937" s="89"/>
      <c r="BO937" s="89"/>
      <c r="BP937" s="89"/>
      <c r="BQ937" s="89"/>
      <c r="BR937" s="89"/>
      <c r="BS937" s="89"/>
      <c r="BT937" s="89"/>
      <c r="BU937" s="89"/>
      <c r="BV937" s="89"/>
    </row>
    <row r="938" spans="1:74" s="90" customFormat="1" ht="22.5" customHeight="1" x14ac:dyDescent="0.2">
      <c r="A938" s="250" t="s">
        <v>972</v>
      </c>
      <c r="B938" s="251" t="s">
        <v>1799</v>
      </c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136">
        <f t="shared" si="395"/>
        <v>0</v>
      </c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  <c r="BK938" s="89"/>
      <c r="BL938" s="89"/>
      <c r="BM938" s="89"/>
      <c r="BN938" s="89"/>
      <c r="BO938" s="89"/>
      <c r="BP938" s="89"/>
      <c r="BQ938" s="89"/>
      <c r="BR938" s="89"/>
      <c r="BS938" s="89"/>
      <c r="BT938" s="89"/>
      <c r="BU938" s="89"/>
      <c r="BV938" s="89"/>
    </row>
    <row r="939" spans="1:74" s="90" customFormat="1" ht="22.5" customHeight="1" x14ac:dyDescent="0.2">
      <c r="A939" s="250" t="s">
        <v>972</v>
      </c>
      <c r="B939" s="251" t="s">
        <v>1799</v>
      </c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136">
        <f t="shared" si="395"/>
        <v>0</v>
      </c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89"/>
      <c r="BM939" s="89"/>
      <c r="BN939" s="89"/>
      <c r="BO939" s="89"/>
      <c r="BP939" s="89"/>
      <c r="BQ939" s="89"/>
      <c r="BR939" s="89"/>
      <c r="BS939" s="89"/>
      <c r="BT939" s="89"/>
      <c r="BU939" s="89"/>
      <c r="BV939" s="89"/>
    </row>
    <row r="940" spans="1:74" s="90" customFormat="1" ht="22.5" customHeight="1" x14ac:dyDescent="0.2">
      <c r="A940" s="250" t="s">
        <v>972</v>
      </c>
      <c r="B940" s="251" t="s">
        <v>1799</v>
      </c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136">
        <f t="shared" si="395"/>
        <v>0</v>
      </c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89"/>
      <c r="BM940" s="89"/>
      <c r="BN940" s="89"/>
      <c r="BO940" s="89"/>
      <c r="BP940" s="89"/>
      <c r="BQ940" s="89"/>
      <c r="BR940" s="89"/>
      <c r="BS940" s="89"/>
      <c r="BT940" s="89"/>
      <c r="BU940" s="89"/>
      <c r="BV940" s="89"/>
    </row>
    <row r="941" spans="1:74" s="90" customFormat="1" ht="22.5" customHeight="1" x14ac:dyDescent="0.2">
      <c r="A941" s="250" t="s">
        <v>972</v>
      </c>
      <c r="B941" s="251" t="s">
        <v>1799</v>
      </c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136">
        <f t="shared" si="395"/>
        <v>0</v>
      </c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  <c r="BK941" s="89"/>
      <c r="BL941" s="89"/>
      <c r="BM941" s="89"/>
      <c r="BN941" s="89"/>
      <c r="BO941" s="89"/>
      <c r="BP941" s="89"/>
      <c r="BQ941" s="89"/>
      <c r="BR941" s="89"/>
      <c r="BS941" s="89"/>
      <c r="BT941" s="89"/>
      <c r="BU941" s="89"/>
      <c r="BV941" s="89"/>
    </row>
    <row r="942" spans="1:74" s="90" customFormat="1" ht="22.5" customHeight="1" x14ac:dyDescent="0.2">
      <c r="A942" s="250" t="s">
        <v>972</v>
      </c>
      <c r="B942" s="251" t="s">
        <v>1799</v>
      </c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136">
        <f t="shared" si="395"/>
        <v>0</v>
      </c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</row>
    <row r="943" spans="1:74" s="90" customFormat="1" ht="22.5" customHeight="1" x14ac:dyDescent="0.2">
      <c r="A943" s="250" t="s">
        <v>973</v>
      </c>
      <c r="B943" s="251" t="s">
        <v>1800</v>
      </c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136">
        <f t="shared" si="395"/>
        <v>0</v>
      </c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  <c r="BM943" s="89"/>
      <c r="BN943" s="89"/>
      <c r="BO943" s="89"/>
      <c r="BP943" s="89"/>
      <c r="BQ943" s="89"/>
      <c r="BR943" s="89"/>
      <c r="BS943" s="89"/>
      <c r="BT943" s="89"/>
      <c r="BU943" s="89"/>
      <c r="BV943" s="89"/>
    </row>
    <row r="944" spans="1:74" s="90" customFormat="1" ht="22.5" customHeight="1" x14ac:dyDescent="0.2">
      <c r="A944" s="250" t="s">
        <v>973</v>
      </c>
      <c r="B944" s="251" t="s">
        <v>1800</v>
      </c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136">
        <f t="shared" si="395"/>
        <v>0</v>
      </c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89"/>
      <c r="BM944" s="89"/>
      <c r="BN944" s="89"/>
      <c r="BO944" s="89"/>
      <c r="BP944" s="89"/>
      <c r="BQ944" s="89"/>
      <c r="BR944" s="89"/>
      <c r="BS944" s="89"/>
      <c r="BT944" s="89"/>
      <c r="BU944" s="89"/>
      <c r="BV944" s="89"/>
    </row>
    <row r="945" spans="1:74" s="90" customFormat="1" ht="22.5" customHeight="1" x14ac:dyDescent="0.2">
      <c r="A945" s="250" t="s">
        <v>973</v>
      </c>
      <c r="B945" s="251" t="s">
        <v>1800</v>
      </c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136">
        <f t="shared" si="395"/>
        <v>0</v>
      </c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89"/>
      <c r="BM945" s="89"/>
      <c r="BN945" s="89"/>
      <c r="BO945" s="89"/>
      <c r="BP945" s="89"/>
      <c r="BQ945" s="89"/>
      <c r="BR945" s="89"/>
      <c r="BS945" s="89"/>
      <c r="BT945" s="89"/>
      <c r="BU945" s="89"/>
      <c r="BV945" s="89"/>
    </row>
    <row r="946" spans="1:74" s="90" customFormat="1" ht="22.5" customHeight="1" x14ac:dyDescent="0.2">
      <c r="A946" s="250" t="s">
        <v>973</v>
      </c>
      <c r="B946" s="251" t="s">
        <v>1800</v>
      </c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136">
        <f t="shared" si="395"/>
        <v>0</v>
      </c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89"/>
      <c r="BM946" s="89"/>
      <c r="BN946" s="89"/>
      <c r="BO946" s="89"/>
      <c r="BP946" s="89"/>
      <c r="BQ946" s="89"/>
      <c r="BR946" s="89"/>
      <c r="BS946" s="89"/>
      <c r="BT946" s="89"/>
      <c r="BU946" s="89"/>
      <c r="BV946" s="89"/>
    </row>
    <row r="947" spans="1:74" s="90" customFormat="1" ht="22.5" customHeight="1" x14ac:dyDescent="0.2">
      <c r="A947" s="250" t="s">
        <v>973</v>
      </c>
      <c r="B947" s="251" t="s">
        <v>1800</v>
      </c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136">
        <f t="shared" si="395"/>
        <v>0</v>
      </c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  <c r="BK947" s="89"/>
      <c r="BL947" s="89"/>
      <c r="BM947" s="89"/>
      <c r="BN947" s="89"/>
      <c r="BO947" s="89"/>
      <c r="BP947" s="89"/>
      <c r="BQ947" s="89"/>
      <c r="BR947" s="89"/>
      <c r="BS947" s="89"/>
      <c r="BT947" s="89"/>
      <c r="BU947" s="89"/>
      <c r="BV947" s="89"/>
    </row>
    <row r="948" spans="1:74" s="90" customFormat="1" ht="22.5" customHeight="1" x14ac:dyDescent="0.2">
      <c r="A948" s="250" t="s">
        <v>973</v>
      </c>
      <c r="B948" s="251" t="s">
        <v>1800</v>
      </c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136">
        <f t="shared" si="395"/>
        <v>0</v>
      </c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89"/>
      <c r="BM948" s="89"/>
      <c r="BN948" s="89"/>
      <c r="BO948" s="89"/>
      <c r="BP948" s="89"/>
      <c r="BQ948" s="89"/>
      <c r="BR948" s="89"/>
      <c r="BS948" s="89"/>
      <c r="BT948" s="89"/>
      <c r="BU948" s="89"/>
      <c r="BV948" s="89"/>
    </row>
    <row r="949" spans="1:74" s="90" customFormat="1" ht="22.5" customHeight="1" x14ac:dyDescent="0.2">
      <c r="A949" s="250" t="s">
        <v>973</v>
      </c>
      <c r="B949" s="251" t="s">
        <v>1800</v>
      </c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136">
        <f t="shared" si="395"/>
        <v>0</v>
      </c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  <c r="BM949" s="89"/>
      <c r="BN949" s="89"/>
      <c r="BO949" s="89"/>
      <c r="BP949" s="89"/>
      <c r="BQ949" s="89"/>
      <c r="BR949" s="89"/>
      <c r="BS949" s="89"/>
      <c r="BT949" s="89"/>
      <c r="BU949" s="89"/>
      <c r="BV949" s="89"/>
    </row>
    <row r="950" spans="1:74" s="90" customFormat="1" ht="22.5" customHeight="1" x14ac:dyDescent="0.2">
      <c r="A950" s="250" t="s">
        <v>973</v>
      </c>
      <c r="B950" s="251" t="s">
        <v>1800</v>
      </c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136">
        <f t="shared" si="395"/>
        <v>0</v>
      </c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89"/>
      <c r="BM950" s="89"/>
      <c r="BN950" s="89"/>
      <c r="BO950" s="89"/>
      <c r="BP950" s="89"/>
      <c r="BQ950" s="89"/>
      <c r="BR950" s="89"/>
      <c r="BS950" s="89"/>
      <c r="BT950" s="89"/>
      <c r="BU950" s="89"/>
      <c r="BV950" s="89"/>
    </row>
    <row r="951" spans="1:74" s="90" customFormat="1" ht="22.5" customHeight="1" x14ac:dyDescent="0.2">
      <c r="A951" s="250" t="s">
        <v>973</v>
      </c>
      <c r="B951" s="251" t="s">
        <v>1800</v>
      </c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136">
        <f t="shared" si="395"/>
        <v>0</v>
      </c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89"/>
      <c r="BM951" s="89"/>
      <c r="BN951" s="89"/>
      <c r="BO951" s="89"/>
      <c r="BP951" s="89"/>
      <c r="BQ951" s="89"/>
      <c r="BR951" s="89"/>
      <c r="BS951" s="89"/>
      <c r="BT951" s="89"/>
      <c r="BU951" s="89"/>
      <c r="BV951" s="89"/>
    </row>
    <row r="952" spans="1:74" s="92" customFormat="1" ht="22.5" customHeight="1" x14ac:dyDescent="0.2">
      <c r="A952" s="359" t="s">
        <v>974</v>
      </c>
      <c r="B952" s="360" t="s">
        <v>1010</v>
      </c>
      <c r="C952" s="361"/>
      <c r="D952" s="361"/>
      <c r="E952" s="361"/>
      <c r="F952" s="361"/>
      <c r="G952" s="361"/>
      <c r="H952" s="361"/>
      <c r="I952" s="361"/>
      <c r="J952" s="361"/>
      <c r="K952" s="361"/>
      <c r="L952" s="361"/>
      <c r="M952" s="361"/>
      <c r="N952" s="361"/>
      <c r="O952" s="362">
        <f t="shared" si="395"/>
        <v>0</v>
      </c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</row>
    <row r="953" spans="1:74" s="90" customFormat="1" ht="22.5" customHeight="1" x14ac:dyDescent="0.2">
      <c r="A953" s="250" t="s">
        <v>974</v>
      </c>
      <c r="B953" s="251" t="s">
        <v>999</v>
      </c>
      <c r="C953" s="77"/>
      <c r="D953" s="77">
        <v>382935060.42000002</v>
      </c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136">
        <f t="shared" si="395"/>
        <v>382935060.42000002</v>
      </c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  <c r="BK953" s="89"/>
      <c r="BL953" s="89"/>
      <c r="BM953" s="89"/>
      <c r="BN953" s="89"/>
      <c r="BO953" s="89"/>
      <c r="BP953" s="89"/>
      <c r="BQ953" s="89"/>
      <c r="BR953" s="89"/>
      <c r="BS953" s="89"/>
      <c r="BT953" s="89"/>
      <c r="BU953" s="89"/>
      <c r="BV953" s="89"/>
    </row>
    <row r="954" spans="1:74" s="90" customFormat="1" ht="22.5" customHeight="1" x14ac:dyDescent="0.2">
      <c r="A954" s="256" t="s">
        <v>974</v>
      </c>
      <c r="B954" s="257" t="s">
        <v>999</v>
      </c>
      <c r="C954" s="81"/>
      <c r="D954" s="81">
        <v>479999880</v>
      </c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136">
        <f t="shared" ref="O954:O1017" si="396">SUM(C954:N954)</f>
        <v>479999880</v>
      </c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  <c r="BK954" s="89"/>
      <c r="BL954" s="89"/>
      <c r="BM954" s="89"/>
      <c r="BN954" s="89"/>
      <c r="BO954" s="89"/>
      <c r="BP954" s="89"/>
      <c r="BQ954" s="89"/>
      <c r="BR954" s="89"/>
      <c r="BS954" s="89"/>
      <c r="BT954" s="89"/>
      <c r="BU954" s="89"/>
      <c r="BV954" s="89"/>
    </row>
    <row r="955" spans="1:74" s="90" customFormat="1" ht="22.5" customHeight="1" x14ac:dyDescent="0.2">
      <c r="A955" s="258" t="s">
        <v>974</v>
      </c>
      <c r="B955" s="259" t="s">
        <v>999</v>
      </c>
      <c r="C955" s="236"/>
      <c r="D955" s="236">
        <v>56694625.18</v>
      </c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136">
        <f t="shared" si="396"/>
        <v>56694625.18</v>
      </c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  <c r="BK955" s="89"/>
      <c r="BL955" s="89"/>
      <c r="BM955" s="89"/>
      <c r="BN955" s="89"/>
      <c r="BO955" s="89"/>
      <c r="BP955" s="89"/>
      <c r="BQ955" s="89"/>
      <c r="BR955" s="89"/>
      <c r="BS955" s="89"/>
      <c r="BT955" s="89"/>
      <c r="BU955" s="89"/>
      <c r="BV955" s="89"/>
    </row>
    <row r="956" spans="1:74" s="90" customFormat="1" ht="22.5" customHeight="1" x14ac:dyDescent="0.2">
      <c r="A956" s="258" t="s">
        <v>974</v>
      </c>
      <c r="B956" s="259" t="s">
        <v>999</v>
      </c>
      <c r="C956" s="236"/>
      <c r="D956" s="236">
        <v>2064093347.21</v>
      </c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136">
        <f t="shared" si="396"/>
        <v>2064093347.21</v>
      </c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  <c r="BK956" s="89"/>
      <c r="BL956" s="89"/>
      <c r="BM956" s="89"/>
      <c r="BN956" s="89"/>
      <c r="BO956" s="89"/>
      <c r="BP956" s="89"/>
      <c r="BQ956" s="89"/>
      <c r="BR956" s="89"/>
      <c r="BS956" s="89"/>
      <c r="BT956" s="89"/>
      <c r="BU956" s="89"/>
      <c r="BV956" s="89"/>
    </row>
    <row r="957" spans="1:74" s="90" customFormat="1" ht="22.5" customHeight="1" x14ac:dyDescent="0.2">
      <c r="A957" s="258" t="s">
        <v>974</v>
      </c>
      <c r="B957" s="259" t="s">
        <v>999</v>
      </c>
      <c r="C957" s="236"/>
      <c r="D957" s="236">
        <v>294832430</v>
      </c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136">
        <f t="shared" si="396"/>
        <v>294832430</v>
      </c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  <c r="BK957" s="89"/>
      <c r="BL957" s="89"/>
      <c r="BM957" s="89"/>
      <c r="BN957" s="89"/>
      <c r="BO957" s="89"/>
      <c r="BP957" s="89"/>
      <c r="BQ957" s="89"/>
      <c r="BR957" s="89"/>
      <c r="BS957" s="89"/>
      <c r="BT957" s="89"/>
      <c r="BU957" s="89"/>
      <c r="BV957" s="89"/>
    </row>
    <row r="958" spans="1:74" s="90" customFormat="1" ht="22.5" customHeight="1" x14ac:dyDescent="0.2">
      <c r="A958" s="258" t="s">
        <v>974</v>
      </c>
      <c r="B958" s="259" t="s">
        <v>999</v>
      </c>
      <c r="C958" s="236"/>
      <c r="D958" s="236">
        <v>40000000</v>
      </c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136">
        <f t="shared" si="396"/>
        <v>40000000</v>
      </c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  <c r="BK958" s="89"/>
      <c r="BL958" s="89"/>
      <c r="BM958" s="89"/>
      <c r="BN958" s="89"/>
      <c r="BO958" s="89"/>
      <c r="BP958" s="89"/>
      <c r="BQ958" s="89"/>
      <c r="BR958" s="89"/>
      <c r="BS958" s="89"/>
      <c r="BT958" s="89"/>
      <c r="BU958" s="89"/>
      <c r="BV958" s="89"/>
    </row>
    <row r="959" spans="1:74" s="90" customFormat="1" ht="22.5" customHeight="1" x14ac:dyDescent="0.2">
      <c r="A959" s="258" t="s">
        <v>974</v>
      </c>
      <c r="B959" s="259" t="s">
        <v>999</v>
      </c>
      <c r="C959" s="236"/>
      <c r="D959" s="236">
        <v>21415958</v>
      </c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136">
        <f t="shared" si="396"/>
        <v>21415958</v>
      </c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89"/>
      <c r="BM959" s="89"/>
      <c r="BN959" s="89"/>
      <c r="BO959" s="89"/>
      <c r="BP959" s="89"/>
      <c r="BQ959" s="89"/>
      <c r="BR959" s="89"/>
      <c r="BS959" s="89"/>
      <c r="BT959" s="89"/>
      <c r="BU959" s="89"/>
      <c r="BV959" s="89"/>
    </row>
    <row r="960" spans="1:74" s="90" customFormat="1" ht="22.5" customHeight="1" x14ac:dyDescent="0.2">
      <c r="A960" s="258" t="s">
        <v>974</v>
      </c>
      <c r="B960" s="259" t="s">
        <v>999</v>
      </c>
      <c r="C960" s="236"/>
      <c r="D960" s="236">
        <v>173548703.41999999</v>
      </c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136">
        <f t="shared" si="396"/>
        <v>173548703.41999999</v>
      </c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  <c r="BK960" s="89"/>
      <c r="BL960" s="89"/>
      <c r="BM960" s="89"/>
      <c r="BN960" s="89"/>
      <c r="BO960" s="89"/>
      <c r="BP960" s="89"/>
      <c r="BQ960" s="89"/>
      <c r="BR960" s="89"/>
      <c r="BS960" s="89"/>
      <c r="BT960" s="89"/>
      <c r="BU960" s="89"/>
      <c r="BV960" s="89"/>
    </row>
    <row r="961" spans="1:74" s="90" customFormat="1" ht="22.5" customHeight="1" x14ac:dyDescent="0.2">
      <c r="A961" s="258" t="s">
        <v>974</v>
      </c>
      <c r="B961" s="259" t="s">
        <v>999</v>
      </c>
      <c r="C961" s="236"/>
      <c r="D961" s="236">
        <v>27298851.920000002</v>
      </c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136">
        <f t="shared" si="396"/>
        <v>27298851.920000002</v>
      </c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  <c r="BK961" s="89"/>
      <c r="BL961" s="89"/>
      <c r="BM961" s="89"/>
      <c r="BN961" s="89"/>
      <c r="BO961" s="89"/>
      <c r="BP961" s="89"/>
      <c r="BQ961" s="89"/>
      <c r="BR961" s="89"/>
      <c r="BS961" s="89"/>
      <c r="BT961" s="89"/>
      <c r="BU961" s="89"/>
      <c r="BV961" s="89"/>
    </row>
    <row r="962" spans="1:74" s="90" customFormat="1" ht="22.5" customHeight="1" x14ac:dyDescent="0.2">
      <c r="A962" s="258" t="s">
        <v>974</v>
      </c>
      <c r="B962" s="259" t="s">
        <v>999</v>
      </c>
      <c r="C962" s="236"/>
      <c r="D962" s="236">
        <v>158427053.63</v>
      </c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136">
        <f t="shared" si="396"/>
        <v>158427053.63</v>
      </c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89"/>
      <c r="BM962" s="89"/>
      <c r="BN962" s="89"/>
      <c r="BO962" s="89"/>
      <c r="BP962" s="89"/>
      <c r="BQ962" s="89"/>
      <c r="BR962" s="89"/>
      <c r="BS962" s="89"/>
      <c r="BT962" s="89"/>
      <c r="BU962" s="89"/>
      <c r="BV962" s="89"/>
    </row>
    <row r="963" spans="1:74" s="90" customFormat="1" ht="22.5" customHeight="1" x14ac:dyDescent="0.2">
      <c r="A963" s="258" t="s">
        <v>974</v>
      </c>
      <c r="B963" s="259" t="s">
        <v>999</v>
      </c>
      <c r="C963" s="236"/>
      <c r="D963" s="236">
        <v>2202961475.1599998</v>
      </c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136">
        <f t="shared" si="396"/>
        <v>2202961475.1599998</v>
      </c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  <c r="BK963" s="89"/>
      <c r="BL963" s="89"/>
      <c r="BM963" s="89"/>
      <c r="BN963" s="89"/>
      <c r="BO963" s="89"/>
      <c r="BP963" s="89"/>
      <c r="BQ963" s="89"/>
      <c r="BR963" s="89"/>
      <c r="BS963" s="89"/>
      <c r="BT963" s="89"/>
      <c r="BU963" s="89"/>
      <c r="BV963" s="89"/>
    </row>
    <row r="964" spans="1:74" s="90" customFormat="1" ht="22.5" customHeight="1" x14ac:dyDescent="0.2">
      <c r="A964" s="258" t="s">
        <v>974</v>
      </c>
      <c r="B964" s="259" t="s">
        <v>999</v>
      </c>
      <c r="C964" s="236"/>
      <c r="D964" s="236">
        <v>22719141.93</v>
      </c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136">
        <f t="shared" si="396"/>
        <v>22719141.93</v>
      </c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89"/>
      <c r="BM964" s="89"/>
      <c r="BN964" s="89"/>
      <c r="BO964" s="89"/>
      <c r="BP964" s="89"/>
      <c r="BQ964" s="89"/>
      <c r="BR964" s="89"/>
      <c r="BS964" s="89"/>
      <c r="BT964" s="89"/>
      <c r="BU964" s="89"/>
      <c r="BV964" s="89"/>
    </row>
    <row r="965" spans="1:74" s="90" customFormat="1" ht="22.5" customHeight="1" x14ac:dyDescent="0.2">
      <c r="A965" s="258" t="s">
        <v>974</v>
      </c>
      <c r="B965" s="259" t="s">
        <v>999</v>
      </c>
      <c r="C965" s="236"/>
      <c r="D965" s="236">
        <v>255235651.08000001</v>
      </c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136">
        <f t="shared" si="396"/>
        <v>255235651.08000001</v>
      </c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89"/>
      <c r="BM965" s="89"/>
      <c r="BN965" s="89"/>
      <c r="BO965" s="89"/>
      <c r="BP965" s="89"/>
      <c r="BQ965" s="89"/>
      <c r="BR965" s="89"/>
      <c r="BS965" s="89"/>
      <c r="BT965" s="89"/>
      <c r="BU965" s="89"/>
      <c r="BV965" s="89"/>
    </row>
    <row r="966" spans="1:74" s="90" customFormat="1" ht="22.5" customHeight="1" x14ac:dyDescent="0.2">
      <c r="A966" s="258" t="s">
        <v>974</v>
      </c>
      <c r="B966" s="259" t="s">
        <v>999</v>
      </c>
      <c r="C966" s="236"/>
      <c r="D966" s="236">
        <v>91519747.400000006</v>
      </c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136">
        <f t="shared" si="396"/>
        <v>91519747.400000006</v>
      </c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89"/>
      <c r="BM966" s="89"/>
      <c r="BN966" s="89"/>
      <c r="BO966" s="89"/>
      <c r="BP966" s="89"/>
      <c r="BQ966" s="89"/>
      <c r="BR966" s="89"/>
      <c r="BS966" s="89"/>
      <c r="BT966" s="89"/>
      <c r="BU966" s="89"/>
      <c r="BV966" s="89"/>
    </row>
    <row r="967" spans="1:74" s="90" customFormat="1" ht="22.5" customHeight="1" x14ac:dyDescent="0.2">
      <c r="A967" s="258" t="s">
        <v>974</v>
      </c>
      <c r="B967" s="259" t="s">
        <v>999</v>
      </c>
      <c r="C967" s="236"/>
      <c r="D967" s="236">
        <v>209480228</v>
      </c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136">
        <f t="shared" si="396"/>
        <v>209480228</v>
      </c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89"/>
      <c r="BM967" s="89"/>
      <c r="BN967" s="89"/>
      <c r="BO967" s="89"/>
      <c r="BP967" s="89"/>
      <c r="BQ967" s="89"/>
      <c r="BR967" s="89"/>
      <c r="BS967" s="89"/>
      <c r="BT967" s="89"/>
      <c r="BU967" s="89"/>
      <c r="BV967" s="89"/>
    </row>
    <row r="968" spans="1:74" s="90" customFormat="1" ht="22.5" customHeight="1" x14ac:dyDescent="0.2">
      <c r="A968" s="258" t="s">
        <v>974</v>
      </c>
      <c r="B968" s="259" t="s">
        <v>999</v>
      </c>
      <c r="C968" s="236"/>
      <c r="D968" s="236">
        <v>1045242926.15</v>
      </c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136">
        <f t="shared" si="396"/>
        <v>1045242926.15</v>
      </c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89"/>
      <c r="BM968" s="89"/>
      <c r="BN968" s="89"/>
      <c r="BO968" s="89"/>
      <c r="BP968" s="89"/>
      <c r="BQ968" s="89"/>
      <c r="BR968" s="89"/>
      <c r="BS968" s="89"/>
      <c r="BT968" s="89"/>
      <c r="BU968" s="89"/>
      <c r="BV968" s="89"/>
    </row>
    <row r="969" spans="1:74" s="90" customFormat="1" ht="22.5" customHeight="1" x14ac:dyDescent="0.2">
      <c r="A969" s="258" t="s">
        <v>974</v>
      </c>
      <c r="B969" s="259" t="s">
        <v>999</v>
      </c>
      <c r="C969" s="236"/>
      <c r="D969" s="236">
        <v>14850687</v>
      </c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136">
        <f t="shared" si="396"/>
        <v>14850687</v>
      </c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89"/>
      <c r="BM969" s="89"/>
      <c r="BN969" s="89"/>
      <c r="BO969" s="89"/>
      <c r="BP969" s="89"/>
      <c r="BQ969" s="89"/>
      <c r="BR969" s="89"/>
      <c r="BS969" s="89"/>
      <c r="BT969" s="89"/>
      <c r="BU969" s="89"/>
      <c r="BV969" s="89"/>
    </row>
    <row r="970" spans="1:74" s="90" customFormat="1" ht="22.5" customHeight="1" x14ac:dyDescent="0.2">
      <c r="A970" s="258" t="s">
        <v>974</v>
      </c>
      <c r="B970" s="259" t="s">
        <v>999</v>
      </c>
      <c r="C970" s="236"/>
      <c r="D970" s="236">
        <v>14564567.73</v>
      </c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136">
        <f t="shared" si="396"/>
        <v>14564567.73</v>
      </c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  <c r="BK970" s="89"/>
      <c r="BL970" s="89"/>
      <c r="BM970" s="89"/>
      <c r="BN970" s="89"/>
      <c r="BO970" s="89"/>
      <c r="BP970" s="89"/>
      <c r="BQ970" s="89"/>
      <c r="BR970" s="89"/>
      <c r="BS970" s="89"/>
      <c r="BT970" s="89"/>
      <c r="BU970" s="89"/>
      <c r="BV970" s="89"/>
    </row>
    <row r="971" spans="1:74" s="90" customFormat="1" ht="22.5" customHeight="1" x14ac:dyDescent="0.2">
      <c r="A971" s="258" t="s">
        <v>974</v>
      </c>
      <c r="B971" s="259" t="s">
        <v>999</v>
      </c>
      <c r="C971" s="236"/>
      <c r="D971" s="236">
        <v>675000</v>
      </c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136">
        <f t="shared" si="396"/>
        <v>675000</v>
      </c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89"/>
      <c r="BM971" s="89"/>
      <c r="BN971" s="89"/>
      <c r="BO971" s="89"/>
      <c r="BP971" s="89"/>
      <c r="BQ971" s="89"/>
      <c r="BR971" s="89"/>
      <c r="BS971" s="89"/>
      <c r="BT971" s="89"/>
      <c r="BU971" s="89"/>
      <c r="BV971" s="89"/>
    </row>
    <row r="972" spans="1:74" s="90" customFormat="1" ht="22.5" customHeight="1" x14ac:dyDescent="0.2">
      <c r="A972" s="258" t="s">
        <v>974</v>
      </c>
      <c r="B972" s="259" t="s">
        <v>999</v>
      </c>
      <c r="C972" s="236"/>
      <c r="D972" s="236">
        <v>213244501.06999999</v>
      </c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136">
        <f t="shared" si="396"/>
        <v>213244501.06999999</v>
      </c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89"/>
      <c r="BM972" s="89"/>
      <c r="BN972" s="89"/>
      <c r="BO972" s="89"/>
      <c r="BP972" s="89"/>
      <c r="BQ972" s="89"/>
      <c r="BR972" s="89"/>
      <c r="BS972" s="89"/>
      <c r="BT972" s="89"/>
      <c r="BU972" s="89"/>
      <c r="BV972" s="89"/>
    </row>
    <row r="973" spans="1:74" s="90" customFormat="1" ht="22.5" customHeight="1" x14ac:dyDescent="0.2">
      <c r="A973" s="258" t="s">
        <v>974</v>
      </c>
      <c r="B973" s="259" t="s">
        <v>999</v>
      </c>
      <c r="C973" s="236"/>
      <c r="D973" s="236">
        <v>16042395055.559999</v>
      </c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136">
        <f t="shared" si="396"/>
        <v>16042395055.559999</v>
      </c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  <c r="BK973" s="89"/>
      <c r="BL973" s="89"/>
      <c r="BM973" s="89"/>
      <c r="BN973" s="89"/>
      <c r="BO973" s="89"/>
      <c r="BP973" s="89"/>
      <c r="BQ973" s="89"/>
      <c r="BR973" s="89"/>
      <c r="BS973" s="89"/>
      <c r="BT973" s="89"/>
      <c r="BU973" s="89"/>
      <c r="BV973" s="89"/>
    </row>
    <row r="974" spans="1:74" s="90" customFormat="1" ht="22.5" customHeight="1" x14ac:dyDescent="0.2">
      <c r="A974" s="258" t="s">
        <v>974</v>
      </c>
      <c r="B974" s="259" t="s">
        <v>999</v>
      </c>
      <c r="C974" s="236"/>
      <c r="D974" s="236">
        <v>800000000</v>
      </c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136">
        <f t="shared" si="396"/>
        <v>800000000</v>
      </c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  <c r="BK974" s="89"/>
      <c r="BL974" s="89"/>
      <c r="BM974" s="89"/>
      <c r="BN974" s="89"/>
      <c r="BO974" s="89"/>
      <c r="BP974" s="89"/>
      <c r="BQ974" s="89"/>
      <c r="BR974" s="89"/>
      <c r="BS974" s="89"/>
      <c r="BT974" s="89"/>
      <c r="BU974" s="89"/>
      <c r="BV974" s="89"/>
    </row>
    <row r="975" spans="1:74" s="90" customFormat="1" ht="22.5" customHeight="1" x14ac:dyDescent="0.2">
      <c r="A975" s="258" t="s">
        <v>1801</v>
      </c>
      <c r="B975" s="259" t="s">
        <v>1002</v>
      </c>
      <c r="C975" s="236"/>
      <c r="D975" s="236">
        <v>0</v>
      </c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136">
        <f t="shared" si="396"/>
        <v>0</v>
      </c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  <c r="BK975" s="89"/>
      <c r="BL975" s="89"/>
      <c r="BM975" s="89"/>
      <c r="BN975" s="89"/>
      <c r="BO975" s="89"/>
      <c r="BP975" s="89"/>
      <c r="BQ975" s="89"/>
      <c r="BR975" s="89"/>
      <c r="BS975" s="89"/>
      <c r="BT975" s="89"/>
      <c r="BU975" s="89"/>
      <c r="BV975" s="89"/>
    </row>
    <row r="976" spans="1:74" s="90" customFormat="1" ht="22.5" customHeight="1" x14ac:dyDescent="0.2">
      <c r="A976" s="258" t="s">
        <v>1802</v>
      </c>
      <c r="B976" s="259" t="s">
        <v>1773</v>
      </c>
      <c r="C976" s="236"/>
      <c r="D976" s="236">
        <v>0</v>
      </c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136">
        <f t="shared" si="396"/>
        <v>0</v>
      </c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  <c r="BK976" s="89"/>
      <c r="BL976" s="89"/>
      <c r="BM976" s="89"/>
      <c r="BN976" s="89"/>
      <c r="BO976" s="89"/>
      <c r="BP976" s="89"/>
      <c r="BQ976" s="89"/>
      <c r="BR976" s="89"/>
      <c r="BS976" s="89"/>
      <c r="BT976" s="89"/>
      <c r="BU976" s="89"/>
      <c r="BV976" s="89"/>
    </row>
    <row r="977" spans="1:74" s="90" customFormat="1" ht="22.5" customHeight="1" x14ac:dyDescent="0.2">
      <c r="A977" s="258" t="s">
        <v>1803</v>
      </c>
      <c r="B977" s="259" t="s">
        <v>1804</v>
      </c>
      <c r="C977" s="236"/>
      <c r="D977" s="236">
        <v>0</v>
      </c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136">
        <f t="shared" si="396"/>
        <v>0</v>
      </c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89"/>
      <c r="BM977" s="89"/>
      <c r="BN977" s="89"/>
      <c r="BO977" s="89"/>
      <c r="BP977" s="89"/>
      <c r="BQ977" s="89"/>
      <c r="BR977" s="89"/>
      <c r="BS977" s="89"/>
      <c r="BT977" s="89"/>
      <c r="BU977" s="89"/>
      <c r="BV977" s="89"/>
    </row>
    <row r="978" spans="1:74" s="92" customFormat="1" ht="22.5" customHeight="1" x14ac:dyDescent="0.2">
      <c r="A978" s="363" t="s">
        <v>976</v>
      </c>
      <c r="B978" s="364" t="s">
        <v>1805</v>
      </c>
      <c r="C978" s="365"/>
      <c r="D978" s="365"/>
      <c r="E978" s="365"/>
      <c r="F978" s="365"/>
      <c r="G978" s="365"/>
      <c r="H978" s="365"/>
      <c r="I978" s="365"/>
      <c r="J978" s="365"/>
      <c r="K978" s="365"/>
      <c r="L978" s="365"/>
      <c r="M978" s="365"/>
      <c r="N978" s="365"/>
      <c r="O978" s="362">
        <f t="shared" si="396"/>
        <v>0</v>
      </c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</row>
    <row r="979" spans="1:74" s="90" customFormat="1" ht="22.5" customHeight="1" x14ac:dyDescent="0.2">
      <c r="A979" s="258" t="s">
        <v>976</v>
      </c>
      <c r="B979" s="259" t="s">
        <v>1010</v>
      </c>
      <c r="C979" s="236"/>
      <c r="D979" s="236">
        <v>43564057</v>
      </c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136">
        <f t="shared" si="396"/>
        <v>43564057</v>
      </c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</row>
    <row r="980" spans="1:74" s="90" customFormat="1" ht="22.5" customHeight="1" x14ac:dyDescent="0.2">
      <c r="A980" s="258" t="s">
        <v>976</v>
      </c>
      <c r="B980" s="259" t="s">
        <v>1010</v>
      </c>
      <c r="C980" s="236"/>
      <c r="D980" s="236">
        <v>5041067.1500000004</v>
      </c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136">
        <f t="shared" si="396"/>
        <v>5041067.1500000004</v>
      </c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89"/>
      <c r="BM980" s="89"/>
      <c r="BN980" s="89"/>
      <c r="BO980" s="89"/>
      <c r="BP980" s="89"/>
      <c r="BQ980" s="89"/>
      <c r="BR980" s="89"/>
      <c r="BS980" s="89"/>
      <c r="BT980" s="89"/>
      <c r="BU980" s="89"/>
      <c r="BV980" s="89"/>
    </row>
    <row r="981" spans="1:74" s="90" customFormat="1" ht="22.5" customHeight="1" x14ac:dyDescent="0.2">
      <c r="A981" s="258" t="s">
        <v>976</v>
      </c>
      <c r="B981" s="259" t="s">
        <v>1010</v>
      </c>
      <c r="C981" s="236"/>
      <c r="D981" s="236">
        <v>1150000</v>
      </c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136">
        <f t="shared" si="396"/>
        <v>1150000</v>
      </c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89"/>
      <c r="BM981" s="89"/>
      <c r="BN981" s="89"/>
      <c r="BO981" s="89"/>
      <c r="BP981" s="89"/>
      <c r="BQ981" s="89"/>
      <c r="BR981" s="89"/>
      <c r="BS981" s="89"/>
      <c r="BT981" s="89"/>
      <c r="BU981" s="89"/>
      <c r="BV981" s="89"/>
    </row>
    <row r="982" spans="1:74" s="94" customFormat="1" ht="22.5" customHeight="1" x14ac:dyDescent="0.2">
      <c r="A982" s="258" t="s">
        <v>1605</v>
      </c>
      <c r="B982" s="259" t="s">
        <v>1800</v>
      </c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136">
        <f t="shared" si="396"/>
        <v>0</v>
      </c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3"/>
      <c r="BL982" s="93"/>
      <c r="BM982" s="93"/>
      <c r="BN982" s="93"/>
      <c r="BO982" s="93"/>
      <c r="BP982" s="93"/>
      <c r="BQ982" s="93"/>
      <c r="BR982" s="93"/>
      <c r="BS982" s="93"/>
      <c r="BT982" s="93"/>
      <c r="BU982" s="93"/>
      <c r="BV982" s="93"/>
    </row>
    <row r="983" spans="1:74" s="94" customFormat="1" ht="22.5" customHeight="1" x14ac:dyDescent="0.2">
      <c r="A983" s="258" t="s">
        <v>1605</v>
      </c>
      <c r="B983" s="259" t="s">
        <v>1800</v>
      </c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136">
        <f t="shared" si="396"/>
        <v>0</v>
      </c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3"/>
      <c r="BL983" s="93"/>
      <c r="BM983" s="93"/>
      <c r="BN983" s="93"/>
      <c r="BO983" s="93"/>
      <c r="BP983" s="93"/>
      <c r="BQ983" s="93"/>
      <c r="BR983" s="93"/>
      <c r="BS983" s="93"/>
      <c r="BT983" s="93"/>
      <c r="BU983" s="93"/>
      <c r="BV983" s="93"/>
    </row>
    <row r="984" spans="1:74" s="94" customFormat="1" ht="22.5" customHeight="1" x14ac:dyDescent="0.2">
      <c r="A984" s="258" t="s">
        <v>1605</v>
      </c>
      <c r="B984" s="259" t="s">
        <v>1800</v>
      </c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136">
        <f t="shared" si="396"/>
        <v>0</v>
      </c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3"/>
      <c r="BL984" s="93"/>
      <c r="BM984" s="93"/>
      <c r="BN984" s="93"/>
      <c r="BO984" s="93"/>
      <c r="BP984" s="93"/>
      <c r="BQ984" s="93"/>
      <c r="BR984" s="93"/>
      <c r="BS984" s="93"/>
      <c r="BT984" s="93"/>
      <c r="BU984" s="93"/>
      <c r="BV984" s="93"/>
    </row>
    <row r="985" spans="1:74" s="90" customFormat="1" ht="22.5" customHeight="1" x14ac:dyDescent="0.2">
      <c r="A985" s="258" t="s">
        <v>1613</v>
      </c>
      <c r="B985" s="259" t="s">
        <v>1797</v>
      </c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136">
        <f t="shared" si="396"/>
        <v>0</v>
      </c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  <c r="BK985" s="89"/>
      <c r="BL985" s="89"/>
      <c r="BM985" s="89"/>
      <c r="BN985" s="89"/>
      <c r="BO985" s="89"/>
      <c r="BP985" s="89"/>
      <c r="BQ985" s="89"/>
      <c r="BR985" s="89"/>
      <c r="BS985" s="89"/>
      <c r="BT985" s="89"/>
      <c r="BU985" s="89"/>
      <c r="BV985" s="89"/>
    </row>
    <row r="986" spans="1:74" s="94" customFormat="1" ht="22.5" customHeight="1" x14ac:dyDescent="0.2">
      <c r="A986" s="258" t="s">
        <v>1613</v>
      </c>
      <c r="B986" s="259" t="s">
        <v>1797</v>
      </c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136">
        <f t="shared" si="396"/>
        <v>0</v>
      </c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3"/>
      <c r="BL986" s="93"/>
      <c r="BM986" s="93"/>
      <c r="BN986" s="93"/>
      <c r="BO986" s="93"/>
      <c r="BP986" s="93"/>
      <c r="BQ986" s="93"/>
      <c r="BR986" s="93"/>
      <c r="BS986" s="93"/>
      <c r="BT986" s="93"/>
      <c r="BU986" s="93"/>
      <c r="BV986" s="93"/>
    </row>
    <row r="987" spans="1:74" s="94" customFormat="1" ht="22.5" customHeight="1" x14ac:dyDescent="0.2">
      <c r="A987" s="258" t="s">
        <v>1613</v>
      </c>
      <c r="B987" s="259" t="s">
        <v>1797</v>
      </c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136">
        <f t="shared" si="396"/>
        <v>0</v>
      </c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3"/>
      <c r="BL987" s="93"/>
      <c r="BM987" s="93"/>
      <c r="BN987" s="93"/>
      <c r="BO987" s="93"/>
      <c r="BP987" s="93"/>
      <c r="BQ987" s="93"/>
      <c r="BR987" s="93"/>
      <c r="BS987" s="93"/>
      <c r="BT987" s="93"/>
      <c r="BU987" s="93"/>
      <c r="BV987" s="93"/>
    </row>
    <row r="988" spans="1:74" s="94" customFormat="1" ht="22.5" customHeight="1" x14ac:dyDescent="0.2">
      <c r="A988" s="258" t="s">
        <v>1613</v>
      </c>
      <c r="B988" s="259" t="s">
        <v>1797</v>
      </c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136">
        <f t="shared" si="396"/>
        <v>0</v>
      </c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3"/>
      <c r="BL988" s="93"/>
      <c r="BM988" s="93"/>
      <c r="BN988" s="93"/>
      <c r="BO988" s="93"/>
      <c r="BP988" s="93"/>
      <c r="BQ988" s="93"/>
      <c r="BR988" s="93"/>
      <c r="BS988" s="93"/>
      <c r="BT988" s="93"/>
      <c r="BU988" s="93"/>
      <c r="BV988" s="93"/>
    </row>
    <row r="989" spans="1:74" s="94" customFormat="1" ht="22.5" customHeight="1" x14ac:dyDescent="0.2">
      <c r="A989" s="258" t="s">
        <v>1613</v>
      </c>
      <c r="B989" s="259" t="s">
        <v>1797</v>
      </c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136">
        <f t="shared" si="396"/>
        <v>0</v>
      </c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3"/>
      <c r="BL989" s="93"/>
      <c r="BM989" s="93"/>
      <c r="BN989" s="93"/>
      <c r="BO989" s="93"/>
      <c r="BP989" s="93"/>
      <c r="BQ989" s="93"/>
      <c r="BR989" s="93"/>
      <c r="BS989" s="93"/>
      <c r="BT989" s="93"/>
      <c r="BU989" s="93"/>
      <c r="BV989" s="93"/>
    </row>
    <row r="990" spans="1:74" s="94" customFormat="1" ht="22.5" customHeight="1" x14ac:dyDescent="0.2">
      <c r="A990" s="258" t="s">
        <v>1613</v>
      </c>
      <c r="B990" s="259" t="s">
        <v>1797</v>
      </c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136">
        <f t="shared" si="396"/>
        <v>0</v>
      </c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3"/>
      <c r="BL990" s="93"/>
      <c r="BM990" s="93"/>
      <c r="BN990" s="93"/>
      <c r="BO990" s="93"/>
      <c r="BP990" s="93"/>
      <c r="BQ990" s="93"/>
      <c r="BR990" s="93"/>
      <c r="BS990" s="93"/>
      <c r="BT990" s="93"/>
      <c r="BU990" s="93"/>
      <c r="BV990" s="93"/>
    </row>
    <row r="991" spans="1:74" s="90" customFormat="1" ht="22.5" customHeight="1" x14ac:dyDescent="0.2">
      <c r="A991" s="258" t="s">
        <v>1613</v>
      </c>
      <c r="B991" s="259" t="s">
        <v>1797</v>
      </c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136">
        <f t="shared" si="396"/>
        <v>0</v>
      </c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  <c r="BK991" s="89"/>
      <c r="BL991" s="89"/>
      <c r="BM991" s="89"/>
      <c r="BN991" s="89"/>
      <c r="BO991" s="89"/>
      <c r="BP991" s="89"/>
      <c r="BQ991" s="89"/>
      <c r="BR991" s="89"/>
      <c r="BS991" s="89"/>
      <c r="BT991" s="89"/>
      <c r="BU991" s="89"/>
      <c r="BV991" s="89"/>
    </row>
    <row r="992" spans="1:74" s="90" customFormat="1" ht="22.5" customHeight="1" x14ac:dyDescent="0.2">
      <c r="A992" s="258" t="s">
        <v>1806</v>
      </c>
      <c r="B992" s="259" t="s">
        <v>1002</v>
      </c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136">
        <f t="shared" si="396"/>
        <v>0</v>
      </c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  <c r="BK992" s="89"/>
      <c r="BL992" s="89"/>
      <c r="BM992" s="89"/>
      <c r="BN992" s="89"/>
      <c r="BO992" s="89"/>
      <c r="BP992" s="89"/>
      <c r="BQ992" s="89"/>
      <c r="BR992" s="89"/>
      <c r="BS992" s="89"/>
      <c r="BT992" s="89"/>
      <c r="BU992" s="89"/>
      <c r="BV992" s="89"/>
    </row>
    <row r="993" spans="1:74" s="90" customFormat="1" ht="22.5" customHeight="1" x14ac:dyDescent="0.2">
      <c r="A993" s="258" t="s">
        <v>1806</v>
      </c>
      <c r="B993" s="259" t="s">
        <v>1002</v>
      </c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136">
        <f t="shared" si="396"/>
        <v>0</v>
      </c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89"/>
      <c r="BM993" s="89"/>
      <c r="BN993" s="89"/>
      <c r="BO993" s="89"/>
      <c r="BP993" s="89"/>
      <c r="BQ993" s="89"/>
      <c r="BR993" s="89"/>
      <c r="BS993" s="89"/>
      <c r="BT993" s="89"/>
      <c r="BU993" s="89"/>
      <c r="BV993" s="89"/>
    </row>
    <row r="994" spans="1:74" s="90" customFormat="1" ht="22.5" customHeight="1" x14ac:dyDescent="0.2">
      <c r="A994" s="258" t="s">
        <v>1806</v>
      </c>
      <c r="B994" s="259" t="s">
        <v>1002</v>
      </c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136">
        <f t="shared" si="396"/>
        <v>0</v>
      </c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  <c r="BK994" s="89"/>
      <c r="BL994" s="89"/>
      <c r="BM994" s="89"/>
      <c r="BN994" s="89"/>
      <c r="BO994" s="89"/>
      <c r="BP994" s="89"/>
      <c r="BQ994" s="89"/>
      <c r="BR994" s="89"/>
      <c r="BS994" s="89"/>
      <c r="BT994" s="89"/>
      <c r="BU994" s="89"/>
      <c r="BV994" s="89"/>
    </row>
    <row r="995" spans="1:74" s="90" customFormat="1" ht="22.5" customHeight="1" x14ac:dyDescent="0.2">
      <c r="A995" s="258" t="s">
        <v>1806</v>
      </c>
      <c r="B995" s="259" t="s">
        <v>1002</v>
      </c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136">
        <f t="shared" si="396"/>
        <v>0</v>
      </c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  <c r="BK995" s="89"/>
      <c r="BL995" s="89"/>
      <c r="BM995" s="89"/>
      <c r="BN995" s="89"/>
      <c r="BO995" s="89"/>
      <c r="BP995" s="89"/>
      <c r="BQ995" s="89"/>
      <c r="BR995" s="89"/>
      <c r="BS995" s="89"/>
      <c r="BT995" s="89"/>
      <c r="BU995" s="89"/>
      <c r="BV995" s="89"/>
    </row>
    <row r="996" spans="1:74" s="90" customFormat="1" ht="22.5" customHeight="1" x14ac:dyDescent="0.2">
      <c r="A996" s="258" t="s">
        <v>1807</v>
      </c>
      <c r="B996" s="259" t="s">
        <v>1799</v>
      </c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136">
        <f t="shared" si="396"/>
        <v>0</v>
      </c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  <c r="BK996" s="89"/>
      <c r="BL996" s="89"/>
      <c r="BM996" s="89"/>
      <c r="BN996" s="89"/>
      <c r="BO996" s="89"/>
      <c r="BP996" s="89"/>
      <c r="BQ996" s="89"/>
      <c r="BR996" s="89"/>
      <c r="BS996" s="89"/>
      <c r="BT996" s="89"/>
      <c r="BU996" s="89"/>
      <c r="BV996" s="89"/>
    </row>
    <row r="997" spans="1:74" s="90" customFormat="1" ht="22.5" customHeight="1" x14ac:dyDescent="0.2">
      <c r="A997" s="258" t="s">
        <v>977</v>
      </c>
      <c r="B997" s="259" t="s">
        <v>1808</v>
      </c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136">
        <f t="shared" si="396"/>
        <v>0</v>
      </c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  <c r="BK997" s="89"/>
      <c r="BL997" s="89"/>
      <c r="BM997" s="89"/>
      <c r="BN997" s="89"/>
      <c r="BO997" s="89"/>
      <c r="BP997" s="89"/>
      <c r="BQ997" s="89"/>
      <c r="BR997" s="89"/>
      <c r="BS997" s="89"/>
      <c r="BT997" s="89"/>
      <c r="BU997" s="89"/>
      <c r="BV997" s="89"/>
    </row>
    <row r="998" spans="1:74" s="92" customFormat="1" ht="22.5" customHeight="1" x14ac:dyDescent="0.2">
      <c r="A998" s="258" t="s">
        <v>1809</v>
      </c>
      <c r="B998" s="259" t="s">
        <v>1810</v>
      </c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136">
        <f t="shared" si="396"/>
        <v>0</v>
      </c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</row>
    <row r="999" spans="1:74" s="90" customFormat="1" ht="22.5" customHeight="1" x14ac:dyDescent="0.2">
      <c r="A999" s="258" t="s">
        <v>1809</v>
      </c>
      <c r="B999" s="259" t="s">
        <v>1810</v>
      </c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136">
        <f t="shared" si="396"/>
        <v>0</v>
      </c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  <c r="BK999" s="89"/>
      <c r="BL999" s="89"/>
      <c r="BM999" s="89"/>
      <c r="BN999" s="89"/>
      <c r="BO999" s="89"/>
      <c r="BP999" s="89"/>
      <c r="BQ999" s="89"/>
      <c r="BR999" s="89"/>
      <c r="BS999" s="89"/>
      <c r="BT999" s="89"/>
      <c r="BU999" s="89"/>
      <c r="BV999" s="89"/>
    </row>
    <row r="1000" spans="1:74" s="90" customFormat="1" ht="22.5" customHeight="1" x14ac:dyDescent="0.2">
      <c r="A1000" s="258" t="s">
        <v>1809</v>
      </c>
      <c r="B1000" s="259" t="s">
        <v>1810</v>
      </c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136">
        <f t="shared" si="396"/>
        <v>0</v>
      </c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89"/>
      <c r="BM1000" s="89"/>
      <c r="BN1000" s="89"/>
      <c r="BO1000" s="89"/>
      <c r="BP1000" s="89"/>
      <c r="BQ1000" s="89"/>
      <c r="BR1000" s="89"/>
      <c r="BS1000" s="89"/>
      <c r="BT1000" s="89"/>
      <c r="BU1000" s="89"/>
      <c r="BV1000" s="89"/>
    </row>
    <row r="1001" spans="1:74" s="92" customFormat="1" ht="22.5" customHeight="1" x14ac:dyDescent="0.2">
      <c r="A1001" s="258" t="s">
        <v>1809</v>
      </c>
      <c r="B1001" s="259" t="s">
        <v>1810</v>
      </c>
      <c r="C1001" s="236"/>
      <c r="D1001" s="236"/>
      <c r="E1001" s="236"/>
      <c r="F1001" s="236"/>
      <c r="G1001" s="236"/>
      <c r="H1001" s="236"/>
      <c r="I1001" s="236"/>
      <c r="J1001" s="236"/>
      <c r="K1001" s="236"/>
      <c r="L1001" s="236"/>
      <c r="M1001" s="236"/>
      <c r="N1001" s="236"/>
      <c r="O1001" s="136">
        <f t="shared" si="396"/>
        <v>0</v>
      </c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  <c r="BO1001" s="91"/>
      <c r="BP1001" s="91"/>
      <c r="BQ1001" s="91"/>
      <c r="BR1001" s="91"/>
      <c r="BS1001" s="91"/>
      <c r="BT1001" s="91"/>
      <c r="BU1001" s="91"/>
      <c r="BV1001" s="91"/>
    </row>
    <row r="1002" spans="1:74" s="90" customFormat="1" ht="22.5" customHeight="1" x14ac:dyDescent="0.2">
      <c r="A1002" s="258" t="s">
        <v>1809</v>
      </c>
      <c r="B1002" s="259" t="s">
        <v>1810</v>
      </c>
      <c r="C1002" s="236"/>
      <c r="D1002" s="236"/>
      <c r="E1002" s="236"/>
      <c r="F1002" s="236"/>
      <c r="G1002" s="236"/>
      <c r="H1002" s="236"/>
      <c r="I1002" s="236"/>
      <c r="J1002" s="236"/>
      <c r="K1002" s="236"/>
      <c r="L1002" s="236"/>
      <c r="M1002" s="236"/>
      <c r="N1002" s="236"/>
      <c r="O1002" s="136">
        <f t="shared" si="396"/>
        <v>0</v>
      </c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/>
      <c r="BI1002" s="89"/>
      <c r="BJ1002" s="89"/>
      <c r="BK1002" s="89"/>
      <c r="BL1002" s="89"/>
      <c r="BM1002" s="89"/>
      <c r="BN1002" s="89"/>
      <c r="BO1002" s="89"/>
      <c r="BP1002" s="89"/>
      <c r="BQ1002" s="89"/>
      <c r="BR1002" s="89"/>
      <c r="BS1002" s="89"/>
      <c r="BT1002" s="89"/>
      <c r="BU1002" s="89"/>
      <c r="BV1002" s="89"/>
    </row>
    <row r="1003" spans="1:74" s="90" customFormat="1" ht="22.5" customHeight="1" x14ac:dyDescent="0.2">
      <c r="A1003" s="260" t="s">
        <v>987</v>
      </c>
      <c r="B1003" s="261" t="s">
        <v>988</v>
      </c>
      <c r="C1003" s="246">
        <f t="shared" ref="C1003:N1003" si="397">+C1004+C1030</f>
        <v>0</v>
      </c>
      <c r="D1003" s="246">
        <f t="shared" si="397"/>
        <v>0</v>
      </c>
      <c r="E1003" s="246">
        <f t="shared" si="397"/>
        <v>0</v>
      </c>
      <c r="F1003" s="246">
        <f t="shared" si="397"/>
        <v>0</v>
      </c>
      <c r="G1003" s="246">
        <f t="shared" si="397"/>
        <v>0</v>
      </c>
      <c r="H1003" s="246">
        <f t="shared" si="397"/>
        <v>0</v>
      </c>
      <c r="I1003" s="246">
        <f t="shared" si="397"/>
        <v>0</v>
      </c>
      <c r="J1003" s="246">
        <f t="shared" si="397"/>
        <v>0</v>
      </c>
      <c r="K1003" s="246">
        <f t="shared" si="397"/>
        <v>0</v>
      </c>
      <c r="L1003" s="246">
        <f t="shared" si="397"/>
        <v>0</v>
      </c>
      <c r="M1003" s="246">
        <f t="shared" si="397"/>
        <v>0</v>
      </c>
      <c r="N1003" s="246">
        <f t="shared" si="397"/>
        <v>0</v>
      </c>
      <c r="O1003" s="136">
        <f t="shared" si="396"/>
        <v>0</v>
      </c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/>
      <c r="BI1003" s="89"/>
      <c r="BJ1003" s="89"/>
      <c r="BK1003" s="89"/>
      <c r="BL1003" s="89"/>
      <c r="BM1003" s="89"/>
      <c r="BN1003" s="89"/>
      <c r="BO1003" s="89"/>
      <c r="BP1003" s="89"/>
      <c r="BQ1003" s="89"/>
      <c r="BR1003" s="89"/>
      <c r="BS1003" s="89"/>
      <c r="BT1003" s="89"/>
      <c r="BU1003" s="89"/>
      <c r="BV1003" s="89"/>
    </row>
    <row r="1004" spans="1:74" s="90" customFormat="1" ht="22.5" customHeight="1" x14ac:dyDescent="0.2">
      <c r="A1004" s="260" t="s">
        <v>1811</v>
      </c>
      <c r="B1004" s="261" t="s">
        <v>1812</v>
      </c>
      <c r="C1004" s="246">
        <f t="shared" ref="C1004:N1004" si="398">SUM(C1005:C1016)</f>
        <v>0</v>
      </c>
      <c r="D1004" s="246">
        <f t="shared" si="398"/>
        <v>0</v>
      </c>
      <c r="E1004" s="246">
        <f t="shared" si="398"/>
        <v>0</v>
      </c>
      <c r="F1004" s="246">
        <f t="shared" si="398"/>
        <v>0</v>
      </c>
      <c r="G1004" s="246">
        <f t="shared" si="398"/>
        <v>0</v>
      </c>
      <c r="H1004" s="246">
        <f t="shared" si="398"/>
        <v>0</v>
      </c>
      <c r="I1004" s="246">
        <f t="shared" si="398"/>
        <v>0</v>
      </c>
      <c r="J1004" s="246">
        <f t="shared" si="398"/>
        <v>0</v>
      </c>
      <c r="K1004" s="246">
        <f t="shared" si="398"/>
        <v>0</v>
      </c>
      <c r="L1004" s="246">
        <f t="shared" si="398"/>
        <v>0</v>
      </c>
      <c r="M1004" s="246">
        <f t="shared" si="398"/>
        <v>0</v>
      </c>
      <c r="N1004" s="246">
        <f t="shared" si="398"/>
        <v>0</v>
      </c>
      <c r="O1004" s="136">
        <f t="shared" si="396"/>
        <v>0</v>
      </c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/>
      <c r="BG1004" s="89"/>
      <c r="BH1004" s="89"/>
      <c r="BI1004" s="89"/>
      <c r="BJ1004" s="89"/>
      <c r="BK1004" s="89"/>
      <c r="BL1004" s="89"/>
      <c r="BM1004" s="89"/>
      <c r="BN1004" s="89"/>
      <c r="BO1004" s="89"/>
      <c r="BP1004" s="89"/>
      <c r="BQ1004" s="89"/>
      <c r="BR1004" s="89"/>
      <c r="BS1004" s="89"/>
      <c r="BT1004" s="89"/>
      <c r="BU1004" s="89"/>
      <c r="BV1004" s="89"/>
    </row>
    <row r="1005" spans="1:74" s="90" customFormat="1" ht="22.5" customHeight="1" x14ac:dyDescent="0.2">
      <c r="A1005" s="258" t="s">
        <v>1813</v>
      </c>
      <c r="B1005" s="259" t="s">
        <v>315</v>
      </c>
      <c r="C1005" s="236"/>
      <c r="D1005" s="236"/>
      <c r="E1005" s="236"/>
      <c r="F1005" s="236"/>
      <c r="G1005" s="236"/>
      <c r="H1005" s="236"/>
      <c r="I1005" s="236"/>
      <c r="J1005" s="236"/>
      <c r="K1005" s="236"/>
      <c r="L1005" s="236"/>
      <c r="M1005" s="236"/>
      <c r="N1005" s="236"/>
      <c r="O1005" s="136">
        <f t="shared" si="396"/>
        <v>0</v>
      </c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</row>
    <row r="1006" spans="1:74" s="90" customFormat="1" ht="22.5" customHeight="1" x14ac:dyDescent="0.2">
      <c r="A1006" s="258" t="s">
        <v>1814</v>
      </c>
      <c r="B1006" s="259" t="s">
        <v>1815</v>
      </c>
      <c r="C1006" s="236"/>
      <c r="D1006" s="236"/>
      <c r="E1006" s="236"/>
      <c r="F1006" s="236"/>
      <c r="G1006" s="236"/>
      <c r="H1006" s="236"/>
      <c r="I1006" s="236"/>
      <c r="J1006" s="236"/>
      <c r="K1006" s="236"/>
      <c r="L1006" s="236"/>
      <c r="M1006" s="236"/>
      <c r="N1006" s="236"/>
      <c r="O1006" s="136">
        <f t="shared" si="396"/>
        <v>0</v>
      </c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  <c r="BK1006" s="89"/>
      <c r="BL1006" s="89"/>
      <c r="BM1006" s="89"/>
      <c r="BN1006" s="89"/>
      <c r="BO1006" s="89"/>
      <c r="BP1006" s="89"/>
      <c r="BQ1006" s="89"/>
      <c r="BR1006" s="89"/>
      <c r="BS1006" s="89"/>
      <c r="BT1006" s="89"/>
      <c r="BU1006" s="89"/>
      <c r="BV1006" s="89"/>
    </row>
    <row r="1007" spans="1:74" s="90" customFormat="1" ht="22.5" customHeight="1" x14ac:dyDescent="0.2">
      <c r="A1007" s="258" t="s">
        <v>1814</v>
      </c>
      <c r="B1007" s="259" t="s">
        <v>1815</v>
      </c>
      <c r="C1007" s="236"/>
      <c r="D1007" s="236"/>
      <c r="E1007" s="236"/>
      <c r="F1007" s="236"/>
      <c r="G1007" s="236"/>
      <c r="H1007" s="236"/>
      <c r="I1007" s="236"/>
      <c r="J1007" s="236"/>
      <c r="K1007" s="236"/>
      <c r="L1007" s="236"/>
      <c r="M1007" s="236"/>
      <c r="N1007" s="236"/>
      <c r="O1007" s="136">
        <f t="shared" si="396"/>
        <v>0</v>
      </c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  <c r="BK1007" s="89"/>
      <c r="BL1007" s="89"/>
      <c r="BM1007" s="89"/>
      <c r="BN1007" s="89"/>
      <c r="BO1007" s="89"/>
      <c r="BP1007" s="89"/>
      <c r="BQ1007" s="89"/>
      <c r="BR1007" s="89"/>
      <c r="BS1007" s="89"/>
      <c r="BT1007" s="89"/>
      <c r="BU1007" s="89"/>
      <c r="BV1007" s="89"/>
    </row>
    <row r="1008" spans="1:74" s="90" customFormat="1" ht="22.5" customHeight="1" x14ac:dyDescent="0.2">
      <c r="A1008" s="258" t="s">
        <v>1816</v>
      </c>
      <c r="B1008" s="259" t="s">
        <v>1817</v>
      </c>
      <c r="C1008" s="236"/>
      <c r="D1008" s="236"/>
      <c r="E1008" s="236"/>
      <c r="F1008" s="236"/>
      <c r="G1008" s="236"/>
      <c r="H1008" s="236"/>
      <c r="I1008" s="236"/>
      <c r="J1008" s="236"/>
      <c r="K1008" s="236"/>
      <c r="L1008" s="236"/>
      <c r="M1008" s="236"/>
      <c r="N1008" s="236"/>
      <c r="O1008" s="136">
        <f t="shared" si="396"/>
        <v>0</v>
      </c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  <c r="AZ1008" s="89"/>
      <c r="BA1008" s="89"/>
      <c r="BB1008" s="89"/>
      <c r="BC1008" s="89"/>
      <c r="BD1008" s="89"/>
      <c r="BE1008" s="89"/>
      <c r="BF1008" s="89"/>
      <c r="BG1008" s="89"/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</row>
    <row r="1009" spans="1:74" s="90" customFormat="1" ht="22.5" customHeight="1" x14ac:dyDescent="0.2">
      <c r="A1009" s="258" t="s">
        <v>1816</v>
      </c>
      <c r="B1009" s="259" t="s">
        <v>1817</v>
      </c>
      <c r="C1009" s="236"/>
      <c r="D1009" s="236"/>
      <c r="E1009" s="236"/>
      <c r="F1009" s="236"/>
      <c r="G1009" s="236"/>
      <c r="H1009" s="236"/>
      <c r="I1009" s="236"/>
      <c r="J1009" s="236"/>
      <c r="K1009" s="236"/>
      <c r="L1009" s="236"/>
      <c r="M1009" s="236"/>
      <c r="N1009" s="236"/>
      <c r="O1009" s="136">
        <f t="shared" si="396"/>
        <v>0</v>
      </c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  <c r="AY1009" s="89"/>
      <c r="AZ1009" s="89"/>
      <c r="BA1009" s="89"/>
      <c r="BB1009" s="89"/>
      <c r="BC1009" s="89"/>
      <c r="BD1009" s="89"/>
      <c r="BE1009" s="89"/>
      <c r="BF1009" s="89"/>
      <c r="BG1009" s="89"/>
      <c r="BH1009" s="89"/>
      <c r="BI1009" s="89"/>
      <c r="BJ1009" s="89"/>
      <c r="BK1009" s="89"/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/>
    </row>
    <row r="1010" spans="1:74" s="90" customFormat="1" ht="22.5" customHeight="1" x14ac:dyDescent="0.2">
      <c r="A1010" s="258" t="s">
        <v>1818</v>
      </c>
      <c r="B1010" s="259" t="s">
        <v>1819</v>
      </c>
      <c r="C1010" s="236"/>
      <c r="D1010" s="236"/>
      <c r="E1010" s="236"/>
      <c r="F1010" s="236"/>
      <c r="G1010" s="236"/>
      <c r="H1010" s="236"/>
      <c r="I1010" s="236"/>
      <c r="J1010" s="236"/>
      <c r="K1010" s="236"/>
      <c r="L1010" s="236"/>
      <c r="M1010" s="236"/>
      <c r="N1010" s="236"/>
      <c r="O1010" s="136">
        <f t="shared" si="396"/>
        <v>0</v>
      </c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/>
      <c r="BI1010" s="89"/>
      <c r="BJ1010" s="89"/>
      <c r="BK1010" s="89"/>
      <c r="BL1010" s="89"/>
      <c r="BM1010" s="89"/>
      <c r="BN1010" s="89"/>
      <c r="BO1010" s="89"/>
      <c r="BP1010" s="89"/>
      <c r="BQ1010" s="89"/>
      <c r="BR1010" s="89"/>
      <c r="BS1010" s="89"/>
      <c r="BT1010" s="89"/>
      <c r="BU1010" s="89"/>
      <c r="BV1010" s="89"/>
    </row>
    <row r="1011" spans="1:74" s="90" customFormat="1" ht="22.5" customHeight="1" x14ac:dyDescent="0.2">
      <c r="A1011" s="258" t="s">
        <v>1820</v>
      </c>
      <c r="B1011" s="259" t="s">
        <v>1792</v>
      </c>
      <c r="C1011" s="236"/>
      <c r="D1011" s="236"/>
      <c r="E1011" s="236"/>
      <c r="F1011" s="236"/>
      <c r="G1011" s="236"/>
      <c r="H1011" s="236"/>
      <c r="I1011" s="236"/>
      <c r="J1011" s="236"/>
      <c r="K1011" s="236"/>
      <c r="L1011" s="236"/>
      <c r="M1011" s="236"/>
      <c r="N1011" s="236"/>
      <c r="O1011" s="136">
        <f t="shared" si="396"/>
        <v>0</v>
      </c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</row>
    <row r="1012" spans="1:74" s="90" customFormat="1" ht="22.5" customHeight="1" x14ac:dyDescent="0.2">
      <c r="A1012" s="258" t="s">
        <v>1821</v>
      </c>
      <c r="B1012" s="259" t="s">
        <v>1822</v>
      </c>
      <c r="C1012" s="236"/>
      <c r="D1012" s="236"/>
      <c r="E1012" s="236"/>
      <c r="F1012" s="236"/>
      <c r="G1012" s="236"/>
      <c r="H1012" s="236"/>
      <c r="I1012" s="236"/>
      <c r="J1012" s="236"/>
      <c r="K1012" s="236"/>
      <c r="L1012" s="236"/>
      <c r="M1012" s="236"/>
      <c r="N1012" s="236"/>
      <c r="O1012" s="136">
        <f t="shared" si="396"/>
        <v>0</v>
      </c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</row>
    <row r="1013" spans="1:74" s="90" customFormat="1" ht="22.5" customHeight="1" x14ac:dyDescent="0.2">
      <c r="A1013" s="258" t="s">
        <v>1821</v>
      </c>
      <c r="B1013" s="259" t="s">
        <v>1822</v>
      </c>
      <c r="C1013" s="236"/>
      <c r="D1013" s="236"/>
      <c r="E1013" s="236"/>
      <c r="F1013" s="236"/>
      <c r="G1013" s="236"/>
      <c r="H1013" s="236"/>
      <c r="I1013" s="236"/>
      <c r="J1013" s="236"/>
      <c r="K1013" s="236"/>
      <c r="L1013" s="236"/>
      <c r="M1013" s="236"/>
      <c r="N1013" s="236"/>
      <c r="O1013" s="136">
        <f t="shared" si="396"/>
        <v>0</v>
      </c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</row>
    <row r="1014" spans="1:74" s="90" customFormat="1" ht="22.5" customHeight="1" x14ac:dyDescent="0.2">
      <c r="A1014" s="258" t="s">
        <v>1823</v>
      </c>
      <c r="B1014" s="259" t="s">
        <v>1773</v>
      </c>
      <c r="C1014" s="236"/>
      <c r="D1014" s="236"/>
      <c r="E1014" s="236"/>
      <c r="F1014" s="236"/>
      <c r="G1014" s="236"/>
      <c r="H1014" s="236"/>
      <c r="I1014" s="236"/>
      <c r="J1014" s="236"/>
      <c r="K1014" s="236"/>
      <c r="L1014" s="236"/>
      <c r="M1014" s="236"/>
      <c r="N1014" s="236"/>
      <c r="O1014" s="136">
        <f t="shared" si="396"/>
        <v>0</v>
      </c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</row>
    <row r="1015" spans="1:74" s="90" customFormat="1" ht="22.5" customHeight="1" x14ac:dyDescent="0.2">
      <c r="A1015" s="258" t="s">
        <v>1824</v>
      </c>
      <c r="B1015" s="259" t="s">
        <v>1799</v>
      </c>
      <c r="C1015" s="236"/>
      <c r="D1015" s="236"/>
      <c r="E1015" s="236"/>
      <c r="F1015" s="236"/>
      <c r="G1015" s="236"/>
      <c r="H1015" s="236"/>
      <c r="I1015" s="236"/>
      <c r="J1015" s="236"/>
      <c r="K1015" s="236"/>
      <c r="L1015" s="236"/>
      <c r="M1015" s="236"/>
      <c r="N1015" s="236"/>
      <c r="O1015" s="136">
        <f t="shared" si="396"/>
        <v>0</v>
      </c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/>
      <c r="BP1015" s="89"/>
      <c r="BQ1015" s="89"/>
      <c r="BR1015" s="89"/>
      <c r="BS1015" s="89"/>
      <c r="BT1015" s="89"/>
      <c r="BU1015" s="89"/>
      <c r="BV1015" s="89"/>
    </row>
    <row r="1016" spans="1:74" s="90" customFormat="1" ht="22.5" customHeight="1" x14ac:dyDescent="0.2">
      <c r="A1016" s="260" t="s">
        <v>1825</v>
      </c>
      <c r="B1016" s="261" t="s">
        <v>199</v>
      </c>
      <c r="C1016" s="246">
        <f t="shared" ref="C1016:N1016" si="399">SUM(C1017:C1029)</f>
        <v>0</v>
      </c>
      <c r="D1016" s="246">
        <f t="shared" si="399"/>
        <v>0</v>
      </c>
      <c r="E1016" s="246">
        <f t="shared" si="399"/>
        <v>0</v>
      </c>
      <c r="F1016" s="246">
        <f t="shared" si="399"/>
        <v>0</v>
      </c>
      <c r="G1016" s="246">
        <f t="shared" si="399"/>
        <v>0</v>
      </c>
      <c r="H1016" s="246">
        <f t="shared" si="399"/>
        <v>0</v>
      </c>
      <c r="I1016" s="246">
        <f t="shared" si="399"/>
        <v>0</v>
      </c>
      <c r="J1016" s="246">
        <f t="shared" si="399"/>
        <v>0</v>
      </c>
      <c r="K1016" s="246">
        <f t="shared" si="399"/>
        <v>0</v>
      </c>
      <c r="L1016" s="246">
        <f t="shared" si="399"/>
        <v>0</v>
      </c>
      <c r="M1016" s="246">
        <f t="shared" si="399"/>
        <v>0</v>
      </c>
      <c r="N1016" s="246">
        <f t="shared" si="399"/>
        <v>0</v>
      </c>
      <c r="O1016" s="136">
        <f t="shared" si="396"/>
        <v>0</v>
      </c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</row>
    <row r="1017" spans="1:74" s="90" customFormat="1" ht="22.5" customHeight="1" x14ac:dyDescent="0.2">
      <c r="A1017" s="258" t="s">
        <v>1826</v>
      </c>
      <c r="B1017" s="259" t="s">
        <v>1822</v>
      </c>
      <c r="C1017" s="236"/>
      <c r="D1017" s="236"/>
      <c r="E1017" s="236"/>
      <c r="F1017" s="236"/>
      <c r="G1017" s="236"/>
      <c r="H1017" s="236"/>
      <c r="I1017" s="236"/>
      <c r="J1017" s="236"/>
      <c r="K1017" s="236"/>
      <c r="L1017" s="236"/>
      <c r="M1017" s="236"/>
      <c r="N1017" s="236"/>
      <c r="O1017" s="136">
        <f t="shared" si="396"/>
        <v>0</v>
      </c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</row>
    <row r="1018" spans="1:74" s="90" customFormat="1" ht="22.5" customHeight="1" x14ac:dyDescent="0.2">
      <c r="A1018" s="258" t="s">
        <v>1826</v>
      </c>
      <c r="B1018" s="259" t="s">
        <v>1822</v>
      </c>
      <c r="C1018" s="236"/>
      <c r="D1018" s="236"/>
      <c r="E1018" s="236"/>
      <c r="F1018" s="236"/>
      <c r="G1018" s="236"/>
      <c r="H1018" s="236"/>
      <c r="I1018" s="236"/>
      <c r="J1018" s="236"/>
      <c r="K1018" s="236"/>
      <c r="L1018" s="236"/>
      <c r="M1018" s="236"/>
      <c r="N1018" s="236"/>
      <c r="O1018" s="136">
        <f t="shared" ref="O1018:O1081" si="400">SUM(C1018:N1018)</f>
        <v>0</v>
      </c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</row>
    <row r="1019" spans="1:74" s="90" customFormat="1" ht="22.5" customHeight="1" x14ac:dyDescent="0.2">
      <c r="A1019" s="258" t="s">
        <v>1827</v>
      </c>
      <c r="B1019" s="259" t="s">
        <v>1002</v>
      </c>
      <c r="C1019" s="236"/>
      <c r="D1019" s="236"/>
      <c r="E1019" s="236"/>
      <c r="F1019" s="236"/>
      <c r="G1019" s="236"/>
      <c r="H1019" s="236"/>
      <c r="I1019" s="236"/>
      <c r="J1019" s="236"/>
      <c r="K1019" s="236"/>
      <c r="L1019" s="236"/>
      <c r="M1019" s="236"/>
      <c r="N1019" s="236"/>
      <c r="O1019" s="136">
        <f t="shared" si="400"/>
        <v>0</v>
      </c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</row>
    <row r="1020" spans="1:74" s="90" customFormat="1" ht="22.5" customHeight="1" x14ac:dyDescent="0.2">
      <c r="A1020" s="258" t="s">
        <v>1827</v>
      </c>
      <c r="B1020" s="259" t="s">
        <v>1002</v>
      </c>
      <c r="C1020" s="236"/>
      <c r="D1020" s="236"/>
      <c r="E1020" s="236"/>
      <c r="F1020" s="236"/>
      <c r="G1020" s="236"/>
      <c r="H1020" s="236"/>
      <c r="I1020" s="236"/>
      <c r="J1020" s="236"/>
      <c r="K1020" s="236"/>
      <c r="L1020" s="236"/>
      <c r="M1020" s="236"/>
      <c r="N1020" s="236"/>
      <c r="O1020" s="136">
        <f t="shared" si="400"/>
        <v>0</v>
      </c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</row>
    <row r="1021" spans="1:74" s="90" customFormat="1" ht="22.5" customHeight="1" x14ac:dyDescent="0.2">
      <c r="A1021" s="258" t="s">
        <v>1827</v>
      </c>
      <c r="B1021" s="259" t="s">
        <v>1002</v>
      </c>
      <c r="C1021" s="236"/>
      <c r="D1021" s="236"/>
      <c r="E1021" s="236"/>
      <c r="F1021" s="236"/>
      <c r="G1021" s="236"/>
      <c r="H1021" s="236"/>
      <c r="I1021" s="236"/>
      <c r="J1021" s="236"/>
      <c r="K1021" s="236"/>
      <c r="L1021" s="236"/>
      <c r="M1021" s="236"/>
      <c r="N1021" s="236"/>
      <c r="O1021" s="136">
        <f t="shared" si="400"/>
        <v>0</v>
      </c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</row>
    <row r="1022" spans="1:74" s="90" customFormat="1" ht="22.5" customHeight="1" x14ac:dyDescent="0.2">
      <c r="A1022" s="258" t="s">
        <v>1828</v>
      </c>
      <c r="B1022" s="259" t="s">
        <v>1773</v>
      </c>
      <c r="C1022" s="236"/>
      <c r="D1022" s="236"/>
      <c r="E1022" s="236"/>
      <c r="F1022" s="236"/>
      <c r="G1022" s="236"/>
      <c r="H1022" s="236"/>
      <c r="I1022" s="236"/>
      <c r="J1022" s="236"/>
      <c r="K1022" s="236"/>
      <c r="L1022" s="236"/>
      <c r="M1022" s="236"/>
      <c r="N1022" s="236"/>
      <c r="O1022" s="136">
        <f t="shared" si="400"/>
        <v>0</v>
      </c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  <c r="AZ1022" s="89"/>
      <c r="BA1022" s="89"/>
      <c r="BB1022" s="89"/>
      <c r="BC1022" s="89"/>
      <c r="BD1022" s="89"/>
      <c r="BE1022" s="89"/>
      <c r="BF1022" s="89"/>
      <c r="BG1022" s="89"/>
      <c r="BH1022" s="89"/>
      <c r="BI1022" s="89"/>
      <c r="BJ1022" s="89"/>
      <c r="BK1022" s="89"/>
      <c r="BL1022" s="89"/>
      <c r="BM1022" s="89"/>
      <c r="BN1022" s="89"/>
      <c r="BO1022" s="89"/>
      <c r="BP1022" s="89"/>
      <c r="BQ1022" s="89"/>
      <c r="BR1022" s="89"/>
      <c r="BS1022" s="89"/>
      <c r="BT1022" s="89"/>
      <c r="BU1022" s="89"/>
      <c r="BV1022" s="89"/>
    </row>
    <row r="1023" spans="1:74" s="90" customFormat="1" ht="22.5" customHeight="1" x14ac:dyDescent="0.2">
      <c r="A1023" s="258" t="s">
        <v>1828</v>
      </c>
      <c r="B1023" s="259" t="s">
        <v>1773</v>
      </c>
      <c r="C1023" s="236"/>
      <c r="D1023" s="236"/>
      <c r="E1023" s="236"/>
      <c r="F1023" s="236"/>
      <c r="G1023" s="236"/>
      <c r="H1023" s="236"/>
      <c r="I1023" s="236"/>
      <c r="J1023" s="236"/>
      <c r="K1023" s="236"/>
      <c r="L1023" s="236"/>
      <c r="M1023" s="236"/>
      <c r="N1023" s="236"/>
      <c r="O1023" s="136">
        <f t="shared" si="400"/>
        <v>0</v>
      </c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  <c r="AZ1023" s="89"/>
      <c r="BA1023" s="89"/>
      <c r="BB1023" s="89"/>
      <c r="BC1023" s="89"/>
      <c r="BD1023" s="89"/>
      <c r="BE1023" s="89"/>
      <c r="BF1023" s="89"/>
      <c r="BG1023" s="89"/>
      <c r="BH1023" s="89"/>
      <c r="BI1023" s="89"/>
      <c r="BJ1023" s="89"/>
      <c r="BK1023" s="89"/>
      <c r="BL1023" s="89"/>
      <c r="BM1023" s="89"/>
      <c r="BN1023" s="89"/>
      <c r="BO1023" s="89"/>
      <c r="BP1023" s="89"/>
      <c r="BQ1023" s="89"/>
      <c r="BR1023" s="89"/>
      <c r="BS1023" s="89"/>
      <c r="BT1023" s="89"/>
      <c r="BU1023" s="89"/>
      <c r="BV1023" s="89"/>
    </row>
    <row r="1024" spans="1:74" s="94" customFormat="1" ht="22.5" customHeight="1" x14ac:dyDescent="0.2">
      <c r="A1024" s="258" t="s">
        <v>1828</v>
      </c>
      <c r="B1024" s="259" t="s">
        <v>1773</v>
      </c>
      <c r="C1024" s="236"/>
      <c r="D1024" s="236"/>
      <c r="E1024" s="236"/>
      <c r="F1024" s="236"/>
      <c r="G1024" s="236"/>
      <c r="H1024" s="236"/>
      <c r="I1024" s="236"/>
      <c r="J1024" s="236"/>
      <c r="K1024" s="236"/>
      <c r="L1024" s="236"/>
      <c r="M1024" s="236"/>
      <c r="N1024" s="236"/>
      <c r="O1024" s="136">
        <f t="shared" si="400"/>
        <v>0</v>
      </c>
      <c r="P1024" s="93"/>
      <c r="Q1024" s="93"/>
      <c r="R1024" s="93"/>
      <c r="S1024" s="93"/>
      <c r="T1024" s="93"/>
      <c r="U1024" s="93"/>
      <c r="V1024" s="93"/>
      <c r="W1024" s="93"/>
      <c r="X1024" s="93"/>
      <c r="Y1024" s="93"/>
      <c r="Z1024" s="93"/>
      <c r="AA1024" s="93"/>
      <c r="AB1024" s="93"/>
      <c r="AC1024" s="93"/>
      <c r="AD1024" s="93"/>
      <c r="AE1024" s="93"/>
      <c r="AF1024" s="93"/>
      <c r="AG1024" s="93"/>
      <c r="AH1024" s="93"/>
      <c r="AI1024" s="93"/>
      <c r="AJ1024" s="93"/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3"/>
      <c r="BL1024" s="93"/>
      <c r="BM1024" s="93"/>
      <c r="BN1024" s="93"/>
      <c r="BO1024" s="93"/>
      <c r="BP1024" s="93"/>
      <c r="BQ1024" s="93"/>
      <c r="BR1024" s="93"/>
      <c r="BS1024" s="93"/>
      <c r="BT1024" s="93"/>
      <c r="BU1024" s="93"/>
      <c r="BV1024" s="93"/>
    </row>
    <row r="1025" spans="1:74" s="94" customFormat="1" ht="22.5" customHeight="1" x14ac:dyDescent="0.2">
      <c r="A1025" s="258" t="s">
        <v>1828</v>
      </c>
      <c r="B1025" s="259" t="s">
        <v>1773</v>
      </c>
      <c r="C1025" s="236"/>
      <c r="D1025" s="236"/>
      <c r="E1025" s="236"/>
      <c r="F1025" s="236"/>
      <c r="G1025" s="236"/>
      <c r="H1025" s="236"/>
      <c r="I1025" s="236"/>
      <c r="J1025" s="236"/>
      <c r="K1025" s="236"/>
      <c r="L1025" s="236"/>
      <c r="M1025" s="236"/>
      <c r="N1025" s="236"/>
      <c r="O1025" s="136">
        <f t="shared" si="400"/>
        <v>0</v>
      </c>
      <c r="P1025" s="93"/>
      <c r="Q1025" s="93"/>
      <c r="R1025" s="93"/>
      <c r="S1025" s="93"/>
      <c r="T1025" s="93"/>
      <c r="U1025" s="93"/>
      <c r="V1025" s="93"/>
      <c r="W1025" s="93"/>
      <c r="X1025" s="93"/>
      <c r="Y1025" s="93"/>
      <c r="Z1025" s="93"/>
      <c r="AA1025" s="93"/>
      <c r="AB1025" s="93"/>
      <c r="AC1025" s="93"/>
      <c r="AD1025" s="93"/>
      <c r="AE1025" s="93"/>
      <c r="AF1025" s="93"/>
      <c r="AG1025" s="93"/>
      <c r="AH1025" s="93"/>
      <c r="AI1025" s="93"/>
      <c r="AJ1025" s="93"/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3"/>
      <c r="BL1025" s="93"/>
      <c r="BM1025" s="93"/>
      <c r="BN1025" s="93"/>
      <c r="BO1025" s="93"/>
      <c r="BP1025" s="93"/>
      <c r="BQ1025" s="93"/>
      <c r="BR1025" s="93"/>
      <c r="BS1025" s="93"/>
      <c r="BT1025" s="93"/>
      <c r="BU1025" s="93"/>
      <c r="BV1025" s="93"/>
    </row>
    <row r="1026" spans="1:74" s="94" customFormat="1" ht="22.5" customHeight="1" x14ac:dyDescent="0.2">
      <c r="A1026" s="258" t="s">
        <v>1828</v>
      </c>
      <c r="B1026" s="259" t="s">
        <v>1773</v>
      </c>
      <c r="C1026" s="236"/>
      <c r="D1026" s="236"/>
      <c r="E1026" s="236"/>
      <c r="F1026" s="236"/>
      <c r="G1026" s="236"/>
      <c r="H1026" s="236"/>
      <c r="I1026" s="236"/>
      <c r="J1026" s="236"/>
      <c r="K1026" s="236"/>
      <c r="L1026" s="236"/>
      <c r="M1026" s="236"/>
      <c r="N1026" s="236"/>
      <c r="O1026" s="136">
        <f t="shared" si="400"/>
        <v>0</v>
      </c>
      <c r="P1026" s="93"/>
      <c r="Q1026" s="93"/>
      <c r="R1026" s="93"/>
      <c r="S1026" s="93"/>
      <c r="T1026" s="93"/>
      <c r="U1026" s="93"/>
      <c r="V1026" s="93"/>
      <c r="W1026" s="93"/>
      <c r="X1026" s="93"/>
      <c r="Y1026" s="93"/>
      <c r="Z1026" s="93"/>
      <c r="AA1026" s="93"/>
      <c r="AB1026" s="93"/>
      <c r="AC1026" s="93"/>
      <c r="AD1026" s="93"/>
      <c r="AE1026" s="93"/>
      <c r="AF1026" s="93"/>
      <c r="AG1026" s="93"/>
      <c r="AH1026" s="93"/>
      <c r="AI1026" s="93"/>
      <c r="AJ1026" s="93"/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3"/>
      <c r="BL1026" s="93"/>
      <c r="BM1026" s="93"/>
      <c r="BN1026" s="93"/>
      <c r="BO1026" s="93"/>
      <c r="BP1026" s="93"/>
      <c r="BQ1026" s="93"/>
      <c r="BR1026" s="93"/>
      <c r="BS1026" s="93"/>
      <c r="BT1026" s="93"/>
      <c r="BU1026" s="93"/>
      <c r="BV1026" s="93"/>
    </row>
    <row r="1027" spans="1:74" s="94" customFormat="1" ht="22.5" customHeight="1" x14ac:dyDescent="0.2">
      <c r="A1027" s="258" t="s">
        <v>1829</v>
      </c>
      <c r="B1027" s="259" t="s">
        <v>1799</v>
      </c>
      <c r="C1027" s="236"/>
      <c r="D1027" s="236"/>
      <c r="E1027" s="236"/>
      <c r="F1027" s="236"/>
      <c r="G1027" s="236"/>
      <c r="H1027" s="236"/>
      <c r="I1027" s="236"/>
      <c r="J1027" s="236"/>
      <c r="K1027" s="236"/>
      <c r="L1027" s="236"/>
      <c r="M1027" s="236"/>
      <c r="N1027" s="236"/>
      <c r="O1027" s="136">
        <f t="shared" si="400"/>
        <v>0</v>
      </c>
      <c r="P1027" s="93"/>
      <c r="Q1027" s="93"/>
      <c r="R1027" s="93"/>
      <c r="S1027" s="93"/>
      <c r="T1027" s="93"/>
      <c r="U1027" s="93"/>
      <c r="V1027" s="93"/>
      <c r="W1027" s="93"/>
      <c r="X1027" s="93"/>
      <c r="Y1027" s="93"/>
      <c r="Z1027" s="93"/>
      <c r="AA1027" s="93"/>
      <c r="AB1027" s="93"/>
      <c r="AC1027" s="93"/>
      <c r="AD1027" s="93"/>
      <c r="AE1027" s="93"/>
      <c r="AF1027" s="93"/>
      <c r="AG1027" s="93"/>
      <c r="AH1027" s="93"/>
      <c r="AI1027" s="93"/>
      <c r="AJ1027" s="93"/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3"/>
      <c r="BL1027" s="93"/>
      <c r="BM1027" s="93"/>
      <c r="BN1027" s="93"/>
      <c r="BO1027" s="93"/>
      <c r="BP1027" s="93"/>
      <c r="BQ1027" s="93"/>
      <c r="BR1027" s="93"/>
      <c r="BS1027" s="93"/>
      <c r="BT1027" s="93"/>
      <c r="BU1027" s="93"/>
      <c r="BV1027" s="93"/>
    </row>
    <row r="1028" spans="1:74" s="94" customFormat="1" ht="22.5" customHeight="1" x14ac:dyDescent="0.2">
      <c r="A1028" s="258" t="s">
        <v>1829</v>
      </c>
      <c r="B1028" s="259" t="s">
        <v>1799</v>
      </c>
      <c r="C1028" s="236"/>
      <c r="D1028" s="236"/>
      <c r="E1028" s="236"/>
      <c r="F1028" s="236"/>
      <c r="G1028" s="236"/>
      <c r="H1028" s="236"/>
      <c r="I1028" s="236"/>
      <c r="J1028" s="236"/>
      <c r="K1028" s="236"/>
      <c r="L1028" s="236"/>
      <c r="M1028" s="236"/>
      <c r="N1028" s="236"/>
      <c r="O1028" s="136">
        <f t="shared" si="400"/>
        <v>0</v>
      </c>
      <c r="P1028" s="93"/>
      <c r="Q1028" s="93"/>
      <c r="R1028" s="93"/>
      <c r="S1028" s="93"/>
      <c r="T1028" s="93"/>
      <c r="U1028" s="93"/>
      <c r="V1028" s="93"/>
      <c r="W1028" s="93"/>
      <c r="X1028" s="93"/>
      <c r="Y1028" s="93"/>
      <c r="Z1028" s="93"/>
      <c r="AA1028" s="93"/>
      <c r="AB1028" s="93"/>
      <c r="AC1028" s="93"/>
      <c r="AD1028" s="93"/>
      <c r="AE1028" s="93"/>
      <c r="AF1028" s="93"/>
      <c r="AG1028" s="93"/>
      <c r="AH1028" s="93"/>
      <c r="AI1028" s="93"/>
      <c r="AJ1028" s="93"/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3"/>
      <c r="BL1028" s="93"/>
      <c r="BM1028" s="93"/>
      <c r="BN1028" s="93"/>
      <c r="BO1028" s="93"/>
      <c r="BP1028" s="93"/>
      <c r="BQ1028" s="93"/>
      <c r="BR1028" s="93"/>
      <c r="BS1028" s="93"/>
      <c r="BT1028" s="93"/>
      <c r="BU1028" s="93"/>
      <c r="BV1028" s="93"/>
    </row>
    <row r="1029" spans="1:74" s="94" customFormat="1" ht="22.5" customHeight="1" x14ac:dyDescent="0.2">
      <c r="A1029" s="258" t="s">
        <v>1830</v>
      </c>
      <c r="B1029" s="259" t="s">
        <v>1831</v>
      </c>
      <c r="C1029" s="236"/>
      <c r="D1029" s="236"/>
      <c r="E1029" s="236"/>
      <c r="F1029" s="236"/>
      <c r="G1029" s="236"/>
      <c r="H1029" s="236"/>
      <c r="I1029" s="236"/>
      <c r="J1029" s="236"/>
      <c r="K1029" s="236"/>
      <c r="L1029" s="236"/>
      <c r="M1029" s="236"/>
      <c r="N1029" s="236"/>
      <c r="O1029" s="136">
        <f t="shared" si="400"/>
        <v>0</v>
      </c>
      <c r="P1029" s="93"/>
      <c r="Q1029" s="93"/>
      <c r="R1029" s="93"/>
      <c r="S1029" s="93"/>
      <c r="T1029" s="93"/>
      <c r="U1029" s="93"/>
      <c r="V1029" s="93"/>
      <c r="W1029" s="93"/>
      <c r="X1029" s="93"/>
      <c r="Y1029" s="93"/>
      <c r="Z1029" s="93"/>
      <c r="AA1029" s="93"/>
      <c r="AB1029" s="93"/>
      <c r="AC1029" s="93"/>
      <c r="AD1029" s="93"/>
      <c r="AE1029" s="93"/>
      <c r="AF1029" s="93"/>
      <c r="AG1029" s="93"/>
      <c r="AH1029" s="93"/>
      <c r="AI1029" s="93"/>
      <c r="AJ1029" s="93"/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3"/>
      <c r="BL1029" s="93"/>
      <c r="BM1029" s="93"/>
      <c r="BN1029" s="93"/>
      <c r="BO1029" s="93"/>
      <c r="BP1029" s="93"/>
      <c r="BQ1029" s="93"/>
      <c r="BR1029" s="93"/>
      <c r="BS1029" s="93"/>
      <c r="BT1029" s="93"/>
      <c r="BU1029" s="93"/>
      <c r="BV1029" s="93"/>
    </row>
    <row r="1030" spans="1:74" s="94" customFormat="1" ht="22.5" customHeight="1" x14ac:dyDescent="0.2">
      <c r="A1030" s="260" t="s">
        <v>989</v>
      </c>
      <c r="B1030" s="261" t="s">
        <v>990</v>
      </c>
      <c r="C1030" s="246">
        <f t="shared" ref="C1030:N1030" si="401">+C1031</f>
        <v>0</v>
      </c>
      <c r="D1030" s="246">
        <f t="shared" si="401"/>
        <v>0</v>
      </c>
      <c r="E1030" s="246">
        <f t="shared" si="401"/>
        <v>0</v>
      </c>
      <c r="F1030" s="246">
        <f t="shared" si="401"/>
        <v>0</v>
      </c>
      <c r="G1030" s="246">
        <f t="shared" si="401"/>
        <v>0</v>
      </c>
      <c r="H1030" s="246">
        <f t="shared" si="401"/>
        <v>0</v>
      </c>
      <c r="I1030" s="246">
        <f t="shared" si="401"/>
        <v>0</v>
      </c>
      <c r="J1030" s="246">
        <f t="shared" si="401"/>
        <v>0</v>
      </c>
      <c r="K1030" s="246">
        <f t="shared" si="401"/>
        <v>0</v>
      </c>
      <c r="L1030" s="246">
        <f t="shared" si="401"/>
        <v>0</v>
      </c>
      <c r="M1030" s="246">
        <f t="shared" si="401"/>
        <v>0</v>
      </c>
      <c r="N1030" s="246">
        <f t="shared" si="401"/>
        <v>0</v>
      </c>
      <c r="O1030" s="136">
        <f t="shared" si="400"/>
        <v>0</v>
      </c>
      <c r="P1030" s="93"/>
      <c r="Q1030" s="93"/>
      <c r="R1030" s="93"/>
      <c r="S1030" s="93"/>
      <c r="T1030" s="93"/>
      <c r="U1030" s="93"/>
      <c r="V1030" s="93"/>
      <c r="W1030" s="93"/>
      <c r="X1030" s="93"/>
      <c r="Y1030" s="93"/>
      <c r="Z1030" s="93"/>
      <c r="AA1030" s="93"/>
      <c r="AB1030" s="93"/>
      <c r="AC1030" s="93"/>
      <c r="AD1030" s="93"/>
      <c r="AE1030" s="93"/>
      <c r="AF1030" s="93"/>
      <c r="AG1030" s="93"/>
      <c r="AH1030" s="93"/>
      <c r="AI1030" s="93"/>
      <c r="AJ1030" s="93"/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3"/>
      <c r="BL1030" s="93"/>
      <c r="BM1030" s="93"/>
      <c r="BN1030" s="93"/>
      <c r="BO1030" s="93"/>
      <c r="BP1030" s="93"/>
      <c r="BQ1030" s="93"/>
      <c r="BR1030" s="93"/>
      <c r="BS1030" s="93"/>
      <c r="BT1030" s="93"/>
      <c r="BU1030" s="93"/>
      <c r="BV1030" s="93"/>
    </row>
    <row r="1031" spans="1:74" s="90" customFormat="1" ht="22.5" customHeight="1" x14ac:dyDescent="0.2">
      <c r="A1031" s="260" t="s">
        <v>991</v>
      </c>
      <c r="B1031" s="261" t="s">
        <v>992</v>
      </c>
      <c r="C1031" s="246">
        <f t="shared" ref="C1031:N1031" si="402">SUM(C1032:C1042)</f>
        <v>0</v>
      </c>
      <c r="D1031" s="246">
        <f t="shared" si="402"/>
        <v>0</v>
      </c>
      <c r="E1031" s="246">
        <f t="shared" si="402"/>
        <v>0</v>
      </c>
      <c r="F1031" s="246">
        <f t="shared" si="402"/>
        <v>0</v>
      </c>
      <c r="G1031" s="246">
        <f t="shared" si="402"/>
        <v>0</v>
      </c>
      <c r="H1031" s="246">
        <f t="shared" si="402"/>
        <v>0</v>
      </c>
      <c r="I1031" s="246">
        <f t="shared" si="402"/>
        <v>0</v>
      </c>
      <c r="J1031" s="246">
        <f t="shared" si="402"/>
        <v>0</v>
      </c>
      <c r="K1031" s="246">
        <f t="shared" si="402"/>
        <v>0</v>
      </c>
      <c r="L1031" s="246">
        <f t="shared" si="402"/>
        <v>0</v>
      </c>
      <c r="M1031" s="246">
        <f t="shared" si="402"/>
        <v>0</v>
      </c>
      <c r="N1031" s="246">
        <f t="shared" si="402"/>
        <v>0</v>
      </c>
      <c r="O1031" s="136">
        <f t="shared" si="400"/>
        <v>0</v>
      </c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  <c r="AZ1031" s="89"/>
      <c r="BA1031" s="89"/>
      <c r="BB1031" s="89"/>
      <c r="BC1031" s="89"/>
      <c r="BD1031" s="89"/>
      <c r="BE1031" s="89"/>
      <c r="BF1031" s="89"/>
      <c r="BG1031" s="89"/>
      <c r="BH1031" s="89"/>
      <c r="BI1031" s="89"/>
      <c r="BJ1031" s="89"/>
      <c r="BK1031" s="89"/>
      <c r="BL1031" s="89"/>
      <c r="BM1031" s="89"/>
      <c r="BN1031" s="89"/>
      <c r="BO1031" s="89"/>
      <c r="BP1031" s="89"/>
      <c r="BQ1031" s="89"/>
      <c r="BR1031" s="89"/>
      <c r="BS1031" s="89"/>
      <c r="BT1031" s="89"/>
      <c r="BU1031" s="89"/>
      <c r="BV1031" s="89"/>
    </row>
    <row r="1032" spans="1:74" s="90" customFormat="1" ht="22.5" customHeight="1" x14ac:dyDescent="0.2">
      <c r="A1032" s="258" t="s">
        <v>1832</v>
      </c>
      <c r="B1032" s="259" t="s">
        <v>1833</v>
      </c>
      <c r="C1032" s="236"/>
      <c r="D1032" s="236"/>
      <c r="E1032" s="236"/>
      <c r="F1032" s="236"/>
      <c r="G1032" s="236"/>
      <c r="H1032" s="236"/>
      <c r="I1032" s="236"/>
      <c r="J1032" s="236"/>
      <c r="K1032" s="236"/>
      <c r="L1032" s="236"/>
      <c r="M1032" s="236"/>
      <c r="N1032" s="236"/>
      <c r="O1032" s="136">
        <f t="shared" si="400"/>
        <v>0</v>
      </c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  <c r="AZ1032" s="89"/>
      <c r="BA1032" s="89"/>
      <c r="BB1032" s="89"/>
      <c r="BC1032" s="89"/>
      <c r="BD1032" s="89"/>
      <c r="BE1032" s="89"/>
      <c r="BF1032" s="89"/>
      <c r="BG1032" s="89"/>
      <c r="BH1032" s="89"/>
      <c r="BI1032" s="89"/>
      <c r="BJ1032" s="89"/>
      <c r="BK1032" s="89"/>
      <c r="BL1032" s="89"/>
      <c r="BM1032" s="89"/>
      <c r="BN1032" s="89"/>
      <c r="BO1032" s="89"/>
      <c r="BP1032" s="89"/>
      <c r="BQ1032" s="89"/>
      <c r="BR1032" s="89"/>
      <c r="BS1032" s="89"/>
      <c r="BT1032" s="89"/>
      <c r="BU1032" s="89"/>
      <c r="BV1032" s="89"/>
    </row>
    <row r="1033" spans="1:74" s="90" customFormat="1" ht="22.5" customHeight="1" x14ac:dyDescent="0.2">
      <c r="A1033" s="258" t="s">
        <v>1832</v>
      </c>
      <c r="B1033" s="259" t="s">
        <v>1833</v>
      </c>
      <c r="C1033" s="236"/>
      <c r="D1033" s="236"/>
      <c r="E1033" s="236"/>
      <c r="F1033" s="236"/>
      <c r="G1033" s="236"/>
      <c r="H1033" s="236"/>
      <c r="I1033" s="236"/>
      <c r="J1033" s="236"/>
      <c r="K1033" s="236"/>
      <c r="L1033" s="236"/>
      <c r="M1033" s="236"/>
      <c r="N1033" s="236"/>
      <c r="O1033" s="136">
        <f t="shared" si="400"/>
        <v>0</v>
      </c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  <c r="AZ1033" s="89"/>
      <c r="BA1033" s="89"/>
      <c r="BB1033" s="89"/>
      <c r="BC1033" s="89"/>
      <c r="BD1033" s="89"/>
      <c r="BE1033" s="89"/>
      <c r="BF1033" s="89"/>
      <c r="BG1033" s="89"/>
      <c r="BH1033" s="89"/>
      <c r="BI1033" s="89"/>
      <c r="BJ1033" s="89"/>
      <c r="BK1033" s="89"/>
      <c r="BL1033" s="89"/>
      <c r="BM1033" s="89"/>
      <c r="BN1033" s="89"/>
      <c r="BO1033" s="89"/>
      <c r="BP1033" s="89"/>
      <c r="BQ1033" s="89"/>
      <c r="BR1033" s="89"/>
      <c r="BS1033" s="89"/>
      <c r="BT1033" s="89"/>
      <c r="BU1033" s="89"/>
      <c r="BV1033" s="89"/>
    </row>
    <row r="1034" spans="1:74" s="94" customFormat="1" ht="22.5" customHeight="1" x14ac:dyDescent="0.2">
      <c r="A1034" s="258" t="s">
        <v>1832</v>
      </c>
      <c r="B1034" s="259" t="s">
        <v>1833</v>
      </c>
      <c r="C1034" s="236"/>
      <c r="D1034" s="236"/>
      <c r="E1034" s="236"/>
      <c r="F1034" s="236"/>
      <c r="G1034" s="236"/>
      <c r="H1034" s="236"/>
      <c r="I1034" s="236"/>
      <c r="J1034" s="236"/>
      <c r="K1034" s="236"/>
      <c r="L1034" s="236"/>
      <c r="M1034" s="236"/>
      <c r="N1034" s="236"/>
      <c r="O1034" s="136">
        <f t="shared" si="400"/>
        <v>0</v>
      </c>
      <c r="P1034" s="93"/>
      <c r="Q1034" s="93"/>
      <c r="R1034" s="93"/>
      <c r="S1034" s="93"/>
      <c r="T1034" s="93"/>
      <c r="U1034" s="93"/>
      <c r="V1034" s="93"/>
      <c r="W1034" s="93"/>
      <c r="X1034" s="93"/>
      <c r="Y1034" s="93"/>
      <c r="Z1034" s="93"/>
      <c r="AA1034" s="93"/>
      <c r="AB1034" s="93"/>
      <c r="AC1034" s="93"/>
      <c r="AD1034" s="93"/>
      <c r="AE1034" s="93"/>
      <c r="AF1034" s="93"/>
      <c r="AG1034" s="93"/>
      <c r="AH1034" s="93"/>
      <c r="AI1034" s="93"/>
      <c r="AJ1034" s="93"/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3"/>
      <c r="BL1034" s="93"/>
      <c r="BM1034" s="93"/>
      <c r="BN1034" s="93"/>
      <c r="BO1034" s="93"/>
      <c r="BP1034" s="93"/>
      <c r="BQ1034" s="93"/>
      <c r="BR1034" s="93"/>
      <c r="BS1034" s="93"/>
      <c r="BT1034" s="93"/>
      <c r="BU1034" s="93"/>
      <c r="BV1034" s="93"/>
    </row>
    <row r="1035" spans="1:74" s="94" customFormat="1" ht="22.5" customHeight="1" x14ac:dyDescent="0.2">
      <c r="A1035" s="258" t="s">
        <v>1832</v>
      </c>
      <c r="B1035" s="259" t="s">
        <v>1833</v>
      </c>
      <c r="C1035" s="236"/>
      <c r="D1035" s="236"/>
      <c r="E1035" s="236"/>
      <c r="F1035" s="236"/>
      <c r="G1035" s="236"/>
      <c r="H1035" s="236"/>
      <c r="I1035" s="236"/>
      <c r="J1035" s="236"/>
      <c r="K1035" s="236"/>
      <c r="L1035" s="236"/>
      <c r="M1035" s="236"/>
      <c r="N1035" s="236"/>
      <c r="O1035" s="136">
        <f t="shared" si="400"/>
        <v>0</v>
      </c>
      <c r="P1035" s="93"/>
      <c r="Q1035" s="93"/>
      <c r="R1035" s="93"/>
      <c r="S1035" s="93"/>
      <c r="T1035" s="93"/>
      <c r="U1035" s="93"/>
      <c r="V1035" s="93"/>
      <c r="W1035" s="93"/>
      <c r="X1035" s="93"/>
      <c r="Y1035" s="93"/>
      <c r="Z1035" s="93"/>
      <c r="AA1035" s="93"/>
      <c r="AB1035" s="93"/>
      <c r="AC1035" s="93"/>
      <c r="AD1035" s="93"/>
      <c r="AE1035" s="93"/>
      <c r="AF1035" s="93"/>
      <c r="AG1035" s="93"/>
      <c r="AH1035" s="93"/>
      <c r="AI1035" s="93"/>
      <c r="AJ1035" s="93"/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3"/>
      <c r="BL1035" s="93"/>
      <c r="BM1035" s="93"/>
      <c r="BN1035" s="93"/>
      <c r="BO1035" s="93"/>
      <c r="BP1035" s="93"/>
      <c r="BQ1035" s="93"/>
      <c r="BR1035" s="93"/>
      <c r="BS1035" s="93"/>
      <c r="BT1035" s="93"/>
      <c r="BU1035" s="93"/>
      <c r="BV1035" s="93"/>
    </row>
    <row r="1036" spans="1:74" s="94" customFormat="1" ht="22.5" customHeight="1" x14ac:dyDescent="0.2">
      <c r="A1036" s="258" t="s">
        <v>1832</v>
      </c>
      <c r="B1036" s="259" t="s">
        <v>1833</v>
      </c>
      <c r="C1036" s="236"/>
      <c r="D1036" s="236"/>
      <c r="E1036" s="236"/>
      <c r="F1036" s="236"/>
      <c r="G1036" s="236"/>
      <c r="H1036" s="236"/>
      <c r="I1036" s="236"/>
      <c r="J1036" s="236"/>
      <c r="K1036" s="236"/>
      <c r="L1036" s="236"/>
      <c r="M1036" s="236"/>
      <c r="N1036" s="236"/>
      <c r="O1036" s="136">
        <f t="shared" si="400"/>
        <v>0</v>
      </c>
      <c r="P1036" s="93"/>
      <c r="Q1036" s="93"/>
      <c r="R1036" s="93"/>
      <c r="S1036" s="93"/>
      <c r="T1036" s="93"/>
      <c r="U1036" s="93"/>
      <c r="V1036" s="93"/>
      <c r="W1036" s="93"/>
      <c r="X1036" s="93"/>
      <c r="Y1036" s="93"/>
      <c r="Z1036" s="93"/>
      <c r="AA1036" s="93"/>
      <c r="AB1036" s="93"/>
      <c r="AC1036" s="93"/>
      <c r="AD1036" s="93"/>
      <c r="AE1036" s="93"/>
      <c r="AF1036" s="93"/>
      <c r="AG1036" s="93"/>
      <c r="AH1036" s="93"/>
      <c r="AI1036" s="93"/>
      <c r="AJ1036" s="93"/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3"/>
      <c r="BL1036" s="93"/>
      <c r="BM1036" s="93"/>
      <c r="BN1036" s="93"/>
      <c r="BO1036" s="93"/>
      <c r="BP1036" s="93"/>
      <c r="BQ1036" s="93"/>
      <c r="BR1036" s="93"/>
      <c r="BS1036" s="93"/>
      <c r="BT1036" s="93"/>
      <c r="BU1036" s="93"/>
      <c r="BV1036" s="93"/>
    </row>
    <row r="1037" spans="1:74" s="94" customFormat="1" ht="22.5" customHeight="1" x14ac:dyDescent="0.2">
      <c r="A1037" s="258" t="s">
        <v>1834</v>
      </c>
      <c r="B1037" s="259" t="s">
        <v>1835</v>
      </c>
      <c r="C1037" s="236"/>
      <c r="D1037" s="236"/>
      <c r="E1037" s="236"/>
      <c r="F1037" s="236"/>
      <c r="G1037" s="236"/>
      <c r="H1037" s="236"/>
      <c r="I1037" s="236"/>
      <c r="J1037" s="236"/>
      <c r="K1037" s="236"/>
      <c r="L1037" s="236"/>
      <c r="M1037" s="236"/>
      <c r="N1037" s="236"/>
      <c r="O1037" s="136">
        <f t="shared" si="400"/>
        <v>0</v>
      </c>
      <c r="P1037" s="93"/>
      <c r="Q1037" s="93"/>
      <c r="R1037" s="93"/>
      <c r="S1037" s="93"/>
      <c r="T1037" s="93"/>
      <c r="U1037" s="93"/>
      <c r="V1037" s="93"/>
      <c r="W1037" s="93"/>
      <c r="X1037" s="93"/>
      <c r="Y1037" s="93"/>
      <c r="Z1037" s="93"/>
      <c r="AA1037" s="93"/>
      <c r="AB1037" s="93"/>
      <c r="AC1037" s="93"/>
      <c r="AD1037" s="93"/>
      <c r="AE1037" s="93"/>
      <c r="AF1037" s="93"/>
      <c r="AG1037" s="93"/>
      <c r="AH1037" s="93"/>
      <c r="AI1037" s="93"/>
      <c r="AJ1037" s="93"/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3"/>
      <c r="BL1037" s="93"/>
      <c r="BM1037" s="93"/>
      <c r="BN1037" s="93"/>
      <c r="BO1037" s="93"/>
      <c r="BP1037" s="93"/>
      <c r="BQ1037" s="93"/>
      <c r="BR1037" s="93"/>
      <c r="BS1037" s="93"/>
      <c r="BT1037" s="93"/>
      <c r="BU1037" s="93"/>
      <c r="BV1037" s="93"/>
    </row>
    <row r="1038" spans="1:74" s="90" customFormat="1" ht="22.5" customHeight="1" x14ac:dyDescent="0.2">
      <c r="A1038" s="258" t="s">
        <v>1834</v>
      </c>
      <c r="B1038" s="259" t="s">
        <v>1835</v>
      </c>
      <c r="C1038" s="236"/>
      <c r="D1038" s="236"/>
      <c r="E1038" s="236"/>
      <c r="F1038" s="236"/>
      <c r="G1038" s="236"/>
      <c r="H1038" s="236"/>
      <c r="I1038" s="236"/>
      <c r="J1038" s="236"/>
      <c r="K1038" s="236"/>
      <c r="L1038" s="236"/>
      <c r="M1038" s="236"/>
      <c r="N1038" s="236"/>
      <c r="O1038" s="136">
        <f t="shared" si="400"/>
        <v>0</v>
      </c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89"/>
      <c r="AX1038" s="89"/>
      <c r="AY1038" s="89"/>
      <c r="AZ1038" s="89"/>
      <c r="BA1038" s="89"/>
      <c r="BB1038" s="89"/>
      <c r="BC1038" s="89"/>
      <c r="BD1038" s="89"/>
      <c r="BE1038" s="89"/>
      <c r="BF1038" s="89"/>
      <c r="BG1038" s="89"/>
      <c r="BH1038" s="89"/>
      <c r="BI1038" s="89"/>
      <c r="BJ1038" s="89"/>
      <c r="BK1038" s="89"/>
      <c r="BL1038" s="89"/>
      <c r="BM1038" s="89"/>
      <c r="BN1038" s="89"/>
      <c r="BO1038" s="89"/>
      <c r="BP1038" s="89"/>
      <c r="BQ1038" s="89"/>
      <c r="BR1038" s="89"/>
      <c r="BS1038" s="89"/>
      <c r="BT1038" s="89"/>
      <c r="BU1038" s="89"/>
      <c r="BV1038" s="89"/>
    </row>
    <row r="1039" spans="1:74" s="90" customFormat="1" ht="22.5" customHeight="1" x14ac:dyDescent="0.2">
      <c r="A1039" s="258" t="s">
        <v>1834</v>
      </c>
      <c r="B1039" s="259" t="s">
        <v>1835</v>
      </c>
      <c r="C1039" s="236"/>
      <c r="D1039" s="236"/>
      <c r="E1039" s="236"/>
      <c r="F1039" s="236"/>
      <c r="G1039" s="236"/>
      <c r="H1039" s="236"/>
      <c r="I1039" s="236"/>
      <c r="J1039" s="236"/>
      <c r="K1039" s="236"/>
      <c r="L1039" s="236"/>
      <c r="M1039" s="236"/>
      <c r="N1039" s="236"/>
      <c r="O1039" s="136">
        <f t="shared" si="400"/>
        <v>0</v>
      </c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89"/>
      <c r="AX1039" s="89"/>
      <c r="AY1039" s="89"/>
      <c r="AZ1039" s="89"/>
      <c r="BA1039" s="89"/>
      <c r="BB1039" s="89"/>
      <c r="BC1039" s="89"/>
      <c r="BD1039" s="89"/>
      <c r="BE1039" s="89"/>
      <c r="BF1039" s="89"/>
      <c r="BG1039" s="89"/>
      <c r="BH1039" s="89"/>
      <c r="BI1039" s="89"/>
      <c r="BJ1039" s="89"/>
      <c r="BK1039" s="89"/>
      <c r="BL1039" s="89"/>
      <c r="BM1039" s="89"/>
      <c r="BN1039" s="89"/>
      <c r="BO1039" s="89"/>
      <c r="BP1039" s="89"/>
      <c r="BQ1039" s="89"/>
      <c r="BR1039" s="89"/>
      <c r="BS1039" s="89"/>
      <c r="BT1039" s="89"/>
      <c r="BU1039" s="89"/>
      <c r="BV1039" s="89"/>
    </row>
    <row r="1040" spans="1:74" s="90" customFormat="1" ht="22.5" customHeight="1" x14ac:dyDescent="0.2">
      <c r="A1040" s="258" t="s">
        <v>993</v>
      </c>
      <c r="B1040" s="259" t="s">
        <v>994</v>
      </c>
      <c r="C1040" s="236"/>
      <c r="D1040" s="236"/>
      <c r="E1040" s="236"/>
      <c r="F1040" s="236"/>
      <c r="G1040" s="236"/>
      <c r="H1040" s="236"/>
      <c r="I1040" s="236"/>
      <c r="J1040" s="236"/>
      <c r="K1040" s="236"/>
      <c r="L1040" s="236"/>
      <c r="M1040" s="236"/>
      <c r="N1040" s="236"/>
      <c r="O1040" s="136">
        <f t="shared" si="400"/>
        <v>0</v>
      </c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89"/>
      <c r="AX1040" s="89"/>
      <c r="AY1040" s="89"/>
      <c r="AZ1040" s="89"/>
      <c r="BA1040" s="89"/>
      <c r="BB1040" s="89"/>
      <c r="BC1040" s="89"/>
      <c r="BD1040" s="89"/>
      <c r="BE1040" s="89"/>
      <c r="BF1040" s="89"/>
      <c r="BG1040" s="89"/>
      <c r="BH1040" s="89"/>
      <c r="BI1040" s="89"/>
      <c r="BJ1040" s="89"/>
      <c r="BK1040" s="89"/>
      <c r="BL1040" s="89"/>
      <c r="BM1040" s="89"/>
      <c r="BN1040" s="89"/>
      <c r="BO1040" s="89"/>
      <c r="BP1040" s="89"/>
      <c r="BQ1040" s="89"/>
      <c r="BR1040" s="89"/>
      <c r="BS1040" s="89"/>
      <c r="BT1040" s="89"/>
      <c r="BU1040" s="89"/>
      <c r="BV1040" s="89"/>
    </row>
    <row r="1041" spans="1:74" s="90" customFormat="1" ht="22.5" customHeight="1" x14ac:dyDescent="0.2">
      <c r="A1041" s="258" t="s">
        <v>1836</v>
      </c>
      <c r="B1041" s="259" t="s">
        <v>1008</v>
      </c>
      <c r="C1041" s="236"/>
      <c r="D1041" s="236"/>
      <c r="E1041" s="236"/>
      <c r="F1041" s="236"/>
      <c r="G1041" s="236"/>
      <c r="H1041" s="236"/>
      <c r="I1041" s="236"/>
      <c r="J1041" s="236"/>
      <c r="K1041" s="236"/>
      <c r="L1041" s="236"/>
      <c r="M1041" s="236"/>
      <c r="N1041" s="236"/>
      <c r="O1041" s="136">
        <f t="shared" si="400"/>
        <v>0</v>
      </c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89"/>
      <c r="AX1041" s="89"/>
      <c r="AY1041" s="89"/>
      <c r="AZ1041" s="89"/>
      <c r="BA1041" s="89"/>
      <c r="BB1041" s="89"/>
      <c r="BC1041" s="89"/>
      <c r="BD1041" s="89"/>
      <c r="BE1041" s="89"/>
      <c r="BF1041" s="89"/>
      <c r="BG1041" s="89"/>
      <c r="BH1041" s="89"/>
      <c r="BI1041" s="89"/>
      <c r="BJ1041" s="89"/>
      <c r="BK1041" s="89"/>
      <c r="BL1041" s="89"/>
      <c r="BM1041" s="89"/>
      <c r="BN1041" s="89"/>
      <c r="BO1041" s="89"/>
      <c r="BP1041" s="89"/>
      <c r="BQ1041" s="89"/>
      <c r="BR1041" s="89"/>
      <c r="BS1041" s="89"/>
      <c r="BT1041" s="89"/>
      <c r="BU1041" s="89"/>
      <c r="BV1041" s="89"/>
    </row>
    <row r="1042" spans="1:74" s="90" customFormat="1" ht="22.5" customHeight="1" x14ac:dyDescent="0.2">
      <c r="A1042" s="258" t="s">
        <v>1837</v>
      </c>
      <c r="B1042" s="259" t="s">
        <v>1008</v>
      </c>
      <c r="C1042" s="236"/>
      <c r="D1042" s="236"/>
      <c r="E1042" s="236"/>
      <c r="F1042" s="236"/>
      <c r="G1042" s="236"/>
      <c r="H1042" s="236"/>
      <c r="I1042" s="236"/>
      <c r="J1042" s="236"/>
      <c r="K1042" s="236"/>
      <c r="L1042" s="236"/>
      <c r="M1042" s="236"/>
      <c r="N1042" s="236"/>
      <c r="O1042" s="136">
        <f t="shared" si="400"/>
        <v>0</v>
      </c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89"/>
      <c r="AX1042" s="89"/>
      <c r="AY1042" s="89"/>
      <c r="AZ1042" s="89"/>
      <c r="BA1042" s="89"/>
      <c r="BB1042" s="89"/>
      <c r="BC1042" s="89"/>
      <c r="BD1042" s="89"/>
      <c r="BE1042" s="89"/>
      <c r="BF1042" s="89"/>
      <c r="BG1042" s="89"/>
      <c r="BH1042" s="89"/>
      <c r="BI1042" s="89"/>
      <c r="BJ1042" s="89"/>
      <c r="BK1042" s="89"/>
      <c r="BL1042" s="89"/>
      <c r="BM1042" s="89"/>
      <c r="BN1042" s="89"/>
      <c r="BO1042" s="89"/>
      <c r="BP1042" s="89"/>
      <c r="BQ1042" s="89"/>
      <c r="BR1042" s="89"/>
      <c r="BS1042" s="89"/>
      <c r="BT1042" s="89"/>
      <c r="BU1042" s="89"/>
      <c r="BV1042" s="89"/>
    </row>
    <row r="1043" spans="1:74" s="90" customFormat="1" ht="22.5" customHeight="1" x14ac:dyDescent="0.2">
      <c r="A1043" s="260" t="s">
        <v>995</v>
      </c>
      <c r="B1043" s="261" t="s">
        <v>935</v>
      </c>
      <c r="C1043" s="246">
        <f t="shared" ref="C1043:N1043" si="403">SUM(C1044:C1124)+C1154+C1157+C1162+C1165</f>
        <v>0</v>
      </c>
      <c r="D1043" s="246">
        <f t="shared" si="403"/>
        <v>0</v>
      </c>
      <c r="E1043" s="246">
        <f t="shared" si="403"/>
        <v>0</v>
      </c>
      <c r="F1043" s="246">
        <f t="shared" si="403"/>
        <v>0</v>
      </c>
      <c r="G1043" s="246">
        <f t="shared" si="403"/>
        <v>0</v>
      </c>
      <c r="H1043" s="246">
        <f t="shared" si="403"/>
        <v>0</v>
      </c>
      <c r="I1043" s="246">
        <f t="shared" si="403"/>
        <v>0</v>
      </c>
      <c r="J1043" s="246">
        <f t="shared" si="403"/>
        <v>0</v>
      </c>
      <c r="K1043" s="246">
        <f t="shared" si="403"/>
        <v>0</v>
      </c>
      <c r="L1043" s="246">
        <f t="shared" si="403"/>
        <v>0</v>
      </c>
      <c r="M1043" s="246">
        <f t="shared" si="403"/>
        <v>0</v>
      </c>
      <c r="N1043" s="246">
        <f t="shared" si="403"/>
        <v>0</v>
      </c>
      <c r="O1043" s="136">
        <f t="shared" si="400"/>
        <v>0</v>
      </c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89"/>
      <c r="BJ1043" s="89"/>
      <c r="BK1043" s="89"/>
      <c r="BL1043" s="89"/>
      <c r="BM1043" s="89"/>
      <c r="BN1043" s="89"/>
      <c r="BO1043" s="89"/>
      <c r="BP1043" s="89"/>
      <c r="BQ1043" s="89"/>
      <c r="BR1043" s="89"/>
      <c r="BS1043" s="89"/>
      <c r="BT1043" s="89"/>
      <c r="BU1043" s="89"/>
      <c r="BV1043" s="89"/>
    </row>
    <row r="1044" spans="1:74" s="90" customFormat="1" ht="22.5" customHeight="1" x14ac:dyDescent="0.2">
      <c r="A1044" s="258" t="s">
        <v>1009</v>
      </c>
      <c r="B1044" s="259" t="s">
        <v>1010</v>
      </c>
      <c r="C1044" s="236"/>
      <c r="D1044" s="236"/>
      <c r="E1044" s="236"/>
      <c r="F1044" s="236"/>
      <c r="G1044" s="236"/>
      <c r="H1044" s="236"/>
      <c r="I1044" s="236"/>
      <c r="J1044" s="236"/>
      <c r="K1044" s="236"/>
      <c r="L1044" s="236"/>
      <c r="M1044" s="236"/>
      <c r="N1044" s="236"/>
      <c r="O1044" s="136">
        <f t="shared" si="400"/>
        <v>0</v>
      </c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89"/>
      <c r="AX1044" s="89"/>
      <c r="AY1044" s="89"/>
      <c r="AZ1044" s="89"/>
      <c r="BA1044" s="89"/>
      <c r="BB1044" s="89"/>
      <c r="BC1044" s="89"/>
      <c r="BD1044" s="89"/>
      <c r="BE1044" s="89"/>
      <c r="BF1044" s="89"/>
      <c r="BG1044" s="89"/>
      <c r="BH1044" s="89"/>
      <c r="BI1044" s="89"/>
      <c r="BJ1044" s="89"/>
      <c r="BK1044" s="89"/>
      <c r="BL1044" s="89"/>
      <c r="BM1044" s="89"/>
      <c r="BN1044" s="89"/>
      <c r="BO1044" s="89"/>
      <c r="BP1044" s="89"/>
      <c r="BQ1044" s="89"/>
      <c r="BR1044" s="89"/>
      <c r="BS1044" s="89"/>
      <c r="BT1044" s="89"/>
      <c r="BU1044" s="89"/>
      <c r="BV1044" s="89"/>
    </row>
    <row r="1045" spans="1:74" s="90" customFormat="1" ht="22.5" customHeight="1" x14ac:dyDescent="0.2">
      <c r="A1045" s="258" t="s">
        <v>1009</v>
      </c>
      <c r="B1045" s="259" t="s">
        <v>1010</v>
      </c>
      <c r="C1045" s="236"/>
      <c r="D1045" s="236"/>
      <c r="E1045" s="236"/>
      <c r="F1045" s="236"/>
      <c r="G1045" s="236"/>
      <c r="H1045" s="236"/>
      <c r="I1045" s="236"/>
      <c r="J1045" s="236"/>
      <c r="K1045" s="236"/>
      <c r="L1045" s="236"/>
      <c r="M1045" s="236"/>
      <c r="N1045" s="236"/>
      <c r="O1045" s="136">
        <f t="shared" si="400"/>
        <v>0</v>
      </c>
      <c r="P1045" s="89"/>
      <c r="Q1045" s="89"/>
      <c r="R1045" s="89"/>
      <c r="S1045" s="89"/>
      <c r="T1045" s="89"/>
      <c r="U1045" s="89"/>
      <c r="V1045" s="89"/>
      <c r="W1045" s="89"/>
      <c r="X1045" s="89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89"/>
      <c r="AX1045" s="89"/>
      <c r="AY1045" s="89"/>
      <c r="AZ1045" s="89"/>
      <c r="BA1045" s="89"/>
      <c r="BB1045" s="89"/>
      <c r="BC1045" s="89"/>
      <c r="BD1045" s="89"/>
      <c r="BE1045" s="89"/>
      <c r="BF1045" s="89"/>
      <c r="BG1045" s="89"/>
      <c r="BH1045" s="89"/>
      <c r="BI1045" s="89"/>
      <c r="BJ1045" s="89"/>
      <c r="BK1045" s="89"/>
      <c r="BL1045" s="89"/>
      <c r="BM1045" s="89"/>
      <c r="BN1045" s="89"/>
      <c r="BO1045" s="89"/>
      <c r="BP1045" s="89"/>
      <c r="BQ1045" s="89"/>
      <c r="BR1045" s="89"/>
      <c r="BS1045" s="89"/>
      <c r="BT1045" s="89"/>
      <c r="BU1045" s="89"/>
      <c r="BV1045" s="89"/>
    </row>
    <row r="1046" spans="1:74" s="90" customFormat="1" ht="22.5" customHeight="1" x14ac:dyDescent="0.2">
      <c r="A1046" s="258" t="s">
        <v>1009</v>
      </c>
      <c r="B1046" s="259" t="s">
        <v>1010</v>
      </c>
      <c r="C1046" s="236"/>
      <c r="D1046" s="236"/>
      <c r="E1046" s="236"/>
      <c r="F1046" s="236"/>
      <c r="G1046" s="236"/>
      <c r="H1046" s="236"/>
      <c r="I1046" s="236"/>
      <c r="J1046" s="236"/>
      <c r="K1046" s="236"/>
      <c r="L1046" s="236"/>
      <c r="M1046" s="236"/>
      <c r="N1046" s="236"/>
      <c r="O1046" s="136">
        <f t="shared" si="400"/>
        <v>0</v>
      </c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89"/>
      <c r="AX1046" s="89"/>
      <c r="AY1046" s="89"/>
      <c r="AZ1046" s="89"/>
      <c r="BA1046" s="89"/>
      <c r="BB1046" s="89"/>
      <c r="BC1046" s="89"/>
      <c r="BD1046" s="89"/>
      <c r="BE1046" s="89"/>
      <c r="BF1046" s="89"/>
      <c r="BG1046" s="89"/>
      <c r="BH1046" s="89"/>
      <c r="BI1046" s="89"/>
      <c r="BJ1046" s="89"/>
      <c r="BK1046" s="89"/>
      <c r="BL1046" s="89"/>
      <c r="BM1046" s="89"/>
      <c r="BN1046" s="89"/>
      <c r="BO1046" s="89"/>
      <c r="BP1046" s="89"/>
      <c r="BQ1046" s="89"/>
      <c r="BR1046" s="89"/>
      <c r="BS1046" s="89"/>
      <c r="BT1046" s="89"/>
      <c r="BU1046" s="89"/>
      <c r="BV1046" s="89"/>
    </row>
    <row r="1047" spans="1:74" s="90" customFormat="1" ht="22.5" customHeight="1" x14ac:dyDescent="0.2">
      <c r="A1047" s="258" t="s">
        <v>1009</v>
      </c>
      <c r="B1047" s="259" t="s">
        <v>1010</v>
      </c>
      <c r="C1047" s="236"/>
      <c r="D1047" s="236"/>
      <c r="E1047" s="236"/>
      <c r="F1047" s="236"/>
      <c r="G1047" s="236"/>
      <c r="H1047" s="236"/>
      <c r="I1047" s="236"/>
      <c r="J1047" s="236"/>
      <c r="K1047" s="236"/>
      <c r="L1047" s="236"/>
      <c r="M1047" s="236"/>
      <c r="N1047" s="236"/>
      <c r="O1047" s="136">
        <f t="shared" si="400"/>
        <v>0</v>
      </c>
      <c r="P1047" s="89"/>
      <c r="Q1047" s="89"/>
      <c r="R1047" s="89"/>
      <c r="S1047" s="89"/>
      <c r="T1047" s="89"/>
      <c r="U1047" s="89"/>
      <c r="V1047" s="89"/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  <c r="AW1047" s="89"/>
      <c r="AX1047" s="89"/>
      <c r="AY1047" s="89"/>
      <c r="AZ1047" s="89"/>
      <c r="BA1047" s="89"/>
      <c r="BB1047" s="89"/>
      <c r="BC1047" s="89"/>
      <c r="BD1047" s="89"/>
      <c r="BE1047" s="89"/>
      <c r="BF1047" s="89"/>
      <c r="BG1047" s="89"/>
      <c r="BH1047" s="89"/>
      <c r="BI1047" s="89"/>
      <c r="BJ1047" s="89"/>
      <c r="BK1047" s="89"/>
      <c r="BL1047" s="89"/>
      <c r="BM1047" s="89"/>
      <c r="BN1047" s="89"/>
      <c r="BO1047" s="89"/>
      <c r="BP1047" s="89"/>
      <c r="BQ1047" s="89"/>
      <c r="BR1047" s="89"/>
      <c r="BS1047" s="89"/>
      <c r="BT1047" s="89"/>
      <c r="BU1047" s="89"/>
      <c r="BV1047" s="89"/>
    </row>
    <row r="1048" spans="1:74" s="90" customFormat="1" ht="22.5" customHeight="1" x14ac:dyDescent="0.2">
      <c r="A1048" s="258" t="s">
        <v>1009</v>
      </c>
      <c r="B1048" s="259" t="s">
        <v>1010</v>
      </c>
      <c r="C1048" s="236"/>
      <c r="D1048" s="236"/>
      <c r="E1048" s="236"/>
      <c r="F1048" s="236"/>
      <c r="G1048" s="236"/>
      <c r="H1048" s="236"/>
      <c r="I1048" s="236"/>
      <c r="J1048" s="236"/>
      <c r="K1048" s="236"/>
      <c r="L1048" s="236"/>
      <c r="M1048" s="236"/>
      <c r="N1048" s="236"/>
      <c r="O1048" s="136">
        <f t="shared" si="400"/>
        <v>0</v>
      </c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89"/>
      <c r="AX1048" s="89"/>
      <c r="AY1048" s="89"/>
      <c r="AZ1048" s="89"/>
      <c r="BA1048" s="89"/>
      <c r="BB1048" s="89"/>
      <c r="BC1048" s="89"/>
      <c r="BD1048" s="89"/>
      <c r="BE1048" s="89"/>
      <c r="BF1048" s="89"/>
      <c r="BG1048" s="89"/>
      <c r="BH1048" s="89"/>
      <c r="BI1048" s="89"/>
      <c r="BJ1048" s="89"/>
      <c r="BK1048" s="89"/>
      <c r="BL1048" s="89"/>
      <c r="BM1048" s="89"/>
      <c r="BN1048" s="89"/>
      <c r="BO1048" s="89"/>
      <c r="BP1048" s="89"/>
      <c r="BQ1048" s="89"/>
      <c r="BR1048" s="89"/>
      <c r="BS1048" s="89"/>
      <c r="BT1048" s="89"/>
      <c r="BU1048" s="89"/>
      <c r="BV1048" s="89"/>
    </row>
    <row r="1049" spans="1:74" s="90" customFormat="1" ht="22.5" customHeight="1" x14ac:dyDescent="0.2">
      <c r="A1049" s="258" t="s">
        <v>1009</v>
      </c>
      <c r="B1049" s="259" t="s">
        <v>1010</v>
      </c>
      <c r="C1049" s="236"/>
      <c r="D1049" s="236"/>
      <c r="E1049" s="236"/>
      <c r="F1049" s="236"/>
      <c r="G1049" s="236"/>
      <c r="H1049" s="236"/>
      <c r="I1049" s="236"/>
      <c r="J1049" s="236"/>
      <c r="K1049" s="236"/>
      <c r="L1049" s="236"/>
      <c r="M1049" s="236"/>
      <c r="N1049" s="236"/>
      <c r="O1049" s="136">
        <f t="shared" si="400"/>
        <v>0</v>
      </c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89"/>
      <c r="AX1049" s="89"/>
      <c r="AY1049" s="89"/>
      <c r="AZ1049" s="89"/>
      <c r="BA1049" s="89"/>
      <c r="BB1049" s="89"/>
      <c r="BC1049" s="89"/>
      <c r="BD1049" s="89"/>
      <c r="BE1049" s="89"/>
      <c r="BF1049" s="89"/>
      <c r="BG1049" s="89"/>
      <c r="BH1049" s="89"/>
      <c r="BI1049" s="89"/>
      <c r="BJ1049" s="89"/>
      <c r="BK1049" s="89"/>
      <c r="BL1049" s="89"/>
      <c r="BM1049" s="89"/>
      <c r="BN1049" s="89"/>
      <c r="BO1049" s="89"/>
      <c r="BP1049" s="89"/>
      <c r="BQ1049" s="89"/>
      <c r="BR1049" s="89"/>
      <c r="BS1049" s="89"/>
      <c r="BT1049" s="89"/>
      <c r="BU1049" s="89"/>
      <c r="BV1049" s="89"/>
    </row>
    <row r="1050" spans="1:74" s="90" customFormat="1" ht="22.5" customHeight="1" x14ac:dyDescent="0.2">
      <c r="A1050" s="258" t="s">
        <v>1009</v>
      </c>
      <c r="B1050" s="259" t="s">
        <v>1010</v>
      </c>
      <c r="C1050" s="236"/>
      <c r="D1050" s="236"/>
      <c r="E1050" s="236"/>
      <c r="F1050" s="236"/>
      <c r="G1050" s="236"/>
      <c r="H1050" s="236"/>
      <c r="I1050" s="236"/>
      <c r="J1050" s="236"/>
      <c r="K1050" s="236"/>
      <c r="L1050" s="236"/>
      <c r="M1050" s="236"/>
      <c r="N1050" s="236"/>
      <c r="O1050" s="136">
        <f t="shared" si="400"/>
        <v>0</v>
      </c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89"/>
      <c r="AX1050" s="89"/>
      <c r="AY1050" s="89"/>
      <c r="AZ1050" s="89"/>
      <c r="BA1050" s="89"/>
      <c r="BB1050" s="89"/>
      <c r="BC1050" s="89"/>
      <c r="BD1050" s="89"/>
      <c r="BE1050" s="89"/>
      <c r="BF1050" s="89"/>
      <c r="BG1050" s="89"/>
      <c r="BH1050" s="89"/>
      <c r="BI1050" s="89"/>
      <c r="BJ1050" s="89"/>
      <c r="BK1050" s="89"/>
      <c r="BL1050" s="89"/>
      <c r="BM1050" s="89"/>
      <c r="BN1050" s="89"/>
      <c r="BO1050" s="89"/>
      <c r="BP1050" s="89"/>
      <c r="BQ1050" s="89"/>
      <c r="BR1050" s="89"/>
      <c r="BS1050" s="89"/>
      <c r="BT1050" s="89"/>
      <c r="BU1050" s="89"/>
      <c r="BV1050" s="89"/>
    </row>
    <row r="1051" spans="1:74" s="90" customFormat="1" ht="22.5" customHeight="1" x14ac:dyDescent="0.2">
      <c r="A1051" s="258" t="s">
        <v>1009</v>
      </c>
      <c r="B1051" s="259" t="s">
        <v>1010</v>
      </c>
      <c r="C1051" s="236"/>
      <c r="D1051" s="236"/>
      <c r="E1051" s="236"/>
      <c r="F1051" s="236"/>
      <c r="G1051" s="236"/>
      <c r="H1051" s="236"/>
      <c r="I1051" s="236"/>
      <c r="J1051" s="236"/>
      <c r="K1051" s="236"/>
      <c r="L1051" s="236"/>
      <c r="M1051" s="236"/>
      <c r="N1051" s="236"/>
      <c r="O1051" s="136">
        <f t="shared" si="400"/>
        <v>0</v>
      </c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  <c r="AZ1051" s="89"/>
      <c r="BA1051" s="89"/>
      <c r="BB1051" s="89"/>
      <c r="BC1051" s="89"/>
      <c r="BD1051" s="89"/>
      <c r="BE1051" s="89"/>
      <c r="BF1051" s="89"/>
      <c r="BG1051" s="89"/>
      <c r="BH1051" s="89"/>
      <c r="BI1051" s="89"/>
      <c r="BJ1051" s="89"/>
      <c r="BK1051" s="89"/>
      <c r="BL1051" s="89"/>
      <c r="BM1051" s="89"/>
      <c r="BN1051" s="89"/>
      <c r="BO1051" s="89"/>
      <c r="BP1051" s="89"/>
      <c r="BQ1051" s="89"/>
      <c r="BR1051" s="89"/>
      <c r="BS1051" s="89"/>
      <c r="BT1051" s="89"/>
      <c r="BU1051" s="89"/>
      <c r="BV1051" s="89"/>
    </row>
    <row r="1052" spans="1:74" s="90" customFormat="1" ht="22.5" customHeight="1" x14ac:dyDescent="0.2">
      <c r="A1052" s="258" t="s">
        <v>1009</v>
      </c>
      <c r="B1052" s="259" t="s">
        <v>1010</v>
      </c>
      <c r="C1052" s="236"/>
      <c r="D1052" s="236"/>
      <c r="E1052" s="236"/>
      <c r="F1052" s="236"/>
      <c r="G1052" s="236"/>
      <c r="H1052" s="236"/>
      <c r="I1052" s="236"/>
      <c r="J1052" s="236"/>
      <c r="K1052" s="236"/>
      <c r="L1052" s="236"/>
      <c r="M1052" s="236"/>
      <c r="N1052" s="236"/>
      <c r="O1052" s="136">
        <f t="shared" si="400"/>
        <v>0</v>
      </c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89"/>
      <c r="AX1052" s="89"/>
      <c r="AY1052" s="89"/>
      <c r="AZ1052" s="89"/>
      <c r="BA1052" s="89"/>
      <c r="BB1052" s="89"/>
      <c r="BC1052" s="89"/>
      <c r="BD1052" s="89"/>
      <c r="BE1052" s="89"/>
      <c r="BF1052" s="89"/>
      <c r="BG1052" s="89"/>
      <c r="BH1052" s="89"/>
      <c r="BI1052" s="89"/>
      <c r="BJ1052" s="89"/>
      <c r="BK1052" s="89"/>
      <c r="BL1052" s="89"/>
      <c r="BM1052" s="89"/>
      <c r="BN1052" s="89"/>
      <c r="BO1052" s="89"/>
      <c r="BP1052" s="89"/>
      <c r="BQ1052" s="89"/>
      <c r="BR1052" s="89"/>
      <c r="BS1052" s="89"/>
      <c r="BT1052" s="89"/>
      <c r="BU1052" s="89"/>
      <c r="BV1052" s="89"/>
    </row>
    <row r="1053" spans="1:74" s="90" customFormat="1" ht="22.5" customHeight="1" x14ac:dyDescent="0.2">
      <c r="A1053" s="258" t="s">
        <v>996</v>
      </c>
      <c r="B1053" s="259" t="s">
        <v>997</v>
      </c>
      <c r="C1053" s="236"/>
      <c r="D1053" s="236"/>
      <c r="E1053" s="236"/>
      <c r="F1053" s="236"/>
      <c r="G1053" s="236"/>
      <c r="H1053" s="236"/>
      <c r="I1053" s="236"/>
      <c r="J1053" s="236"/>
      <c r="K1053" s="236"/>
      <c r="L1053" s="236"/>
      <c r="M1053" s="236"/>
      <c r="N1053" s="236"/>
      <c r="O1053" s="136">
        <f t="shared" si="400"/>
        <v>0</v>
      </c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  <c r="AZ1053" s="89"/>
      <c r="BA1053" s="89"/>
      <c r="BB1053" s="89"/>
      <c r="BC1053" s="89"/>
      <c r="BD1053" s="89"/>
      <c r="BE1053" s="89"/>
      <c r="BF1053" s="89"/>
      <c r="BG1053" s="89"/>
      <c r="BH1053" s="89"/>
      <c r="BI1053" s="89"/>
      <c r="BJ1053" s="89"/>
      <c r="BK1053" s="89"/>
      <c r="BL1053" s="89"/>
      <c r="BM1053" s="89"/>
      <c r="BN1053" s="89"/>
      <c r="BO1053" s="89"/>
      <c r="BP1053" s="89"/>
      <c r="BQ1053" s="89"/>
      <c r="BR1053" s="89"/>
      <c r="BS1053" s="89"/>
      <c r="BT1053" s="89"/>
      <c r="BU1053" s="89"/>
      <c r="BV1053" s="89"/>
    </row>
    <row r="1054" spans="1:74" s="90" customFormat="1" ht="22.5" customHeight="1" x14ac:dyDescent="0.2">
      <c r="A1054" s="258" t="s">
        <v>996</v>
      </c>
      <c r="B1054" s="259" t="s">
        <v>997</v>
      </c>
      <c r="C1054" s="236"/>
      <c r="D1054" s="236"/>
      <c r="E1054" s="236"/>
      <c r="F1054" s="236"/>
      <c r="G1054" s="236"/>
      <c r="H1054" s="236"/>
      <c r="I1054" s="236"/>
      <c r="J1054" s="236"/>
      <c r="K1054" s="236"/>
      <c r="L1054" s="236"/>
      <c r="M1054" s="236"/>
      <c r="N1054" s="236"/>
      <c r="O1054" s="136">
        <f t="shared" si="400"/>
        <v>0</v>
      </c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  <c r="AZ1054" s="89"/>
      <c r="BA1054" s="89"/>
      <c r="BB1054" s="89"/>
      <c r="BC1054" s="89"/>
      <c r="BD1054" s="89"/>
      <c r="BE1054" s="89"/>
      <c r="BF1054" s="89"/>
      <c r="BG1054" s="89"/>
      <c r="BH1054" s="89"/>
      <c r="BI1054" s="89"/>
      <c r="BJ1054" s="89"/>
      <c r="BK1054" s="89"/>
      <c r="BL1054" s="89"/>
      <c r="BM1054" s="89"/>
      <c r="BN1054" s="89"/>
      <c r="BO1054" s="89"/>
      <c r="BP1054" s="89"/>
      <c r="BQ1054" s="89"/>
      <c r="BR1054" s="89"/>
      <c r="BS1054" s="89"/>
      <c r="BT1054" s="89"/>
      <c r="BU1054" s="89"/>
      <c r="BV1054" s="89"/>
    </row>
    <row r="1055" spans="1:74" s="90" customFormat="1" ht="22.5" customHeight="1" x14ac:dyDescent="0.2">
      <c r="A1055" s="258" t="s">
        <v>996</v>
      </c>
      <c r="B1055" s="259" t="s">
        <v>997</v>
      </c>
      <c r="C1055" s="236"/>
      <c r="D1055" s="236"/>
      <c r="E1055" s="236"/>
      <c r="F1055" s="236"/>
      <c r="G1055" s="236"/>
      <c r="H1055" s="236"/>
      <c r="I1055" s="236"/>
      <c r="J1055" s="236"/>
      <c r="K1055" s="236"/>
      <c r="L1055" s="236"/>
      <c r="M1055" s="236"/>
      <c r="N1055" s="236"/>
      <c r="O1055" s="136">
        <f t="shared" si="400"/>
        <v>0</v>
      </c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  <c r="AZ1055" s="89"/>
      <c r="BA1055" s="89"/>
      <c r="BB1055" s="89"/>
      <c r="BC1055" s="89"/>
      <c r="BD1055" s="89"/>
      <c r="BE1055" s="89"/>
      <c r="BF1055" s="89"/>
      <c r="BG1055" s="89"/>
      <c r="BH1055" s="89"/>
      <c r="BI1055" s="89"/>
      <c r="BJ1055" s="89"/>
      <c r="BK1055" s="89"/>
      <c r="BL1055" s="89"/>
      <c r="BM1055" s="89"/>
      <c r="BN1055" s="89"/>
      <c r="BO1055" s="89"/>
      <c r="BP1055" s="89"/>
      <c r="BQ1055" s="89"/>
      <c r="BR1055" s="89"/>
      <c r="BS1055" s="89"/>
      <c r="BT1055" s="89"/>
      <c r="BU1055" s="89"/>
      <c r="BV1055" s="89"/>
    </row>
    <row r="1056" spans="1:74" s="90" customFormat="1" ht="22.5" customHeight="1" x14ac:dyDescent="0.2">
      <c r="A1056" s="258" t="s">
        <v>996</v>
      </c>
      <c r="B1056" s="259" t="s">
        <v>997</v>
      </c>
      <c r="C1056" s="236"/>
      <c r="D1056" s="236"/>
      <c r="E1056" s="236"/>
      <c r="F1056" s="236"/>
      <c r="G1056" s="236"/>
      <c r="H1056" s="236"/>
      <c r="I1056" s="236"/>
      <c r="J1056" s="236"/>
      <c r="K1056" s="236"/>
      <c r="L1056" s="236"/>
      <c r="M1056" s="236"/>
      <c r="N1056" s="236"/>
      <c r="O1056" s="136">
        <f t="shared" si="400"/>
        <v>0</v>
      </c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89"/>
      <c r="BF1056" s="89"/>
      <c r="BG1056" s="89"/>
      <c r="BH1056" s="89"/>
      <c r="BI1056" s="89"/>
      <c r="BJ1056" s="89"/>
      <c r="BK1056" s="89"/>
      <c r="BL1056" s="89"/>
      <c r="BM1056" s="89"/>
      <c r="BN1056" s="89"/>
      <c r="BO1056" s="89"/>
      <c r="BP1056" s="89"/>
      <c r="BQ1056" s="89"/>
      <c r="BR1056" s="89"/>
      <c r="BS1056" s="89"/>
      <c r="BT1056" s="89"/>
      <c r="BU1056" s="89"/>
      <c r="BV1056" s="89"/>
    </row>
    <row r="1057" spans="1:74" s="90" customFormat="1" ht="22.5" customHeight="1" x14ac:dyDescent="0.2">
      <c r="A1057" s="258" t="s">
        <v>996</v>
      </c>
      <c r="B1057" s="259" t="s">
        <v>997</v>
      </c>
      <c r="C1057" s="236"/>
      <c r="D1057" s="236"/>
      <c r="E1057" s="236"/>
      <c r="F1057" s="236"/>
      <c r="G1057" s="236"/>
      <c r="H1057" s="236"/>
      <c r="I1057" s="236"/>
      <c r="J1057" s="236"/>
      <c r="K1057" s="236"/>
      <c r="L1057" s="236"/>
      <c r="M1057" s="236"/>
      <c r="N1057" s="236"/>
      <c r="O1057" s="136">
        <f t="shared" si="400"/>
        <v>0</v>
      </c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89"/>
      <c r="AX1057" s="89"/>
      <c r="AY1057" s="89"/>
      <c r="AZ1057" s="89"/>
      <c r="BA1057" s="89"/>
      <c r="BB1057" s="89"/>
      <c r="BC1057" s="89"/>
      <c r="BD1057" s="89"/>
      <c r="BE1057" s="89"/>
      <c r="BF1057" s="89"/>
      <c r="BG1057" s="89"/>
      <c r="BH1057" s="89"/>
      <c r="BI1057" s="89"/>
      <c r="BJ1057" s="89"/>
      <c r="BK1057" s="89"/>
      <c r="BL1057" s="89"/>
      <c r="BM1057" s="89"/>
      <c r="BN1057" s="89"/>
      <c r="BO1057" s="89"/>
      <c r="BP1057" s="89"/>
      <c r="BQ1057" s="89"/>
      <c r="BR1057" s="89"/>
      <c r="BS1057" s="89"/>
      <c r="BT1057" s="89"/>
      <c r="BU1057" s="89"/>
      <c r="BV1057" s="89"/>
    </row>
    <row r="1058" spans="1:74" s="90" customFormat="1" ht="22.5" customHeight="1" x14ac:dyDescent="0.2">
      <c r="A1058" s="258" t="s">
        <v>996</v>
      </c>
      <c r="B1058" s="259" t="s">
        <v>997</v>
      </c>
      <c r="C1058" s="236"/>
      <c r="D1058" s="236"/>
      <c r="E1058" s="236"/>
      <c r="F1058" s="236"/>
      <c r="G1058" s="236"/>
      <c r="H1058" s="236"/>
      <c r="I1058" s="236"/>
      <c r="J1058" s="236"/>
      <c r="K1058" s="236"/>
      <c r="L1058" s="236"/>
      <c r="M1058" s="236"/>
      <c r="N1058" s="236"/>
      <c r="O1058" s="136">
        <f t="shared" si="400"/>
        <v>0</v>
      </c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  <c r="AZ1058" s="89"/>
      <c r="BA1058" s="89"/>
      <c r="BB1058" s="89"/>
      <c r="BC1058" s="89"/>
      <c r="BD1058" s="89"/>
      <c r="BE1058" s="89"/>
      <c r="BF1058" s="89"/>
      <c r="BG1058" s="89"/>
      <c r="BH1058" s="89"/>
      <c r="BI1058" s="89"/>
      <c r="BJ1058" s="89"/>
      <c r="BK1058" s="89"/>
      <c r="BL1058" s="89"/>
      <c r="BM1058" s="89"/>
      <c r="BN1058" s="89"/>
      <c r="BO1058" s="89"/>
      <c r="BP1058" s="89"/>
      <c r="BQ1058" s="89"/>
      <c r="BR1058" s="89"/>
      <c r="BS1058" s="89"/>
      <c r="BT1058" s="89"/>
      <c r="BU1058" s="89"/>
      <c r="BV1058" s="89"/>
    </row>
    <row r="1059" spans="1:74" s="90" customFormat="1" ht="22.5" customHeight="1" x14ac:dyDescent="0.2">
      <c r="A1059" s="258" t="s">
        <v>996</v>
      </c>
      <c r="B1059" s="259" t="s">
        <v>997</v>
      </c>
      <c r="C1059" s="236"/>
      <c r="D1059" s="236"/>
      <c r="E1059" s="236"/>
      <c r="F1059" s="236"/>
      <c r="G1059" s="236"/>
      <c r="H1059" s="236"/>
      <c r="I1059" s="236"/>
      <c r="J1059" s="236"/>
      <c r="K1059" s="236"/>
      <c r="L1059" s="236"/>
      <c r="M1059" s="236"/>
      <c r="N1059" s="236"/>
      <c r="O1059" s="136">
        <f t="shared" si="400"/>
        <v>0</v>
      </c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  <c r="AZ1059" s="89"/>
      <c r="BA1059" s="89"/>
      <c r="BB1059" s="89"/>
      <c r="BC1059" s="89"/>
      <c r="BD1059" s="89"/>
      <c r="BE1059" s="89"/>
      <c r="BF1059" s="89"/>
      <c r="BG1059" s="89"/>
      <c r="BH1059" s="89"/>
      <c r="BI1059" s="89"/>
      <c r="BJ1059" s="89"/>
      <c r="BK1059" s="89"/>
      <c r="BL1059" s="89"/>
      <c r="BM1059" s="89"/>
      <c r="BN1059" s="89"/>
      <c r="BO1059" s="89"/>
      <c r="BP1059" s="89"/>
      <c r="BQ1059" s="89"/>
      <c r="BR1059" s="89"/>
      <c r="BS1059" s="89"/>
      <c r="BT1059" s="89"/>
      <c r="BU1059" s="89"/>
      <c r="BV1059" s="89"/>
    </row>
    <row r="1060" spans="1:74" s="90" customFormat="1" ht="22.5" customHeight="1" x14ac:dyDescent="0.2">
      <c r="A1060" s="258" t="s">
        <v>996</v>
      </c>
      <c r="B1060" s="259" t="s">
        <v>997</v>
      </c>
      <c r="C1060" s="236"/>
      <c r="D1060" s="236"/>
      <c r="E1060" s="236"/>
      <c r="F1060" s="236"/>
      <c r="G1060" s="236"/>
      <c r="H1060" s="236"/>
      <c r="I1060" s="236"/>
      <c r="J1060" s="236"/>
      <c r="K1060" s="236"/>
      <c r="L1060" s="236"/>
      <c r="M1060" s="236"/>
      <c r="N1060" s="236"/>
      <c r="O1060" s="136">
        <f t="shared" si="400"/>
        <v>0</v>
      </c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89"/>
      <c r="AX1060" s="89"/>
      <c r="AY1060" s="89"/>
      <c r="AZ1060" s="89"/>
      <c r="BA1060" s="89"/>
      <c r="BB1060" s="89"/>
      <c r="BC1060" s="89"/>
      <c r="BD1060" s="89"/>
      <c r="BE1060" s="89"/>
      <c r="BF1060" s="89"/>
      <c r="BG1060" s="89"/>
      <c r="BH1060" s="89"/>
      <c r="BI1060" s="89"/>
      <c r="BJ1060" s="89"/>
      <c r="BK1060" s="89"/>
      <c r="BL1060" s="89"/>
      <c r="BM1060" s="89"/>
      <c r="BN1060" s="89"/>
      <c r="BO1060" s="89"/>
      <c r="BP1060" s="89"/>
      <c r="BQ1060" s="89"/>
      <c r="BR1060" s="89"/>
      <c r="BS1060" s="89"/>
      <c r="BT1060" s="89"/>
      <c r="BU1060" s="89"/>
      <c r="BV1060" s="89"/>
    </row>
    <row r="1061" spans="1:74" s="90" customFormat="1" ht="22.5" customHeight="1" x14ac:dyDescent="0.2">
      <c r="A1061" s="258" t="s">
        <v>996</v>
      </c>
      <c r="B1061" s="259" t="s">
        <v>997</v>
      </c>
      <c r="C1061" s="236"/>
      <c r="D1061" s="236"/>
      <c r="E1061" s="236"/>
      <c r="F1061" s="236"/>
      <c r="G1061" s="236"/>
      <c r="H1061" s="236"/>
      <c r="I1061" s="236"/>
      <c r="J1061" s="236"/>
      <c r="K1061" s="236"/>
      <c r="L1061" s="236"/>
      <c r="M1061" s="236"/>
      <c r="N1061" s="236"/>
      <c r="O1061" s="136">
        <f t="shared" si="400"/>
        <v>0</v>
      </c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  <c r="AZ1061" s="89"/>
      <c r="BA1061" s="89"/>
      <c r="BB1061" s="89"/>
      <c r="BC1061" s="89"/>
      <c r="BD1061" s="89"/>
      <c r="BE1061" s="89"/>
      <c r="BF1061" s="89"/>
      <c r="BG1061" s="89"/>
      <c r="BH1061" s="89"/>
      <c r="BI1061" s="89"/>
      <c r="BJ1061" s="89"/>
      <c r="BK1061" s="89"/>
      <c r="BL1061" s="89"/>
      <c r="BM1061" s="89"/>
      <c r="BN1061" s="89"/>
      <c r="BO1061" s="89"/>
      <c r="BP1061" s="89"/>
      <c r="BQ1061" s="89"/>
      <c r="BR1061" s="89"/>
      <c r="BS1061" s="89"/>
      <c r="BT1061" s="89"/>
      <c r="BU1061" s="89"/>
      <c r="BV1061" s="89"/>
    </row>
    <row r="1062" spans="1:74" s="90" customFormat="1" ht="22.5" customHeight="1" x14ac:dyDescent="0.2">
      <c r="A1062" s="258" t="s">
        <v>996</v>
      </c>
      <c r="B1062" s="259" t="s">
        <v>997</v>
      </c>
      <c r="C1062" s="236"/>
      <c r="D1062" s="236"/>
      <c r="E1062" s="236"/>
      <c r="F1062" s="236"/>
      <c r="G1062" s="236"/>
      <c r="H1062" s="236"/>
      <c r="I1062" s="236"/>
      <c r="J1062" s="236"/>
      <c r="K1062" s="236"/>
      <c r="L1062" s="236"/>
      <c r="M1062" s="236"/>
      <c r="N1062" s="236"/>
      <c r="O1062" s="136">
        <f t="shared" si="400"/>
        <v>0</v>
      </c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  <c r="AZ1062" s="89"/>
      <c r="BA1062" s="89"/>
      <c r="BB1062" s="89"/>
      <c r="BC1062" s="89"/>
      <c r="BD1062" s="89"/>
      <c r="BE1062" s="89"/>
      <c r="BF1062" s="89"/>
      <c r="BG1062" s="89"/>
      <c r="BH1062" s="89"/>
      <c r="BI1062" s="89"/>
      <c r="BJ1062" s="89"/>
      <c r="BK1062" s="89"/>
      <c r="BL1062" s="89"/>
      <c r="BM1062" s="89"/>
      <c r="BN1062" s="89"/>
      <c r="BO1062" s="89"/>
      <c r="BP1062" s="89"/>
      <c r="BQ1062" s="89"/>
      <c r="BR1062" s="89"/>
      <c r="BS1062" s="89"/>
      <c r="BT1062" s="89"/>
      <c r="BU1062" s="89"/>
      <c r="BV1062" s="89"/>
    </row>
    <row r="1063" spans="1:74" s="90" customFormat="1" ht="22.5" customHeight="1" x14ac:dyDescent="0.2">
      <c r="A1063" s="258" t="s">
        <v>996</v>
      </c>
      <c r="B1063" s="259" t="s">
        <v>997</v>
      </c>
      <c r="C1063" s="236"/>
      <c r="D1063" s="236"/>
      <c r="E1063" s="236"/>
      <c r="F1063" s="236"/>
      <c r="G1063" s="236"/>
      <c r="H1063" s="236"/>
      <c r="I1063" s="236"/>
      <c r="J1063" s="236"/>
      <c r="K1063" s="236"/>
      <c r="L1063" s="236"/>
      <c r="M1063" s="236"/>
      <c r="N1063" s="236"/>
      <c r="O1063" s="136">
        <f t="shared" si="400"/>
        <v>0</v>
      </c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  <c r="BK1063" s="89"/>
      <c r="BL1063" s="89"/>
      <c r="BM1063" s="89"/>
      <c r="BN1063" s="89"/>
      <c r="BO1063" s="89"/>
      <c r="BP1063" s="89"/>
      <c r="BQ1063" s="89"/>
      <c r="BR1063" s="89"/>
      <c r="BS1063" s="89"/>
      <c r="BT1063" s="89"/>
      <c r="BU1063" s="89"/>
      <c r="BV1063" s="89"/>
    </row>
    <row r="1064" spans="1:74" s="90" customFormat="1" ht="22.5" customHeight="1" x14ac:dyDescent="0.2">
      <c r="A1064" s="258" t="s">
        <v>996</v>
      </c>
      <c r="B1064" s="259" t="s">
        <v>997</v>
      </c>
      <c r="C1064" s="236"/>
      <c r="D1064" s="236"/>
      <c r="E1064" s="236"/>
      <c r="F1064" s="236"/>
      <c r="G1064" s="236"/>
      <c r="H1064" s="236"/>
      <c r="I1064" s="236"/>
      <c r="J1064" s="236"/>
      <c r="K1064" s="236"/>
      <c r="L1064" s="236"/>
      <c r="M1064" s="236"/>
      <c r="N1064" s="236"/>
      <c r="O1064" s="136">
        <f t="shared" si="400"/>
        <v>0</v>
      </c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  <c r="BK1064" s="89"/>
      <c r="BL1064" s="89"/>
      <c r="BM1064" s="89"/>
      <c r="BN1064" s="89"/>
      <c r="BO1064" s="89"/>
      <c r="BP1064" s="89"/>
      <c r="BQ1064" s="89"/>
      <c r="BR1064" s="89"/>
      <c r="BS1064" s="89"/>
      <c r="BT1064" s="89"/>
      <c r="BU1064" s="89"/>
      <c r="BV1064" s="89"/>
    </row>
    <row r="1065" spans="1:74" s="90" customFormat="1" ht="22.5" customHeight="1" x14ac:dyDescent="0.2">
      <c r="A1065" s="258" t="s">
        <v>996</v>
      </c>
      <c r="B1065" s="259" t="s">
        <v>997</v>
      </c>
      <c r="C1065" s="236"/>
      <c r="D1065" s="236"/>
      <c r="E1065" s="236"/>
      <c r="F1065" s="236"/>
      <c r="G1065" s="236"/>
      <c r="H1065" s="236"/>
      <c r="I1065" s="236"/>
      <c r="J1065" s="236"/>
      <c r="K1065" s="236"/>
      <c r="L1065" s="236"/>
      <c r="M1065" s="236"/>
      <c r="N1065" s="236"/>
      <c r="O1065" s="136">
        <f t="shared" si="400"/>
        <v>0</v>
      </c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  <c r="BK1065" s="89"/>
      <c r="BL1065" s="89"/>
      <c r="BM1065" s="89"/>
      <c r="BN1065" s="89"/>
      <c r="BO1065" s="89"/>
      <c r="BP1065" s="89"/>
      <c r="BQ1065" s="89"/>
      <c r="BR1065" s="89"/>
      <c r="BS1065" s="89"/>
      <c r="BT1065" s="89"/>
      <c r="BU1065" s="89"/>
      <c r="BV1065" s="89"/>
    </row>
    <row r="1066" spans="1:74" s="90" customFormat="1" ht="22.5" customHeight="1" x14ac:dyDescent="0.2">
      <c r="A1066" s="258" t="s">
        <v>996</v>
      </c>
      <c r="B1066" s="259" t="s">
        <v>997</v>
      </c>
      <c r="C1066" s="236"/>
      <c r="D1066" s="236"/>
      <c r="E1066" s="236"/>
      <c r="F1066" s="236"/>
      <c r="G1066" s="236"/>
      <c r="H1066" s="236"/>
      <c r="I1066" s="236"/>
      <c r="J1066" s="236"/>
      <c r="K1066" s="236"/>
      <c r="L1066" s="236"/>
      <c r="M1066" s="236"/>
      <c r="N1066" s="236"/>
      <c r="O1066" s="136">
        <f t="shared" si="400"/>
        <v>0</v>
      </c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  <c r="BK1066" s="89"/>
      <c r="BL1066" s="89"/>
      <c r="BM1066" s="89"/>
      <c r="BN1066" s="89"/>
      <c r="BO1066" s="89"/>
      <c r="BP1066" s="89"/>
      <c r="BQ1066" s="89"/>
      <c r="BR1066" s="89"/>
      <c r="BS1066" s="89"/>
      <c r="BT1066" s="89"/>
      <c r="BU1066" s="89"/>
      <c r="BV1066" s="89"/>
    </row>
    <row r="1067" spans="1:74" s="90" customFormat="1" ht="22.5" customHeight="1" x14ac:dyDescent="0.2">
      <c r="A1067" s="258" t="s">
        <v>996</v>
      </c>
      <c r="B1067" s="259" t="s">
        <v>997</v>
      </c>
      <c r="C1067" s="236"/>
      <c r="D1067" s="236"/>
      <c r="E1067" s="236"/>
      <c r="F1067" s="236"/>
      <c r="G1067" s="236"/>
      <c r="H1067" s="236"/>
      <c r="I1067" s="236"/>
      <c r="J1067" s="236"/>
      <c r="K1067" s="236"/>
      <c r="L1067" s="236"/>
      <c r="M1067" s="236"/>
      <c r="N1067" s="236"/>
      <c r="O1067" s="136">
        <f t="shared" si="400"/>
        <v>0</v>
      </c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  <c r="BK1067" s="89"/>
      <c r="BL1067" s="89"/>
      <c r="BM1067" s="89"/>
      <c r="BN1067" s="89"/>
      <c r="BO1067" s="89"/>
      <c r="BP1067" s="89"/>
      <c r="BQ1067" s="89"/>
      <c r="BR1067" s="89"/>
      <c r="BS1067" s="89"/>
      <c r="BT1067" s="89"/>
      <c r="BU1067" s="89"/>
      <c r="BV1067" s="89"/>
    </row>
    <row r="1068" spans="1:74" s="90" customFormat="1" ht="22.5" customHeight="1" x14ac:dyDescent="0.2">
      <c r="A1068" s="258" t="s">
        <v>1838</v>
      </c>
      <c r="B1068" s="259" t="s">
        <v>1839</v>
      </c>
      <c r="C1068" s="236"/>
      <c r="D1068" s="236"/>
      <c r="E1068" s="236"/>
      <c r="F1068" s="236"/>
      <c r="G1068" s="236"/>
      <c r="H1068" s="236"/>
      <c r="I1068" s="236"/>
      <c r="J1068" s="236"/>
      <c r="K1068" s="236"/>
      <c r="L1068" s="236"/>
      <c r="M1068" s="236"/>
      <c r="N1068" s="236"/>
      <c r="O1068" s="136">
        <f t="shared" si="400"/>
        <v>0</v>
      </c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  <c r="BM1068" s="89"/>
      <c r="BN1068" s="89"/>
      <c r="BO1068" s="89"/>
      <c r="BP1068" s="89"/>
      <c r="BQ1068" s="89"/>
      <c r="BR1068" s="89"/>
      <c r="BS1068" s="89"/>
      <c r="BT1068" s="89"/>
      <c r="BU1068" s="89"/>
      <c r="BV1068" s="89"/>
    </row>
    <row r="1069" spans="1:74" s="90" customFormat="1" ht="22.5" customHeight="1" x14ac:dyDescent="0.2">
      <c r="A1069" s="258" t="s">
        <v>1838</v>
      </c>
      <c r="B1069" s="259" t="s">
        <v>1839</v>
      </c>
      <c r="C1069" s="236"/>
      <c r="D1069" s="236"/>
      <c r="E1069" s="236"/>
      <c r="F1069" s="236"/>
      <c r="G1069" s="236"/>
      <c r="H1069" s="236"/>
      <c r="I1069" s="236"/>
      <c r="J1069" s="236"/>
      <c r="K1069" s="236"/>
      <c r="L1069" s="236"/>
      <c r="M1069" s="236"/>
      <c r="N1069" s="236"/>
      <c r="O1069" s="136">
        <f t="shared" si="400"/>
        <v>0</v>
      </c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89"/>
      <c r="BR1069" s="89"/>
      <c r="BS1069" s="89"/>
      <c r="BT1069" s="89"/>
      <c r="BU1069" s="89"/>
      <c r="BV1069" s="89"/>
    </row>
    <row r="1070" spans="1:74" s="90" customFormat="1" ht="22.5" customHeight="1" x14ac:dyDescent="0.2">
      <c r="A1070" s="258" t="s">
        <v>1838</v>
      </c>
      <c r="B1070" s="259" t="s">
        <v>1839</v>
      </c>
      <c r="C1070" s="236"/>
      <c r="D1070" s="236"/>
      <c r="E1070" s="236"/>
      <c r="F1070" s="236"/>
      <c r="G1070" s="236"/>
      <c r="H1070" s="236"/>
      <c r="I1070" s="236"/>
      <c r="J1070" s="236"/>
      <c r="K1070" s="236"/>
      <c r="L1070" s="236"/>
      <c r="M1070" s="236"/>
      <c r="N1070" s="236"/>
      <c r="O1070" s="136">
        <f t="shared" si="400"/>
        <v>0</v>
      </c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  <c r="BK1070" s="89"/>
      <c r="BL1070" s="89"/>
      <c r="BM1070" s="89"/>
      <c r="BN1070" s="89"/>
      <c r="BO1070" s="89"/>
      <c r="BP1070" s="89"/>
      <c r="BQ1070" s="89"/>
      <c r="BR1070" s="89"/>
      <c r="BS1070" s="89"/>
      <c r="BT1070" s="89"/>
      <c r="BU1070" s="89"/>
      <c r="BV1070" s="89"/>
    </row>
    <row r="1071" spans="1:74" s="90" customFormat="1" ht="22.5" customHeight="1" x14ac:dyDescent="0.2">
      <c r="A1071" s="258" t="s">
        <v>1838</v>
      </c>
      <c r="B1071" s="259" t="s">
        <v>1839</v>
      </c>
      <c r="C1071" s="236"/>
      <c r="D1071" s="236"/>
      <c r="E1071" s="236"/>
      <c r="F1071" s="236"/>
      <c r="G1071" s="236"/>
      <c r="H1071" s="236"/>
      <c r="I1071" s="236"/>
      <c r="J1071" s="236"/>
      <c r="K1071" s="236"/>
      <c r="L1071" s="236"/>
      <c r="M1071" s="236"/>
      <c r="N1071" s="236"/>
      <c r="O1071" s="136">
        <f t="shared" si="400"/>
        <v>0</v>
      </c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  <c r="BK1071" s="89"/>
      <c r="BL1071" s="89"/>
      <c r="BM1071" s="89"/>
      <c r="BN1071" s="89"/>
      <c r="BO1071" s="89"/>
      <c r="BP1071" s="89"/>
      <c r="BQ1071" s="89"/>
      <c r="BR1071" s="89"/>
      <c r="BS1071" s="89"/>
      <c r="BT1071" s="89"/>
      <c r="BU1071" s="89"/>
      <c r="BV1071" s="89"/>
    </row>
    <row r="1072" spans="1:74" s="90" customFormat="1" ht="22.5" customHeight="1" x14ac:dyDescent="0.2">
      <c r="A1072" s="258" t="s">
        <v>1838</v>
      </c>
      <c r="B1072" s="259" t="s">
        <v>1839</v>
      </c>
      <c r="C1072" s="236"/>
      <c r="D1072" s="236"/>
      <c r="E1072" s="236"/>
      <c r="F1072" s="236"/>
      <c r="G1072" s="236"/>
      <c r="H1072" s="236"/>
      <c r="I1072" s="236"/>
      <c r="J1072" s="236"/>
      <c r="K1072" s="236"/>
      <c r="L1072" s="236"/>
      <c r="M1072" s="236"/>
      <c r="N1072" s="236"/>
      <c r="O1072" s="136">
        <f t="shared" si="400"/>
        <v>0</v>
      </c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  <c r="BK1072" s="89"/>
      <c r="BL1072" s="89"/>
      <c r="BM1072" s="89"/>
      <c r="BN1072" s="89"/>
      <c r="BO1072" s="89"/>
      <c r="BP1072" s="89"/>
      <c r="BQ1072" s="89"/>
      <c r="BR1072" s="89"/>
      <c r="BS1072" s="89"/>
      <c r="BT1072" s="89"/>
      <c r="BU1072" s="89"/>
      <c r="BV1072" s="89"/>
    </row>
    <row r="1073" spans="1:74" s="90" customFormat="1" ht="22.5" customHeight="1" x14ac:dyDescent="0.2">
      <c r="A1073" s="258" t="s">
        <v>1838</v>
      </c>
      <c r="B1073" s="259" t="s">
        <v>1839</v>
      </c>
      <c r="C1073" s="236"/>
      <c r="D1073" s="236"/>
      <c r="E1073" s="236"/>
      <c r="F1073" s="236"/>
      <c r="G1073" s="236"/>
      <c r="H1073" s="236"/>
      <c r="I1073" s="236"/>
      <c r="J1073" s="236"/>
      <c r="K1073" s="236"/>
      <c r="L1073" s="236"/>
      <c r="M1073" s="236"/>
      <c r="N1073" s="236"/>
      <c r="O1073" s="136">
        <f t="shared" si="400"/>
        <v>0</v>
      </c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  <c r="BK1073" s="89"/>
      <c r="BL1073" s="89"/>
      <c r="BM1073" s="89"/>
      <c r="BN1073" s="89"/>
      <c r="BO1073" s="89"/>
      <c r="BP1073" s="89"/>
      <c r="BQ1073" s="89"/>
      <c r="BR1073" s="89"/>
      <c r="BS1073" s="89"/>
      <c r="BT1073" s="89"/>
      <c r="BU1073" s="89"/>
      <c r="BV1073" s="89"/>
    </row>
    <row r="1074" spans="1:74" s="90" customFormat="1" ht="22.5" customHeight="1" x14ac:dyDescent="0.2">
      <c r="A1074" s="258" t="s">
        <v>1838</v>
      </c>
      <c r="B1074" s="259" t="s">
        <v>1839</v>
      </c>
      <c r="C1074" s="236"/>
      <c r="D1074" s="236"/>
      <c r="E1074" s="236"/>
      <c r="F1074" s="236"/>
      <c r="G1074" s="236"/>
      <c r="H1074" s="236"/>
      <c r="I1074" s="236"/>
      <c r="J1074" s="236"/>
      <c r="K1074" s="236"/>
      <c r="L1074" s="236"/>
      <c r="M1074" s="236"/>
      <c r="N1074" s="236"/>
      <c r="O1074" s="136">
        <f t="shared" si="400"/>
        <v>0</v>
      </c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  <c r="BK1074" s="89"/>
      <c r="BL1074" s="89"/>
      <c r="BM1074" s="89"/>
      <c r="BN1074" s="89"/>
      <c r="BO1074" s="89"/>
      <c r="BP1074" s="89"/>
      <c r="BQ1074" s="89"/>
      <c r="BR1074" s="89"/>
      <c r="BS1074" s="89"/>
      <c r="BT1074" s="89"/>
      <c r="BU1074" s="89"/>
      <c r="BV1074" s="89"/>
    </row>
    <row r="1075" spans="1:74" s="90" customFormat="1" ht="22.5" customHeight="1" x14ac:dyDescent="0.2">
      <c r="A1075" s="258" t="s">
        <v>1838</v>
      </c>
      <c r="B1075" s="259" t="s">
        <v>1839</v>
      </c>
      <c r="C1075" s="236"/>
      <c r="D1075" s="236"/>
      <c r="E1075" s="236"/>
      <c r="F1075" s="236"/>
      <c r="G1075" s="236"/>
      <c r="H1075" s="236"/>
      <c r="I1075" s="236"/>
      <c r="J1075" s="236"/>
      <c r="K1075" s="236"/>
      <c r="L1075" s="236"/>
      <c r="M1075" s="236"/>
      <c r="N1075" s="236"/>
      <c r="O1075" s="136">
        <f t="shared" si="400"/>
        <v>0</v>
      </c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  <c r="BK1075" s="89"/>
      <c r="BL1075" s="89"/>
      <c r="BM1075" s="89"/>
      <c r="BN1075" s="89"/>
      <c r="BO1075" s="89"/>
      <c r="BP1075" s="89"/>
      <c r="BQ1075" s="89"/>
      <c r="BR1075" s="89"/>
      <c r="BS1075" s="89"/>
      <c r="BT1075" s="89"/>
      <c r="BU1075" s="89"/>
      <c r="BV1075" s="89"/>
    </row>
    <row r="1076" spans="1:74" s="90" customFormat="1" ht="22.5" customHeight="1" x14ac:dyDescent="0.2">
      <c r="A1076" s="258" t="s">
        <v>1838</v>
      </c>
      <c r="B1076" s="259" t="s">
        <v>1839</v>
      </c>
      <c r="C1076" s="236"/>
      <c r="D1076" s="236"/>
      <c r="E1076" s="236"/>
      <c r="F1076" s="236"/>
      <c r="G1076" s="236"/>
      <c r="H1076" s="236"/>
      <c r="I1076" s="236"/>
      <c r="J1076" s="236"/>
      <c r="K1076" s="236"/>
      <c r="L1076" s="236"/>
      <c r="M1076" s="236"/>
      <c r="N1076" s="236"/>
      <c r="O1076" s="136">
        <f t="shared" si="400"/>
        <v>0</v>
      </c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  <c r="BK1076" s="89"/>
      <c r="BL1076" s="89"/>
      <c r="BM1076" s="89"/>
      <c r="BN1076" s="89"/>
      <c r="BO1076" s="89"/>
      <c r="BP1076" s="89"/>
      <c r="BQ1076" s="89"/>
      <c r="BR1076" s="89"/>
      <c r="BS1076" s="89"/>
      <c r="BT1076" s="89"/>
      <c r="BU1076" s="89"/>
      <c r="BV1076" s="89"/>
    </row>
    <row r="1077" spans="1:74" s="90" customFormat="1" ht="22.5" customHeight="1" x14ac:dyDescent="0.2">
      <c r="A1077" s="258" t="s">
        <v>1838</v>
      </c>
      <c r="B1077" s="259" t="s">
        <v>1839</v>
      </c>
      <c r="C1077" s="236"/>
      <c r="D1077" s="236"/>
      <c r="E1077" s="236"/>
      <c r="F1077" s="236"/>
      <c r="G1077" s="236"/>
      <c r="H1077" s="236"/>
      <c r="I1077" s="236"/>
      <c r="J1077" s="236"/>
      <c r="K1077" s="236"/>
      <c r="L1077" s="236"/>
      <c r="M1077" s="236"/>
      <c r="N1077" s="236"/>
      <c r="O1077" s="136">
        <f t="shared" si="400"/>
        <v>0</v>
      </c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  <c r="BK1077" s="89"/>
      <c r="BL1077" s="89"/>
      <c r="BM1077" s="89"/>
      <c r="BN1077" s="89"/>
      <c r="BO1077" s="89"/>
      <c r="BP1077" s="89"/>
      <c r="BQ1077" s="89"/>
      <c r="BR1077" s="89"/>
      <c r="BS1077" s="89"/>
      <c r="BT1077" s="89"/>
      <c r="BU1077" s="89"/>
      <c r="BV1077" s="89"/>
    </row>
    <row r="1078" spans="1:74" s="90" customFormat="1" ht="22.5" customHeight="1" x14ac:dyDescent="0.2">
      <c r="A1078" s="258" t="s">
        <v>1838</v>
      </c>
      <c r="B1078" s="259" t="s">
        <v>1839</v>
      </c>
      <c r="C1078" s="236"/>
      <c r="D1078" s="236"/>
      <c r="E1078" s="236"/>
      <c r="F1078" s="236"/>
      <c r="G1078" s="236"/>
      <c r="H1078" s="236"/>
      <c r="I1078" s="236"/>
      <c r="J1078" s="236"/>
      <c r="K1078" s="236"/>
      <c r="L1078" s="236"/>
      <c r="M1078" s="236"/>
      <c r="N1078" s="236"/>
      <c r="O1078" s="136">
        <f t="shared" si="400"/>
        <v>0</v>
      </c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  <c r="BK1078" s="89"/>
      <c r="BL1078" s="89"/>
      <c r="BM1078" s="89"/>
      <c r="BN1078" s="89"/>
      <c r="BO1078" s="89"/>
      <c r="BP1078" s="89"/>
      <c r="BQ1078" s="89"/>
      <c r="BR1078" s="89"/>
      <c r="BS1078" s="89"/>
      <c r="BT1078" s="89"/>
      <c r="BU1078" s="89"/>
      <c r="BV1078" s="89"/>
    </row>
    <row r="1079" spans="1:74" s="90" customFormat="1" ht="22.5" customHeight="1" x14ac:dyDescent="0.2">
      <c r="A1079" s="258" t="s">
        <v>1838</v>
      </c>
      <c r="B1079" s="259" t="s">
        <v>1839</v>
      </c>
      <c r="C1079" s="236"/>
      <c r="D1079" s="236"/>
      <c r="E1079" s="236"/>
      <c r="F1079" s="236"/>
      <c r="G1079" s="236"/>
      <c r="H1079" s="236"/>
      <c r="I1079" s="236"/>
      <c r="J1079" s="236"/>
      <c r="K1079" s="236"/>
      <c r="L1079" s="236"/>
      <c r="M1079" s="236"/>
      <c r="N1079" s="236"/>
      <c r="O1079" s="136">
        <f t="shared" si="400"/>
        <v>0</v>
      </c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  <c r="BK1079" s="89"/>
      <c r="BL1079" s="89"/>
      <c r="BM1079" s="89"/>
      <c r="BN1079" s="89"/>
      <c r="BO1079" s="89"/>
      <c r="BP1079" s="89"/>
      <c r="BQ1079" s="89"/>
      <c r="BR1079" s="89"/>
      <c r="BS1079" s="89"/>
      <c r="BT1079" s="89"/>
      <c r="BU1079" s="89"/>
      <c r="BV1079" s="89"/>
    </row>
    <row r="1080" spans="1:74" s="92" customFormat="1" ht="22.5" customHeight="1" x14ac:dyDescent="0.2">
      <c r="A1080" s="258" t="s">
        <v>1838</v>
      </c>
      <c r="B1080" s="259" t="s">
        <v>1839</v>
      </c>
      <c r="C1080" s="236"/>
      <c r="D1080" s="236"/>
      <c r="E1080" s="236"/>
      <c r="F1080" s="236"/>
      <c r="G1080" s="236"/>
      <c r="H1080" s="236"/>
      <c r="I1080" s="236"/>
      <c r="J1080" s="236"/>
      <c r="K1080" s="236"/>
      <c r="L1080" s="236"/>
      <c r="M1080" s="236"/>
      <c r="N1080" s="236"/>
      <c r="O1080" s="136">
        <f t="shared" si="400"/>
        <v>0</v>
      </c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</row>
    <row r="1081" spans="1:74" s="92" customFormat="1" ht="22.5" customHeight="1" x14ac:dyDescent="0.2">
      <c r="A1081" s="258" t="s">
        <v>1838</v>
      </c>
      <c r="B1081" s="259" t="s">
        <v>1839</v>
      </c>
      <c r="C1081" s="236"/>
      <c r="D1081" s="236"/>
      <c r="E1081" s="236"/>
      <c r="F1081" s="236"/>
      <c r="G1081" s="236"/>
      <c r="H1081" s="236"/>
      <c r="I1081" s="236"/>
      <c r="J1081" s="236"/>
      <c r="K1081" s="236"/>
      <c r="L1081" s="236"/>
      <c r="M1081" s="236"/>
      <c r="N1081" s="236"/>
      <c r="O1081" s="136">
        <f t="shared" si="400"/>
        <v>0</v>
      </c>
      <c r="P1081" s="91"/>
      <c r="Q1081" s="91"/>
      <c r="R1081" s="91"/>
      <c r="S1081" s="91"/>
      <c r="T1081" s="91"/>
      <c r="U1081" s="91"/>
      <c r="V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</row>
    <row r="1082" spans="1:74" s="92" customFormat="1" ht="22.5" customHeight="1" x14ac:dyDescent="0.2">
      <c r="A1082" s="258" t="s">
        <v>1838</v>
      </c>
      <c r="B1082" s="259" t="s">
        <v>1839</v>
      </c>
      <c r="C1082" s="236"/>
      <c r="D1082" s="236"/>
      <c r="E1082" s="236"/>
      <c r="F1082" s="236"/>
      <c r="G1082" s="236"/>
      <c r="H1082" s="236"/>
      <c r="I1082" s="236"/>
      <c r="J1082" s="236"/>
      <c r="K1082" s="236"/>
      <c r="L1082" s="236"/>
      <c r="M1082" s="236"/>
      <c r="N1082" s="236"/>
      <c r="O1082" s="136">
        <f t="shared" ref="O1082:O1145" si="404">SUM(C1082:N1082)</f>
        <v>0</v>
      </c>
      <c r="P1082" s="91"/>
      <c r="Q1082" s="91"/>
      <c r="R1082" s="91"/>
      <c r="S1082" s="91"/>
      <c r="T1082" s="91"/>
      <c r="U1082" s="91"/>
      <c r="V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</row>
    <row r="1083" spans="1:74" s="92" customFormat="1" ht="22.5" customHeight="1" x14ac:dyDescent="0.2">
      <c r="A1083" s="258" t="s">
        <v>1838</v>
      </c>
      <c r="B1083" s="259" t="s">
        <v>1839</v>
      </c>
      <c r="C1083" s="236"/>
      <c r="D1083" s="236"/>
      <c r="E1083" s="236"/>
      <c r="F1083" s="236"/>
      <c r="G1083" s="236"/>
      <c r="H1083" s="236"/>
      <c r="I1083" s="236"/>
      <c r="J1083" s="236"/>
      <c r="K1083" s="236"/>
      <c r="L1083" s="236"/>
      <c r="M1083" s="236"/>
      <c r="N1083" s="236"/>
      <c r="O1083" s="136">
        <f t="shared" si="404"/>
        <v>0</v>
      </c>
      <c r="P1083" s="91"/>
      <c r="Q1083" s="91"/>
      <c r="R1083" s="91"/>
      <c r="S1083" s="91"/>
      <c r="T1083" s="91"/>
      <c r="U1083" s="91"/>
      <c r="V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</row>
    <row r="1084" spans="1:74" s="92" customFormat="1" ht="22.5" customHeight="1" x14ac:dyDescent="0.2">
      <c r="A1084" s="258" t="s">
        <v>998</v>
      </c>
      <c r="B1084" s="259" t="s">
        <v>999</v>
      </c>
      <c r="C1084" s="236"/>
      <c r="D1084" s="236"/>
      <c r="E1084" s="236"/>
      <c r="F1084" s="236"/>
      <c r="G1084" s="236"/>
      <c r="H1084" s="236"/>
      <c r="I1084" s="236"/>
      <c r="J1084" s="236"/>
      <c r="K1084" s="236"/>
      <c r="L1084" s="236"/>
      <c r="M1084" s="236"/>
      <c r="N1084" s="236"/>
      <c r="O1084" s="136">
        <f t="shared" si="404"/>
        <v>0</v>
      </c>
      <c r="P1084" s="91"/>
      <c r="Q1084" s="91"/>
      <c r="R1084" s="91"/>
      <c r="S1084" s="91"/>
      <c r="T1084" s="91"/>
      <c r="U1084" s="91"/>
      <c r="V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</row>
    <row r="1085" spans="1:74" s="92" customFormat="1" ht="22.5" customHeight="1" x14ac:dyDescent="0.2">
      <c r="A1085" s="258" t="s">
        <v>998</v>
      </c>
      <c r="B1085" s="259" t="s">
        <v>999</v>
      </c>
      <c r="C1085" s="236"/>
      <c r="D1085" s="236"/>
      <c r="E1085" s="236"/>
      <c r="F1085" s="236"/>
      <c r="G1085" s="236"/>
      <c r="H1085" s="236"/>
      <c r="I1085" s="236"/>
      <c r="J1085" s="236"/>
      <c r="K1085" s="236"/>
      <c r="L1085" s="236"/>
      <c r="M1085" s="236"/>
      <c r="N1085" s="236"/>
      <c r="O1085" s="136">
        <f t="shared" si="404"/>
        <v>0</v>
      </c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</row>
    <row r="1086" spans="1:74" s="92" customFormat="1" ht="22.5" customHeight="1" x14ac:dyDescent="0.2">
      <c r="A1086" s="258" t="s">
        <v>998</v>
      </c>
      <c r="B1086" s="259" t="s">
        <v>999</v>
      </c>
      <c r="C1086" s="236"/>
      <c r="D1086" s="236"/>
      <c r="E1086" s="236"/>
      <c r="F1086" s="236"/>
      <c r="G1086" s="236"/>
      <c r="H1086" s="236"/>
      <c r="I1086" s="236"/>
      <c r="J1086" s="236"/>
      <c r="K1086" s="236"/>
      <c r="L1086" s="236"/>
      <c r="M1086" s="236"/>
      <c r="N1086" s="236"/>
      <c r="O1086" s="136">
        <f t="shared" si="404"/>
        <v>0</v>
      </c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</row>
    <row r="1087" spans="1:74" s="92" customFormat="1" ht="22.5" customHeight="1" x14ac:dyDescent="0.2">
      <c r="A1087" s="258" t="s">
        <v>998</v>
      </c>
      <c r="B1087" s="259" t="s">
        <v>999</v>
      </c>
      <c r="C1087" s="236"/>
      <c r="D1087" s="236"/>
      <c r="E1087" s="236"/>
      <c r="F1087" s="236"/>
      <c r="G1087" s="236"/>
      <c r="H1087" s="236"/>
      <c r="I1087" s="236"/>
      <c r="J1087" s="236"/>
      <c r="K1087" s="236"/>
      <c r="L1087" s="236"/>
      <c r="M1087" s="236"/>
      <c r="N1087" s="236"/>
      <c r="O1087" s="136">
        <f t="shared" si="404"/>
        <v>0</v>
      </c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</row>
    <row r="1088" spans="1:74" s="92" customFormat="1" ht="22.5" customHeight="1" x14ac:dyDescent="0.2">
      <c r="A1088" s="258" t="s">
        <v>998</v>
      </c>
      <c r="B1088" s="259" t="s">
        <v>999</v>
      </c>
      <c r="C1088" s="236"/>
      <c r="D1088" s="236"/>
      <c r="E1088" s="236"/>
      <c r="F1088" s="236"/>
      <c r="G1088" s="236"/>
      <c r="H1088" s="236"/>
      <c r="I1088" s="236"/>
      <c r="J1088" s="236"/>
      <c r="K1088" s="236"/>
      <c r="L1088" s="236"/>
      <c r="M1088" s="236"/>
      <c r="N1088" s="236"/>
      <c r="O1088" s="136">
        <f t="shared" si="404"/>
        <v>0</v>
      </c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</row>
    <row r="1089" spans="1:74" s="92" customFormat="1" ht="22.5" customHeight="1" x14ac:dyDescent="0.2">
      <c r="A1089" s="258" t="s">
        <v>998</v>
      </c>
      <c r="B1089" s="259" t="s">
        <v>999</v>
      </c>
      <c r="C1089" s="236"/>
      <c r="D1089" s="236"/>
      <c r="E1089" s="236"/>
      <c r="F1089" s="236"/>
      <c r="G1089" s="236"/>
      <c r="H1089" s="236"/>
      <c r="I1089" s="236"/>
      <c r="J1089" s="236"/>
      <c r="K1089" s="236"/>
      <c r="L1089" s="236"/>
      <c r="M1089" s="236"/>
      <c r="N1089" s="236"/>
      <c r="O1089" s="136">
        <f t="shared" si="404"/>
        <v>0</v>
      </c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</row>
    <row r="1090" spans="1:74" s="92" customFormat="1" ht="22.5" customHeight="1" x14ac:dyDescent="0.2">
      <c r="A1090" s="258" t="s">
        <v>998</v>
      </c>
      <c r="B1090" s="259" t="s">
        <v>999</v>
      </c>
      <c r="C1090" s="236"/>
      <c r="D1090" s="236"/>
      <c r="E1090" s="236"/>
      <c r="F1090" s="236"/>
      <c r="G1090" s="236"/>
      <c r="H1090" s="236"/>
      <c r="I1090" s="236"/>
      <c r="J1090" s="236"/>
      <c r="K1090" s="236"/>
      <c r="L1090" s="236"/>
      <c r="M1090" s="236"/>
      <c r="N1090" s="236"/>
      <c r="O1090" s="136">
        <f t="shared" si="404"/>
        <v>0</v>
      </c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</row>
    <row r="1091" spans="1:74" s="92" customFormat="1" ht="22.5" customHeight="1" x14ac:dyDescent="0.2">
      <c r="A1091" s="258" t="s">
        <v>998</v>
      </c>
      <c r="B1091" s="259" t="s">
        <v>999</v>
      </c>
      <c r="C1091" s="236"/>
      <c r="D1091" s="236"/>
      <c r="E1091" s="236"/>
      <c r="F1091" s="236"/>
      <c r="G1091" s="236"/>
      <c r="H1091" s="236"/>
      <c r="I1091" s="236"/>
      <c r="J1091" s="236"/>
      <c r="K1091" s="236"/>
      <c r="L1091" s="236"/>
      <c r="M1091" s="236"/>
      <c r="N1091" s="236"/>
      <c r="O1091" s="136">
        <f t="shared" si="404"/>
        <v>0</v>
      </c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</row>
    <row r="1092" spans="1:74" s="92" customFormat="1" ht="22.5" customHeight="1" x14ac:dyDescent="0.2">
      <c r="A1092" s="258" t="s">
        <v>998</v>
      </c>
      <c r="B1092" s="259" t="s">
        <v>999</v>
      </c>
      <c r="C1092" s="236"/>
      <c r="D1092" s="236"/>
      <c r="E1092" s="236"/>
      <c r="F1092" s="236"/>
      <c r="G1092" s="236"/>
      <c r="H1092" s="236"/>
      <c r="I1092" s="236"/>
      <c r="J1092" s="236"/>
      <c r="K1092" s="236"/>
      <c r="L1092" s="236"/>
      <c r="M1092" s="236"/>
      <c r="N1092" s="236"/>
      <c r="O1092" s="136">
        <f t="shared" si="404"/>
        <v>0</v>
      </c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</row>
    <row r="1093" spans="1:74" s="92" customFormat="1" ht="22.5" customHeight="1" x14ac:dyDescent="0.2">
      <c r="A1093" s="258" t="s">
        <v>998</v>
      </c>
      <c r="B1093" s="259" t="s">
        <v>999</v>
      </c>
      <c r="C1093" s="236"/>
      <c r="D1093" s="236"/>
      <c r="E1093" s="236"/>
      <c r="F1093" s="236"/>
      <c r="G1093" s="236"/>
      <c r="H1093" s="236"/>
      <c r="I1093" s="236"/>
      <c r="J1093" s="236"/>
      <c r="K1093" s="236"/>
      <c r="L1093" s="236"/>
      <c r="M1093" s="236"/>
      <c r="N1093" s="236"/>
      <c r="O1093" s="136">
        <f t="shared" si="404"/>
        <v>0</v>
      </c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</row>
    <row r="1094" spans="1:74" s="92" customFormat="1" ht="22.5" customHeight="1" x14ac:dyDescent="0.2">
      <c r="A1094" s="258" t="s">
        <v>998</v>
      </c>
      <c r="B1094" s="259" t="s">
        <v>999</v>
      </c>
      <c r="C1094" s="236"/>
      <c r="D1094" s="236"/>
      <c r="E1094" s="236"/>
      <c r="F1094" s="236"/>
      <c r="G1094" s="236"/>
      <c r="H1094" s="236"/>
      <c r="I1094" s="236"/>
      <c r="J1094" s="236"/>
      <c r="K1094" s="236"/>
      <c r="L1094" s="236"/>
      <c r="M1094" s="236"/>
      <c r="N1094" s="236"/>
      <c r="O1094" s="136">
        <f t="shared" si="404"/>
        <v>0</v>
      </c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</row>
    <row r="1095" spans="1:74" s="92" customFormat="1" ht="22.5" customHeight="1" x14ac:dyDescent="0.2">
      <c r="A1095" s="258" t="s">
        <v>998</v>
      </c>
      <c r="B1095" s="259" t="s">
        <v>999</v>
      </c>
      <c r="C1095" s="236"/>
      <c r="D1095" s="236"/>
      <c r="E1095" s="236"/>
      <c r="F1095" s="236"/>
      <c r="G1095" s="236"/>
      <c r="H1095" s="236"/>
      <c r="I1095" s="236"/>
      <c r="J1095" s="236"/>
      <c r="K1095" s="236"/>
      <c r="L1095" s="236"/>
      <c r="M1095" s="236"/>
      <c r="N1095" s="236"/>
      <c r="O1095" s="136">
        <f t="shared" si="404"/>
        <v>0</v>
      </c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</row>
    <row r="1096" spans="1:74" s="92" customFormat="1" ht="22.5" customHeight="1" x14ac:dyDescent="0.2">
      <c r="A1096" s="258" t="s">
        <v>998</v>
      </c>
      <c r="B1096" s="259" t="s">
        <v>999</v>
      </c>
      <c r="C1096" s="236"/>
      <c r="D1096" s="236"/>
      <c r="E1096" s="236"/>
      <c r="F1096" s="236"/>
      <c r="G1096" s="236"/>
      <c r="H1096" s="236"/>
      <c r="I1096" s="236"/>
      <c r="J1096" s="236"/>
      <c r="K1096" s="236"/>
      <c r="L1096" s="236"/>
      <c r="M1096" s="236"/>
      <c r="N1096" s="236"/>
      <c r="O1096" s="136">
        <f t="shared" si="404"/>
        <v>0</v>
      </c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</row>
    <row r="1097" spans="1:74" s="92" customFormat="1" ht="22.5" customHeight="1" x14ac:dyDescent="0.2">
      <c r="A1097" s="258" t="s">
        <v>998</v>
      </c>
      <c r="B1097" s="259" t="s">
        <v>999</v>
      </c>
      <c r="C1097" s="236"/>
      <c r="D1097" s="236"/>
      <c r="E1097" s="236"/>
      <c r="F1097" s="236"/>
      <c r="G1097" s="236"/>
      <c r="H1097" s="236"/>
      <c r="I1097" s="236"/>
      <c r="J1097" s="236"/>
      <c r="K1097" s="236"/>
      <c r="L1097" s="236"/>
      <c r="M1097" s="236"/>
      <c r="N1097" s="236"/>
      <c r="O1097" s="136">
        <f t="shared" si="404"/>
        <v>0</v>
      </c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</row>
    <row r="1098" spans="1:74" s="92" customFormat="1" ht="22.5" customHeight="1" x14ac:dyDescent="0.2">
      <c r="A1098" s="258" t="s">
        <v>998</v>
      </c>
      <c r="B1098" s="259" t="s">
        <v>999</v>
      </c>
      <c r="C1098" s="236"/>
      <c r="D1098" s="236"/>
      <c r="E1098" s="236"/>
      <c r="F1098" s="236"/>
      <c r="G1098" s="236"/>
      <c r="H1098" s="236"/>
      <c r="I1098" s="236"/>
      <c r="J1098" s="236"/>
      <c r="K1098" s="236"/>
      <c r="L1098" s="236"/>
      <c r="M1098" s="236"/>
      <c r="N1098" s="236"/>
      <c r="O1098" s="136">
        <f t="shared" si="404"/>
        <v>0</v>
      </c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</row>
    <row r="1099" spans="1:74" s="92" customFormat="1" ht="22.5" customHeight="1" x14ac:dyDescent="0.2">
      <c r="A1099" s="258" t="s">
        <v>998</v>
      </c>
      <c r="B1099" s="259" t="s">
        <v>999</v>
      </c>
      <c r="C1099" s="236"/>
      <c r="D1099" s="236"/>
      <c r="E1099" s="236"/>
      <c r="F1099" s="236"/>
      <c r="G1099" s="236"/>
      <c r="H1099" s="236"/>
      <c r="I1099" s="236"/>
      <c r="J1099" s="236"/>
      <c r="K1099" s="236"/>
      <c r="L1099" s="236"/>
      <c r="M1099" s="236"/>
      <c r="N1099" s="236"/>
      <c r="O1099" s="136">
        <f t="shared" si="404"/>
        <v>0</v>
      </c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</row>
    <row r="1100" spans="1:74" s="92" customFormat="1" ht="22.5" customHeight="1" x14ac:dyDescent="0.2">
      <c r="A1100" s="258" t="s">
        <v>998</v>
      </c>
      <c r="B1100" s="259" t="s">
        <v>999</v>
      </c>
      <c r="C1100" s="236"/>
      <c r="D1100" s="236"/>
      <c r="E1100" s="236"/>
      <c r="F1100" s="236"/>
      <c r="G1100" s="236"/>
      <c r="H1100" s="236"/>
      <c r="I1100" s="236"/>
      <c r="J1100" s="236"/>
      <c r="K1100" s="236"/>
      <c r="L1100" s="236"/>
      <c r="M1100" s="236"/>
      <c r="N1100" s="236"/>
      <c r="O1100" s="136">
        <f t="shared" si="404"/>
        <v>0</v>
      </c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</row>
    <row r="1101" spans="1:74" s="92" customFormat="1" ht="22.5" customHeight="1" x14ac:dyDescent="0.2">
      <c r="A1101" s="258" t="s">
        <v>998</v>
      </c>
      <c r="B1101" s="259" t="s">
        <v>999</v>
      </c>
      <c r="C1101" s="236"/>
      <c r="D1101" s="236"/>
      <c r="E1101" s="236"/>
      <c r="F1101" s="236"/>
      <c r="G1101" s="236"/>
      <c r="H1101" s="236"/>
      <c r="I1101" s="236"/>
      <c r="J1101" s="236"/>
      <c r="K1101" s="236"/>
      <c r="L1101" s="236"/>
      <c r="M1101" s="236"/>
      <c r="N1101" s="236"/>
      <c r="O1101" s="136">
        <f t="shared" si="404"/>
        <v>0</v>
      </c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</row>
    <row r="1102" spans="1:74" s="92" customFormat="1" ht="22.5" customHeight="1" x14ac:dyDescent="0.2">
      <c r="A1102" s="258" t="s">
        <v>998</v>
      </c>
      <c r="B1102" s="259" t="s">
        <v>999</v>
      </c>
      <c r="C1102" s="236"/>
      <c r="D1102" s="236"/>
      <c r="E1102" s="236"/>
      <c r="F1102" s="236"/>
      <c r="G1102" s="236"/>
      <c r="H1102" s="236"/>
      <c r="I1102" s="236"/>
      <c r="J1102" s="236"/>
      <c r="K1102" s="236"/>
      <c r="L1102" s="236"/>
      <c r="M1102" s="236"/>
      <c r="N1102" s="236"/>
      <c r="O1102" s="136">
        <f t="shared" si="404"/>
        <v>0</v>
      </c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</row>
    <row r="1103" spans="1:74" s="92" customFormat="1" ht="22.5" customHeight="1" x14ac:dyDescent="0.2">
      <c r="A1103" s="258" t="s">
        <v>998</v>
      </c>
      <c r="B1103" s="259" t="s">
        <v>999</v>
      </c>
      <c r="C1103" s="236"/>
      <c r="D1103" s="236"/>
      <c r="E1103" s="236"/>
      <c r="F1103" s="236"/>
      <c r="G1103" s="236"/>
      <c r="H1103" s="236"/>
      <c r="I1103" s="236"/>
      <c r="J1103" s="236"/>
      <c r="K1103" s="236"/>
      <c r="L1103" s="236"/>
      <c r="M1103" s="236"/>
      <c r="N1103" s="236"/>
      <c r="O1103" s="136">
        <f t="shared" si="404"/>
        <v>0</v>
      </c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</row>
    <row r="1104" spans="1:74" s="92" customFormat="1" ht="22.5" customHeight="1" x14ac:dyDescent="0.2">
      <c r="A1104" s="258" t="s">
        <v>998</v>
      </c>
      <c r="B1104" s="259" t="s">
        <v>999</v>
      </c>
      <c r="C1104" s="236"/>
      <c r="D1104" s="236"/>
      <c r="E1104" s="236"/>
      <c r="F1104" s="236"/>
      <c r="G1104" s="236"/>
      <c r="H1104" s="236"/>
      <c r="I1104" s="236"/>
      <c r="J1104" s="236"/>
      <c r="K1104" s="236"/>
      <c r="L1104" s="236"/>
      <c r="M1104" s="236"/>
      <c r="N1104" s="236"/>
      <c r="O1104" s="136">
        <f t="shared" si="404"/>
        <v>0</v>
      </c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</row>
    <row r="1105" spans="1:74" s="92" customFormat="1" ht="22.5" customHeight="1" x14ac:dyDescent="0.2">
      <c r="A1105" s="258" t="s">
        <v>998</v>
      </c>
      <c r="B1105" s="259" t="s">
        <v>999</v>
      </c>
      <c r="C1105" s="236"/>
      <c r="D1105" s="236"/>
      <c r="E1105" s="236"/>
      <c r="F1105" s="236"/>
      <c r="G1105" s="236"/>
      <c r="H1105" s="236"/>
      <c r="I1105" s="236"/>
      <c r="J1105" s="236"/>
      <c r="K1105" s="236"/>
      <c r="L1105" s="236"/>
      <c r="M1105" s="236"/>
      <c r="N1105" s="236"/>
      <c r="O1105" s="136">
        <f t="shared" si="404"/>
        <v>0</v>
      </c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</row>
    <row r="1106" spans="1:74" s="92" customFormat="1" ht="22.5" customHeight="1" x14ac:dyDescent="0.2">
      <c r="A1106" s="258" t="s">
        <v>998</v>
      </c>
      <c r="B1106" s="259" t="s">
        <v>999</v>
      </c>
      <c r="C1106" s="236"/>
      <c r="D1106" s="236"/>
      <c r="E1106" s="236"/>
      <c r="F1106" s="236"/>
      <c r="G1106" s="236"/>
      <c r="H1106" s="236"/>
      <c r="I1106" s="236"/>
      <c r="J1106" s="236"/>
      <c r="K1106" s="236"/>
      <c r="L1106" s="236"/>
      <c r="M1106" s="236"/>
      <c r="N1106" s="236"/>
      <c r="O1106" s="136">
        <f t="shared" si="404"/>
        <v>0</v>
      </c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</row>
    <row r="1107" spans="1:74" s="92" customFormat="1" ht="22.5" customHeight="1" x14ac:dyDescent="0.2">
      <c r="A1107" s="258" t="s">
        <v>998</v>
      </c>
      <c r="B1107" s="259" t="s">
        <v>999</v>
      </c>
      <c r="C1107" s="236"/>
      <c r="D1107" s="236"/>
      <c r="E1107" s="236"/>
      <c r="F1107" s="236"/>
      <c r="G1107" s="236"/>
      <c r="H1107" s="236"/>
      <c r="I1107" s="236"/>
      <c r="J1107" s="236"/>
      <c r="K1107" s="236"/>
      <c r="L1107" s="236"/>
      <c r="M1107" s="236"/>
      <c r="N1107" s="236"/>
      <c r="O1107" s="136">
        <f t="shared" si="404"/>
        <v>0</v>
      </c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</row>
    <row r="1108" spans="1:74" s="92" customFormat="1" ht="22.5" customHeight="1" x14ac:dyDescent="0.2">
      <c r="A1108" s="258" t="s">
        <v>998</v>
      </c>
      <c r="B1108" s="259" t="s">
        <v>999</v>
      </c>
      <c r="C1108" s="236"/>
      <c r="D1108" s="236"/>
      <c r="E1108" s="236"/>
      <c r="F1108" s="236"/>
      <c r="G1108" s="236"/>
      <c r="H1108" s="236"/>
      <c r="I1108" s="236"/>
      <c r="J1108" s="236"/>
      <c r="K1108" s="236"/>
      <c r="L1108" s="236"/>
      <c r="M1108" s="236"/>
      <c r="N1108" s="236"/>
      <c r="O1108" s="136">
        <f t="shared" si="404"/>
        <v>0</v>
      </c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</row>
    <row r="1109" spans="1:74" s="92" customFormat="1" ht="22.5" customHeight="1" x14ac:dyDescent="0.2">
      <c r="A1109" s="258" t="s">
        <v>998</v>
      </c>
      <c r="B1109" s="259" t="s">
        <v>999</v>
      </c>
      <c r="C1109" s="236"/>
      <c r="D1109" s="236"/>
      <c r="E1109" s="236"/>
      <c r="F1109" s="236"/>
      <c r="G1109" s="236"/>
      <c r="H1109" s="236"/>
      <c r="I1109" s="236"/>
      <c r="J1109" s="236"/>
      <c r="K1109" s="236"/>
      <c r="L1109" s="236"/>
      <c r="M1109" s="236"/>
      <c r="N1109" s="236"/>
      <c r="O1109" s="136">
        <f t="shared" si="404"/>
        <v>0</v>
      </c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</row>
    <row r="1110" spans="1:74" s="92" customFormat="1" ht="22.5" customHeight="1" x14ac:dyDescent="0.2">
      <c r="A1110" s="258" t="s">
        <v>998</v>
      </c>
      <c r="B1110" s="259" t="s">
        <v>999</v>
      </c>
      <c r="C1110" s="236"/>
      <c r="D1110" s="236"/>
      <c r="E1110" s="236"/>
      <c r="F1110" s="236"/>
      <c r="G1110" s="236"/>
      <c r="H1110" s="236"/>
      <c r="I1110" s="236"/>
      <c r="J1110" s="236"/>
      <c r="K1110" s="236"/>
      <c r="L1110" s="236"/>
      <c r="M1110" s="236"/>
      <c r="N1110" s="236"/>
      <c r="O1110" s="136">
        <f t="shared" si="404"/>
        <v>0</v>
      </c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</row>
    <row r="1111" spans="1:74" s="92" customFormat="1" ht="22.5" customHeight="1" x14ac:dyDescent="0.2">
      <c r="A1111" s="258" t="s">
        <v>998</v>
      </c>
      <c r="B1111" s="259" t="s">
        <v>999</v>
      </c>
      <c r="C1111" s="236"/>
      <c r="D1111" s="236"/>
      <c r="E1111" s="236"/>
      <c r="F1111" s="236"/>
      <c r="G1111" s="236"/>
      <c r="H1111" s="236"/>
      <c r="I1111" s="236"/>
      <c r="J1111" s="236"/>
      <c r="K1111" s="236"/>
      <c r="L1111" s="236"/>
      <c r="M1111" s="236"/>
      <c r="N1111" s="236"/>
      <c r="O1111" s="136">
        <f t="shared" si="404"/>
        <v>0</v>
      </c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</row>
    <row r="1112" spans="1:74" s="92" customFormat="1" ht="22.5" customHeight="1" x14ac:dyDescent="0.2">
      <c r="A1112" s="258" t="s">
        <v>998</v>
      </c>
      <c r="B1112" s="259" t="s">
        <v>999</v>
      </c>
      <c r="C1112" s="236"/>
      <c r="D1112" s="236"/>
      <c r="E1112" s="236"/>
      <c r="F1112" s="236"/>
      <c r="G1112" s="236"/>
      <c r="H1112" s="236"/>
      <c r="I1112" s="236"/>
      <c r="J1112" s="236"/>
      <c r="K1112" s="236"/>
      <c r="L1112" s="236"/>
      <c r="M1112" s="236"/>
      <c r="N1112" s="236"/>
      <c r="O1112" s="136">
        <f t="shared" si="404"/>
        <v>0</v>
      </c>
      <c r="P1112" s="91"/>
      <c r="Q1112" s="91"/>
      <c r="R1112" s="91"/>
      <c r="S1112" s="91"/>
      <c r="T1112" s="91"/>
      <c r="U1112" s="91"/>
      <c r="V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</row>
    <row r="1113" spans="1:74" s="92" customFormat="1" ht="22.5" customHeight="1" x14ac:dyDescent="0.2">
      <c r="A1113" s="258" t="s">
        <v>998</v>
      </c>
      <c r="B1113" s="259" t="s">
        <v>999</v>
      </c>
      <c r="C1113" s="236"/>
      <c r="D1113" s="236"/>
      <c r="E1113" s="236"/>
      <c r="F1113" s="236"/>
      <c r="G1113" s="236"/>
      <c r="H1113" s="236"/>
      <c r="I1113" s="236"/>
      <c r="J1113" s="236"/>
      <c r="K1113" s="236"/>
      <c r="L1113" s="236"/>
      <c r="M1113" s="236"/>
      <c r="N1113" s="236"/>
      <c r="O1113" s="136">
        <f t="shared" si="404"/>
        <v>0</v>
      </c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</row>
    <row r="1114" spans="1:74" s="92" customFormat="1" ht="22.5" customHeight="1" x14ac:dyDescent="0.2">
      <c r="A1114" s="258" t="s">
        <v>998</v>
      </c>
      <c r="B1114" s="259" t="s">
        <v>999</v>
      </c>
      <c r="C1114" s="236"/>
      <c r="D1114" s="236"/>
      <c r="E1114" s="236"/>
      <c r="F1114" s="236"/>
      <c r="G1114" s="236"/>
      <c r="H1114" s="236"/>
      <c r="I1114" s="236"/>
      <c r="J1114" s="236"/>
      <c r="K1114" s="236"/>
      <c r="L1114" s="236"/>
      <c r="M1114" s="236"/>
      <c r="N1114" s="236"/>
      <c r="O1114" s="136">
        <f t="shared" si="404"/>
        <v>0</v>
      </c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</row>
    <row r="1115" spans="1:74" s="92" customFormat="1" ht="22.5" customHeight="1" x14ac:dyDescent="0.2">
      <c r="A1115" s="258" t="s">
        <v>998</v>
      </c>
      <c r="B1115" s="259" t="s">
        <v>999</v>
      </c>
      <c r="C1115" s="236"/>
      <c r="D1115" s="236"/>
      <c r="E1115" s="236"/>
      <c r="F1115" s="236"/>
      <c r="G1115" s="236"/>
      <c r="H1115" s="236"/>
      <c r="I1115" s="236"/>
      <c r="J1115" s="236"/>
      <c r="K1115" s="236"/>
      <c r="L1115" s="236"/>
      <c r="M1115" s="236"/>
      <c r="N1115" s="236"/>
      <c r="O1115" s="136">
        <f t="shared" si="404"/>
        <v>0</v>
      </c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</row>
    <row r="1116" spans="1:74" s="92" customFormat="1" ht="22.5" customHeight="1" x14ac:dyDescent="0.2">
      <c r="A1116" s="258" t="s">
        <v>998</v>
      </c>
      <c r="B1116" s="259" t="s">
        <v>999</v>
      </c>
      <c r="C1116" s="236"/>
      <c r="D1116" s="236"/>
      <c r="E1116" s="236"/>
      <c r="F1116" s="236"/>
      <c r="G1116" s="236"/>
      <c r="H1116" s="236"/>
      <c r="I1116" s="236"/>
      <c r="J1116" s="236"/>
      <c r="K1116" s="236"/>
      <c r="L1116" s="236"/>
      <c r="M1116" s="236"/>
      <c r="N1116" s="236"/>
      <c r="O1116" s="136">
        <f t="shared" si="404"/>
        <v>0</v>
      </c>
      <c r="P1116" s="91"/>
      <c r="Q1116" s="91"/>
      <c r="R1116" s="91"/>
      <c r="S1116" s="91"/>
      <c r="T1116" s="91"/>
      <c r="U1116" s="91"/>
      <c r="V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</row>
    <row r="1117" spans="1:74" s="92" customFormat="1" ht="22.5" customHeight="1" x14ac:dyDescent="0.2">
      <c r="A1117" s="258" t="s">
        <v>998</v>
      </c>
      <c r="B1117" s="259" t="s">
        <v>999</v>
      </c>
      <c r="C1117" s="236"/>
      <c r="D1117" s="236"/>
      <c r="E1117" s="236"/>
      <c r="F1117" s="236"/>
      <c r="G1117" s="236"/>
      <c r="H1117" s="236"/>
      <c r="I1117" s="236"/>
      <c r="J1117" s="236"/>
      <c r="K1117" s="236"/>
      <c r="L1117" s="236"/>
      <c r="M1117" s="236"/>
      <c r="N1117" s="236"/>
      <c r="O1117" s="136">
        <f t="shared" si="404"/>
        <v>0</v>
      </c>
      <c r="P1117" s="91"/>
      <c r="Q1117" s="91"/>
      <c r="R1117" s="91"/>
      <c r="S1117" s="91"/>
      <c r="T1117" s="91"/>
      <c r="U1117" s="91"/>
      <c r="V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  <c r="BO1117" s="91"/>
      <c r="BP1117" s="91"/>
      <c r="BQ1117" s="91"/>
      <c r="BR1117" s="91"/>
      <c r="BS1117" s="91"/>
      <c r="BT1117" s="91"/>
      <c r="BU1117" s="91"/>
      <c r="BV1117" s="91"/>
    </row>
    <row r="1118" spans="1:74" s="92" customFormat="1" ht="22.5" customHeight="1" x14ac:dyDescent="0.2">
      <c r="A1118" s="258" t="s">
        <v>998</v>
      </c>
      <c r="B1118" s="259" t="s">
        <v>999</v>
      </c>
      <c r="C1118" s="236"/>
      <c r="D1118" s="236"/>
      <c r="E1118" s="236"/>
      <c r="F1118" s="236"/>
      <c r="G1118" s="236"/>
      <c r="H1118" s="236"/>
      <c r="I1118" s="236"/>
      <c r="J1118" s="236"/>
      <c r="K1118" s="236"/>
      <c r="L1118" s="236"/>
      <c r="M1118" s="236"/>
      <c r="N1118" s="236"/>
      <c r="O1118" s="136">
        <f t="shared" si="404"/>
        <v>0</v>
      </c>
      <c r="P1118" s="91"/>
      <c r="Q1118" s="91"/>
      <c r="R1118" s="91"/>
      <c r="S1118" s="91"/>
      <c r="T1118" s="91"/>
      <c r="U1118" s="91"/>
      <c r="V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  <c r="BO1118" s="91"/>
      <c r="BP1118" s="91"/>
      <c r="BQ1118" s="91"/>
      <c r="BR1118" s="91"/>
      <c r="BS1118" s="91"/>
      <c r="BT1118" s="91"/>
      <c r="BU1118" s="91"/>
      <c r="BV1118" s="91"/>
    </row>
    <row r="1119" spans="1:74" s="92" customFormat="1" ht="22.5" customHeight="1" x14ac:dyDescent="0.2">
      <c r="A1119" s="258" t="s">
        <v>998</v>
      </c>
      <c r="B1119" s="259" t="s">
        <v>999</v>
      </c>
      <c r="C1119" s="236"/>
      <c r="D1119" s="236"/>
      <c r="E1119" s="236"/>
      <c r="F1119" s="236"/>
      <c r="G1119" s="236"/>
      <c r="H1119" s="236"/>
      <c r="I1119" s="236"/>
      <c r="J1119" s="236"/>
      <c r="K1119" s="236"/>
      <c r="L1119" s="236"/>
      <c r="M1119" s="236"/>
      <c r="N1119" s="236"/>
      <c r="O1119" s="136">
        <f t="shared" si="404"/>
        <v>0</v>
      </c>
      <c r="P1119" s="91"/>
      <c r="Q1119" s="91"/>
      <c r="R1119" s="91"/>
      <c r="S1119" s="91"/>
      <c r="T1119" s="91"/>
      <c r="U1119" s="91"/>
      <c r="V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  <c r="BO1119" s="91"/>
      <c r="BP1119" s="91"/>
      <c r="BQ1119" s="91"/>
      <c r="BR1119" s="91"/>
      <c r="BS1119" s="91"/>
      <c r="BT1119" s="91"/>
      <c r="BU1119" s="91"/>
      <c r="BV1119" s="91"/>
    </row>
    <row r="1120" spans="1:74" s="92" customFormat="1" ht="22.5" customHeight="1" x14ac:dyDescent="0.2">
      <c r="A1120" s="258" t="s">
        <v>998</v>
      </c>
      <c r="B1120" s="259" t="s">
        <v>999</v>
      </c>
      <c r="C1120" s="236"/>
      <c r="D1120" s="236"/>
      <c r="E1120" s="236"/>
      <c r="F1120" s="236"/>
      <c r="G1120" s="236"/>
      <c r="H1120" s="236"/>
      <c r="I1120" s="236"/>
      <c r="J1120" s="236"/>
      <c r="K1120" s="236"/>
      <c r="L1120" s="236"/>
      <c r="M1120" s="236"/>
      <c r="N1120" s="236"/>
      <c r="O1120" s="136">
        <f t="shared" si="404"/>
        <v>0</v>
      </c>
      <c r="P1120" s="91"/>
      <c r="Q1120" s="91"/>
      <c r="R1120" s="91"/>
      <c r="S1120" s="91"/>
      <c r="T1120" s="91"/>
      <c r="U1120" s="91"/>
      <c r="V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  <c r="BO1120" s="91"/>
      <c r="BP1120" s="91"/>
      <c r="BQ1120" s="91"/>
      <c r="BR1120" s="91"/>
      <c r="BS1120" s="91"/>
      <c r="BT1120" s="91"/>
      <c r="BU1120" s="91"/>
      <c r="BV1120" s="91"/>
    </row>
    <row r="1121" spans="1:74" s="92" customFormat="1" ht="22.5" customHeight="1" x14ac:dyDescent="0.2">
      <c r="A1121" s="258" t="s">
        <v>998</v>
      </c>
      <c r="B1121" s="259" t="s">
        <v>999</v>
      </c>
      <c r="C1121" s="236"/>
      <c r="D1121" s="236"/>
      <c r="E1121" s="236"/>
      <c r="F1121" s="236"/>
      <c r="G1121" s="236"/>
      <c r="H1121" s="236"/>
      <c r="I1121" s="236"/>
      <c r="J1121" s="236"/>
      <c r="K1121" s="236"/>
      <c r="L1121" s="236"/>
      <c r="M1121" s="236"/>
      <c r="N1121" s="236"/>
      <c r="O1121" s="136">
        <f t="shared" si="404"/>
        <v>0</v>
      </c>
      <c r="P1121" s="91"/>
      <c r="Q1121" s="91"/>
      <c r="R1121" s="91"/>
      <c r="S1121" s="91"/>
      <c r="T1121" s="91"/>
      <c r="U1121" s="91"/>
      <c r="V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  <c r="BO1121" s="91"/>
      <c r="BP1121" s="91"/>
      <c r="BQ1121" s="91"/>
      <c r="BR1121" s="91"/>
      <c r="BS1121" s="91"/>
      <c r="BT1121" s="91"/>
      <c r="BU1121" s="91"/>
      <c r="BV1121" s="91"/>
    </row>
    <row r="1122" spans="1:74" s="92" customFormat="1" ht="22.5" customHeight="1" x14ac:dyDescent="0.2">
      <c r="A1122" s="258" t="s">
        <v>998</v>
      </c>
      <c r="B1122" s="259" t="s">
        <v>999</v>
      </c>
      <c r="C1122" s="236"/>
      <c r="D1122" s="236"/>
      <c r="E1122" s="236"/>
      <c r="F1122" s="236"/>
      <c r="G1122" s="236"/>
      <c r="H1122" s="236"/>
      <c r="I1122" s="236"/>
      <c r="J1122" s="236"/>
      <c r="K1122" s="236"/>
      <c r="L1122" s="236"/>
      <c r="M1122" s="236"/>
      <c r="N1122" s="236"/>
      <c r="O1122" s="136">
        <f t="shared" si="404"/>
        <v>0</v>
      </c>
      <c r="P1122" s="91"/>
      <c r="Q1122" s="91"/>
      <c r="R1122" s="91"/>
      <c r="S1122" s="91"/>
      <c r="T1122" s="91"/>
      <c r="U1122" s="91"/>
      <c r="V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  <c r="BO1122" s="91"/>
      <c r="BP1122" s="91"/>
      <c r="BQ1122" s="91"/>
      <c r="BR1122" s="91"/>
      <c r="BS1122" s="91"/>
      <c r="BT1122" s="91"/>
      <c r="BU1122" s="91"/>
      <c r="BV1122" s="91"/>
    </row>
    <row r="1123" spans="1:74" s="92" customFormat="1" ht="22.5" customHeight="1" x14ac:dyDescent="0.2">
      <c r="A1123" s="258" t="s">
        <v>998</v>
      </c>
      <c r="B1123" s="259" t="s">
        <v>999</v>
      </c>
      <c r="C1123" s="236"/>
      <c r="D1123" s="236"/>
      <c r="E1123" s="236"/>
      <c r="F1123" s="236"/>
      <c r="G1123" s="236"/>
      <c r="H1123" s="236"/>
      <c r="I1123" s="236"/>
      <c r="J1123" s="236"/>
      <c r="K1123" s="236"/>
      <c r="L1123" s="236"/>
      <c r="M1123" s="236"/>
      <c r="N1123" s="236"/>
      <c r="O1123" s="136">
        <f t="shared" si="404"/>
        <v>0</v>
      </c>
      <c r="P1123" s="91"/>
      <c r="Q1123" s="91"/>
      <c r="R1123" s="91"/>
      <c r="S1123" s="91"/>
      <c r="T1123" s="91"/>
      <c r="U1123" s="91"/>
      <c r="V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</row>
    <row r="1124" spans="1:74" s="92" customFormat="1" ht="22.5" customHeight="1" x14ac:dyDescent="0.2">
      <c r="A1124" s="260" t="s">
        <v>1840</v>
      </c>
      <c r="B1124" s="261" t="s">
        <v>999</v>
      </c>
      <c r="C1124" s="246">
        <v>0</v>
      </c>
      <c r="D1124" s="246">
        <v>0</v>
      </c>
      <c r="E1124" s="246">
        <v>0</v>
      </c>
      <c r="F1124" s="246">
        <v>0</v>
      </c>
      <c r="G1124" s="246">
        <v>0</v>
      </c>
      <c r="H1124" s="246">
        <v>0</v>
      </c>
      <c r="I1124" s="246">
        <v>0</v>
      </c>
      <c r="J1124" s="246">
        <v>0</v>
      </c>
      <c r="K1124" s="246">
        <v>0</v>
      </c>
      <c r="L1124" s="246">
        <v>0</v>
      </c>
      <c r="M1124" s="246">
        <v>0</v>
      </c>
      <c r="N1124" s="246">
        <v>0</v>
      </c>
      <c r="O1124" s="136">
        <f t="shared" si="404"/>
        <v>0</v>
      </c>
      <c r="P1124" s="91"/>
      <c r="Q1124" s="91"/>
      <c r="R1124" s="91"/>
      <c r="S1124" s="91"/>
      <c r="T1124" s="91"/>
      <c r="U1124" s="91"/>
      <c r="V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  <c r="BO1124" s="91"/>
      <c r="BP1124" s="91"/>
      <c r="BQ1124" s="91"/>
      <c r="BR1124" s="91"/>
      <c r="BS1124" s="91"/>
      <c r="BT1124" s="91"/>
      <c r="BU1124" s="91"/>
      <c r="BV1124" s="91"/>
    </row>
    <row r="1125" spans="1:74" s="92" customFormat="1" ht="22.5" customHeight="1" x14ac:dyDescent="0.2">
      <c r="A1125" s="258" t="s">
        <v>1841</v>
      </c>
      <c r="B1125" s="259" t="s">
        <v>309</v>
      </c>
      <c r="C1125" s="236"/>
      <c r="D1125" s="236"/>
      <c r="E1125" s="236"/>
      <c r="F1125" s="236"/>
      <c r="G1125" s="236"/>
      <c r="H1125" s="236"/>
      <c r="I1125" s="236"/>
      <c r="J1125" s="236"/>
      <c r="K1125" s="236"/>
      <c r="L1125" s="236"/>
      <c r="M1125" s="236"/>
      <c r="N1125" s="236"/>
      <c r="O1125" s="136">
        <f t="shared" si="404"/>
        <v>0</v>
      </c>
      <c r="P1125" s="91"/>
      <c r="Q1125" s="91"/>
      <c r="R1125" s="91"/>
      <c r="S1125" s="91"/>
      <c r="T1125" s="91"/>
      <c r="U1125" s="91"/>
      <c r="V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</row>
    <row r="1126" spans="1:74" s="92" customFormat="1" ht="22.5" customHeight="1" x14ac:dyDescent="0.2">
      <c r="A1126" s="258" t="s">
        <v>1841</v>
      </c>
      <c r="B1126" s="259" t="s">
        <v>309</v>
      </c>
      <c r="C1126" s="236"/>
      <c r="D1126" s="236"/>
      <c r="E1126" s="236"/>
      <c r="F1126" s="236"/>
      <c r="G1126" s="236"/>
      <c r="H1126" s="236"/>
      <c r="I1126" s="236"/>
      <c r="J1126" s="236"/>
      <c r="K1126" s="236"/>
      <c r="L1126" s="236"/>
      <c r="M1126" s="236"/>
      <c r="N1126" s="236"/>
      <c r="O1126" s="136">
        <f t="shared" si="404"/>
        <v>0</v>
      </c>
      <c r="P1126" s="91"/>
      <c r="Q1126" s="91"/>
      <c r="R1126" s="91"/>
      <c r="S1126" s="91"/>
      <c r="T1126" s="91"/>
      <c r="U1126" s="91"/>
      <c r="V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  <c r="BO1126" s="91"/>
      <c r="BP1126" s="91"/>
      <c r="BQ1126" s="91"/>
      <c r="BR1126" s="91"/>
      <c r="BS1126" s="91"/>
      <c r="BT1126" s="91"/>
      <c r="BU1126" s="91"/>
      <c r="BV1126" s="91"/>
    </row>
    <row r="1127" spans="1:74" s="92" customFormat="1" ht="22.5" customHeight="1" x14ac:dyDescent="0.2">
      <c r="A1127" s="258" t="s">
        <v>1842</v>
      </c>
      <c r="B1127" s="259" t="s">
        <v>1843</v>
      </c>
      <c r="C1127" s="236"/>
      <c r="D1127" s="236"/>
      <c r="E1127" s="236"/>
      <c r="F1127" s="236"/>
      <c r="G1127" s="236"/>
      <c r="H1127" s="236"/>
      <c r="I1127" s="236"/>
      <c r="J1127" s="236"/>
      <c r="K1127" s="236"/>
      <c r="L1127" s="236"/>
      <c r="M1127" s="236"/>
      <c r="N1127" s="236"/>
      <c r="O1127" s="136">
        <f t="shared" si="404"/>
        <v>0</v>
      </c>
      <c r="P1127" s="91"/>
      <c r="Q1127" s="91"/>
      <c r="R1127" s="91"/>
      <c r="S1127" s="91"/>
      <c r="T1127" s="91"/>
      <c r="U1127" s="91"/>
      <c r="V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</row>
    <row r="1128" spans="1:74" s="92" customFormat="1" ht="22.5" customHeight="1" x14ac:dyDescent="0.2">
      <c r="A1128" s="258" t="s">
        <v>1842</v>
      </c>
      <c r="B1128" s="259" t="s">
        <v>1843</v>
      </c>
      <c r="C1128" s="236"/>
      <c r="D1128" s="236"/>
      <c r="E1128" s="236"/>
      <c r="F1128" s="236"/>
      <c r="G1128" s="236"/>
      <c r="H1128" s="236"/>
      <c r="I1128" s="236"/>
      <c r="J1128" s="236"/>
      <c r="K1128" s="236"/>
      <c r="L1128" s="236"/>
      <c r="M1128" s="236"/>
      <c r="N1128" s="236"/>
      <c r="O1128" s="136">
        <f t="shared" si="404"/>
        <v>0</v>
      </c>
      <c r="P1128" s="91"/>
      <c r="Q1128" s="91"/>
      <c r="R1128" s="91"/>
      <c r="S1128" s="91"/>
      <c r="T1128" s="91"/>
      <c r="U1128" s="91"/>
      <c r="V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  <c r="BO1128" s="91"/>
      <c r="BP1128" s="91"/>
      <c r="BQ1128" s="91"/>
      <c r="BR1128" s="91"/>
      <c r="BS1128" s="91"/>
      <c r="BT1128" s="91"/>
      <c r="BU1128" s="91"/>
      <c r="BV1128" s="91"/>
    </row>
    <row r="1129" spans="1:74" s="92" customFormat="1" ht="22.5" customHeight="1" x14ac:dyDescent="0.2">
      <c r="A1129" s="258" t="s">
        <v>1844</v>
      </c>
      <c r="B1129" s="259" t="s">
        <v>1845</v>
      </c>
      <c r="C1129" s="236"/>
      <c r="D1129" s="236"/>
      <c r="E1129" s="236"/>
      <c r="F1129" s="236"/>
      <c r="G1129" s="236"/>
      <c r="H1129" s="236"/>
      <c r="I1129" s="236"/>
      <c r="J1129" s="236"/>
      <c r="K1129" s="236"/>
      <c r="L1129" s="236"/>
      <c r="M1129" s="236"/>
      <c r="N1129" s="236"/>
      <c r="O1129" s="136">
        <f t="shared" si="404"/>
        <v>0</v>
      </c>
      <c r="P1129" s="91"/>
      <c r="Q1129" s="91"/>
      <c r="R1129" s="91"/>
      <c r="S1129" s="91"/>
      <c r="T1129" s="91"/>
      <c r="U1129" s="91"/>
      <c r="V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  <c r="BO1129" s="91"/>
      <c r="BP1129" s="91"/>
      <c r="BQ1129" s="91"/>
      <c r="BR1129" s="91"/>
      <c r="BS1129" s="91"/>
      <c r="BT1129" s="91"/>
      <c r="BU1129" s="91"/>
      <c r="BV1129" s="91"/>
    </row>
    <row r="1130" spans="1:74" s="92" customFormat="1" ht="22.5" customHeight="1" x14ac:dyDescent="0.2">
      <c r="A1130" s="258" t="s">
        <v>1844</v>
      </c>
      <c r="B1130" s="259" t="s">
        <v>1843</v>
      </c>
      <c r="C1130" s="236"/>
      <c r="D1130" s="236"/>
      <c r="E1130" s="236"/>
      <c r="F1130" s="236"/>
      <c r="G1130" s="236"/>
      <c r="H1130" s="236"/>
      <c r="I1130" s="236"/>
      <c r="J1130" s="236"/>
      <c r="K1130" s="236"/>
      <c r="L1130" s="236"/>
      <c r="M1130" s="236"/>
      <c r="N1130" s="236"/>
      <c r="O1130" s="136">
        <f t="shared" si="404"/>
        <v>0</v>
      </c>
      <c r="P1130" s="91"/>
      <c r="Q1130" s="91"/>
      <c r="R1130" s="91"/>
      <c r="S1130" s="91"/>
      <c r="T1130" s="91"/>
      <c r="U1130" s="91"/>
      <c r="V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  <c r="BO1130" s="91"/>
      <c r="BP1130" s="91"/>
      <c r="BQ1130" s="91"/>
      <c r="BR1130" s="91"/>
      <c r="BS1130" s="91"/>
      <c r="BT1130" s="91"/>
      <c r="BU1130" s="91"/>
      <c r="BV1130" s="91"/>
    </row>
    <row r="1131" spans="1:74" s="92" customFormat="1" ht="22.5" customHeight="1" x14ac:dyDescent="0.2">
      <c r="A1131" s="258" t="s">
        <v>1844</v>
      </c>
      <c r="B1131" s="259" t="s">
        <v>1843</v>
      </c>
      <c r="C1131" s="236"/>
      <c r="D1131" s="236"/>
      <c r="E1131" s="236"/>
      <c r="F1131" s="236"/>
      <c r="G1131" s="236"/>
      <c r="H1131" s="236"/>
      <c r="I1131" s="236"/>
      <c r="J1131" s="236"/>
      <c r="K1131" s="236"/>
      <c r="L1131" s="236"/>
      <c r="M1131" s="236"/>
      <c r="N1131" s="236"/>
      <c r="O1131" s="136">
        <f t="shared" si="404"/>
        <v>0</v>
      </c>
      <c r="P1131" s="91"/>
      <c r="Q1131" s="91"/>
      <c r="R1131" s="91"/>
      <c r="S1131" s="91"/>
      <c r="T1131" s="91"/>
      <c r="U1131" s="91"/>
      <c r="V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  <c r="BO1131" s="91"/>
      <c r="BP1131" s="91"/>
      <c r="BQ1131" s="91"/>
      <c r="BR1131" s="91"/>
      <c r="BS1131" s="91"/>
      <c r="BT1131" s="91"/>
      <c r="BU1131" s="91"/>
      <c r="BV1131" s="91"/>
    </row>
    <row r="1132" spans="1:74" s="92" customFormat="1" ht="22.5" customHeight="1" x14ac:dyDescent="0.2">
      <c r="A1132" s="258" t="s">
        <v>1846</v>
      </c>
      <c r="B1132" s="259" t="s">
        <v>1847</v>
      </c>
      <c r="C1132" s="236"/>
      <c r="D1132" s="236"/>
      <c r="E1132" s="236"/>
      <c r="F1132" s="236"/>
      <c r="G1132" s="236"/>
      <c r="H1132" s="236"/>
      <c r="I1132" s="236"/>
      <c r="J1132" s="236"/>
      <c r="K1132" s="236"/>
      <c r="L1132" s="236"/>
      <c r="M1132" s="236"/>
      <c r="N1132" s="236"/>
      <c r="O1132" s="136">
        <f t="shared" si="404"/>
        <v>0</v>
      </c>
      <c r="P1132" s="91"/>
      <c r="Q1132" s="91"/>
      <c r="R1132" s="91"/>
      <c r="S1132" s="91"/>
      <c r="T1132" s="91"/>
      <c r="U1132" s="91"/>
      <c r="V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  <c r="BO1132" s="91"/>
      <c r="BP1132" s="91"/>
      <c r="BQ1132" s="91"/>
      <c r="BR1132" s="91"/>
      <c r="BS1132" s="91"/>
      <c r="BT1132" s="91"/>
      <c r="BU1132" s="91"/>
      <c r="BV1132" s="91"/>
    </row>
    <row r="1133" spans="1:74" s="90" customFormat="1" ht="22.5" customHeight="1" x14ac:dyDescent="0.2">
      <c r="A1133" s="258" t="s">
        <v>1848</v>
      </c>
      <c r="B1133" s="259" t="s">
        <v>1797</v>
      </c>
      <c r="C1133" s="236"/>
      <c r="D1133" s="236"/>
      <c r="E1133" s="236"/>
      <c r="F1133" s="236"/>
      <c r="G1133" s="236"/>
      <c r="H1133" s="236"/>
      <c r="I1133" s="236"/>
      <c r="J1133" s="236"/>
      <c r="K1133" s="236"/>
      <c r="L1133" s="236"/>
      <c r="M1133" s="236"/>
      <c r="N1133" s="236"/>
      <c r="O1133" s="136">
        <f t="shared" si="404"/>
        <v>0</v>
      </c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89"/>
      <c r="BB1133" s="89"/>
      <c r="BC1133" s="89"/>
      <c r="BD1133" s="89"/>
      <c r="BE1133" s="89"/>
      <c r="BF1133" s="89"/>
      <c r="BG1133" s="89"/>
      <c r="BH1133" s="89"/>
      <c r="BI1133" s="89"/>
      <c r="BJ1133" s="89"/>
      <c r="BK1133" s="89"/>
      <c r="BL1133" s="89"/>
      <c r="BM1133" s="89"/>
      <c r="BN1133" s="89"/>
      <c r="BO1133" s="89"/>
      <c r="BP1133" s="89"/>
      <c r="BQ1133" s="89"/>
      <c r="BR1133" s="89"/>
      <c r="BS1133" s="89"/>
      <c r="BT1133" s="89"/>
      <c r="BU1133" s="89"/>
      <c r="BV1133" s="89"/>
    </row>
    <row r="1134" spans="1:74" s="90" customFormat="1" ht="22.5" customHeight="1" x14ac:dyDescent="0.2">
      <c r="A1134" s="258" t="s">
        <v>1848</v>
      </c>
      <c r="B1134" s="259" t="s">
        <v>1797</v>
      </c>
      <c r="C1134" s="236"/>
      <c r="D1134" s="236"/>
      <c r="E1134" s="236"/>
      <c r="F1134" s="236"/>
      <c r="G1134" s="236"/>
      <c r="H1134" s="236"/>
      <c r="I1134" s="236"/>
      <c r="J1134" s="236"/>
      <c r="K1134" s="236"/>
      <c r="L1134" s="236"/>
      <c r="M1134" s="236"/>
      <c r="N1134" s="236"/>
      <c r="O1134" s="136">
        <f t="shared" si="404"/>
        <v>0</v>
      </c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  <c r="AZ1134" s="89"/>
      <c r="BA1134" s="89"/>
      <c r="BB1134" s="89"/>
      <c r="BC1134" s="89"/>
      <c r="BD1134" s="89"/>
      <c r="BE1134" s="89"/>
      <c r="BF1134" s="89"/>
      <c r="BG1134" s="89"/>
      <c r="BH1134" s="89"/>
      <c r="BI1134" s="89"/>
      <c r="BJ1134" s="89"/>
      <c r="BK1134" s="89"/>
      <c r="BL1134" s="89"/>
      <c r="BM1134" s="89"/>
      <c r="BN1134" s="89"/>
      <c r="BO1134" s="89"/>
      <c r="BP1134" s="89"/>
      <c r="BQ1134" s="89"/>
      <c r="BR1134" s="89"/>
      <c r="BS1134" s="89"/>
      <c r="BT1134" s="89"/>
      <c r="BU1134" s="89"/>
      <c r="BV1134" s="89"/>
    </row>
    <row r="1135" spans="1:74" s="90" customFormat="1" ht="22.5" customHeight="1" x14ac:dyDescent="0.2">
      <c r="A1135" s="258" t="s">
        <v>1849</v>
      </c>
      <c r="B1135" s="259" t="s">
        <v>1002</v>
      </c>
      <c r="C1135" s="236"/>
      <c r="D1135" s="236"/>
      <c r="E1135" s="236"/>
      <c r="F1135" s="236"/>
      <c r="G1135" s="236"/>
      <c r="H1135" s="236"/>
      <c r="I1135" s="236"/>
      <c r="J1135" s="236"/>
      <c r="K1135" s="236"/>
      <c r="L1135" s="236"/>
      <c r="M1135" s="236"/>
      <c r="N1135" s="236"/>
      <c r="O1135" s="136">
        <f t="shared" si="404"/>
        <v>0</v>
      </c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  <c r="BK1135" s="89"/>
      <c r="BL1135" s="89"/>
      <c r="BM1135" s="89"/>
      <c r="BN1135" s="89"/>
      <c r="BO1135" s="89"/>
      <c r="BP1135" s="89"/>
      <c r="BQ1135" s="89"/>
      <c r="BR1135" s="89"/>
      <c r="BS1135" s="89"/>
      <c r="BT1135" s="89"/>
      <c r="BU1135" s="89"/>
      <c r="BV1135" s="89"/>
    </row>
    <row r="1136" spans="1:74" s="90" customFormat="1" ht="22.5" customHeight="1" x14ac:dyDescent="0.2">
      <c r="A1136" s="258" t="s">
        <v>1849</v>
      </c>
      <c r="B1136" s="259" t="s">
        <v>1002</v>
      </c>
      <c r="C1136" s="236"/>
      <c r="D1136" s="236"/>
      <c r="E1136" s="236"/>
      <c r="F1136" s="236"/>
      <c r="G1136" s="236"/>
      <c r="H1136" s="236"/>
      <c r="I1136" s="236"/>
      <c r="J1136" s="236"/>
      <c r="K1136" s="236"/>
      <c r="L1136" s="236"/>
      <c r="M1136" s="236"/>
      <c r="N1136" s="236"/>
      <c r="O1136" s="136">
        <f t="shared" si="404"/>
        <v>0</v>
      </c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  <c r="BK1136" s="89"/>
      <c r="BL1136" s="89"/>
      <c r="BM1136" s="89"/>
      <c r="BN1136" s="89"/>
      <c r="BO1136" s="89"/>
      <c r="BP1136" s="89"/>
      <c r="BQ1136" s="89"/>
      <c r="BR1136" s="89"/>
      <c r="BS1136" s="89"/>
      <c r="BT1136" s="89"/>
      <c r="BU1136" s="89"/>
      <c r="BV1136" s="89"/>
    </row>
    <row r="1137" spans="1:74" s="90" customFormat="1" ht="22.5" customHeight="1" x14ac:dyDescent="0.2">
      <c r="A1137" s="258" t="s">
        <v>1849</v>
      </c>
      <c r="B1137" s="259" t="s">
        <v>1002</v>
      </c>
      <c r="C1137" s="236"/>
      <c r="D1137" s="236"/>
      <c r="E1137" s="236"/>
      <c r="F1137" s="236"/>
      <c r="G1137" s="236"/>
      <c r="H1137" s="236"/>
      <c r="I1137" s="236"/>
      <c r="J1137" s="236"/>
      <c r="K1137" s="236"/>
      <c r="L1137" s="236"/>
      <c r="M1137" s="236"/>
      <c r="N1137" s="236"/>
      <c r="O1137" s="136">
        <f t="shared" si="404"/>
        <v>0</v>
      </c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  <c r="BK1137" s="89"/>
      <c r="BL1137" s="89"/>
      <c r="BM1137" s="89"/>
      <c r="BN1137" s="89"/>
      <c r="BO1137" s="89"/>
      <c r="BP1137" s="89"/>
      <c r="BQ1137" s="89"/>
      <c r="BR1137" s="89"/>
      <c r="BS1137" s="89"/>
      <c r="BT1137" s="89"/>
      <c r="BU1137" s="89"/>
      <c r="BV1137" s="89"/>
    </row>
    <row r="1138" spans="1:74" s="90" customFormat="1" ht="22.5" customHeight="1" x14ac:dyDescent="0.2">
      <c r="A1138" s="258" t="s">
        <v>1849</v>
      </c>
      <c r="B1138" s="259" t="s">
        <v>1002</v>
      </c>
      <c r="C1138" s="236"/>
      <c r="D1138" s="236"/>
      <c r="E1138" s="236"/>
      <c r="F1138" s="236"/>
      <c r="G1138" s="236"/>
      <c r="H1138" s="236"/>
      <c r="I1138" s="236"/>
      <c r="J1138" s="236"/>
      <c r="K1138" s="236"/>
      <c r="L1138" s="236"/>
      <c r="M1138" s="236"/>
      <c r="N1138" s="236"/>
      <c r="O1138" s="136">
        <f t="shared" si="404"/>
        <v>0</v>
      </c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  <c r="BK1138" s="89"/>
      <c r="BL1138" s="89"/>
      <c r="BM1138" s="89"/>
      <c r="BN1138" s="89"/>
      <c r="BO1138" s="89"/>
      <c r="BP1138" s="89"/>
      <c r="BQ1138" s="89"/>
      <c r="BR1138" s="89"/>
      <c r="BS1138" s="89"/>
      <c r="BT1138" s="89"/>
      <c r="BU1138" s="89"/>
      <c r="BV1138" s="89"/>
    </row>
    <row r="1139" spans="1:74" s="90" customFormat="1" ht="22.5" customHeight="1" x14ac:dyDescent="0.2">
      <c r="A1139" s="258" t="s">
        <v>1849</v>
      </c>
      <c r="B1139" s="259" t="s">
        <v>1002</v>
      </c>
      <c r="C1139" s="236"/>
      <c r="D1139" s="236"/>
      <c r="E1139" s="236"/>
      <c r="F1139" s="236"/>
      <c r="G1139" s="236"/>
      <c r="H1139" s="236"/>
      <c r="I1139" s="236"/>
      <c r="J1139" s="236"/>
      <c r="K1139" s="236"/>
      <c r="L1139" s="236"/>
      <c r="M1139" s="236"/>
      <c r="N1139" s="236"/>
      <c r="O1139" s="136">
        <f t="shared" si="404"/>
        <v>0</v>
      </c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  <c r="BK1139" s="89"/>
      <c r="BL1139" s="89"/>
      <c r="BM1139" s="89"/>
      <c r="BN1139" s="89"/>
      <c r="BO1139" s="89"/>
      <c r="BP1139" s="89"/>
      <c r="BQ1139" s="89"/>
      <c r="BR1139" s="89"/>
      <c r="BS1139" s="89"/>
      <c r="BT1139" s="89"/>
      <c r="BU1139" s="89"/>
      <c r="BV1139" s="89"/>
    </row>
    <row r="1140" spans="1:74" s="90" customFormat="1" ht="22.5" customHeight="1" x14ac:dyDescent="0.2">
      <c r="A1140" s="258" t="s">
        <v>1849</v>
      </c>
      <c r="B1140" s="259" t="s">
        <v>1002</v>
      </c>
      <c r="C1140" s="236"/>
      <c r="D1140" s="236"/>
      <c r="E1140" s="236"/>
      <c r="F1140" s="236"/>
      <c r="G1140" s="236"/>
      <c r="H1140" s="236"/>
      <c r="I1140" s="236"/>
      <c r="J1140" s="236"/>
      <c r="K1140" s="236"/>
      <c r="L1140" s="236"/>
      <c r="M1140" s="236"/>
      <c r="N1140" s="236"/>
      <c r="O1140" s="136">
        <f t="shared" si="404"/>
        <v>0</v>
      </c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  <c r="BK1140" s="89"/>
      <c r="BL1140" s="89"/>
      <c r="BM1140" s="89"/>
      <c r="BN1140" s="89"/>
      <c r="BO1140" s="89"/>
      <c r="BP1140" s="89"/>
      <c r="BQ1140" s="89"/>
      <c r="BR1140" s="89"/>
      <c r="BS1140" s="89"/>
      <c r="BT1140" s="89"/>
      <c r="BU1140" s="89"/>
      <c r="BV1140" s="89"/>
    </row>
    <row r="1141" spans="1:74" s="90" customFormat="1" ht="22.5" customHeight="1" x14ac:dyDescent="0.2">
      <c r="A1141" s="258" t="s">
        <v>1849</v>
      </c>
      <c r="B1141" s="259" t="s">
        <v>1002</v>
      </c>
      <c r="C1141" s="236"/>
      <c r="D1141" s="236"/>
      <c r="E1141" s="236"/>
      <c r="F1141" s="236"/>
      <c r="G1141" s="236"/>
      <c r="H1141" s="236"/>
      <c r="I1141" s="236"/>
      <c r="J1141" s="236"/>
      <c r="K1141" s="236"/>
      <c r="L1141" s="236"/>
      <c r="M1141" s="236"/>
      <c r="N1141" s="236"/>
      <c r="O1141" s="136">
        <f t="shared" si="404"/>
        <v>0</v>
      </c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  <c r="AZ1141" s="89"/>
      <c r="BA1141" s="89"/>
      <c r="BB1141" s="89"/>
      <c r="BC1141" s="89"/>
      <c r="BD1141" s="89"/>
      <c r="BE1141" s="89"/>
      <c r="BF1141" s="89"/>
      <c r="BG1141" s="89"/>
      <c r="BH1141" s="89"/>
      <c r="BI1141" s="89"/>
      <c r="BJ1141" s="89"/>
      <c r="BK1141" s="89"/>
      <c r="BL1141" s="89"/>
      <c r="BM1141" s="89"/>
      <c r="BN1141" s="89"/>
      <c r="BO1141" s="89"/>
      <c r="BP1141" s="89"/>
      <c r="BQ1141" s="89"/>
      <c r="BR1141" s="89"/>
      <c r="BS1141" s="89"/>
      <c r="BT1141" s="89"/>
      <c r="BU1141" s="89"/>
      <c r="BV1141" s="89"/>
    </row>
    <row r="1142" spans="1:74" s="90" customFormat="1" ht="22.5" customHeight="1" x14ac:dyDescent="0.2">
      <c r="A1142" s="258" t="s">
        <v>1849</v>
      </c>
      <c r="B1142" s="259" t="s">
        <v>1002</v>
      </c>
      <c r="C1142" s="236"/>
      <c r="D1142" s="236"/>
      <c r="E1142" s="236"/>
      <c r="F1142" s="236"/>
      <c r="G1142" s="236"/>
      <c r="H1142" s="236"/>
      <c r="I1142" s="236"/>
      <c r="J1142" s="236"/>
      <c r="K1142" s="236"/>
      <c r="L1142" s="236"/>
      <c r="M1142" s="236"/>
      <c r="N1142" s="236"/>
      <c r="O1142" s="136">
        <f t="shared" si="404"/>
        <v>0</v>
      </c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  <c r="AZ1142" s="89"/>
      <c r="BA1142" s="89"/>
      <c r="BB1142" s="89"/>
      <c r="BC1142" s="89"/>
      <c r="BD1142" s="89"/>
      <c r="BE1142" s="89"/>
      <c r="BF1142" s="89"/>
      <c r="BG1142" s="89"/>
      <c r="BH1142" s="89"/>
      <c r="BI1142" s="89"/>
      <c r="BJ1142" s="89"/>
      <c r="BK1142" s="89"/>
      <c r="BL1142" s="89"/>
      <c r="BM1142" s="89"/>
      <c r="BN1142" s="89"/>
      <c r="BO1142" s="89"/>
      <c r="BP1142" s="89"/>
      <c r="BQ1142" s="89"/>
      <c r="BR1142" s="89"/>
      <c r="BS1142" s="89"/>
      <c r="BT1142" s="89"/>
      <c r="BU1142" s="89"/>
      <c r="BV1142" s="89"/>
    </row>
    <row r="1143" spans="1:74" s="90" customFormat="1" ht="22.5" customHeight="1" x14ac:dyDescent="0.2">
      <c r="A1143" s="258" t="s">
        <v>1849</v>
      </c>
      <c r="B1143" s="259" t="s">
        <v>1002</v>
      </c>
      <c r="C1143" s="236"/>
      <c r="D1143" s="236"/>
      <c r="E1143" s="236"/>
      <c r="F1143" s="236"/>
      <c r="G1143" s="236"/>
      <c r="H1143" s="236"/>
      <c r="I1143" s="236"/>
      <c r="J1143" s="236"/>
      <c r="K1143" s="236"/>
      <c r="L1143" s="236"/>
      <c r="M1143" s="236"/>
      <c r="N1143" s="236"/>
      <c r="O1143" s="136">
        <f t="shared" si="404"/>
        <v>0</v>
      </c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  <c r="AZ1143" s="89"/>
      <c r="BA1143" s="89"/>
      <c r="BB1143" s="89"/>
      <c r="BC1143" s="89"/>
      <c r="BD1143" s="89"/>
      <c r="BE1143" s="89"/>
      <c r="BF1143" s="89"/>
      <c r="BG1143" s="89"/>
      <c r="BH1143" s="89"/>
      <c r="BI1143" s="89"/>
      <c r="BJ1143" s="89"/>
      <c r="BK1143" s="89"/>
      <c r="BL1143" s="89"/>
      <c r="BM1143" s="89"/>
      <c r="BN1143" s="89"/>
      <c r="BO1143" s="89"/>
      <c r="BP1143" s="89"/>
      <c r="BQ1143" s="89"/>
      <c r="BR1143" s="89"/>
      <c r="BS1143" s="89"/>
      <c r="BT1143" s="89"/>
      <c r="BU1143" s="89"/>
      <c r="BV1143" s="89"/>
    </row>
    <row r="1144" spans="1:74" s="90" customFormat="1" ht="22.5" customHeight="1" x14ac:dyDescent="0.2">
      <c r="A1144" s="258" t="s">
        <v>1850</v>
      </c>
      <c r="B1144" s="259" t="s">
        <v>1773</v>
      </c>
      <c r="C1144" s="236"/>
      <c r="D1144" s="236"/>
      <c r="E1144" s="236"/>
      <c r="F1144" s="236"/>
      <c r="G1144" s="236"/>
      <c r="H1144" s="236"/>
      <c r="I1144" s="236"/>
      <c r="J1144" s="236"/>
      <c r="K1144" s="236"/>
      <c r="L1144" s="236"/>
      <c r="M1144" s="236"/>
      <c r="N1144" s="236"/>
      <c r="O1144" s="136">
        <f t="shared" si="404"/>
        <v>0</v>
      </c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  <c r="AZ1144" s="89"/>
      <c r="BA1144" s="89"/>
      <c r="BB1144" s="89"/>
      <c r="BC1144" s="89"/>
      <c r="BD1144" s="89"/>
      <c r="BE1144" s="89"/>
      <c r="BF1144" s="89"/>
      <c r="BG1144" s="89"/>
      <c r="BH1144" s="89"/>
      <c r="BI1144" s="89"/>
      <c r="BJ1144" s="89"/>
      <c r="BK1144" s="89"/>
      <c r="BL1144" s="89"/>
      <c r="BM1144" s="89"/>
      <c r="BN1144" s="89"/>
      <c r="BO1144" s="89"/>
      <c r="BP1144" s="89"/>
      <c r="BQ1144" s="89"/>
      <c r="BR1144" s="89"/>
      <c r="BS1144" s="89"/>
      <c r="BT1144" s="89"/>
      <c r="BU1144" s="89"/>
      <c r="BV1144" s="89"/>
    </row>
    <row r="1145" spans="1:74" s="90" customFormat="1" ht="22.5" customHeight="1" x14ac:dyDescent="0.2">
      <c r="A1145" s="258" t="s">
        <v>1850</v>
      </c>
      <c r="B1145" s="259" t="s">
        <v>1773</v>
      </c>
      <c r="C1145" s="236"/>
      <c r="D1145" s="236"/>
      <c r="E1145" s="236"/>
      <c r="F1145" s="236"/>
      <c r="G1145" s="236"/>
      <c r="H1145" s="236"/>
      <c r="I1145" s="236"/>
      <c r="J1145" s="236"/>
      <c r="K1145" s="236"/>
      <c r="L1145" s="236"/>
      <c r="M1145" s="236"/>
      <c r="N1145" s="236"/>
      <c r="O1145" s="136">
        <f t="shared" si="404"/>
        <v>0</v>
      </c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  <c r="AZ1145" s="89"/>
      <c r="BA1145" s="89"/>
      <c r="BB1145" s="89"/>
      <c r="BC1145" s="89"/>
      <c r="BD1145" s="89"/>
      <c r="BE1145" s="89"/>
      <c r="BF1145" s="89"/>
      <c r="BG1145" s="89"/>
      <c r="BH1145" s="89"/>
      <c r="BI1145" s="89"/>
      <c r="BJ1145" s="89"/>
      <c r="BK1145" s="89"/>
      <c r="BL1145" s="89"/>
      <c r="BM1145" s="89"/>
      <c r="BN1145" s="89"/>
      <c r="BO1145" s="89"/>
      <c r="BP1145" s="89"/>
      <c r="BQ1145" s="89"/>
      <c r="BR1145" s="89"/>
      <c r="BS1145" s="89"/>
      <c r="BT1145" s="89"/>
      <c r="BU1145" s="89"/>
      <c r="BV1145" s="89"/>
    </row>
    <row r="1146" spans="1:74" s="90" customFormat="1" ht="22.5" customHeight="1" x14ac:dyDescent="0.2">
      <c r="A1146" s="258" t="s">
        <v>1850</v>
      </c>
      <c r="B1146" s="259" t="s">
        <v>1773</v>
      </c>
      <c r="C1146" s="236"/>
      <c r="D1146" s="236"/>
      <c r="E1146" s="236"/>
      <c r="F1146" s="236"/>
      <c r="G1146" s="236"/>
      <c r="H1146" s="236"/>
      <c r="I1146" s="236"/>
      <c r="J1146" s="236"/>
      <c r="K1146" s="236"/>
      <c r="L1146" s="236"/>
      <c r="M1146" s="236"/>
      <c r="N1146" s="236"/>
      <c r="O1146" s="136">
        <f t="shared" ref="O1146:O1192" si="405">SUM(C1146:N1146)</f>
        <v>0</v>
      </c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  <c r="BK1146" s="89"/>
      <c r="BL1146" s="89"/>
      <c r="BM1146" s="89"/>
      <c r="BN1146" s="89"/>
      <c r="BO1146" s="89"/>
      <c r="BP1146" s="89"/>
      <c r="BQ1146" s="89"/>
      <c r="BR1146" s="89"/>
      <c r="BS1146" s="89"/>
      <c r="BT1146" s="89"/>
      <c r="BU1146" s="89"/>
      <c r="BV1146" s="89"/>
    </row>
    <row r="1147" spans="1:74" s="90" customFormat="1" ht="22.5" customHeight="1" x14ac:dyDescent="0.2">
      <c r="A1147" s="258" t="s">
        <v>1850</v>
      </c>
      <c r="B1147" s="259" t="s">
        <v>1773</v>
      </c>
      <c r="C1147" s="236"/>
      <c r="D1147" s="236"/>
      <c r="E1147" s="236"/>
      <c r="F1147" s="236"/>
      <c r="G1147" s="236"/>
      <c r="H1147" s="236"/>
      <c r="I1147" s="236"/>
      <c r="J1147" s="236"/>
      <c r="K1147" s="236"/>
      <c r="L1147" s="236"/>
      <c r="M1147" s="236"/>
      <c r="N1147" s="236"/>
      <c r="O1147" s="136">
        <f t="shared" si="405"/>
        <v>0</v>
      </c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  <c r="AZ1147" s="89"/>
      <c r="BA1147" s="89"/>
      <c r="BB1147" s="89"/>
      <c r="BC1147" s="89"/>
      <c r="BD1147" s="89"/>
      <c r="BE1147" s="89"/>
      <c r="BF1147" s="89"/>
      <c r="BG1147" s="89"/>
      <c r="BH1147" s="89"/>
      <c r="BI1147" s="89"/>
      <c r="BJ1147" s="89"/>
      <c r="BK1147" s="89"/>
      <c r="BL1147" s="89"/>
      <c r="BM1147" s="89"/>
      <c r="BN1147" s="89"/>
      <c r="BO1147" s="89"/>
      <c r="BP1147" s="89"/>
      <c r="BQ1147" s="89"/>
      <c r="BR1147" s="89"/>
      <c r="BS1147" s="89"/>
      <c r="BT1147" s="89"/>
      <c r="BU1147" s="89"/>
      <c r="BV1147" s="89"/>
    </row>
    <row r="1148" spans="1:74" s="90" customFormat="1" ht="22.5" customHeight="1" x14ac:dyDescent="0.2">
      <c r="A1148" s="258" t="s">
        <v>1850</v>
      </c>
      <c r="B1148" s="259" t="s">
        <v>1773</v>
      </c>
      <c r="C1148" s="236"/>
      <c r="D1148" s="236"/>
      <c r="E1148" s="236"/>
      <c r="F1148" s="236"/>
      <c r="G1148" s="236"/>
      <c r="H1148" s="236"/>
      <c r="I1148" s="236"/>
      <c r="J1148" s="236"/>
      <c r="K1148" s="236"/>
      <c r="L1148" s="236"/>
      <c r="M1148" s="236"/>
      <c r="N1148" s="236"/>
      <c r="O1148" s="136">
        <f t="shared" si="405"/>
        <v>0</v>
      </c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  <c r="AZ1148" s="89"/>
      <c r="BA1148" s="89"/>
      <c r="BB1148" s="89"/>
      <c r="BC1148" s="89"/>
      <c r="BD1148" s="89"/>
      <c r="BE1148" s="89"/>
      <c r="BF1148" s="89"/>
      <c r="BG1148" s="89"/>
      <c r="BH1148" s="89"/>
      <c r="BI1148" s="89"/>
      <c r="BJ1148" s="89"/>
      <c r="BK1148" s="89"/>
      <c r="BL1148" s="89"/>
      <c r="BM1148" s="89"/>
      <c r="BN1148" s="89"/>
      <c r="BO1148" s="89"/>
      <c r="BP1148" s="89"/>
      <c r="BQ1148" s="89"/>
      <c r="BR1148" s="89"/>
      <c r="BS1148" s="89"/>
      <c r="BT1148" s="89"/>
      <c r="BU1148" s="89"/>
      <c r="BV1148" s="89"/>
    </row>
    <row r="1149" spans="1:74" s="92" customFormat="1" ht="22.5" customHeight="1" x14ac:dyDescent="0.2">
      <c r="A1149" s="258" t="s">
        <v>1850</v>
      </c>
      <c r="B1149" s="259" t="s">
        <v>1773</v>
      </c>
      <c r="C1149" s="236"/>
      <c r="D1149" s="236"/>
      <c r="E1149" s="236"/>
      <c r="F1149" s="236"/>
      <c r="G1149" s="236"/>
      <c r="H1149" s="236"/>
      <c r="I1149" s="236"/>
      <c r="J1149" s="236"/>
      <c r="K1149" s="236"/>
      <c r="L1149" s="236"/>
      <c r="M1149" s="236"/>
      <c r="N1149" s="236"/>
      <c r="O1149" s="136">
        <f t="shared" si="405"/>
        <v>0</v>
      </c>
      <c r="P1149" s="91"/>
      <c r="Q1149" s="91"/>
      <c r="R1149" s="91"/>
      <c r="S1149" s="91"/>
      <c r="T1149" s="91"/>
      <c r="U1149" s="91"/>
      <c r="V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  <c r="BO1149" s="91"/>
      <c r="BP1149" s="91"/>
      <c r="BQ1149" s="91"/>
      <c r="BR1149" s="91"/>
      <c r="BS1149" s="91"/>
      <c r="BT1149" s="91"/>
      <c r="BU1149" s="91"/>
      <c r="BV1149" s="91"/>
    </row>
    <row r="1150" spans="1:74" s="92" customFormat="1" ht="22.5" customHeight="1" x14ac:dyDescent="0.2">
      <c r="A1150" s="258" t="s">
        <v>1850</v>
      </c>
      <c r="B1150" s="259" t="s">
        <v>1773</v>
      </c>
      <c r="C1150" s="236"/>
      <c r="D1150" s="236"/>
      <c r="E1150" s="236"/>
      <c r="F1150" s="236"/>
      <c r="G1150" s="236"/>
      <c r="H1150" s="236"/>
      <c r="I1150" s="236"/>
      <c r="J1150" s="236"/>
      <c r="K1150" s="236"/>
      <c r="L1150" s="236"/>
      <c r="M1150" s="236"/>
      <c r="N1150" s="236"/>
      <c r="O1150" s="136">
        <f t="shared" si="405"/>
        <v>0</v>
      </c>
      <c r="P1150" s="91"/>
      <c r="Q1150" s="91"/>
      <c r="R1150" s="91"/>
      <c r="S1150" s="91"/>
      <c r="T1150" s="91"/>
      <c r="U1150" s="91"/>
      <c r="V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  <c r="BO1150" s="91"/>
      <c r="BP1150" s="91"/>
      <c r="BQ1150" s="91"/>
      <c r="BR1150" s="91"/>
      <c r="BS1150" s="91"/>
      <c r="BT1150" s="91"/>
      <c r="BU1150" s="91"/>
      <c r="BV1150" s="91"/>
    </row>
    <row r="1151" spans="1:74" s="92" customFormat="1" ht="22.5" customHeight="1" x14ac:dyDescent="0.2">
      <c r="A1151" s="258" t="s">
        <v>1850</v>
      </c>
      <c r="B1151" s="259" t="s">
        <v>1773</v>
      </c>
      <c r="C1151" s="236"/>
      <c r="D1151" s="236"/>
      <c r="E1151" s="236"/>
      <c r="F1151" s="236"/>
      <c r="G1151" s="236"/>
      <c r="H1151" s="236"/>
      <c r="I1151" s="236"/>
      <c r="J1151" s="236"/>
      <c r="K1151" s="236"/>
      <c r="L1151" s="236"/>
      <c r="M1151" s="236"/>
      <c r="N1151" s="236"/>
      <c r="O1151" s="136">
        <f t="shared" si="405"/>
        <v>0</v>
      </c>
      <c r="P1151" s="91"/>
      <c r="Q1151" s="91"/>
      <c r="R1151" s="91"/>
      <c r="S1151" s="91"/>
      <c r="T1151" s="91"/>
      <c r="U1151" s="91"/>
      <c r="V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  <c r="BO1151" s="91"/>
      <c r="BP1151" s="91"/>
      <c r="BQ1151" s="91"/>
      <c r="BR1151" s="91"/>
      <c r="BS1151" s="91"/>
      <c r="BT1151" s="91"/>
      <c r="BU1151" s="91"/>
      <c r="BV1151" s="91"/>
    </row>
    <row r="1152" spans="1:74" s="92" customFormat="1" ht="22.5" customHeight="1" x14ac:dyDescent="0.2">
      <c r="A1152" s="258" t="s">
        <v>1850</v>
      </c>
      <c r="B1152" s="259" t="s">
        <v>1773</v>
      </c>
      <c r="C1152" s="236"/>
      <c r="D1152" s="236"/>
      <c r="E1152" s="236"/>
      <c r="F1152" s="236"/>
      <c r="G1152" s="236"/>
      <c r="H1152" s="236"/>
      <c r="I1152" s="236"/>
      <c r="J1152" s="236"/>
      <c r="K1152" s="236"/>
      <c r="L1152" s="236"/>
      <c r="M1152" s="236"/>
      <c r="N1152" s="236"/>
      <c r="O1152" s="136">
        <f t="shared" si="405"/>
        <v>0</v>
      </c>
      <c r="P1152" s="91"/>
      <c r="Q1152" s="91"/>
      <c r="R1152" s="91"/>
      <c r="S1152" s="91"/>
      <c r="T1152" s="91"/>
      <c r="U1152" s="91"/>
      <c r="V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  <c r="BO1152" s="91"/>
      <c r="BP1152" s="91"/>
      <c r="BQ1152" s="91"/>
      <c r="BR1152" s="91"/>
      <c r="BS1152" s="91"/>
      <c r="BT1152" s="91"/>
      <c r="BU1152" s="91"/>
      <c r="BV1152" s="91"/>
    </row>
    <row r="1153" spans="1:74" s="92" customFormat="1" ht="22.5" customHeight="1" x14ac:dyDescent="0.2">
      <c r="A1153" s="258" t="s">
        <v>1850</v>
      </c>
      <c r="B1153" s="259" t="s">
        <v>1773</v>
      </c>
      <c r="C1153" s="236"/>
      <c r="D1153" s="236"/>
      <c r="E1153" s="236"/>
      <c r="F1153" s="236"/>
      <c r="G1153" s="236"/>
      <c r="H1153" s="236"/>
      <c r="I1153" s="236"/>
      <c r="J1153" s="236"/>
      <c r="K1153" s="236"/>
      <c r="L1153" s="236"/>
      <c r="M1153" s="236"/>
      <c r="N1153" s="236"/>
      <c r="O1153" s="136">
        <f t="shared" si="405"/>
        <v>0</v>
      </c>
      <c r="P1153" s="91"/>
      <c r="Q1153" s="91"/>
      <c r="R1153" s="91"/>
      <c r="S1153" s="91"/>
      <c r="T1153" s="91"/>
      <c r="U1153" s="91"/>
      <c r="V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  <c r="BO1153" s="91"/>
      <c r="BP1153" s="91"/>
      <c r="BQ1153" s="91"/>
      <c r="BR1153" s="91"/>
      <c r="BS1153" s="91"/>
      <c r="BT1153" s="91"/>
      <c r="BU1153" s="91"/>
      <c r="BV1153" s="91"/>
    </row>
    <row r="1154" spans="1:74" s="92" customFormat="1" ht="22.5" customHeight="1" x14ac:dyDescent="0.2">
      <c r="A1154" s="260" t="s">
        <v>1851</v>
      </c>
      <c r="B1154" s="261" t="s">
        <v>199</v>
      </c>
      <c r="C1154" s="246">
        <f t="shared" ref="C1154:N1154" si="406">SUM(C1155:C1156)</f>
        <v>0</v>
      </c>
      <c r="D1154" s="246">
        <f t="shared" si="406"/>
        <v>0</v>
      </c>
      <c r="E1154" s="246">
        <f t="shared" si="406"/>
        <v>0</v>
      </c>
      <c r="F1154" s="246">
        <f t="shared" si="406"/>
        <v>0</v>
      </c>
      <c r="G1154" s="246">
        <f t="shared" si="406"/>
        <v>0</v>
      </c>
      <c r="H1154" s="246">
        <f t="shared" si="406"/>
        <v>0</v>
      </c>
      <c r="I1154" s="246">
        <f t="shared" si="406"/>
        <v>0</v>
      </c>
      <c r="J1154" s="246">
        <f t="shared" si="406"/>
        <v>0</v>
      </c>
      <c r="K1154" s="246">
        <f t="shared" si="406"/>
        <v>0</v>
      </c>
      <c r="L1154" s="246">
        <f t="shared" si="406"/>
        <v>0</v>
      </c>
      <c r="M1154" s="246">
        <f t="shared" si="406"/>
        <v>0</v>
      </c>
      <c r="N1154" s="246">
        <f t="shared" si="406"/>
        <v>0</v>
      </c>
      <c r="O1154" s="136">
        <f t="shared" si="405"/>
        <v>0</v>
      </c>
      <c r="P1154" s="91"/>
      <c r="Q1154" s="91"/>
      <c r="R1154" s="91"/>
      <c r="S1154" s="91"/>
      <c r="T1154" s="91"/>
      <c r="U1154" s="91"/>
      <c r="V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  <c r="BO1154" s="91"/>
      <c r="BP1154" s="91"/>
      <c r="BQ1154" s="91"/>
      <c r="BR1154" s="91"/>
      <c r="BS1154" s="91"/>
      <c r="BT1154" s="91"/>
      <c r="BU1154" s="91"/>
      <c r="BV1154" s="91"/>
    </row>
    <row r="1155" spans="1:74" s="92" customFormat="1" ht="22.5" customHeight="1" x14ac:dyDescent="0.2">
      <c r="A1155" s="258" t="s">
        <v>1852</v>
      </c>
      <c r="B1155" s="259" t="s">
        <v>1773</v>
      </c>
      <c r="C1155" s="236"/>
      <c r="D1155" s="236"/>
      <c r="E1155" s="236"/>
      <c r="F1155" s="236"/>
      <c r="G1155" s="236"/>
      <c r="H1155" s="236"/>
      <c r="I1155" s="236"/>
      <c r="J1155" s="236"/>
      <c r="K1155" s="236"/>
      <c r="L1155" s="236"/>
      <c r="M1155" s="236"/>
      <c r="N1155" s="236"/>
      <c r="O1155" s="136">
        <f t="shared" si="405"/>
        <v>0</v>
      </c>
      <c r="P1155" s="91"/>
      <c r="Q1155" s="91"/>
      <c r="R1155" s="91"/>
      <c r="S1155" s="91"/>
      <c r="T1155" s="91"/>
      <c r="U1155" s="91"/>
      <c r="V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  <c r="BO1155" s="91"/>
      <c r="BP1155" s="91"/>
      <c r="BQ1155" s="91"/>
      <c r="BR1155" s="91"/>
      <c r="BS1155" s="91"/>
      <c r="BT1155" s="91"/>
      <c r="BU1155" s="91"/>
      <c r="BV1155" s="91"/>
    </row>
    <row r="1156" spans="1:74" s="92" customFormat="1" ht="22.5" customHeight="1" x14ac:dyDescent="0.2">
      <c r="A1156" s="258" t="s">
        <v>1852</v>
      </c>
      <c r="B1156" s="259" t="s">
        <v>1773</v>
      </c>
      <c r="C1156" s="236"/>
      <c r="D1156" s="236"/>
      <c r="E1156" s="236"/>
      <c r="F1156" s="236"/>
      <c r="G1156" s="236"/>
      <c r="H1156" s="236"/>
      <c r="I1156" s="236"/>
      <c r="J1156" s="236"/>
      <c r="K1156" s="236"/>
      <c r="L1156" s="236"/>
      <c r="M1156" s="236"/>
      <c r="N1156" s="236"/>
      <c r="O1156" s="136">
        <f t="shared" si="405"/>
        <v>0</v>
      </c>
      <c r="P1156" s="91"/>
      <c r="Q1156" s="91"/>
      <c r="R1156" s="91"/>
      <c r="S1156" s="91"/>
      <c r="T1156" s="91"/>
      <c r="U1156" s="91"/>
      <c r="V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  <c r="BO1156" s="91"/>
      <c r="BP1156" s="91"/>
      <c r="BQ1156" s="91"/>
      <c r="BR1156" s="91"/>
      <c r="BS1156" s="91"/>
      <c r="BT1156" s="91"/>
      <c r="BU1156" s="91"/>
      <c r="BV1156" s="91"/>
    </row>
    <row r="1157" spans="1:74" s="92" customFormat="1" ht="22.5" customHeight="1" x14ac:dyDescent="0.2">
      <c r="A1157" s="260" t="s">
        <v>1853</v>
      </c>
      <c r="B1157" s="261" t="s">
        <v>1854</v>
      </c>
      <c r="C1157" s="246">
        <f t="shared" ref="C1157:N1157" si="407">SUM(C1158:C1161)</f>
        <v>0</v>
      </c>
      <c r="D1157" s="246">
        <f t="shared" si="407"/>
        <v>0</v>
      </c>
      <c r="E1157" s="246">
        <f t="shared" si="407"/>
        <v>0</v>
      </c>
      <c r="F1157" s="246">
        <f t="shared" si="407"/>
        <v>0</v>
      </c>
      <c r="G1157" s="246">
        <f t="shared" si="407"/>
        <v>0</v>
      </c>
      <c r="H1157" s="246">
        <f t="shared" si="407"/>
        <v>0</v>
      </c>
      <c r="I1157" s="246">
        <f t="shared" si="407"/>
        <v>0</v>
      </c>
      <c r="J1157" s="246">
        <f t="shared" si="407"/>
        <v>0</v>
      </c>
      <c r="K1157" s="246">
        <f t="shared" si="407"/>
        <v>0</v>
      </c>
      <c r="L1157" s="246">
        <f t="shared" si="407"/>
        <v>0</v>
      </c>
      <c r="M1157" s="246">
        <f t="shared" si="407"/>
        <v>0</v>
      </c>
      <c r="N1157" s="246">
        <f t="shared" si="407"/>
        <v>0</v>
      </c>
      <c r="O1157" s="136">
        <f t="shared" si="405"/>
        <v>0</v>
      </c>
      <c r="P1157" s="91"/>
      <c r="Q1157" s="91"/>
      <c r="R1157" s="91"/>
      <c r="S1157" s="91"/>
      <c r="T1157" s="91"/>
      <c r="U1157" s="91"/>
      <c r="V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  <c r="BO1157" s="91"/>
      <c r="BP1157" s="91"/>
      <c r="BQ1157" s="91"/>
      <c r="BR1157" s="91"/>
      <c r="BS1157" s="91"/>
      <c r="BT1157" s="91"/>
      <c r="BU1157" s="91"/>
      <c r="BV1157" s="91"/>
    </row>
    <row r="1158" spans="1:74" s="92" customFormat="1" ht="22.5" customHeight="1" x14ac:dyDescent="0.2">
      <c r="A1158" s="258" t="s">
        <v>1855</v>
      </c>
      <c r="B1158" s="259" t="s">
        <v>1843</v>
      </c>
      <c r="C1158" s="236"/>
      <c r="D1158" s="236"/>
      <c r="E1158" s="236"/>
      <c r="F1158" s="236"/>
      <c r="G1158" s="236"/>
      <c r="H1158" s="236"/>
      <c r="I1158" s="236"/>
      <c r="J1158" s="236"/>
      <c r="K1158" s="236"/>
      <c r="L1158" s="236"/>
      <c r="M1158" s="236"/>
      <c r="N1158" s="236"/>
      <c r="O1158" s="136">
        <f t="shared" si="405"/>
        <v>0</v>
      </c>
      <c r="P1158" s="91"/>
      <c r="Q1158" s="91"/>
      <c r="R1158" s="91"/>
      <c r="S1158" s="91"/>
      <c r="T1158" s="91"/>
      <c r="U1158" s="91"/>
      <c r="V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  <c r="BO1158" s="91"/>
      <c r="BP1158" s="91"/>
      <c r="BQ1158" s="91"/>
      <c r="BR1158" s="91"/>
      <c r="BS1158" s="91"/>
      <c r="BT1158" s="91"/>
      <c r="BU1158" s="91"/>
      <c r="BV1158" s="91"/>
    </row>
    <row r="1159" spans="1:74" s="92" customFormat="1" ht="22.5" customHeight="1" x14ac:dyDescent="0.2">
      <c r="A1159" s="258" t="s">
        <v>1855</v>
      </c>
      <c r="B1159" s="259" t="s">
        <v>1843</v>
      </c>
      <c r="C1159" s="236"/>
      <c r="D1159" s="236"/>
      <c r="E1159" s="236"/>
      <c r="F1159" s="236"/>
      <c r="G1159" s="236"/>
      <c r="H1159" s="236"/>
      <c r="I1159" s="236"/>
      <c r="J1159" s="236"/>
      <c r="K1159" s="236"/>
      <c r="L1159" s="236"/>
      <c r="M1159" s="236"/>
      <c r="N1159" s="236"/>
      <c r="O1159" s="136">
        <f t="shared" si="405"/>
        <v>0</v>
      </c>
      <c r="P1159" s="91"/>
      <c r="Q1159" s="91"/>
      <c r="R1159" s="91"/>
      <c r="S1159" s="91"/>
      <c r="T1159" s="91"/>
      <c r="U1159" s="91"/>
      <c r="V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  <c r="BO1159" s="91"/>
      <c r="BP1159" s="91"/>
      <c r="BQ1159" s="91"/>
      <c r="BR1159" s="91"/>
      <c r="BS1159" s="91"/>
      <c r="BT1159" s="91"/>
      <c r="BU1159" s="91"/>
      <c r="BV1159" s="91"/>
    </row>
    <row r="1160" spans="1:74" s="92" customFormat="1" ht="22.5" customHeight="1" x14ac:dyDescent="0.2">
      <c r="A1160" s="258" t="s">
        <v>1856</v>
      </c>
      <c r="B1160" s="259" t="s">
        <v>1845</v>
      </c>
      <c r="C1160" s="236"/>
      <c r="D1160" s="236"/>
      <c r="E1160" s="236"/>
      <c r="F1160" s="236"/>
      <c r="G1160" s="236"/>
      <c r="H1160" s="236"/>
      <c r="I1160" s="236"/>
      <c r="J1160" s="236"/>
      <c r="K1160" s="236"/>
      <c r="L1160" s="236"/>
      <c r="M1160" s="236"/>
      <c r="N1160" s="236"/>
      <c r="O1160" s="136">
        <f t="shared" si="405"/>
        <v>0</v>
      </c>
      <c r="P1160" s="91"/>
      <c r="Q1160" s="91"/>
      <c r="R1160" s="91"/>
      <c r="S1160" s="91"/>
      <c r="T1160" s="91"/>
      <c r="U1160" s="91"/>
      <c r="V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  <c r="BO1160" s="91"/>
      <c r="BP1160" s="91"/>
      <c r="BQ1160" s="91"/>
      <c r="BR1160" s="91"/>
      <c r="BS1160" s="91"/>
      <c r="BT1160" s="91"/>
      <c r="BU1160" s="91"/>
      <c r="BV1160" s="91"/>
    </row>
    <row r="1161" spans="1:74" s="92" customFormat="1" ht="22.5" customHeight="1" x14ac:dyDescent="0.2">
      <c r="A1161" s="258" t="s">
        <v>1856</v>
      </c>
      <c r="B1161" s="259" t="s">
        <v>1857</v>
      </c>
      <c r="C1161" s="236"/>
      <c r="D1161" s="236"/>
      <c r="E1161" s="236"/>
      <c r="F1161" s="236"/>
      <c r="G1161" s="236"/>
      <c r="H1161" s="236"/>
      <c r="I1161" s="236"/>
      <c r="J1161" s="236"/>
      <c r="K1161" s="236"/>
      <c r="L1161" s="236"/>
      <c r="M1161" s="236"/>
      <c r="N1161" s="236"/>
      <c r="O1161" s="136">
        <f t="shared" si="405"/>
        <v>0</v>
      </c>
      <c r="P1161" s="91"/>
      <c r="Q1161" s="91"/>
      <c r="R1161" s="91"/>
      <c r="S1161" s="91"/>
      <c r="T1161" s="91"/>
      <c r="U1161" s="91"/>
      <c r="V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  <c r="BO1161" s="91"/>
      <c r="BP1161" s="91"/>
      <c r="BQ1161" s="91"/>
      <c r="BR1161" s="91"/>
      <c r="BS1161" s="91"/>
      <c r="BT1161" s="91"/>
      <c r="BU1161" s="91"/>
      <c r="BV1161" s="91"/>
    </row>
    <row r="1162" spans="1:74" s="92" customFormat="1" ht="22.5" customHeight="1" x14ac:dyDescent="0.2">
      <c r="A1162" s="260" t="s">
        <v>1858</v>
      </c>
      <c r="B1162" s="261" t="s">
        <v>199</v>
      </c>
      <c r="C1162" s="246">
        <f t="shared" ref="C1162:N1162" si="408">SUM(C1163:C1164)</f>
        <v>0</v>
      </c>
      <c r="D1162" s="246">
        <f t="shared" si="408"/>
        <v>0</v>
      </c>
      <c r="E1162" s="246">
        <f t="shared" si="408"/>
        <v>0</v>
      </c>
      <c r="F1162" s="246">
        <f t="shared" si="408"/>
        <v>0</v>
      </c>
      <c r="G1162" s="246">
        <f t="shared" si="408"/>
        <v>0</v>
      </c>
      <c r="H1162" s="246">
        <f t="shared" si="408"/>
        <v>0</v>
      </c>
      <c r="I1162" s="246">
        <f t="shared" si="408"/>
        <v>0</v>
      </c>
      <c r="J1162" s="246">
        <f t="shared" si="408"/>
        <v>0</v>
      </c>
      <c r="K1162" s="246">
        <f t="shared" si="408"/>
        <v>0</v>
      </c>
      <c r="L1162" s="246">
        <f t="shared" si="408"/>
        <v>0</v>
      </c>
      <c r="M1162" s="246">
        <f t="shared" si="408"/>
        <v>0</v>
      </c>
      <c r="N1162" s="246">
        <f t="shared" si="408"/>
        <v>0</v>
      </c>
      <c r="O1162" s="136">
        <f t="shared" si="405"/>
        <v>0</v>
      </c>
      <c r="P1162" s="91"/>
      <c r="Q1162" s="91"/>
      <c r="R1162" s="91"/>
      <c r="S1162" s="91"/>
      <c r="T1162" s="91"/>
      <c r="U1162" s="91"/>
      <c r="V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  <c r="BO1162" s="91"/>
      <c r="BP1162" s="91"/>
      <c r="BQ1162" s="91"/>
      <c r="BR1162" s="91"/>
      <c r="BS1162" s="91"/>
      <c r="BT1162" s="91"/>
      <c r="BU1162" s="91"/>
      <c r="BV1162" s="91"/>
    </row>
    <row r="1163" spans="1:74" s="92" customFormat="1" ht="22.5" customHeight="1" x14ac:dyDescent="0.2">
      <c r="A1163" s="258" t="s">
        <v>1859</v>
      </c>
      <c r="B1163" s="259" t="s">
        <v>1797</v>
      </c>
      <c r="C1163" s="236"/>
      <c r="D1163" s="236"/>
      <c r="E1163" s="236"/>
      <c r="F1163" s="236"/>
      <c r="G1163" s="236"/>
      <c r="H1163" s="236"/>
      <c r="I1163" s="236"/>
      <c r="J1163" s="236"/>
      <c r="K1163" s="236"/>
      <c r="L1163" s="236"/>
      <c r="M1163" s="236"/>
      <c r="N1163" s="236"/>
      <c r="O1163" s="136">
        <f t="shared" si="405"/>
        <v>0</v>
      </c>
      <c r="P1163" s="91"/>
      <c r="Q1163" s="91"/>
      <c r="R1163" s="91"/>
      <c r="S1163" s="91"/>
      <c r="T1163" s="91"/>
      <c r="U1163" s="91"/>
      <c r="V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  <c r="BO1163" s="91"/>
      <c r="BP1163" s="91"/>
      <c r="BQ1163" s="91"/>
      <c r="BR1163" s="91"/>
      <c r="BS1163" s="91"/>
      <c r="BT1163" s="91"/>
      <c r="BU1163" s="91"/>
      <c r="BV1163" s="91"/>
    </row>
    <row r="1164" spans="1:74" s="92" customFormat="1" ht="22.5" customHeight="1" x14ac:dyDescent="0.2">
      <c r="A1164" s="258" t="s">
        <v>1859</v>
      </c>
      <c r="B1164" s="259" t="s">
        <v>1797</v>
      </c>
      <c r="C1164" s="236"/>
      <c r="D1164" s="236"/>
      <c r="E1164" s="236"/>
      <c r="F1164" s="236"/>
      <c r="G1164" s="236"/>
      <c r="H1164" s="236"/>
      <c r="I1164" s="236"/>
      <c r="J1164" s="236"/>
      <c r="K1164" s="236"/>
      <c r="L1164" s="236"/>
      <c r="M1164" s="236"/>
      <c r="N1164" s="236"/>
      <c r="O1164" s="136">
        <f t="shared" si="405"/>
        <v>0</v>
      </c>
      <c r="P1164" s="91"/>
      <c r="Q1164" s="91"/>
      <c r="R1164" s="91"/>
      <c r="S1164" s="91"/>
      <c r="T1164" s="91"/>
      <c r="U1164" s="91"/>
      <c r="V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  <c r="BO1164" s="91"/>
      <c r="BP1164" s="91"/>
      <c r="BQ1164" s="91"/>
      <c r="BR1164" s="91"/>
      <c r="BS1164" s="91"/>
      <c r="BT1164" s="91"/>
      <c r="BU1164" s="91"/>
      <c r="BV1164" s="91"/>
    </row>
    <row r="1165" spans="1:74" s="92" customFormat="1" ht="22.5" customHeight="1" x14ac:dyDescent="0.2">
      <c r="A1165" s="260" t="s">
        <v>1860</v>
      </c>
      <c r="B1165" s="261" t="s">
        <v>1819</v>
      </c>
      <c r="C1165" s="246">
        <f t="shared" ref="C1165:N1165" si="409">SUM(C1166:C1168)</f>
        <v>0</v>
      </c>
      <c r="D1165" s="246">
        <f t="shared" si="409"/>
        <v>0</v>
      </c>
      <c r="E1165" s="246">
        <f t="shared" si="409"/>
        <v>0</v>
      </c>
      <c r="F1165" s="246">
        <f t="shared" si="409"/>
        <v>0</v>
      </c>
      <c r="G1165" s="246">
        <f t="shared" si="409"/>
        <v>0</v>
      </c>
      <c r="H1165" s="246">
        <f t="shared" si="409"/>
        <v>0</v>
      </c>
      <c r="I1165" s="246">
        <f t="shared" si="409"/>
        <v>0</v>
      </c>
      <c r="J1165" s="246">
        <f t="shared" si="409"/>
        <v>0</v>
      </c>
      <c r="K1165" s="246">
        <f t="shared" si="409"/>
        <v>0</v>
      </c>
      <c r="L1165" s="246">
        <f t="shared" si="409"/>
        <v>0</v>
      </c>
      <c r="M1165" s="246">
        <f t="shared" si="409"/>
        <v>0</v>
      </c>
      <c r="N1165" s="246">
        <f t="shared" si="409"/>
        <v>0</v>
      </c>
      <c r="O1165" s="136">
        <f t="shared" si="405"/>
        <v>0</v>
      </c>
      <c r="P1165" s="91"/>
      <c r="Q1165" s="91"/>
      <c r="R1165" s="91"/>
      <c r="S1165" s="91"/>
      <c r="T1165" s="91"/>
      <c r="U1165" s="91"/>
      <c r="V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  <c r="BO1165" s="91"/>
      <c r="BP1165" s="91"/>
      <c r="BQ1165" s="91"/>
      <c r="BR1165" s="91"/>
      <c r="BS1165" s="91"/>
      <c r="BT1165" s="91"/>
      <c r="BU1165" s="91"/>
      <c r="BV1165" s="91"/>
    </row>
    <row r="1166" spans="1:74" s="92" customFormat="1" ht="22.5" customHeight="1" x14ac:dyDescent="0.2">
      <c r="A1166" s="258" t="s">
        <v>1861</v>
      </c>
      <c r="B1166" s="259" t="s">
        <v>1797</v>
      </c>
      <c r="C1166" s="236"/>
      <c r="D1166" s="236"/>
      <c r="E1166" s="236"/>
      <c r="F1166" s="236"/>
      <c r="G1166" s="236"/>
      <c r="H1166" s="236"/>
      <c r="I1166" s="236"/>
      <c r="J1166" s="236"/>
      <c r="K1166" s="236"/>
      <c r="L1166" s="236"/>
      <c r="M1166" s="236"/>
      <c r="N1166" s="236"/>
      <c r="O1166" s="136">
        <f t="shared" si="405"/>
        <v>0</v>
      </c>
      <c r="P1166" s="91"/>
      <c r="Q1166" s="91"/>
      <c r="R1166" s="91"/>
      <c r="S1166" s="91"/>
      <c r="T1166" s="91"/>
      <c r="U1166" s="91"/>
      <c r="V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  <c r="BO1166" s="91"/>
      <c r="BP1166" s="91"/>
      <c r="BQ1166" s="91"/>
      <c r="BR1166" s="91"/>
      <c r="BS1166" s="91"/>
      <c r="BT1166" s="91"/>
      <c r="BU1166" s="91"/>
      <c r="BV1166" s="91"/>
    </row>
    <row r="1167" spans="1:74" s="92" customFormat="1" ht="22.5" customHeight="1" x14ac:dyDescent="0.2">
      <c r="A1167" s="258" t="s">
        <v>1861</v>
      </c>
      <c r="B1167" s="259" t="s">
        <v>1797</v>
      </c>
      <c r="C1167" s="236"/>
      <c r="D1167" s="236"/>
      <c r="E1167" s="236"/>
      <c r="F1167" s="236"/>
      <c r="G1167" s="236"/>
      <c r="H1167" s="236"/>
      <c r="I1167" s="236"/>
      <c r="J1167" s="236"/>
      <c r="K1167" s="236"/>
      <c r="L1167" s="236"/>
      <c r="M1167" s="236"/>
      <c r="N1167" s="236"/>
      <c r="O1167" s="136">
        <f t="shared" si="405"/>
        <v>0</v>
      </c>
      <c r="P1167" s="91"/>
      <c r="Q1167" s="91"/>
      <c r="R1167" s="91"/>
      <c r="S1167" s="91"/>
      <c r="T1167" s="91"/>
      <c r="U1167" s="91"/>
      <c r="V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  <c r="BO1167" s="91"/>
      <c r="BP1167" s="91"/>
      <c r="BQ1167" s="91"/>
      <c r="BR1167" s="91"/>
      <c r="BS1167" s="91"/>
      <c r="BT1167" s="91"/>
      <c r="BU1167" s="91"/>
      <c r="BV1167" s="91"/>
    </row>
    <row r="1168" spans="1:74" s="92" customFormat="1" ht="22.5" customHeight="1" x14ac:dyDescent="0.2">
      <c r="A1168" s="258" t="s">
        <v>1861</v>
      </c>
      <c r="B1168" s="259" t="s">
        <v>1797</v>
      </c>
      <c r="C1168" s="236"/>
      <c r="D1168" s="236"/>
      <c r="E1168" s="236"/>
      <c r="F1168" s="236"/>
      <c r="G1168" s="236"/>
      <c r="H1168" s="236"/>
      <c r="I1168" s="236"/>
      <c r="J1168" s="236"/>
      <c r="K1168" s="236"/>
      <c r="L1168" s="236"/>
      <c r="M1168" s="236"/>
      <c r="N1168" s="236"/>
      <c r="O1168" s="136">
        <f t="shared" si="405"/>
        <v>0</v>
      </c>
      <c r="P1168" s="91"/>
      <c r="Q1168" s="91"/>
      <c r="R1168" s="91"/>
      <c r="S1168" s="91"/>
      <c r="T1168" s="91"/>
      <c r="U1168" s="91"/>
      <c r="V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  <c r="BO1168" s="91"/>
      <c r="BP1168" s="91"/>
      <c r="BQ1168" s="91"/>
      <c r="BR1168" s="91"/>
      <c r="BS1168" s="91"/>
      <c r="BT1168" s="91"/>
      <c r="BU1168" s="91"/>
      <c r="BV1168" s="91"/>
    </row>
    <row r="1169" spans="1:74" s="92" customFormat="1" ht="22.5" customHeight="1" x14ac:dyDescent="0.2">
      <c r="A1169" s="260" t="s">
        <v>1183</v>
      </c>
      <c r="B1169" s="261" t="s">
        <v>1184</v>
      </c>
      <c r="C1169" s="246">
        <f t="shared" ref="C1169:N1171" si="410">+C1170</f>
        <v>0</v>
      </c>
      <c r="D1169" s="246">
        <f t="shared" si="410"/>
        <v>0</v>
      </c>
      <c r="E1169" s="246">
        <f t="shared" si="410"/>
        <v>0</v>
      </c>
      <c r="F1169" s="246">
        <f t="shared" si="410"/>
        <v>0</v>
      </c>
      <c r="G1169" s="246">
        <f t="shared" si="410"/>
        <v>0</v>
      </c>
      <c r="H1169" s="246">
        <f t="shared" si="410"/>
        <v>0</v>
      </c>
      <c r="I1169" s="246">
        <f t="shared" si="410"/>
        <v>0</v>
      </c>
      <c r="J1169" s="246">
        <f t="shared" si="410"/>
        <v>0</v>
      </c>
      <c r="K1169" s="246">
        <f t="shared" si="410"/>
        <v>0</v>
      </c>
      <c r="L1169" s="246">
        <f t="shared" si="410"/>
        <v>0</v>
      </c>
      <c r="M1169" s="246">
        <f t="shared" si="410"/>
        <v>0</v>
      </c>
      <c r="N1169" s="246">
        <f t="shared" si="410"/>
        <v>0</v>
      </c>
      <c r="O1169" s="136">
        <f t="shared" si="405"/>
        <v>0</v>
      </c>
      <c r="P1169" s="91"/>
      <c r="Q1169" s="91"/>
      <c r="R1169" s="91"/>
      <c r="S1169" s="91"/>
      <c r="T1169" s="91"/>
      <c r="U1169" s="91"/>
      <c r="V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  <c r="BO1169" s="91"/>
      <c r="BP1169" s="91"/>
      <c r="BQ1169" s="91"/>
      <c r="BR1169" s="91"/>
      <c r="BS1169" s="91"/>
      <c r="BT1169" s="91"/>
      <c r="BU1169" s="91"/>
      <c r="BV1169" s="91"/>
    </row>
    <row r="1170" spans="1:74" s="92" customFormat="1" ht="22.5" customHeight="1" x14ac:dyDescent="0.2">
      <c r="A1170" s="260" t="s">
        <v>1185</v>
      </c>
      <c r="B1170" s="261" t="s">
        <v>1195</v>
      </c>
      <c r="C1170" s="246">
        <f t="shared" si="410"/>
        <v>0</v>
      </c>
      <c r="D1170" s="246">
        <f t="shared" si="410"/>
        <v>0</v>
      </c>
      <c r="E1170" s="246">
        <f t="shared" si="410"/>
        <v>0</v>
      </c>
      <c r="F1170" s="246">
        <f t="shared" si="410"/>
        <v>0</v>
      </c>
      <c r="G1170" s="246">
        <f t="shared" si="410"/>
        <v>0</v>
      </c>
      <c r="H1170" s="246">
        <f t="shared" si="410"/>
        <v>0</v>
      </c>
      <c r="I1170" s="246">
        <f t="shared" si="410"/>
        <v>0</v>
      </c>
      <c r="J1170" s="246">
        <f t="shared" si="410"/>
        <v>0</v>
      </c>
      <c r="K1170" s="246">
        <f t="shared" si="410"/>
        <v>0</v>
      </c>
      <c r="L1170" s="246">
        <f t="shared" si="410"/>
        <v>0</v>
      </c>
      <c r="M1170" s="246">
        <f t="shared" si="410"/>
        <v>0</v>
      </c>
      <c r="N1170" s="246">
        <f t="shared" si="410"/>
        <v>0</v>
      </c>
      <c r="O1170" s="136">
        <f t="shared" si="405"/>
        <v>0</v>
      </c>
      <c r="P1170" s="91"/>
      <c r="Q1170" s="91"/>
      <c r="R1170" s="91"/>
      <c r="S1170" s="91"/>
      <c r="T1170" s="91"/>
      <c r="U1170" s="91"/>
      <c r="V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  <c r="BO1170" s="91"/>
      <c r="BP1170" s="91"/>
      <c r="BQ1170" s="91"/>
      <c r="BR1170" s="91"/>
      <c r="BS1170" s="91"/>
      <c r="BT1170" s="91"/>
      <c r="BU1170" s="91"/>
      <c r="BV1170" s="91"/>
    </row>
    <row r="1171" spans="1:74" s="92" customFormat="1" ht="22.5" customHeight="1" x14ac:dyDescent="0.2">
      <c r="A1171" s="260" t="s">
        <v>1862</v>
      </c>
      <c r="B1171" s="261" t="s">
        <v>1863</v>
      </c>
      <c r="C1171" s="246">
        <f t="shared" si="410"/>
        <v>0</v>
      </c>
      <c r="D1171" s="246">
        <f t="shared" si="410"/>
        <v>0</v>
      </c>
      <c r="E1171" s="246">
        <f t="shared" si="410"/>
        <v>0</v>
      </c>
      <c r="F1171" s="246">
        <f t="shared" si="410"/>
        <v>0</v>
      </c>
      <c r="G1171" s="246">
        <f t="shared" si="410"/>
        <v>0</v>
      </c>
      <c r="H1171" s="246">
        <f t="shared" si="410"/>
        <v>0</v>
      </c>
      <c r="I1171" s="246">
        <f t="shared" si="410"/>
        <v>0</v>
      </c>
      <c r="J1171" s="246">
        <f t="shared" si="410"/>
        <v>0</v>
      </c>
      <c r="K1171" s="246">
        <f t="shared" si="410"/>
        <v>0</v>
      </c>
      <c r="L1171" s="246">
        <f t="shared" si="410"/>
        <v>0</v>
      </c>
      <c r="M1171" s="246">
        <f t="shared" si="410"/>
        <v>0</v>
      </c>
      <c r="N1171" s="246">
        <f t="shared" si="410"/>
        <v>0</v>
      </c>
      <c r="O1171" s="136">
        <f t="shared" si="405"/>
        <v>0</v>
      </c>
      <c r="P1171" s="91"/>
      <c r="Q1171" s="91"/>
      <c r="R1171" s="91"/>
      <c r="S1171" s="91"/>
      <c r="T1171" s="91"/>
      <c r="U1171" s="91"/>
      <c r="V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  <c r="BO1171" s="91"/>
      <c r="BP1171" s="91"/>
      <c r="BQ1171" s="91"/>
      <c r="BR1171" s="91"/>
      <c r="BS1171" s="91"/>
      <c r="BT1171" s="91"/>
      <c r="BU1171" s="91"/>
      <c r="BV1171" s="91"/>
    </row>
    <row r="1172" spans="1:74" s="92" customFormat="1" ht="22.5" customHeight="1" x14ac:dyDescent="0.2">
      <c r="A1172" s="258" t="s">
        <v>1864</v>
      </c>
      <c r="B1172" s="259" t="s">
        <v>1865</v>
      </c>
      <c r="C1172" s="236"/>
      <c r="D1172" s="236"/>
      <c r="E1172" s="236"/>
      <c r="F1172" s="236"/>
      <c r="G1172" s="236"/>
      <c r="H1172" s="236"/>
      <c r="I1172" s="236"/>
      <c r="J1172" s="236"/>
      <c r="K1172" s="236"/>
      <c r="L1172" s="236"/>
      <c r="M1172" s="236"/>
      <c r="N1172" s="236"/>
      <c r="O1172" s="136">
        <f t="shared" si="405"/>
        <v>0</v>
      </c>
      <c r="P1172" s="91"/>
      <c r="Q1172" s="91"/>
      <c r="R1172" s="91"/>
      <c r="S1172" s="91"/>
      <c r="T1172" s="91"/>
      <c r="U1172" s="91"/>
      <c r="V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  <c r="BO1172" s="91"/>
      <c r="BP1172" s="91"/>
      <c r="BQ1172" s="91"/>
      <c r="BR1172" s="91"/>
      <c r="BS1172" s="91"/>
      <c r="BT1172" s="91"/>
      <c r="BU1172" s="91"/>
      <c r="BV1172" s="91"/>
    </row>
    <row r="1173" spans="1:74" s="92" customFormat="1" ht="22.5" customHeight="1" x14ac:dyDescent="0.2">
      <c r="A1173" s="260" t="s">
        <v>310</v>
      </c>
      <c r="B1173" s="261" t="s">
        <v>105</v>
      </c>
      <c r="C1173" s="246">
        <f t="shared" ref="C1173:N1173" si="411">+C1174</f>
        <v>0</v>
      </c>
      <c r="D1173" s="246">
        <f t="shared" si="411"/>
        <v>0</v>
      </c>
      <c r="E1173" s="246">
        <f t="shared" si="411"/>
        <v>0</v>
      </c>
      <c r="F1173" s="246">
        <f t="shared" si="411"/>
        <v>0</v>
      </c>
      <c r="G1173" s="246">
        <f t="shared" si="411"/>
        <v>0</v>
      </c>
      <c r="H1173" s="246">
        <f t="shared" si="411"/>
        <v>0</v>
      </c>
      <c r="I1173" s="246">
        <f t="shared" si="411"/>
        <v>0</v>
      </c>
      <c r="J1173" s="246">
        <f t="shared" si="411"/>
        <v>0</v>
      </c>
      <c r="K1173" s="246">
        <f t="shared" si="411"/>
        <v>0</v>
      </c>
      <c r="L1173" s="246">
        <f t="shared" si="411"/>
        <v>0</v>
      </c>
      <c r="M1173" s="246">
        <f t="shared" si="411"/>
        <v>0</v>
      </c>
      <c r="N1173" s="246">
        <f t="shared" si="411"/>
        <v>0</v>
      </c>
      <c r="O1173" s="136">
        <f t="shared" si="405"/>
        <v>0</v>
      </c>
      <c r="P1173" s="91"/>
      <c r="Q1173" s="91"/>
      <c r="R1173" s="91"/>
      <c r="S1173" s="91"/>
      <c r="T1173" s="91"/>
      <c r="U1173" s="91"/>
      <c r="V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  <c r="BO1173" s="91"/>
      <c r="BP1173" s="91"/>
      <c r="BQ1173" s="91"/>
      <c r="BR1173" s="91"/>
      <c r="BS1173" s="91"/>
      <c r="BT1173" s="91"/>
      <c r="BU1173" s="91"/>
      <c r="BV1173" s="91"/>
    </row>
    <row r="1174" spans="1:74" s="92" customFormat="1" ht="22.5" customHeight="1" x14ac:dyDescent="0.2">
      <c r="A1174" s="260" t="s">
        <v>311</v>
      </c>
      <c r="B1174" s="261" t="s">
        <v>108</v>
      </c>
      <c r="C1174" s="246">
        <f t="shared" ref="C1174:N1174" si="412">+C1175+C1183</f>
        <v>0</v>
      </c>
      <c r="D1174" s="246">
        <f t="shared" si="412"/>
        <v>0</v>
      </c>
      <c r="E1174" s="246">
        <f t="shared" si="412"/>
        <v>0</v>
      </c>
      <c r="F1174" s="246">
        <f t="shared" si="412"/>
        <v>0</v>
      </c>
      <c r="G1174" s="246">
        <f t="shared" si="412"/>
        <v>0</v>
      </c>
      <c r="H1174" s="246">
        <f t="shared" si="412"/>
        <v>0</v>
      </c>
      <c r="I1174" s="246">
        <f t="shared" si="412"/>
        <v>0</v>
      </c>
      <c r="J1174" s="246">
        <f t="shared" si="412"/>
        <v>0</v>
      </c>
      <c r="K1174" s="246">
        <f t="shared" si="412"/>
        <v>0</v>
      </c>
      <c r="L1174" s="246">
        <f t="shared" si="412"/>
        <v>0</v>
      </c>
      <c r="M1174" s="246">
        <f t="shared" si="412"/>
        <v>0</v>
      </c>
      <c r="N1174" s="246">
        <f t="shared" si="412"/>
        <v>0</v>
      </c>
      <c r="O1174" s="136">
        <f t="shared" si="405"/>
        <v>0</v>
      </c>
      <c r="P1174" s="91"/>
      <c r="Q1174" s="91"/>
      <c r="R1174" s="91"/>
      <c r="S1174" s="91"/>
      <c r="T1174" s="91"/>
      <c r="U1174" s="91"/>
      <c r="V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  <c r="BO1174" s="91"/>
      <c r="BP1174" s="91"/>
      <c r="BQ1174" s="91"/>
      <c r="BR1174" s="91"/>
      <c r="BS1174" s="91"/>
      <c r="BT1174" s="91"/>
      <c r="BU1174" s="91"/>
      <c r="BV1174" s="91"/>
    </row>
    <row r="1175" spans="1:74" s="92" customFormat="1" ht="22.5" customHeight="1" x14ac:dyDescent="0.2">
      <c r="A1175" s="260" t="s">
        <v>357</v>
      </c>
      <c r="B1175" s="261" t="s">
        <v>358</v>
      </c>
      <c r="C1175" s="246">
        <f t="shared" ref="C1175:N1175" si="413">SUM(C1176:C1178)</f>
        <v>0</v>
      </c>
      <c r="D1175" s="246">
        <f t="shared" si="413"/>
        <v>0</v>
      </c>
      <c r="E1175" s="246">
        <f t="shared" si="413"/>
        <v>0</v>
      </c>
      <c r="F1175" s="246">
        <f t="shared" si="413"/>
        <v>0</v>
      </c>
      <c r="G1175" s="246">
        <f t="shared" si="413"/>
        <v>0</v>
      </c>
      <c r="H1175" s="246">
        <f t="shared" si="413"/>
        <v>0</v>
      </c>
      <c r="I1175" s="246">
        <f t="shared" si="413"/>
        <v>0</v>
      </c>
      <c r="J1175" s="246">
        <f t="shared" si="413"/>
        <v>0</v>
      </c>
      <c r="K1175" s="246">
        <f t="shared" si="413"/>
        <v>0</v>
      </c>
      <c r="L1175" s="246">
        <f t="shared" si="413"/>
        <v>0</v>
      </c>
      <c r="M1175" s="246">
        <f t="shared" si="413"/>
        <v>0</v>
      </c>
      <c r="N1175" s="246">
        <f t="shared" si="413"/>
        <v>0</v>
      </c>
      <c r="O1175" s="136">
        <f t="shared" si="405"/>
        <v>0</v>
      </c>
      <c r="P1175" s="91"/>
      <c r="Q1175" s="91"/>
      <c r="R1175" s="91"/>
      <c r="S1175" s="91"/>
      <c r="T1175" s="91"/>
      <c r="U1175" s="91"/>
      <c r="V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  <c r="BN1175" s="91"/>
      <c r="BO1175" s="91"/>
      <c r="BP1175" s="91"/>
      <c r="BQ1175" s="91"/>
      <c r="BR1175" s="91"/>
      <c r="BS1175" s="91"/>
      <c r="BT1175" s="91"/>
      <c r="BU1175" s="91"/>
      <c r="BV1175" s="91"/>
    </row>
    <row r="1176" spans="1:74" s="92" customFormat="1" ht="22.5" customHeight="1" x14ac:dyDescent="0.2">
      <c r="A1176" s="258" t="s">
        <v>359</v>
      </c>
      <c r="B1176" s="259" t="s">
        <v>360</v>
      </c>
      <c r="C1176" s="236"/>
      <c r="D1176" s="236"/>
      <c r="E1176" s="236"/>
      <c r="F1176" s="236"/>
      <c r="G1176" s="236"/>
      <c r="H1176" s="236"/>
      <c r="I1176" s="236"/>
      <c r="J1176" s="236"/>
      <c r="K1176" s="236"/>
      <c r="L1176" s="236"/>
      <c r="M1176" s="236"/>
      <c r="N1176" s="236"/>
      <c r="O1176" s="136">
        <f t="shared" si="405"/>
        <v>0</v>
      </c>
      <c r="P1176" s="91"/>
      <c r="Q1176" s="91"/>
      <c r="R1176" s="91"/>
      <c r="S1176" s="91"/>
      <c r="T1176" s="91"/>
      <c r="U1176" s="91"/>
      <c r="V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  <c r="BN1176" s="91"/>
      <c r="BO1176" s="91"/>
      <c r="BP1176" s="91"/>
      <c r="BQ1176" s="91"/>
      <c r="BR1176" s="91"/>
      <c r="BS1176" s="91"/>
      <c r="BT1176" s="91"/>
      <c r="BU1176" s="91"/>
      <c r="BV1176" s="91"/>
    </row>
    <row r="1177" spans="1:74" s="92" customFormat="1" ht="22.5" customHeight="1" x14ac:dyDescent="0.2">
      <c r="A1177" s="258" t="s">
        <v>1866</v>
      </c>
      <c r="B1177" s="259" t="s">
        <v>1867</v>
      </c>
      <c r="C1177" s="236"/>
      <c r="D1177" s="236"/>
      <c r="E1177" s="236"/>
      <c r="F1177" s="236"/>
      <c r="G1177" s="236"/>
      <c r="H1177" s="236"/>
      <c r="I1177" s="236"/>
      <c r="J1177" s="236"/>
      <c r="K1177" s="236"/>
      <c r="L1177" s="236"/>
      <c r="M1177" s="236"/>
      <c r="N1177" s="236"/>
      <c r="O1177" s="136">
        <f t="shared" si="405"/>
        <v>0</v>
      </c>
      <c r="P1177" s="91"/>
      <c r="Q1177" s="91"/>
      <c r="R1177" s="91"/>
      <c r="S1177" s="91"/>
      <c r="T1177" s="91"/>
      <c r="U1177" s="91"/>
      <c r="V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  <c r="BN1177" s="91"/>
      <c r="BO1177" s="91"/>
      <c r="BP1177" s="91"/>
      <c r="BQ1177" s="91"/>
      <c r="BR1177" s="91"/>
      <c r="BS1177" s="91"/>
      <c r="BT1177" s="91"/>
      <c r="BU1177" s="91"/>
      <c r="BV1177" s="91"/>
    </row>
    <row r="1178" spans="1:74" s="92" customFormat="1" ht="22.5" customHeight="1" x14ac:dyDescent="0.2">
      <c r="A1178" s="260" t="s">
        <v>361</v>
      </c>
      <c r="B1178" s="261" t="s">
        <v>362</v>
      </c>
      <c r="C1178" s="246">
        <f t="shared" ref="C1178:N1178" si="414">SUM(C1179:C1182)</f>
        <v>0</v>
      </c>
      <c r="D1178" s="246">
        <f t="shared" si="414"/>
        <v>0</v>
      </c>
      <c r="E1178" s="246">
        <f t="shared" si="414"/>
        <v>0</v>
      </c>
      <c r="F1178" s="246">
        <f t="shared" si="414"/>
        <v>0</v>
      </c>
      <c r="G1178" s="246">
        <f t="shared" si="414"/>
        <v>0</v>
      </c>
      <c r="H1178" s="246">
        <f t="shared" si="414"/>
        <v>0</v>
      </c>
      <c r="I1178" s="246">
        <f t="shared" si="414"/>
        <v>0</v>
      </c>
      <c r="J1178" s="246">
        <f t="shared" si="414"/>
        <v>0</v>
      </c>
      <c r="K1178" s="246">
        <f t="shared" si="414"/>
        <v>0</v>
      </c>
      <c r="L1178" s="246">
        <f t="shared" si="414"/>
        <v>0</v>
      </c>
      <c r="M1178" s="246">
        <f t="shared" si="414"/>
        <v>0</v>
      </c>
      <c r="N1178" s="246">
        <f t="shared" si="414"/>
        <v>0</v>
      </c>
      <c r="O1178" s="136">
        <f t="shared" si="405"/>
        <v>0</v>
      </c>
      <c r="P1178" s="91"/>
      <c r="Q1178" s="91"/>
      <c r="R1178" s="91"/>
      <c r="S1178" s="91"/>
      <c r="T1178" s="91"/>
      <c r="U1178" s="91"/>
      <c r="V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  <c r="BO1178" s="91"/>
      <c r="BP1178" s="91"/>
      <c r="BQ1178" s="91"/>
      <c r="BR1178" s="91"/>
      <c r="BS1178" s="91"/>
      <c r="BT1178" s="91"/>
      <c r="BU1178" s="91"/>
      <c r="BV1178" s="91"/>
    </row>
    <row r="1179" spans="1:74" s="92" customFormat="1" ht="22.5" customHeight="1" x14ac:dyDescent="0.2">
      <c r="A1179" s="258" t="s">
        <v>363</v>
      </c>
      <c r="B1179" s="259" t="s">
        <v>364</v>
      </c>
      <c r="C1179" s="236"/>
      <c r="D1179" s="236"/>
      <c r="E1179" s="236"/>
      <c r="F1179" s="236"/>
      <c r="G1179" s="236"/>
      <c r="H1179" s="236"/>
      <c r="I1179" s="236"/>
      <c r="J1179" s="236"/>
      <c r="K1179" s="236"/>
      <c r="L1179" s="236"/>
      <c r="M1179" s="236"/>
      <c r="N1179" s="236"/>
      <c r="O1179" s="136">
        <f t="shared" si="405"/>
        <v>0</v>
      </c>
      <c r="P1179" s="91"/>
      <c r="Q1179" s="91"/>
      <c r="R1179" s="91"/>
      <c r="S1179" s="91"/>
      <c r="T1179" s="91"/>
      <c r="U1179" s="91"/>
      <c r="V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  <c r="BO1179" s="91"/>
      <c r="BP1179" s="91"/>
      <c r="BQ1179" s="91"/>
      <c r="BR1179" s="91"/>
      <c r="BS1179" s="91"/>
      <c r="BT1179" s="91"/>
      <c r="BU1179" s="91"/>
      <c r="BV1179" s="91"/>
    </row>
    <row r="1180" spans="1:74" s="92" customFormat="1" ht="22.5" customHeight="1" x14ac:dyDescent="0.2">
      <c r="A1180" s="258" t="s">
        <v>365</v>
      </c>
      <c r="B1180" s="259" t="s">
        <v>366</v>
      </c>
      <c r="C1180" s="236"/>
      <c r="D1180" s="236"/>
      <c r="E1180" s="236"/>
      <c r="F1180" s="236"/>
      <c r="G1180" s="236"/>
      <c r="H1180" s="236"/>
      <c r="I1180" s="236"/>
      <c r="J1180" s="236"/>
      <c r="K1180" s="236"/>
      <c r="L1180" s="236"/>
      <c r="M1180" s="236"/>
      <c r="N1180" s="236"/>
      <c r="O1180" s="136">
        <f t="shared" si="405"/>
        <v>0</v>
      </c>
      <c r="P1180" s="91"/>
      <c r="Q1180" s="91"/>
      <c r="R1180" s="91"/>
      <c r="S1180" s="91"/>
      <c r="T1180" s="91"/>
      <c r="U1180" s="91"/>
      <c r="V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  <c r="BO1180" s="91"/>
      <c r="BP1180" s="91"/>
      <c r="BQ1180" s="91"/>
      <c r="BR1180" s="91"/>
      <c r="BS1180" s="91"/>
      <c r="BT1180" s="91"/>
      <c r="BU1180" s="91"/>
      <c r="BV1180" s="91"/>
    </row>
    <row r="1181" spans="1:74" s="92" customFormat="1" ht="22.5" customHeight="1" x14ac:dyDescent="0.2">
      <c r="A1181" s="258" t="s">
        <v>367</v>
      </c>
      <c r="B1181" s="259" t="s">
        <v>368</v>
      </c>
      <c r="C1181" s="236"/>
      <c r="D1181" s="236"/>
      <c r="E1181" s="236"/>
      <c r="F1181" s="236"/>
      <c r="G1181" s="236"/>
      <c r="H1181" s="236"/>
      <c r="I1181" s="236"/>
      <c r="J1181" s="236"/>
      <c r="K1181" s="236"/>
      <c r="L1181" s="236"/>
      <c r="M1181" s="236"/>
      <c r="N1181" s="236"/>
      <c r="O1181" s="136">
        <f t="shared" si="405"/>
        <v>0</v>
      </c>
      <c r="P1181" s="91"/>
      <c r="Q1181" s="91"/>
      <c r="R1181" s="91"/>
      <c r="S1181" s="91"/>
      <c r="T1181" s="91"/>
      <c r="U1181" s="91"/>
      <c r="V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  <c r="BO1181" s="91"/>
      <c r="BP1181" s="91"/>
      <c r="BQ1181" s="91"/>
      <c r="BR1181" s="91"/>
      <c r="BS1181" s="91"/>
      <c r="BT1181" s="91"/>
      <c r="BU1181" s="91"/>
      <c r="BV1181" s="91"/>
    </row>
    <row r="1182" spans="1:74" s="92" customFormat="1" ht="22.5" customHeight="1" x14ac:dyDescent="0.2">
      <c r="A1182" s="258" t="s">
        <v>1868</v>
      </c>
      <c r="B1182" s="259" t="s">
        <v>1869</v>
      </c>
      <c r="C1182" s="236"/>
      <c r="D1182" s="236"/>
      <c r="E1182" s="236"/>
      <c r="F1182" s="236"/>
      <c r="G1182" s="236"/>
      <c r="H1182" s="236"/>
      <c r="I1182" s="236"/>
      <c r="J1182" s="236"/>
      <c r="K1182" s="236"/>
      <c r="L1182" s="236"/>
      <c r="M1182" s="236"/>
      <c r="N1182" s="236"/>
      <c r="O1182" s="136">
        <f t="shared" si="405"/>
        <v>0</v>
      </c>
      <c r="P1182" s="91"/>
      <c r="Q1182" s="91"/>
      <c r="R1182" s="91"/>
      <c r="S1182" s="91"/>
      <c r="T1182" s="91"/>
      <c r="U1182" s="91"/>
      <c r="V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  <c r="BO1182" s="91"/>
      <c r="BP1182" s="91"/>
      <c r="BQ1182" s="91"/>
      <c r="BR1182" s="91"/>
      <c r="BS1182" s="91"/>
      <c r="BT1182" s="91"/>
      <c r="BU1182" s="91"/>
      <c r="BV1182" s="91"/>
    </row>
    <row r="1183" spans="1:74" s="92" customFormat="1" ht="22.5" customHeight="1" x14ac:dyDescent="0.2">
      <c r="A1183" s="260" t="s">
        <v>312</v>
      </c>
      <c r="B1183" s="261" t="s">
        <v>313</v>
      </c>
      <c r="C1183" s="246">
        <f t="shared" ref="C1183:N1183" si="415">+C1184+C1187</f>
        <v>0</v>
      </c>
      <c r="D1183" s="246">
        <f t="shared" si="415"/>
        <v>0</v>
      </c>
      <c r="E1183" s="246">
        <f t="shared" si="415"/>
        <v>0</v>
      </c>
      <c r="F1183" s="246">
        <f t="shared" si="415"/>
        <v>0</v>
      </c>
      <c r="G1183" s="246">
        <f t="shared" si="415"/>
        <v>0</v>
      </c>
      <c r="H1183" s="246">
        <f t="shared" si="415"/>
        <v>0</v>
      </c>
      <c r="I1183" s="246">
        <f t="shared" si="415"/>
        <v>0</v>
      </c>
      <c r="J1183" s="246">
        <f t="shared" si="415"/>
        <v>0</v>
      </c>
      <c r="K1183" s="246">
        <f t="shared" si="415"/>
        <v>0</v>
      </c>
      <c r="L1183" s="246">
        <f t="shared" si="415"/>
        <v>0</v>
      </c>
      <c r="M1183" s="246">
        <f t="shared" si="415"/>
        <v>0</v>
      </c>
      <c r="N1183" s="246">
        <f t="shared" si="415"/>
        <v>0</v>
      </c>
      <c r="O1183" s="136">
        <f t="shared" si="405"/>
        <v>0</v>
      </c>
      <c r="P1183" s="91"/>
      <c r="Q1183" s="91"/>
      <c r="R1183" s="91"/>
      <c r="S1183" s="91"/>
      <c r="T1183" s="91"/>
      <c r="U1183" s="91"/>
      <c r="V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  <c r="BO1183" s="91"/>
      <c r="BP1183" s="91"/>
      <c r="BQ1183" s="91"/>
      <c r="BR1183" s="91"/>
      <c r="BS1183" s="91"/>
      <c r="BT1183" s="91"/>
      <c r="BU1183" s="91"/>
      <c r="BV1183" s="91"/>
    </row>
    <row r="1184" spans="1:74" s="92" customFormat="1" ht="22.5" customHeight="1" x14ac:dyDescent="0.2">
      <c r="A1184" s="260" t="s">
        <v>314</v>
      </c>
      <c r="B1184" s="261" t="s">
        <v>315</v>
      </c>
      <c r="C1184" s="246">
        <f t="shared" ref="C1184:N1184" si="416">SUM(C1185:C1186)</f>
        <v>0</v>
      </c>
      <c r="D1184" s="246">
        <f t="shared" si="416"/>
        <v>0</v>
      </c>
      <c r="E1184" s="246">
        <f t="shared" si="416"/>
        <v>0</v>
      </c>
      <c r="F1184" s="246">
        <f t="shared" si="416"/>
        <v>0</v>
      </c>
      <c r="G1184" s="246">
        <f t="shared" si="416"/>
        <v>0</v>
      </c>
      <c r="H1184" s="246">
        <f t="shared" si="416"/>
        <v>0</v>
      </c>
      <c r="I1184" s="246">
        <f t="shared" si="416"/>
        <v>0</v>
      </c>
      <c r="J1184" s="246">
        <f t="shared" si="416"/>
        <v>0</v>
      </c>
      <c r="K1184" s="246">
        <f t="shared" si="416"/>
        <v>0</v>
      </c>
      <c r="L1184" s="246">
        <f t="shared" si="416"/>
        <v>0</v>
      </c>
      <c r="M1184" s="246">
        <f t="shared" si="416"/>
        <v>0</v>
      </c>
      <c r="N1184" s="246">
        <f t="shared" si="416"/>
        <v>0</v>
      </c>
      <c r="O1184" s="136">
        <f t="shared" si="405"/>
        <v>0</v>
      </c>
      <c r="P1184" s="91"/>
      <c r="Q1184" s="91"/>
      <c r="R1184" s="91"/>
      <c r="S1184" s="91"/>
      <c r="T1184" s="91"/>
      <c r="U1184" s="91"/>
      <c r="V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  <c r="BN1184" s="91"/>
      <c r="BO1184" s="91"/>
      <c r="BP1184" s="91"/>
      <c r="BQ1184" s="91"/>
      <c r="BR1184" s="91"/>
      <c r="BS1184" s="91"/>
      <c r="BT1184" s="91"/>
      <c r="BU1184" s="91"/>
      <c r="BV1184" s="91"/>
    </row>
    <row r="1185" spans="1:74" s="92" customFormat="1" ht="22.5" customHeight="1" x14ac:dyDescent="0.2">
      <c r="A1185" s="258" t="s">
        <v>316</v>
      </c>
      <c r="B1185" s="259" t="s">
        <v>173</v>
      </c>
      <c r="C1185" s="236"/>
      <c r="D1185" s="236"/>
      <c r="E1185" s="236"/>
      <c r="F1185" s="236"/>
      <c r="G1185" s="236"/>
      <c r="H1185" s="236"/>
      <c r="I1185" s="236"/>
      <c r="J1185" s="236"/>
      <c r="K1185" s="236"/>
      <c r="L1185" s="236"/>
      <c r="M1185" s="236"/>
      <c r="N1185" s="236"/>
      <c r="O1185" s="136">
        <f t="shared" si="405"/>
        <v>0</v>
      </c>
      <c r="P1185" s="91"/>
      <c r="Q1185" s="91"/>
      <c r="R1185" s="91"/>
      <c r="S1185" s="91"/>
      <c r="T1185" s="91"/>
      <c r="U1185" s="91"/>
      <c r="V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  <c r="BN1185" s="91"/>
      <c r="BO1185" s="91"/>
      <c r="BP1185" s="91"/>
      <c r="BQ1185" s="91"/>
      <c r="BR1185" s="91"/>
      <c r="BS1185" s="91"/>
      <c r="BT1185" s="91"/>
      <c r="BU1185" s="91"/>
      <c r="BV1185" s="91"/>
    </row>
    <row r="1186" spans="1:74" s="92" customFormat="1" ht="22.5" customHeight="1" x14ac:dyDescent="0.2">
      <c r="A1186" s="258" t="s">
        <v>337</v>
      </c>
      <c r="B1186" s="259" t="s">
        <v>335</v>
      </c>
      <c r="C1186" s="236"/>
      <c r="D1186" s="236"/>
      <c r="E1186" s="236"/>
      <c r="F1186" s="236"/>
      <c r="G1186" s="236"/>
      <c r="H1186" s="236"/>
      <c r="I1186" s="236"/>
      <c r="J1186" s="236"/>
      <c r="K1186" s="236"/>
      <c r="L1186" s="236"/>
      <c r="M1186" s="236"/>
      <c r="N1186" s="236"/>
      <c r="O1186" s="136">
        <f t="shared" si="405"/>
        <v>0</v>
      </c>
      <c r="P1186" s="91"/>
      <c r="Q1186" s="91"/>
      <c r="R1186" s="91"/>
      <c r="S1186" s="91"/>
      <c r="T1186" s="91"/>
      <c r="U1186" s="91"/>
      <c r="V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  <c r="BN1186" s="91"/>
      <c r="BO1186" s="91"/>
      <c r="BP1186" s="91"/>
      <c r="BQ1186" s="91"/>
      <c r="BR1186" s="91"/>
      <c r="BS1186" s="91"/>
      <c r="BT1186" s="91"/>
      <c r="BU1186" s="91"/>
      <c r="BV1186" s="91"/>
    </row>
    <row r="1187" spans="1:74" s="92" customFormat="1" ht="22.5" customHeight="1" x14ac:dyDescent="0.2">
      <c r="A1187" s="260" t="s">
        <v>317</v>
      </c>
      <c r="B1187" s="261" t="s">
        <v>140</v>
      </c>
      <c r="C1187" s="246">
        <f t="shared" ref="C1187:N1187" si="417">SUM(C1188:C1192)</f>
        <v>0</v>
      </c>
      <c r="D1187" s="246">
        <f t="shared" si="417"/>
        <v>0</v>
      </c>
      <c r="E1187" s="246">
        <f t="shared" si="417"/>
        <v>0</v>
      </c>
      <c r="F1187" s="246">
        <f t="shared" si="417"/>
        <v>0</v>
      </c>
      <c r="G1187" s="246">
        <f t="shared" si="417"/>
        <v>0</v>
      </c>
      <c r="H1187" s="246">
        <f t="shared" si="417"/>
        <v>0</v>
      </c>
      <c r="I1187" s="246">
        <f t="shared" si="417"/>
        <v>0</v>
      </c>
      <c r="J1187" s="246">
        <f t="shared" si="417"/>
        <v>0</v>
      </c>
      <c r="K1187" s="246">
        <f t="shared" si="417"/>
        <v>0</v>
      </c>
      <c r="L1187" s="246">
        <f t="shared" si="417"/>
        <v>0</v>
      </c>
      <c r="M1187" s="246">
        <f t="shared" si="417"/>
        <v>0</v>
      </c>
      <c r="N1187" s="246">
        <f t="shared" si="417"/>
        <v>0</v>
      </c>
      <c r="O1187" s="136">
        <f t="shared" si="405"/>
        <v>0</v>
      </c>
      <c r="P1187" s="91"/>
      <c r="Q1187" s="91"/>
      <c r="R1187" s="91"/>
      <c r="S1187" s="91"/>
      <c r="T1187" s="91"/>
      <c r="U1187" s="91"/>
      <c r="V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  <c r="BN1187" s="91"/>
      <c r="BO1187" s="91"/>
      <c r="BP1187" s="91"/>
      <c r="BQ1187" s="91"/>
      <c r="BR1187" s="91"/>
      <c r="BS1187" s="91"/>
      <c r="BT1187" s="91"/>
      <c r="BU1187" s="91"/>
      <c r="BV1187" s="91"/>
    </row>
    <row r="1188" spans="1:74" s="92" customFormat="1" ht="22.5" customHeight="1" x14ac:dyDescent="0.2">
      <c r="A1188" s="258" t="s">
        <v>318</v>
      </c>
      <c r="B1188" s="259" t="s">
        <v>172</v>
      </c>
      <c r="C1188" s="236"/>
      <c r="D1188" s="236"/>
      <c r="E1188" s="236"/>
      <c r="F1188" s="236"/>
      <c r="G1188" s="236"/>
      <c r="H1188" s="236"/>
      <c r="I1188" s="236"/>
      <c r="J1188" s="236"/>
      <c r="K1188" s="236"/>
      <c r="L1188" s="236"/>
      <c r="M1188" s="236"/>
      <c r="N1188" s="236"/>
      <c r="O1188" s="136">
        <f t="shared" si="405"/>
        <v>0</v>
      </c>
      <c r="P1188" s="91"/>
      <c r="Q1188" s="91"/>
      <c r="R1188" s="91"/>
      <c r="S1188" s="91"/>
      <c r="T1188" s="91"/>
      <c r="U1188" s="91"/>
      <c r="V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  <c r="BO1188" s="91"/>
      <c r="BP1188" s="91"/>
      <c r="BQ1188" s="91"/>
      <c r="BR1188" s="91"/>
      <c r="BS1188" s="91"/>
      <c r="BT1188" s="91"/>
      <c r="BU1188" s="91"/>
      <c r="BV1188" s="91"/>
    </row>
    <row r="1189" spans="1:74" s="92" customFormat="1" ht="22.5" customHeight="1" x14ac:dyDescent="0.2">
      <c r="A1189" s="258" t="s">
        <v>876</v>
      </c>
      <c r="B1189" s="259" t="s">
        <v>369</v>
      </c>
      <c r="C1189" s="236"/>
      <c r="D1189" s="236"/>
      <c r="E1189" s="236"/>
      <c r="F1189" s="236"/>
      <c r="G1189" s="236"/>
      <c r="H1189" s="236"/>
      <c r="I1189" s="236"/>
      <c r="J1189" s="236"/>
      <c r="K1189" s="236"/>
      <c r="L1189" s="236"/>
      <c r="M1189" s="236"/>
      <c r="N1189" s="236"/>
      <c r="O1189" s="136">
        <f t="shared" si="405"/>
        <v>0</v>
      </c>
      <c r="P1189" s="91"/>
      <c r="Q1189" s="91"/>
      <c r="R1189" s="91"/>
      <c r="S1189" s="91"/>
      <c r="T1189" s="91"/>
      <c r="U1189" s="91"/>
      <c r="V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  <c r="BO1189" s="91"/>
      <c r="BP1189" s="91"/>
      <c r="BQ1189" s="91"/>
      <c r="BR1189" s="91"/>
      <c r="BS1189" s="91"/>
      <c r="BT1189" s="91"/>
      <c r="BU1189" s="91"/>
      <c r="BV1189" s="91"/>
    </row>
    <row r="1190" spans="1:74" s="92" customFormat="1" ht="22.5" customHeight="1" x14ac:dyDescent="0.2">
      <c r="A1190" s="258" t="s">
        <v>319</v>
      </c>
      <c r="B1190" s="259" t="s">
        <v>320</v>
      </c>
      <c r="C1190" s="236"/>
      <c r="D1190" s="236"/>
      <c r="E1190" s="236"/>
      <c r="F1190" s="236"/>
      <c r="G1190" s="236"/>
      <c r="H1190" s="236"/>
      <c r="I1190" s="236"/>
      <c r="J1190" s="236"/>
      <c r="K1190" s="236"/>
      <c r="L1190" s="236"/>
      <c r="M1190" s="236"/>
      <c r="N1190" s="236"/>
      <c r="O1190" s="136">
        <f t="shared" si="405"/>
        <v>0</v>
      </c>
      <c r="P1190" s="91"/>
      <c r="Q1190" s="91"/>
      <c r="R1190" s="91"/>
      <c r="S1190" s="91"/>
      <c r="T1190" s="91"/>
      <c r="U1190" s="91"/>
      <c r="V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1"/>
      <c r="BR1190" s="91"/>
      <c r="BS1190" s="91"/>
      <c r="BT1190" s="91"/>
      <c r="BU1190" s="91"/>
      <c r="BV1190" s="91"/>
    </row>
    <row r="1191" spans="1:74" s="92" customFormat="1" ht="22.5" customHeight="1" x14ac:dyDescent="0.2">
      <c r="A1191" s="258" t="s">
        <v>1308</v>
      </c>
      <c r="B1191" s="259" t="s">
        <v>1309</v>
      </c>
      <c r="C1191" s="236"/>
      <c r="D1191" s="236"/>
      <c r="E1191" s="236"/>
      <c r="F1191" s="236"/>
      <c r="G1191" s="236"/>
      <c r="H1191" s="236"/>
      <c r="I1191" s="236"/>
      <c r="J1191" s="236"/>
      <c r="K1191" s="236"/>
      <c r="L1191" s="236"/>
      <c r="M1191" s="236"/>
      <c r="N1191" s="236"/>
      <c r="O1191" s="136">
        <f t="shared" si="405"/>
        <v>0</v>
      </c>
      <c r="P1191" s="91"/>
      <c r="Q1191" s="91"/>
      <c r="R1191" s="91"/>
      <c r="S1191" s="91"/>
      <c r="T1191" s="91"/>
      <c r="U1191" s="91"/>
      <c r="V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  <c r="BO1191" s="91"/>
      <c r="BP1191" s="91"/>
      <c r="BQ1191" s="91"/>
      <c r="BR1191" s="91"/>
      <c r="BS1191" s="91"/>
      <c r="BT1191" s="91"/>
      <c r="BU1191" s="91"/>
      <c r="BV1191" s="91"/>
    </row>
    <row r="1192" spans="1:74" s="92" customFormat="1" ht="22.5" customHeight="1" thickBot="1" x14ac:dyDescent="0.25">
      <c r="A1192" s="258" t="s">
        <v>1870</v>
      </c>
      <c r="B1192" s="259" t="s">
        <v>1869</v>
      </c>
      <c r="C1192" s="236"/>
      <c r="D1192" s="236"/>
      <c r="E1192" s="236"/>
      <c r="F1192" s="236"/>
      <c r="G1192" s="236"/>
      <c r="H1192" s="236"/>
      <c r="I1192" s="236"/>
      <c r="J1192" s="236"/>
      <c r="K1192" s="236"/>
      <c r="L1192" s="236"/>
      <c r="M1192" s="236"/>
      <c r="N1192" s="236"/>
      <c r="O1192" s="136">
        <f t="shared" si="405"/>
        <v>0</v>
      </c>
      <c r="P1192" s="91"/>
      <c r="Q1192" s="91"/>
      <c r="R1192" s="91"/>
      <c r="S1192" s="91"/>
      <c r="T1192" s="91"/>
      <c r="U1192" s="91"/>
      <c r="V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  <c r="BN1192" s="91"/>
      <c r="BO1192" s="91"/>
      <c r="BP1192" s="91"/>
      <c r="BQ1192" s="91"/>
      <c r="BR1192" s="91"/>
      <c r="BS1192" s="91"/>
      <c r="BT1192" s="91"/>
      <c r="BU1192" s="91"/>
      <c r="BV1192" s="91"/>
    </row>
    <row r="1193" spans="1:74" s="239" customFormat="1" ht="16.5" thickBot="1" x14ac:dyDescent="0.25">
      <c r="A1193" s="462" t="s">
        <v>23</v>
      </c>
      <c r="B1193" s="463"/>
      <c r="C1193" s="237">
        <f t="shared" ref="C1193:N1193" si="418">+C955</f>
        <v>0</v>
      </c>
      <c r="D1193" s="237">
        <f t="shared" si="418"/>
        <v>56694625.18</v>
      </c>
      <c r="E1193" s="237">
        <f t="shared" si="418"/>
        <v>0</v>
      </c>
      <c r="F1193" s="237">
        <f t="shared" si="418"/>
        <v>0</v>
      </c>
      <c r="G1193" s="237">
        <f t="shared" si="418"/>
        <v>0</v>
      </c>
      <c r="H1193" s="237">
        <f t="shared" si="418"/>
        <v>0</v>
      </c>
      <c r="I1193" s="237">
        <f t="shared" si="418"/>
        <v>0</v>
      </c>
      <c r="J1193" s="237">
        <f t="shared" si="418"/>
        <v>0</v>
      </c>
      <c r="K1193" s="237">
        <f t="shared" si="418"/>
        <v>0</v>
      </c>
      <c r="L1193" s="237">
        <f t="shared" si="418"/>
        <v>0</v>
      </c>
      <c r="M1193" s="237">
        <f t="shared" si="418"/>
        <v>0</v>
      </c>
      <c r="N1193" s="274">
        <f t="shared" si="418"/>
        <v>0</v>
      </c>
      <c r="O1193" s="275">
        <f>SUM(C1193:N1193)</f>
        <v>56694625.18</v>
      </c>
      <c r="P1193" s="238"/>
      <c r="Q1193" s="238"/>
      <c r="R1193" s="238"/>
      <c r="S1193" s="238"/>
      <c r="T1193" s="238"/>
      <c r="U1193" s="238"/>
      <c r="V1193" s="238"/>
      <c r="W1193" s="238"/>
      <c r="X1193" s="238"/>
      <c r="Y1193" s="238"/>
      <c r="Z1193" s="238"/>
      <c r="AA1193" s="238"/>
      <c r="AB1193" s="238"/>
      <c r="AC1193" s="238"/>
      <c r="AD1193" s="238"/>
      <c r="AE1193" s="238"/>
      <c r="AF1193" s="238"/>
      <c r="AG1193" s="238"/>
      <c r="AH1193" s="238"/>
      <c r="AI1193" s="238"/>
      <c r="AJ1193" s="238"/>
      <c r="AK1193" s="238"/>
      <c r="AL1193" s="238"/>
      <c r="AM1193" s="238"/>
      <c r="AN1193" s="238"/>
      <c r="AO1193" s="238"/>
      <c r="AP1193" s="238"/>
      <c r="AQ1193" s="238"/>
      <c r="AR1193" s="238"/>
      <c r="AS1193" s="238"/>
      <c r="AT1193" s="238"/>
      <c r="AU1193" s="238"/>
      <c r="AV1193" s="238"/>
      <c r="AW1193" s="238"/>
      <c r="AX1193" s="238"/>
      <c r="AY1193" s="238"/>
      <c r="AZ1193" s="238"/>
      <c r="BA1193" s="238"/>
      <c r="BB1193" s="238"/>
      <c r="BC1193" s="238"/>
      <c r="BD1193" s="238"/>
      <c r="BE1193" s="238"/>
      <c r="BF1193" s="238"/>
      <c r="BG1193" s="238"/>
      <c r="BH1193" s="238"/>
      <c r="BI1193" s="238"/>
      <c r="BJ1193" s="238"/>
      <c r="BK1193" s="238"/>
      <c r="BL1193" s="238"/>
      <c r="BM1193" s="238"/>
      <c r="BN1193" s="238"/>
      <c r="BO1193" s="238"/>
      <c r="BP1193" s="238"/>
      <c r="BQ1193" s="238"/>
      <c r="BR1193" s="238"/>
      <c r="BS1193" s="238"/>
      <c r="BT1193" s="238"/>
      <c r="BU1193" s="238"/>
      <c r="BV1193" s="238"/>
    </row>
    <row r="1194" spans="1:74" s="131" customFormat="1" x14ac:dyDescent="0.2">
      <c r="A1194" s="277"/>
      <c r="B1194" s="278"/>
      <c r="C1194" s="279"/>
      <c r="D1194" s="279"/>
      <c r="E1194" s="279"/>
      <c r="F1194" s="279"/>
      <c r="G1194" s="280"/>
      <c r="H1194" s="279"/>
      <c r="I1194" s="279"/>
      <c r="J1194" s="279"/>
      <c r="K1194" s="279"/>
      <c r="L1194" s="279"/>
      <c r="M1194" s="279"/>
      <c r="N1194" s="279"/>
      <c r="O1194" s="18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  <c r="Z1194" s="130"/>
      <c r="AA1194" s="130"/>
      <c r="AB1194" s="130"/>
      <c r="AC1194" s="130"/>
      <c r="AD1194" s="130"/>
      <c r="AE1194" s="130"/>
      <c r="AF1194" s="130"/>
      <c r="AG1194" s="130"/>
      <c r="AH1194" s="130"/>
      <c r="AI1194" s="130"/>
      <c r="AJ1194" s="130"/>
      <c r="AK1194" s="130"/>
      <c r="AL1194" s="130"/>
      <c r="AM1194" s="130"/>
      <c r="AN1194" s="130"/>
      <c r="AO1194" s="130"/>
      <c r="AP1194" s="130"/>
      <c r="AQ1194" s="130"/>
      <c r="AR1194" s="130"/>
      <c r="AS1194" s="130"/>
      <c r="AT1194" s="130"/>
      <c r="AU1194" s="130"/>
      <c r="AV1194" s="130"/>
      <c r="AW1194" s="130"/>
      <c r="AX1194" s="130"/>
      <c r="AY1194" s="130"/>
      <c r="AZ1194" s="130"/>
      <c r="BA1194" s="130"/>
      <c r="BB1194" s="130"/>
      <c r="BC1194" s="130"/>
      <c r="BD1194" s="130"/>
      <c r="BE1194" s="130"/>
      <c r="BF1194" s="130"/>
      <c r="BG1194" s="130"/>
      <c r="BH1194" s="130"/>
      <c r="BI1194" s="130"/>
      <c r="BJ1194" s="130"/>
      <c r="BK1194" s="130"/>
      <c r="BL1194" s="130"/>
      <c r="BM1194" s="130"/>
      <c r="BN1194" s="130"/>
      <c r="BO1194" s="130"/>
      <c r="BP1194" s="130"/>
      <c r="BQ1194" s="130"/>
      <c r="BR1194" s="130"/>
      <c r="BS1194" s="130"/>
      <c r="BT1194" s="130"/>
      <c r="BU1194" s="130"/>
      <c r="BV1194" s="130"/>
    </row>
    <row r="1195" spans="1:74" s="131" customFormat="1" ht="18.75" x14ac:dyDescent="0.2">
      <c r="A1195" s="469" t="s">
        <v>1949</v>
      </c>
      <c r="B1195" s="470"/>
      <c r="C1195" s="98"/>
      <c r="D1195" s="98"/>
      <c r="E1195" s="98"/>
      <c r="F1195" s="98"/>
      <c r="G1195" s="354"/>
      <c r="H1195" s="98"/>
      <c r="I1195" s="98"/>
      <c r="J1195" s="98"/>
      <c r="K1195" s="98"/>
      <c r="L1195" s="98"/>
      <c r="M1195" s="98"/>
      <c r="N1195" s="98"/>
      <c r="O1195" s="355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  <c r="Z1195" s="130"/>
      <c r="AA1195" s="130"/>
      <c r="AB1195" s="130"/>
      <c r="AC1195" s="130"/>
      <c r="AD1195" s="130"/>
      <c r="AE1195" s="130"/>
      <c r="AF1195" s="130"/>
      <c r="AG1195" s="130"/>
      <c r="AH1195" s="130"/>
      <c r="AI1195" s="130"/>
      <c r="AJ1195" s="130"/>
      <c r="AK1195" s="130"/>
      <c r="AL1195" s="130"/>
      <c r="AM1195" s="130"/>
      <c r="AN1195" s="130"/>
      <c r="AO1195" s="130"/>
      <c r="AP1195" s="130"/>
      <c r="AQ1195" s="130"/>
      <c r="AR1195" s="130"/>
      <c r="AS1195" s="130"/>
      <c r="AT1195" s="130"/>
      <c r="AU1195" s="130"/>
      <c r="AV1195" s="130"/>
      <c r="AW1195" s="130"/>
      <c r="AX1195" s="130"/>
      <c r="AY1195" s="130"/>
      <c r="AZ1195" s="130"/>
      <c r="BA1195" s="130"/>
      <c r="BB1195" s="130"/>
      <c r="BC1195" s="130"/>
      <c r="BD1195" s="130"/>
      <c r="BE1195" s="130"/>
      <c r="BF1195" s="130"/>
      <c r="BG1195" s="130"/>
      <c r="BH1195" s="130"/>
      <c r="BI1195" s="130"/>
      <c r="BJ1195" s="130"/>
      <c r="BK1195" s="130"/>
      <c r="BL1195" s="130"/>
      <c r="BM1195" s="130"/>
      <c r="BN1195" s="130"/>
      <c r="BO1195" s="130"/>
      <c r="BP1195" s="130"/>
      <c r="BQ1195" s="130"/>
      <c r="BR1195" s="130"/>
      <c r="BS1195" s="130"/>
      <c r="BT1195" s="130"/>
      <c r="BU1195" s="130"/>
      <c r="BV1195" s="130"/>
    </row>
    <row r="1196" spans="1:74" s="131" customFormat="1" ht="15" x14ac:dyDescent="0.25">
      <c r="A1196" s="401" t="s">
        <v>186</v>
      </c>
      <c r="B1196" s="402" t="s">
        <v>1950</v>
      </c>
      <c r="C1196" s="98"/>
      <c r="D1196" s="98"/>
      <c r="E1196" s="405">
        <v>2810342816.4200001</v>
      </c>
      <c r="F1196" s="98"/>
      <c r="G1196" s="354"/>
      <c r="H1196" s="98"/>
      <c r="I1196" s="98"/>
      <c r="J1196" s="98"/>
      <c r="K1196" s="98"/>
      <c r="L1196" s="98"/>
      <c r="M1196" s="98"/>
      <c r="N1196" s="98"/>
      <c r="O1196" s="355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  <c r="Z1196" s="130"/>
      <c r="AA1196" s="130"/>
      <c r="AB1196" s="130"/>
      <c r="AC1196" s="130"/>
      <c r="AD1196" s="130"/>
      <c r="AE1196" s="130"/>
      <c r="AF1196" s="130"/>
      <c r="AG1196" s="130"/>
      <c r="AH1196" s="130"/>
      <c r="AI1196" s="130"/>
      <c r="AJ1196" s="130"/>
      <c r="AK1196" s="130"/>
      <c r="AL1196" s="130"/>
      <c r="AM1196" s="130"/>
      <c r="AN1196" s="130"/>
      <c r="AO1196" s="130"/>
      <c r="AP1196" s="130"/>
      <c r="AQ1196" s="130"/>
      <c r="AR1196" s="130"/>
      <c r="AS1196" s="130"/>
      <c r="AT1196" s="130"/>
      <c r="AU1196" s="130"/>
      <c r="AV1196" s="130"/>
      <c r="AW1196" s="130"/>
      <c r="AX1196" s="130"/>
      <c r="AY1196" s="130"/>
      <c r="AZ1196" s="130"/>
      <c r="BA1196" s="130"/>
      <c r="BB1196" s="130"/>
      <c r="BC1196" s="130"/>
      <c r="BD1196" s="130"/>
      <c r="BE1196" s="130"/>
      <c r="BF1196" s="130"/>
      <c r="BG1196" s="130"/>
      <c r="BH1196" s="130"/>
      <c r="BI1196" s="130"/>
      <c r="BJ1196" s="130"/>
      <c r="BK1196" s="130"/>
      <c r="BL1196" s="130"/>
      <c r="BM1196" s="130"/>
      <c r="BN1196" s="130"/>
      <c r="BO1196" s="130"/>
      <c r="BP1196" s="130"/>
      <c r="BQ1196" s="130"/>
      <c r="BR1196" s="130"/>
      <c r="BS1196" s="130"/>
      <c r="BT1196" s="130"/>
      <c r="BU1196" s="130"/>
      <c r="BV1196" s="130"/>
    </row>
    <row r="1197" spans="1:74" s="131" customFormat="1" ht="15" x14ac:dyDescent="0.25">
      <c r="A1197" s="401" t="s">
        <v>188</v>
      </c>
      <c r="B1197" s="402" t="s">
        <v>91</v>
      </c>
      <c r="C1197" s="98"/>
      <c r="D1197" s="98"/>
      <c r="E1197" s="405">
        <v>2227553206</v>
      </c>
      <c r="F1197" s="98"/>
      <c r="G1197" s="354"/>
      <c r="H1197" s="98"/>
      <c r="I1197" s="98"/>
      <c r="J1197" s="98"/>
      <c r="K1197" s="98"/>
      <c r="L1197" s="98"/>
      <c r="M1197" s="98"/>
      <c r="N1197" s="98"/>
      <c r="O1197" s="355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30"/>
      <c r="AA1197" s="130"/>
      <c r="AB1197" s="130"/>
      <c r="AC1197" s="130"/>
      <c r="AD1197" s="130"/>
      <c r="AE1197" s="130"/>
      <c r="AF1197" s="130"/>
      <c r="AG1197" s="130"/>
      <c r="AH1197" s="130"/>
      <c r="AI1197" s="130"/>
      <c r="AJ1197" s="130"/>
      <c r="AK1197" s="130"/>
      <c r="AL1197" s="130"/>
      <c r="AM1197" s="130"/>
      <c r="AN1197" s="130"/>
      <c r="AO1197" s="130"/>
      <c r="AP1197" s="130"/>
      <c r="AQ1197" s="130"/>
      <c r="AR1197" s="130"/>
      <c r="AS1197" s="130"/>
      <c r="AT1197" s="130"/>
      <c r="AU1197" s="130"/>
      <c r="AV1197" s="130"/>
      <c r="AW1197" s="130"/>
      <c r="AX1197" s="130"/>
      <c r="AY1197" s="130"/>
      <c r="AZ1197" s="130"/>
      <c r="BA1197" s="130"/>
      <c r="BB1197" s="130"/>
      <c r="BC1197" s="130"/>
      <c r="BD1197" s="130"/>
      <c r="BE1197" s="130"/>
      <c r="BF1197" s="130"/>
      <c r="BG1197" s="130"/>
      <c r="BH1197" s="130"/>
      <c r="BI1197" s="130"/>
      <c r="BJ1197" s="130"/>
      <c r="BK1197" s="130"/>
      <c r="BL1197" s="130"/>
      <c r="BM1197" s="130"/>
      <c r="BN1197" s="130"/>
      <c r="BO1197" s="130"/>
      <c r="BP1197" s="130"/>
      <c r="BQ1197" s="130"/>
      <c r="BR1197" s="130"/>
      <c r="BS1197" s="130"/>
      <c r="BT1197" s="130"/>
      <c r="BU1197" s="130"/>
      <c r="BV1197" s="130"/>
    </row>
    <row r="1198" spans="1:74" s="131" customFormat="1" ht="15" x14ac:dyDescent="0.25">
      <c r="A1198" s="401" t="s">
        <v>237</v>
      </c>
      <c r="B1198" s="402" t="s">
        <v>238</v>
      </c>
      <c r="C1198" s="98"/>
      <c r="D1198" s="98"/>
      <c r="E1198" s="405">
        <v>2227553206</v>
      </c>
      <c r="F1198" s="98"/>
      <c r="G1198" s="354"/>
      <c r="H1198" s="98"/>
      <c r="I1198" s="98"/>
      <c r="J1198" s="98"/>
      <c r="K1198" s="98"/>
      <c r="L1198" s="98"/>
      <c r="M1198" s="98"/>
      <c r="N1198" s="98"/>
      <c r="O1198" s="355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  <c r="Z1198" s="130"/>
      <c r="AA1198" s="130"/>
      <c r="AB1198" s="130"/>
      <c r="AC1198" s="130"/>
      <c r="AD1198" s="130"/>
      <c r="AE1198" s="130"/>
      <c r="AF1198" s="130"/>
      <c r="AG1198" s="130"/>
      <c r="AH1198" s="130"/>
      <c r="AI1198" s="130"/>
      <c r="AJ1198" s="130"/>
      <c r="AK1198" s="130"/>
      <c r="AL1198" s="130"/>
      <c r="AM1198" s="130"/>
      <c r="AN1198" s="130"/>
      <c r="AO1198" s="130"/>
      <c r="AP1198" s="130"/>
      <c r="AQ1198" s="130"/>
      <c r="AR1198" s="130"/>
      <c r="AS1198" s="130"/>
      <c r="AT1198" s="130"/>
      <c r="AU1198" s="130"/>
      <c r="AV1198" s="130"/>
      <c r="AW1198" s="130"/>
      <c r="AX1198" s="130"/>
      <c r="AY1198" s="130"/>
      <c r="AZ1198" s="130"/>
      <c r="BA1198" s="130"/>
      <c r="BB1198" s="130"/>
      <c r="BC1198" s="130"/>
      <c r="BD1198" s="130"/>
      <c r="BE1198" s="130"/>
      <c r="BF1198" s="130"/>
      <c r="BG1198" s="130"/>
      <c r="BH1198" s="130"/>
      <c r="BI1198" s="130"/>
      <c r="BJ1198" s="130"/>
      <c r="BK1198" s="130"/>
      <c r="BL1198" s="130"/>
      <c r="BM1198" s="130"/>
      <c r="BN1198" s="130"/>
      <c r="BO1198" s="130"/>
      <c r="BP1198" s="130"/>
      <c r="BQ1198" s="130"/>
      <c r="BR1198" s="130"/>
      <c r="BS1198" s="130"/>
      <c r="BT1198" s="130"/>
      <c r="BU1198" s="130"/>
      <c r="BV1198" s="130"/>
    </row>
    <row r="1199" spans="1:74" s="131" customFormat="1" ht="15" x14ac:dyDescent="0.25">
      <c r="A1199" s="401" t="s">
        <v>268</v>
      </c>
      <c r="B1199" s="402" t="s">
        <v>269</v>
      </c>
      <c r="C1199" s="98"/>
      <c r="D1199" s="98"/>
      <c r="E1199" s="405">
        <v>2227553206</v>
      </c>
      <c r="F1199" s="98"/>
      <c r="G1199" s="354"/>
      <c r="H1199" s="98"/>
      <c r="I1199" s="98"/>
      <c r="J1199" s="98"/>
      <c r="K1199" s="98"/>
      <c r="L1199" s="98"/>
      <c r="M1199" s="98"/>
      <c r="N1199" s="98"/>
      <c r="O1199" s="355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30"/>
      <c r="AA1199" s="130"/>
      <c r="AB1199" s="130"/>
      <c r="AC1199" s="130"/>
      <c r="AD1199" s="130"/>
      <c r="AE1199" s="130"/>
      <c r="AF1199" s="130"/>
      <c r="AG1199" s="130"/>
      <c r="AH1199" s="130"/>
      <c r="AI1199" s="130"/>
      <c r="AJ1199" s="130"/>
      <c r="AK1199" s="130"/>
      <c r="AL1199" s="130"/>
      <c r="AM1199" s="130"/>
      <c r="AN1199" s="130"/>
      <c r="AO1199" s="130"/>
      <c r="AP1199" s="130"/>
      <c r="AQ1199" s="130"/>
      <c r="AR1199" s="130"/>
      <c r="AS1199" s="130"/>
      <c r="AT1199" s="130"/>
      <c r="AU1199" s="130"/>
      <c r="AV1199" s="130"/>
      <c r="AW1199" s="130"/>
      <c r="AX1199" s="130"/>
      <c r="AY1199" s="130"/>
      <c r="AZ1199" s="130"/>
      <c r="BA1199" s="130"/>
      <c r="BB1199" s="130"/>
      <c r="BC1199" s="130"/>
      <c r="BD1199" s="130"/>
      <c r="BE1199" s="130"/>
      <c r="BF1199" s="130"/>
      <c r="BG1199" s="130"/>
      <c r="BH1199" s="130"/>
      <c r="BI1199" s="130"/>
      <c r="BJ1199" s="130"/>
      <c r="BK1199" s="130"/>
      <c r="BL1199" s="130"/>
      <c r="BM1199" s="130"/>
      <c r="BN1199" s="130"/>
      <c r="BO1199" s="130"/>
      <c r="BP1199" s="130"/>
      <c r="BQ1199" s="130"/>
      <c r="BR1199" s="130"/>
      <c r="BS1199" s="130"/>
      <c r="BT1199" s="130"/>
      <c r="BU1199" s="130"/>
      <c r="BV1199" s="130"/>
    </row>
    <row r="1200" spans="1:74" s="131" customFormat="1" ht="15" x14ac:dyDescent="0.25">
      <c r="A1200" s="401" t="s">
        <v>270</v>
      </c>
      <c r="B1200" s="402" t="s">
        <v>1951</v>
      </c>
      <c r="C1200" s="98"/>
      <c r="D1200" s="98"/>
      <c r="E1200" s="405">
        <v>2227553206</v>
      </c>
      <c r="F1200" s="98"/>
      <c r="G1200" s="354"/>
      <c r="H1200" s="98"/>
      <c r="I1200" s="98"/>
      <c r="J1200" s="98"/>
      <c r="K1200" s="98"/>
      <c r="L1200" s="98"/>
      <c r="M1200" s="98"/>
      <c r="N1200" s="98"/>
      <c r="O1200" s="355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  <c r="Z1200" s="130"/>
      <c r="AA1200" s="130"/>
      <c r="AB1200" s="130"/>
      <c r="AC1200" s="130"/>
      <c r="AD1200" s="130"/>
      <c r="AE1200" s="130"/>
      <c r="AF1200" s="130"/>
      <c r="AG1200" s="130"/>
      <c r="AH1200" s="130"/>
      <c r="AI1200" s="130"/>
      <c r="AJ1200" s="130"/>
      <c r="AK1200" s="130"/>
      <c r="AL1200" s="130"/>
      <c r="AM1200" s="130"/>
      <c r="AN1200" s="130"/>
      <c r="AO1200" s="130"/>
      <c r="AP1200" s="130"/>
      <c r="AQ1200" s="130"/>
      <c r="AR1200" s="130"/>
      <c r="AS1200" s="130"/>
      <c r="AT1200" s="130"/>
      <c r="AU1200" s="130"/>
      <c r="AV1200" s="130"/>
      <c r="AW1200" s="130"/>
      <c r="AX1200" s="130"/>
      <c r="AY1200" s="130"/>
      <c r="AZ1200" s="130"/>
      <c r="BA1200" s="130"/>
      <c r="BB1200" s="130"/>
      <c r="BC1200" s="130"/>
      <c r="BD1200" s="130"/>
      <c r="BE1200" s="130"/>
      <c r="BF1200" s="130"/>
      <c r="BG1200" s="130"/>
      <c r="BH1200" s="130"/>
      <c r="BI1200" s="130"/>
      <c r="BJ1200" s="130"/>
      <c r="BK1200" s="130"/>
      <c r="BL1200" s="130"/>
      <c r="BM1200" s="130"/>
      <c r="BN1200" s="130"/>
      <c r="BO1200" s="130"/>
      <c r="BP1200" s="130"/>
      <c r="BQ1200" s="130"/>
      <c r="BR1200" s="130"/>
      <c r="BS1200" s="130"/>
      <c r="BT1200" s="130"/>
      <c r="BU1200" s="130"/>
      <c r="BV1200" s="130"/>
    </row>
    <row r="1201" spans="1:74" s="131" customFormat="1" ht="15" x14ac:dyDescent="0.25">
      <c r="A1201" s="401" t="s">
        <v>271</v>
      </c>
      <c r="B1201" s="402" t="s">
        <v>97</v>
      </c>
      <c r="C1201" s="98"/>
      <c r="D1201" s="98"/>
      <c r="E1201" s="405">
        <v>2227553206</v>
      </c>
      <c r="F1201" s="98"/>
      <c r="G1201" s="354"/>
      <c r="H1201" s="98"/>
      <c r="I1201" s="98"/>
      <c r="J1201" s="98"/>
      <c r="K1201" s="98"/>
      <c r="L1201" s="98"/>
      <c r="M1201" s="98"/>
      <c r="N1201" s="98"/>
      <c r="O1201" s="355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  <c r="Z1201" s="130"/>
      <c r="AA1201" s="130"/>
      <c r="AB1201" s="130"/>
      <c r="AC1201" s="130"/>
      <c r="AD1201" s="130"/>
      <c r="AE1201" s="130"/>
      <c r="AF1201" s="130"/>
      <c r="AG1201" s="130"/>
      <c r="AH1201" s="130"/>
      <c r="AI1201" s="130"/>
      <c r="AJ1201" s="130"/>
      <c r="AK1201" s="130"/>
      <c r="AL1201" s="130"/>
      <c r="AM1201" s="130"/>
      <c r="AN1201" s="130"/>
      <c r="AO1201" s="130"/>
      <c r="AP1201" s="130"/>
      <c r="AQ1201" s="130"/>
      <c r="AR1201" s="130"/>
      <c r="AS1201" s="130"/>
      <c r="AT1201" s="130"/>
      <c r="AU1201" s="130"/>
      <c r="AV1201" s="130"/>
      <c r="AW1201" s="130"/>
      <c r="AX1201" s="130"/>
      <c r="AY1201" s="130"/>
      <c r="AZ1201" s="130"/>
      <c r="BA1201" s="130"/>
      <c r="BB1201" s="130"/>
      <c r="BC1201" s="130"/>
      <c r="BD1201" s="130"/>
      <c r="BE1201" s="130"/>
      <c r="BF1201" s="130"/>
      <c r="BG1201" s="130"/>
      <c r="BH1201" s="130"/>
      <c r="BI1201" s="130"/>
      <c r="BJ1201" s="130"/>
      <c r="BK1201" s="130"/>
      <c r="BL1201" s="130"/>
      <c r="BM1201" s="130"/>
      <c r="BN1201" s="130"/>
      <c r="BO1201" s="130"/>
      <c r="BP1201" s="130"/>
      <c r="BQ1201" s="130"/>
      <c r="BR1201" s="130"/>
      <c r="BS1201" s="130"/>
      <c r="BT1201" s="130"/>
      <c r="BU1201" s="130"/>
      <c r="BV1201" s="130"/>
    </row>
    <row r="1202" spans="1:74" s="131" customFormat="1" ht="15" x14ac:dyDescent="0.25">
      <c r="A1202" s="401" t="s">
        <v>272</v>
      </c>
      <c r="B1202" s="402" t="s">
        <v>1952</v>
      </c>
      <c r="C1202" s="98"/>
      <c r="D1202" s="98"/>
      <c r="E1202" s="405">
        <v>2227553206</v>
      </c>
      <c r="F1202" s="98"/>
      <c r="G1202" s="354"/>
      <c r="H1202" s="98"/>
      <c r="I1202" s="98"/>
      <c r="J1202" s="98"/>
      <c r="K1202" s="98"/>
      <c r="L1202" s="98"/>
      <c r="M1202" s="98"/>
      <c r="N1202" s="98"/>
      <c r="O1202" s="355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  <c r="Z1202" s="130"/>
      <c r="AA1202" s="130"/>
      <c r="AB1202" s="130"/>
      <c r="AC1202" s="130"/>
      <c r="AD1202" s="130"/>
      <c r="AE1202" s="130"/>
      <c r="AF1202" s="130"/>
      <c r="AG1202" s="130"/>
      <c r="AH1202" s="130"/>
      <c r="AI1202" s="130"/>
      <c r="AJ1202" s="130"/>
      <c r="AK1202" s="130"/>
      <c r="AL1202" s="130"/>
      <c r="AM1202" s="130"/>
      <c r="AN1202" s="130"/>
      <c r="AO1202" s="130"/>
      <c r="AP1202" s="130"/>
      <c r="AQ1202" s="130"/>
      <c r="AR1202" s="130"/>
      <c r="AS1202" s="130"/>
      <c r="AT1202" s="130"/>
      <c r="AU1202" s="130"/>
      <c r="AV1202" s="130"/>
      <c r="AW1202" s="130"/>
      <c r="AX1202" s="130"/>
      <c r="AY1202" s="130"/>
      <c r="AZ1202" s="130"/>
      <c r="BA1202" s="130"/>
      <c r="BB1202" s="130"/>
      <c r="BC1202" s="130"/>
      <c r="BD1202" s="130"/>
      <c r="BE1202" s="130"/>
      <c r="BF1202" s="130"/>
      <c r="BG1202" s="130"/>
      <c r="BH1202" s="130"/>
      <c r="BI1202" s="130"/>
      <c r="BJ1202" s="130"/>
      <c r="BK1202" s="130"/>
      <c r="BL1202" s="130"/>
      <c r="BM1202" s="130"/>
      <c r="BN1202" s="130"/>
      <c r="BO1202" s="130"/>
      <c r="BP1202" s="130"/>
      <c r="BQ1202" s="130"/>
      <c r="BR1202" s="130"/>
      <c r="BS1202" s="130"/>
      <c r="BT1202" s="130"/>
      <c r="BU1202" s="130"/>
      <c r="BV1202" s="130"/>
    </row>
    <row r="1203" spans="1:74" s="131" customFormat="1" ht="15" x14ac:dyDescent="0.25">
      <c r="A1203" s="401" t="s">
        <v>747</v>
      </c>
      <c r="B1203" s="402" t="s">
        <v>748</v>
      </c>
      <c r="C1203" s="98"/>
      <c r="D1203" s="98"/>
      <c r="E1203" s="405">
        <v>2227553206</v>
      </c>
      <c r="F1203" s="98"/>
      <c r="G1203" s="354"/>
      <c r="H1203" s="98"/>
      <c r="I1203" s="98"/>
      <c r="J1203" s="98"/>
      <c r="K1203" s="98"/>
      <c r="L1203" s="98"/>
      <c r="M1203" s="98"/>
      <c r="N1203" s="98"/>
      <c r="O1203" s="355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  <c r="Z1203" s="130"/>
      <c r="AA1203" s="130"/>
      <c r="AB1203" s="130"/>
      <c r="AC1203" s="130"/>
      <c r="AD1203" s="130"/>
      <c r="AE1203" s="130"/>
      <c r="AF1203" s="130"/>
      <c r="AG1203" s="130"/>
      <c r="AH1203" s="130"/>
      <c r="AI1203" s="130"/>
      <c r="AJ1203" s="130"/>
      <c r="AK1203" s="130"/>
      <c r="AL1203" s="130"/>
      <c r="AM1203" s="130"/>
      <c r="AN1203" s="130"/>
      <c r="AO1203" s="130"/>
      <c r="AP1203" s="130"/>
      <c r="AQ1203" s="130"/>
      <c r="AR1203" s="130"/>
      <c r="AS1203" s="130"/>
      <c r="AT1203" s="130"/>
      <c r="AU1203" s="130"/>
      <c r="AV1203" s="130"/>
      <c r="AW1203" s="130"/>
      <c r="AX1203" s="130"/>
      <c r="AY1203" s="130"/>
      <c r="AZ1203" s="130"/>
      <c r="BA1203" s="130"/>
      <c r="BB1203" s="130"/>
      <c r="BC1203" s="130"/>
      <c r="BD1203" s="130"/>
      <c r="BE1203" s="130"/>
      <c r="BF1203" s="130"/>
      <c r="BG1203" s="130"/>
      <c r="BH1203" s="130"/>
      <c r="BI1203" s="130"/>
      <c r="BJ1203" s="130"/>
      <c r="BK1203" s="130"/>
      <c r="BL1203" s="130"/>
      <c r="BM1203" s="130"/>
      <c r="BN1203" s="130"/>
      <c r="BO1203" s="130"/>
      <c r="BP1203" s="130"/>
      <c r="BQ1203" s="130"/>
      <c r="BR1203" s="130"/>
      <c r="BS1203" s="130"/>
      <c r="BT1203" s="130"/>
      <c r="BU1203" s="130"/>
      <c r="BV1203" s="130"/>
    </row>
    <row r="1204" spans="1:74" s="131" customFormat="1" ht="23.25" x14ac:dyDescent="0.25">
      <c r="A1204" s="401" t="s">
        <v>1953</v>
      </c>
      <c r="B1204" s="402" t="s">
        <v>1954</v>
      </c>
      <c r="C1204" s="98"/>
      <c r="D1204" s="98"/>
      <c r="E1204" s="405">
        <v>2227553206</v>
      </c>
      <c r="F1204" s="98"/>
      <c r="G1204" s="354"/>
      <c r="H1204" s="98"/>
      <c r="I1204" s="98"/>
      <c r="J1204" s="98"/>
      <c r="K1204" s="98"/>
      <c r="L1204" s="98"/>
      <c r="M1204" s="98"/>
      <c r="N1204" s="98"/>
      <c r="O1204" s="355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  <c r="Z1204" s="130"/>
      <c r="AA1204" s="130"/>
      <c r="AB1204" s="130"/>
      <c r="AC1204" s="130"/>
      <c r="AD1204" s="130"/>
      <c r="AE1204" s="130"/>
      <c r="AF1204" s="130"/>
      <c r="AG1204" s="130"/>
      <c r="AH1204" s="130"/>
      <c r="AI1204" s="130"/>
      <c r="AJ1204" s="130"/>
      <c r="AK1204" s="130"/>
      <c r="AL1204" s="130"/>
      <c r="AM1204" s="130"/>
      <c r="AN1204" s="130"/>
      <c r="AO1204" s="130"/>
      <c r="AP1204" s="130"/>
      <c r="AQ1204" s="130"/>
      <c r="AR1204" s="130"/>
      <c r="AS1204" s="130"/>
      <c r="AT1204" s="130"/>
      <c r="AU1204" s="130"/>
      <c r="AV1204" s="130"/>
      <c r="AW1204" s="130"/>
      <c r="AX1204" s="130"/>
      <c r="AY1204" s="130"/>
      <c r="AZ1204" s="130"/>
      <c r="BA1204" s="130"/>
      <c r="BB1204" s="130"/>
      <c r="BC1204" s="130"/>
      <c r="BD1204" s="130"/>
      <c r="BE1204" s="130"/>
      <c r="BF1204" s="130"/>
      <c r="BG1204" s="130"/>
      <c r="BH1204" s="130"/>
      <c r="BI1204" s="130"/>
      <c r="BJ1204" s="130"/>
      <c r="BK1204" s="130"/>
      <c r="BL1204" s="130"/>
      <c r="BM1204" s="130"/>
      <c r="BN1204" s="130"/>
      <c r="BO1204" s="130"/>
      <c r="BP1204" s="130"/>
      <c r="BQ1204" s="130"/>
      <c r="BR1204" s="130"/>
      <c r="BS1204" s="130"/>
      <c r="BT1204" s="130"/>
      <c r="BU1204" s="130"/>
      <c r="BV1204" s="130"/>
    </row>
    <row r="1205" spans="1:74" s="131" customFormat="1" ht="33.75" x14ac:dyDescent="0.2">
      <c r="A1205" s="403" t="s">
        <v>1955</v>
      </c>
      <c r="B1205" s="404" t="s">
        <v>1956</v>
      </c>
      <c r="C1205" s="98"/>
      <c r="D1205" s="98"/>
      <c r="E1205" s="406">
        <v>1046383879</v>
      </c>
      <c r="F1205" s="98"/>
      <c r="G1205" s="354"/>
      <c r="H1205" s="98"/>
      <c r="I1205" s="98"/>
      <c r="J1205" s="98"/>
      <c r="K1205" s="98"/>
      <c r="L1205" s="98"/>
      <c r="M1205" s="98"/>
      <c r="N1205" s="98"/>
      <c r="O1205" s="355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  <c r="Z1205" s="130"/>
      <c r="AA1205" s="130"/>
      <c r="AB1205" s="130"/>
      <c r="AC1205" s="130"/>
      <c r="AD1205" s="130"/>
      <c r="AE1205" s="130"/>
      <c r="AF1205" s="130"/>
      <c r="AG1205" s="130"/>
      <c r="AH1205" s="130"/>
      <c r="AI1205" s="130"/>
      <c r="AJ1205" s="130"/>
      <c r="AK1205" s="130"/>
      <c r="AL1205" s="130"/>
      <c r="AM1205" s="130"/>
      <c r="AN1205" s="130"/>
      <c r="AO1205" s="130"/>
      <c r="AP1205" s="130"/>
      <c r="AQ1205" s="130"/>
      <c r="AR1205" s="130"/>
      <c r="AS1205" s="130"/>
      <c r="AT1205" s="130"/>
      <c r="AU1205" s="130"/>
      <c r="AV1205" s="130"/>
      <c r="AW1205" s="130"/>
      <c r="AX1205" s="130"/>
      <c r="AY1205" s="130"/>
      <c r="AZ1205" s="130"/>
      <c r="BA1205" s="130"/>
      <c r="BB1205" s="130"/>
      <c r="BC1205" s="130"/>
      <c r="BD1205" s="130"/>
      <c r="BE1205" s="130"/>
      <c r="BF1205" s="130"/>
      <c r="BG1205" s="130"/>
      <c r="BH1205" s="130"/>
      <c r="BI1205" s="130"/>
      <c r="BJ1205" s="130"/>
      <c r="BK1205" s="130"/>
      <c r="BL1205" s="130"/>
      <c r="BM1205" s="130"/>
      <c r="BN1205" s="130"/>
      <c r="BO1205" s="130"/>
      <c r="BP1205" s="130"/>
      <c r="BQ1205" s="130"/>
      <c r="BR1205" s="130"/>
      <c r="BS1205" s="130"/>
      <c r="BT1205" s="130"/>
      <c r="BU1205" s="130"/>
      <c r="BV1205" s="130"/>
    </row>
    <row r="1206" spans="1:74" s="131" customFormat="1" ht="22.5" x14ac:dyDescent="0.2">
      <c r="A1206" s="403" t="s">
        <v>1957</v>
      </c>
      <c r="B1206" s="404" t="s">
        <v>1958</v>
      </c>
      <c r="C1206" s="98"/>
      <c r="D1206" s="98"/>
      <c r="E1206" s="406">
        <v>499738874</v>
      </c>
      <c r="F1206" s="98"/>
      <c r="G1206" s="354"/>
      <c r="H1206" s="98"/>
      <c r="I1206" s="98"/>
      <c r="J1206" s="98"/>
      <c r="K1206" s="98"/>
      <c r="L1206" s="98"/>
      <c r="M1206" s="98"/>
      <c r="N1206" s="98"/>
      <c r="O1206" s="355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  <c r="Z1206" s="130"/>
      <c r="AA1206" s="130"/>
      <c r="AB1206" s="130"/>
      <c r="AC1206" s="130"/>
      <c r="AD1206" s="130"/>
      <c r="AE1206" s="130"/>
      <c r="AF1206" s="130"/>
      <c r="AG1206" s="130"/>
      <c r="AH1206" s="130"/>
      <c r="AI1206" s="130"/>
      <c r="AJ1206" s="130"/>
      <c r="AK1206" s="130"/>
      <c r="AL1206" s="130"/>
      <c r="AM1206" s="130"/>
      <c r="AN1206" s="130"/>
      <c r="AO1206" s="130"/>
      <c r="AP1206" s="130"/>
      <c r="AQ1206" s="130"/>
      <c r="AR1206" s="130"/>
      <c r="AS1206" s="130"/>
      <c r="AT1206" s="130"/>
      <c r="AU1206" s="130"/>
      <c r="AV1206" s="130"/>
      <c r="AW1206" s="130"/>
      <c r="AX1206" s="130"/>
      <c r="AY1206" s="130"/>
      <c r="AZ1206" s="130"/>
      <c r="BA1206" s="130"/>
      <c r="BB1206" s="130"/>
      <c r="BC1206" s="130"/>
      <c r="BD1206" s="130"/>
      <c r="BE1206" s="130"/>
      <c r="BF1206" s="130"/>
      <c r="BG1206" s="130"/>
      <c r="BH1206" s="130"/>
      <c r="BI1206" s="130"/>
      <c r="BJ1206" s="130"/>
      <c r="BK1206" s="130"/>
      <c r="BL1206" s="130"/>
      <c r="BM1206" s="130"/>
      <c r="BN1206" s="130"/>
      <c r="BO1206" s="130"/>
      <c r="BP1206" s="130"/>
      <c r="BQ1206" s="130"/>
      <c r="BR1206" s="130"/>
      <c r="BS1206" s="130"/>
      <c r="BT1206" s="130"/>
      <c r="BU1206" s="130"/>
      <c r="BV1206" s="130"/>
    </row>
    <row r="1207" spans="1:74" s="131" customFormat="1" ht="33.75" x14ac:dyDescent="0.2">
      <c r="A1207" s="403" t="s">
        <v>1959</v>
      </c>
      <c r="B1207" s="404" t="s">
        <v>1960</v>
      </c>
      <c r="C1207" s="98"/>
      <c r="D1207" s="98"/>
      <c r="E1207" s="406">
        <v>681430453</v>
      </c>
      <c r="F1207" s="98"/>
      <c r="G1207" s="354"/>
      <c r="H1207" s="98"/>
      <c r="I1207" s="98"/>
      <c r="J1207" s="98"/>
      <c r="K1207" s="98"/>
      <c r="L1207" s="98"/>
      <c r="M1207" s="98"/>
      <c r="N1207" s="98"/>
      <c r="O1207" s="355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  <c r="Z1207" s="130"/>
      <c r="AA1207" s="130"/>
      <c r="AB1207" s="130"/>
      <c r="AC1207" s="130"/>
      <c r="AD1207" s="130"/>
      <c r="AE1207" s="130"/>
      <c r="AF1207" s="130"/>
      <c r="AG1207" s="130"/>
      <c r="AH1207" s="130"/>
      <c r="AI1207" s="130"/>
      <c r="AJ1207" s="130"/>
      <c r="AK1207" s="130"/>
      <c r="AL1207" s="130"/>
      <c r="AM1207" s="130"/>
      <c r="AN1207" s="130"/>
      <c r="AO1207" s="130"/>
      <c r="AP1207" s="130"/>
      <c r="AQ1207" s="130"/>
      <c r="AR1207" s="130"/>
      <c r="AS1207" s="130"/>
      <c r="AT1207" s="130"/>
      <c r="AU1207" s="130"/>
      <c r="AV1207" s="130"/>
      <c r="AW1207" s="130"/>
      <c r="AX1207" s="130"/>
      <c r="AY1207" s="130"/>
      <c r="AZ1207" s="130"/>
      <c r="BA1207" s="130"/>
      <c r="BB1207" s="130"/>
      <c r="BC1207" s="130"/>
      <c r="BD1207" s="130"/>
      <c r="BE1207" s="130"/>
      <c r="BF1207" s="130"/>
      <c r="BG1207" s="130"/>
      <c r="BH1207" s="130"/>
      <c r="BI1207" s="130"/>
      <c r="BJ1207" s="130"/>
      <c r="BK1207" s="130"/>
      <c r="BL1207" s="130"/>
      <c r="BM1207" s="130"/>
      <c r="BN1207" s="130"/>
      <c r="BO1207" s="130"/>
      <c r="BP1207" s="130"/>
      <c r="BQ1207" s="130"/>
      <c r="BR1207" s="130"/>
      <c r="BS1207" s="130"/>
      <c r="BT1207" s="130"/>
      <c r="BU1207" s="130"/>
      <c r="BV1207" s="130"/>
    </row>
    <row r="1208" spans="1:74" s="131" customFormat="1" ht="15" x14ac:dyDescent="0.25">
      <c r="A1208" s="401" t="s">
        <v>308</v>
      </c>
      <c r="B1208" s="402" t="s">
        <v>102</v>
      </c>
      <c r="C1208" s="98"/>
      <c r="D1208" s="98"/>
      <c r="E1208" s="405">
        <v>582789610.41999996</v>
      </c>
      <c r="F1208" s="98"/>
      <c r="G1208" s="354"/>
      <c r="H1208" s="98"/>
      <c r="I1208" s="98"/>
      <c r="J1208" s="98"/>
      <c r="K1208" s="98"/>
      <c r="L1208" s="98"/>
      <c r="M1208" s="98"/>
      <c r="N1208" s="98"/>
      <c r="O1208" s="355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  <c r="Z1208" s="130"/>
      <c r="AA1208" s="130"/>
      <c r="AB1208" s="130"/>
      <c r="AC1208" s="130"/>
      <c r="AD1208" s="130"/>
      <c r="AE1208" s="130"/>
      <c r="AF1208" s="130"/>
      <c r="AG1208" s="130"/>
      <c r="AH1208" s="130"/>
      <c r="AI1208" s="130"/>
      <c r="AJ1208" s="130"/>
      <c r="AK1208" s="130"/>
      <c r="AL1208" s="130"/>
      <c r="AM1208" s="130"/>
      <c r="AN1208" s="130"/>
      <c r="AO1208" s="130"/>
      <c r="AP1208" s="130"/>
      <c r="AQ1208" s="130"/>
      <c r="AR1208" s="130"/>
      <c r="AS1208" s="130"/>
      <c r="AT1208" s="130"/>
      <c r="AU1208" s="130"/>
      <c r="AV1208" s="130"/>
      <c r="AW1208" s="130"/>
      <c r="AX1208" s="130"/>
      <c r="AY1208" s="130"/>
      <c r="AZ1208" s="130"/>
      <c r="BA1208" s="130"/>
      <c r="BB1208" s="130"/>
      <c r="BC1208" s="130"/>
      <c r="BD1208" s="130"/>
      <c r="BE1208" s="130"/>
      <c r="BF1208" s="130"/>
      <c r="BG1208" s="130"/>
      <c r="BH1208" s="130"/>
      <c r="BI1208" s="130"/>
      <c r="BJ1208" s="130"/>
      <c r="BK1208" s="130"/>
      <c r="BL1208" s="130"/>
      <c r="BM1208" s="130"/>
      <c r="BN1208" s="130"/>
      <c r="BO1208" s="130"/>
      <c r="BP1208" s="130"/>
      <c r="BQ1208" s="130"/>
      <c r="BR1208" s="130"/>
      <c r="BS1208" s="130"/>
      <c r="BT1208" s="130"/>
      <c r="BU1208" s="130"/>
      <c r="BV1208" s="130"/>
    </row>
    <row r="1209" spans="1:74" s="131" customFormat="1" ht="15" x14ac:dyDescent="0.25">
      <c r="A1209" s="401" t="s">
        <v>799</v>
      </c>
      <c r="B1209" s="402" t="s">
        <v>1961</v>
      </c>
      <c r="C1209" s="98"/>
      <c r="D1209" s="98"/>
      <c r="E1209" s="405">
        <v>578289610.41999996</v>
      </c>
      <c r="F1209" s="98"/>
      <c r="G1209" s="354"/>
      <c r="H1209" s="98"/>
      <c r="I1209" s="98"/>
      <c r="J1209" s="98"/>
      <c r="K1209" s="98"/>
      <c r="L1209" s="98"/>
      <c r="M1209" s="98"/>
      <c r="N1209" s="98"/>
      <c r="O1209" s="355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  <c r="Z1209" s="130"/>
      <c r="AA1209" s="130"/>
      <c r="AB1209" s="130"/>
      <c r="AC1209" s="130"/>
      <c r="AD1209" s="130"/>
      <c r="AE1209" s="130"/>
      <c r="AF1209" s="130"/>
      <c r="AG1209" s="130"/>
      <c r="AH1209" s="130"/>
      <c r="AI1209" s="130"/>
      <c r="AJ1209" s="130"/>
      <c r="AK1209" s="130"/>
      <c r="AL1209" s="130"/>
      <c r="AM1209" s="130"/>
      <c r="AN1209" s="130"/>
      <c r="AO1209" s="130"/>
      <c r="AP1209" s="130"/>
      <c r="AQ1209" s="130"/>
      <c r="AR1209" s="130"/>
      <c r="AS1209" s="130"/>
      <c r="AT1209" s="130"/>
      <c r="AU1209" s="130"/>
      <c r="AV1209" s="130"/>
      <c r="AW1209" s="130"/>
      <c r="AX1209" s="130"/>
      <c r="AY1209" s="130"/>
      <c r="AZ1209" s="130"/>
      <c r="BA1209" s="130"/>
      <c r="BB1209" s="130"/>
      <c r="BC1209" s="130"/>
      <c r="BD1209" s="130"/>
      <c r="BE1209" s="130"/>
      <c r="BF1209" s="130"/>
      <c r="BG1209" s="130"/>
      <c r="BH1209" s="130"/>
      <c r="BI1209" s="130"/>
      <c r="BJ1209" s="130"/>
      <c r="BK1209" s="130"/>
      <c r="BL1209" s="130"/>
      <c r="BM1209" s="130"/>
      <c r="BN1209" s="130"/>
      <c r="BO1209" s="130"/>
      <c r="BP1209" s="130"/>
      <c r="BQ1209" s="130"/>
      <c r="BR1209" s="130"/>
      <c r="BS1209" s="130"/>
      <c r="BT1209" s="130"/>
      <c r="BU1209" s="130"/>
      <c r="BV1209" s="130"/>
    </row>
    <row r="1210" spans="1:74" s="131" customFormat="1" ht="15" x14ac:dyDescent="0.25">
      <c r="A1210" s="401" t="s">
        <v>352</v>
      </c>
      <c r="B1210" s="402" t="s">
        <v>1962</v>
      </c>
      <c r="C1210" s="98"/>
      <c r="D1210" s="98"/>
      <c r="E1210" s="405">
        <v>578289610.41999996</v>
      </c>
      <c r="F1210" s="98"/>
      <c r="G1210" s="354"/>
      <c r="H1210" s="98"/>
      <c r="I1210" s="98"/>
      <c r="J1210" s="98"/>
      <c r="K1210" s="98"/>
      <c r="L1210" s="98"/>
      <c r="M1210" s="98"/>
      <c r="N1210" s="98"/>
      <c r="O1210" s="355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  <c r="Z1210" s="130"/>
      <c r="AA1210" s="130"/>
      <c r="AB1210" s="130"/>
      <c r="AC1210" s="130"/>
      <c r="AD1210" s="130"/>
      <c r="AE1210" s="130"/>
      <c r="AF1210" s="130"/>
      <c r="AG1210" s="130"/>
      <c r="AH1210" s="130"/>
      <c r="AI1210" s="130"/>
      <c r="AJ1210" s="130"/>
      <c r="AK1210" s="130"/>
      <c r="AL1210" s="130"/>
      <c r="AM1210" s="130"/>
      <c r="AN1210" s="130"/>
      <c r="AO1210" s="130"/>
      <c r="AP1210" s="130"/>
      <c r="AQ1210" s="130"/>
      <c r="AR1210" s="130"/>
      <c r="AS1210" s="130"/>
      <c r="AT1210" s="130"/>
      <c r="AU1210" s="130"/>
      <c r="AV1210" s="130"/>
      <c r="AW1210" s="130"/>
      <c r="AX1210" s="130"/>
      <c r="AY1210" s="130"/>
      <c r="AZ1210" s="130"/>
      <c r="BA1210" s="130"/>
      <c r="BB1210" s="130"/>
      <c r="BC1210" s="130"/>
      <c r="BD1210" s="130"/>
      <c r="BE1210" s="130"/>
      <c r="BF1210" s="130"/>
      <c r="BG1210" s="130"/>
      <c r="BH1210" s="130"/>
      <c r="BI1210" s="130"/>
      <c r="BJ1210" s="130"/>
      <c r="BK1210" s="130"/>
      <c r="BL1210" s="130"/>
      <c r="BM1210" s="130"/>
      <c r="BN1210" s="130"/>
      <c r="BO1210" s="130"/>
      <c r="BP1210" s="130"/>
      <c r="BQ1210" s="130"/>
      <c r="BR1210" s="130"/>
      <c r="BS1210" s="130"/>
      <c r="BT1210" s="130"/>
      <c r="BU1210" s="130"/>
      <c r="BV1210" s="130"/>
    </row>
    <row r="1211" spans="1:74" s="131" customFormat="1" ht="15" x14ac:dyDescent="0.25">
      <c r="A1211" s="401" t="s">
        <v>353</v>
      </c>
      <c r="B1211" s="402" t="s">
        <v>1963</v>
      </c>
      <c r="C1211" s="98"/>
      <c r="D1211" s="98"/>
      <c r="E1211" s="405">
        <v>578289610.41999996</v>
      </c>
      <c r="F1211" s="98"/>
      <c r="G1211" s="354"/>
      <c r="H1211" s="98"/>
      <c r="I1211" s="98"/>
      <c r="J1211" s="98"/>
      <c r="K1211" s="98"/>
      <c r="L1211" s="98"/>
      <c r="M1211" s="98"/>
      <c r="N1211" s="98"/>
      <c r="O1211" s="355"/>
      <c r="P1211" s="130"/>
      <c r="Q1211" s="130"/>
      <c r="R1211" s="130"/>
      <c r="S1211" s="130"/>
      <c r="T1211" s="130"/>
      <c r="U1211" s="130"/>
      <c r="V1211" s="130"/>
      <c r="W1211" s="130"/>
      <c r="X1211" s="130"/>
      <c r="Y1211" s="130"/>
      <c r="Z1211" s="130"/>
      <c r="AA1211" s="130"/>
      <c r="AB1211" s="130"/>
      <c r="AC1211" s="130"/>
      <c r="AD1211" s="130"/>
      <c r="AE1211" s="130"/>
      <c r="AF1211" s="130"/>
      <c r="AG1211" s="130"/>
      <c r="AH1211" s="130"/>
      <c r="AI1211" s="130"/>
      <c r="AJ1211" s="130"/>
      <c r="AK1211" s="130"/>
      <c r="AL1211" s="130"/>
      <c r="AM1211" s="130"/>
      <c r="AN1211" s="130"/>
      <c r="AO1211" s="130"/>
      <c r="AP1211" s="130"/>
      <c r="AQ1211" s="130"/>
      <c r="AR1211" s="130"/>
      <c r="AS1211" s="130"/>
      <c r="AT1211" s="130"/>
      <c r="AU1211" s="130"/>
      <c r="AV1211" s="130"/>
      <c r="AW1211" s="130"/>
      <c r="AX1211" s="130"/>
      <c r="AY1211" s="130"/>
      <c r="AZ1211" s="130"/>
      <c r="BA1211" s="130"/>
      <c r="BB1211" s="130"/>
      <c r="BC1211" s="130"/>
      <c r="BD1211" s="130"/>
      <c r="BE1211" s="130"/>
      <c r="BF1211" s="130"/>
      <c r="BG1211" s="130"/>
      <c r="BH1211" s="130"/>
      <c r="BI1211" s="130"/>
      <c r="BJ1211" s="130"/>
      <c r="BK1211" s="130"/>
      <c r="BL1211" s="130"/>
      <c r="BM1211" s="130"/>
      <c r="BN1211" s="130"/>
      <c r="BO1211" s="130"/>
      <c r="BP1211" s="130"/>
      <c r="BQ1211" s="130"/>
      <c r="BR1211" s="130"/>
      <c r="BS1211" s="130"/>
      <c r="BT1211" s="130"/>
      <c r="BU1211" s="130"/>
      <c r="BV1211" s="130"/>
    </row>
    <row r="1212" spans="1:74" s="131" customFormat="1" ht="23.25" x14ac:dyDescent="0.25">
      <c r="A1212" s="401" t="s">
        <v>931</v>
      </c>
      <c r="B1212" s="402" t="s">
        <v>990</v>
      </c>
      <c r="C1212" s="98"/>
      <c r="D1212" s="98"/>
      <c r="E1212" s="405">
        <v>578289610.41999996</v>
      </c>
      <c r="F1212" s="98"/>
      <c r="G1212" s="354"/>
      <c r="H1212" s="98"/>
      <c r="I1212" s="98"/>
      <c r="J1212" s="98"/>
      <c r="K1212" s="98"/>
      <c r="L1212" s="98"/>
      <c r="M1212" s="98"/>
      <c r="N1212" s="98"/>
      <c r="O1212" s="355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  <c r="Z1212" s="130"/>
      <c r="AA1212" s="130"/>
      <c r="AB1212" s="130"/>
      <c r="AC1212" s="130"/>
      <c r="AD1212" s="130"/>
      <c r="AE1212" s="130"/>
      <c r="AF1212" s="130"/>
      <c r="AG1212" s="130"/>
      <c r="AH1212" s="130"/>
      <c r="AI1212" s="130"/>
      <c r="AJ1212" s="130"/>
      <c r="AK1212" s="130"/>
      <c r="AL1212" s="130"/>
      <c r="AM1212" s="130"/>
      <c r="AN1212" s="130"/>
      <c r="AO1212" s="130"/>
      <c r="AP1212" s="130"/>
      <c r="AQ1212" s="130"/>
      <c r="AR1212" s="130"/>
      <c r="AS1212" s="130"/>
      <c r="AT1212" s="130"/>
      <c r="AU1212" s="130"/>
      <c r="AV1212" s="130"/>
      <c r="AW1212" s="130"/>
      <c r="AX1212" s="130"/>
      <c r="AY1212" s="130"/>
      <c r="AZ1212" s="130"/>
      <c r="BA1212" s="130"/>
      <c r="BB1212" s="130"/>
      <c r="BC1212" s="130"/>
      <c r="BD1212" s="130"/>
      <c r="BE1212" s="130"/>
      <c r="BF1212" s="130"/>
      <c r="BG1212" s="130"/>
      <c r="BH1212" s="130"/>
      <c r="BI1212" s="130"/>
      <c r="BJ1212" s="130"/>
      <c r="BK1212" s="130"/>
      <c r="BL1212" s="130"/>
      <c r="BM1212" s="130"/>
      <c r="BN1212" s="130"/>
      <c r="BO1212" s="130"/>
      <c r="BP1212" s="130"/>
      <c r="BQ1212" s="130"/>
      <c r="BR1212" s="130"/>
      <c r="BS1212" s="130"/>
      <c r="BT1212" s="130"/>
      <c r="BU1212" s="130"/>
      <c r="BV1212" s="130"/>
    </row>
    <row r="1213" spans="1:74" s="131" customFormat="1" ht="23.25" x14ac:dyDescent="0.25">
      <c r="A1213" s="401" t="s">
        <v>932</v>
      </c>
      <c r="B1213" s="402" t="s">
        <v>1964</v>
      </c>
      <c r="C1213" s="98"/>
      <c r="D1213" s="98"/>
      <c r="E1213" s="405">
        <v>578289610.41999996</v>
      </c>
      <c r="F1213" s="98"/>
      <c r="G1213" s="354"/>
      <c r="H1213" s="98"/>
      <c r="I1213" s="98"/>
      <c r="J1213" s="98"/>
      <c r="K1213" s="98"/>
      <c r="L1213" s="98"/>
      <c r="M1213" s="98"/>
      <c r="N1213" s="98"/>
      <c r="O1213" s="355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30"/>
      <c r="AA1213" s="130"/>
      <c r="AB1213" s="130"/>
      <c r="AC1213" s="130"/>
      <c r="AD1213" s="130"/>
      <c r="AE1213" s="130"/>
      <c r="AF1213" s="130"/>
      <c r="AG1213" s="130"/>
      <c r="AH1213" s="130"/>
      <c r="AI1213" s="130"/>
      <c r="AJ1213" s="130"/>
      <c r="AK1213" s="130"/>
      <c r="AL1213" s="130"/>
      <c r="AM1213" s="130"/>
      <c r="AN1213" s="130"/>
      <c r="AO1213" s="130"/>
      <c r="AP1213" s="130"/>
      <c r="AQ1213" s="130"/>
      <c r="AR1213" s="130"/>
      <c r="AS1213" s="130"/>
      <c r="AT1213" s="130"/>
      <c r="AU1213" s="130"/>
      <c r="AV1213" s="130"/>
      <c r="AW1213" s="130"/>
      <c r="AX1213" s="130"/>
      <c r="AY1213" s="130"/>
      <c r="AZ1213" s="130"/>
      <c r="BA1213" s="130"/>
      <c r="BB1213" s="130"/>
      <c r="BC1213" s="130"/>
      <c r="BD1213" s="130"/>
      <c r="BE1213" s="130"/>
      <c r="BF1213" s="130"/>
      <c r="BG1213" s="130"/>
      <c r="BH1213" s="130"/>
      <c r="BI1213" s="130"/>
      <c r="BJ1213" s="130"/>
      <c r="BK1213" s="130"/>
      <c r="BL1213" s="130"/>
      <c r="BM1213" s="130"/>
      <c r="BN1213" s="130"/>
      <c r="BO1213" s="130"/>
      <c r="BP1213" s="130"/>
      <c r="BQ1213" s="130"/>
      <c r="BR1213" s="130"/>
      <c r="BS1213" s="130"/>
      <c r="BT1213" s="130"/>
      <c r="BU1213" s="130"/>
      <c r="BV1213" s="130"/>
    </row>
    <row r="1214" spans="1:74" s="131" customFormat="1" ht="34.5" x14ac:dyDescent="0.25">
      <c r="A1214" s="401" t="s">
        <v>933</v>
      </c>
      <c r="B1214" s="402" t="s">
        <v>1965</v>
      </c>
      <c r="C1214" s="98"/>
      <c r="D1214" s="98"/>
      <c r="E1214" s="405">
        <v>578289610.41999996</v>
      </c>
      <c r="F1214" s="98"/>
      <c r="G1214" s="354"/>
      <c r="H1214" s="98"/>
      <c r="I1214" s="98"/>
      <c r="J1214" s="98"/>
      <c r="K1214" s="98"/>
      <c r="L1214" s="98"/>
      <c r="M1214" s="98"/>
      <c r="N1214" s="98"/>
      <c r="O1214" s="355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30"/>
      <c r="AA1214" s="130"/>
      <c r="AB1214" s="130"/>
      <c r="AC1214" s="130"/>
      <c r="AD1214" s="130"/>
      <c r="AE1214" s="130"/>
      <c r="AF1214" s="130"/>
      <c r="AG1214" s="130"/>
      <c r="AH1214" s="130"/>
      <c r="AI1214" s="130"/>
      <c r="AJ1214" s="130"/>
      <c r="AK1214" s="130"/>
      <c r="AL1214" s="130"/>
      <c r="AM1214" s="130"/>
      <c r="AN1214" s="130"/>
      <c r="AO1214" s="130"/>
      <c r="AP1214" s="130"/>
      <c r="AQ1214" s="130"/>
      <c r="AR1214" s="130"/>
      <c r="AS1214" s="130"/>
      <c r="AT1214" s="130"/>
      <c r="AU1214" s="130"/>
      <c r="AV1214" s="130"/>
      <c r="AW1214" s="130"/>
      <c r="AX1214" s="130"/>
      <c r="AY1214" s="130"/>
      <c r="AZ1214" s="130"/>
      <c r="BA1214" s="130"/>
      <c r="BB1214" s="130"/>
      <c r="BC1214" s="130"/>
      <c r="BD1214" s="130"/>
      <c r="BE1214" s="130"/>
      <c r="BF1214" s="130"/>
      <c r="BG1214" s="130"/>
      <c r="BH1214" s="130"/>
      <c r="BI1214" s="130"/>
      <c r="BJ1214" s="130"/>
      <c r="BK1214" s="130"/>
      <c r="BL1214" s="130"/>
      <c r="BM1214" s="130"/>
      <c r="BN1214" s="130"/>
      <c r="BO1214" s="130"/>
      <c r="BP1214" s="130"/>
      <c r="BQ1214" s="130"/>
      <c r="BR1214" s="130"/>
      <c r="BS1214" s="130"/>
      <c r="BT1214" s="130"/>
      <c r="BU1214" s="130"/>
      <c r="BV1214" s="130"/>
    </row>
    <row r="1215" spans="1:74" s="131" customFormat="1" ht="34.5" x14ac:dyDescent="0.25">
      <c r="A1215" s="401" t="s">
        <v>1966</v>
      </c>
      <c r="B1215" s="402" t="s">
        <v>1965</v>
      </c>
      <c r="C1215" s="98"/>
      <c r="D1215" s="98"/>
      <c r="E1215" s="405">
        <v>578289610.41999996</v>
      </c>
      <c r="F1215" s="98"/>
      <c r="G1215" s="354"/>
      <c r="H1215" s="98"/>
      <c r="I1215" s="98"/>
      <c r="J1215" s="98"/>
      <c r="K1215" s="98"/>
      <c r="L1215" s="98"/>
      <c r="M1215" s="98"/>
      <c r="N1215" s="98"/>
      <c r="O1215" s="355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  <c r="Z1215" s="130"/>
      <c r="AA1215" s="130"/>
      <c r="AB1215" s="130"/>
      <c r="AC1215" s="130"/>
      <c r="AD1215" s="130"/>
      <c r="AE1215" s="130"/>
      <c r="AF1215" s="130"/>
      <c r="AG1215" s="130"/>
      <c r="AH1215" s="130"/>
      <c r="AI1215" s="130"/>
      <c r="AJ1215" s="130"/>
      <c r="AK1215" s="130"/>
      <c r="AL1215" s="130"/>
      <c r="AM1215" s="130"/>
      <c r="AN1215" s="130"/>
      <c r="AO1215" s="130"/>
      <c r="AP1215" s="130"/>
      <c r="AQ1215" s="130"/>
      <c r="AR1215" s="130"/>
      <c r="AS1215" s="130"/>
      <c r="AT1215" s="130"/>
      <c r="AU1215" s="130"/>
      <c r="AV1215" s="130"/>
      <c r="AW1215" s="130"/>
      <c r="AX1215" s="130"/>
      <c r="AY1215" s="130"/>
      <c r="AZ1215" s="130"/>
      <c r="BA1215" s="130"/>
      <c r="BB1215" s="130"/>
      <c r="BC1215" s="130"/>
      <c r="BD1215" s="130"/>
      <c r="BE1215" s="130"/>
      <c r="BF1215" s="130"/>
      <c r="BG1215" s="130"/>
      <c r="BH1215" s="130"/>
      <c r="BI1215" s="130"/>
      <c r="BJ1215" s="130"/>
      <c r="BK1215" s="130"/>
      <c r="BL1215" s="130"/>
      <c r="BM1215" s="130"/>
      <c r="BN1215" s="130"/>
      <c r="BO1215" s="130"/>
      <c r="BP1215" s="130"/>
      <c r="BQ1215" s="130"/>
      <c r="BR1215" s="130"/>
      <c r="BS1215" s="130"/>
      <c r="BT1215" s="130"/>
      <c r="BU1215" s="130"/>
      <c r="BV1215" s="130"/>
    </row>
    <row r="1216" spans="1:74" s="131" customFormat="1" ht="33.75" x14ac:dyDescent="0.2">
      <c r="A1216" s="403" t="s">
        <v>1967</v>
      </c>
      <c r="B1216" s="404" t="s">
        <v>1956</v>
      </c>
      <c r="C1216" s="98"/>
      <c r="D1216" s="98"/>
      <c r="E1216" s="406">
        <v>373644744</v>
      </c>
      <c r="F1216" s="98"/>
      <c r="G1216" s="354"/>
      <c r="H1216" s="98"/>
      <c r="I1216" s="98"/>
      <c r="J1216" s="98"/>
      <c r="K1216" s="98"/>
      <c r="L1216" s="98"/>
      <c r="M1216" s="98"/>
      <c r="N1216" s="98"/>
      <c r="O1216" s="355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  <c r="Z1216" s="130"/>
      <c r="AA1216" s="130"/>
      <c r="AB1216" s="130"/>
      <c r="AC1216" s="130"/>
      <c r="AD1216" s="130"/>
      <c r="AE1216" s="130"/>
      <c r="AF1216" s="130"/>
      <c r="AG1216" s="130"/>
      <c r="AH1216" s="130"/>
      <c r="AI1216" s="130"/>
      <c r="AJ1216" s="130"/>
      <c r="AK1216" s="130"/>
      <c r="AL1216" s="130"/>
      <c r="AM1216" s="130"/>
      <c r="AN1216" s="130"/>
      <c r="AO1216" s="130"/>
      <c r="AP1216" s="130"/>
      <c r="AQ1216" s="130"/>
      <c r="AR1216" s="130"/>
      <c r="AS1216" s="130"/>
      <c r="AT1216" s="130"/>
      <c r="AU1216" s="130"/>
      <c r="AV1216" s="130"/>
      <c r="AW1216" s="130"/>
      <c r="AX1216" s="130"/>
      <c r="AY1216" s="130"/>
      <c r="AZ1216" s="130"/>
      <c r="BA1216" s="130"/>
      <c r="BB1216" s="130"/>
      <c r="BC1216" s="130"/>
      <c r="BD1216" s="130"/>
      <c r="BE1216" s="130"/>
      <c r="BF1216" s="130"/>
      <c r="BG1216" s="130"/>
      <c r="BH1216" s="130"/>
      <c r="BI1216" s="130"/>
      <c r="BJ1216" s="130"/>
      <c r="BK1216" s="130"/>
      <c r="BL1216" s="130"/>
      <c r="BM1216" s="130"/>
      <c r="BN1216" s="130"/>
      <c r="BO1216" s="130"/>
      <c r="BP1216" s="130"/>
      <c r="BQ1216" s="130"/>
      <c r="BR1216" s="130"/>
      <c r="BS1216" s="130"/>
      <c r="BT1216" s="130"/>
      <c r="BU1216" s="130"/>
      <c r="BV1216" s="130"/>
    </row>
    <row r="1217" spans="1:74" s="131" customFormat="1" ht="22.5" x14ac:dyDescent="0.2">
      <c r="A1217" s="403" t="s">
        <v>1968</v>
      </c>
      <c r="B1217" s="404" t="s">
        <v>1958</v>
      </c>
      <c r="C1217" s="98"/>
      <c r="D1217" s="98"/>
      <c r="E1217" s="406">
        <v>86012313.420000002</v>
      </c>
      <c r="F1217" s="98"/>
      <c r="G1217" s="354"/>
      <c r="H1217" s="98"/>
      <c r="I1217" s="98"/>
      <c r="J1217" s="98"/>
      <c r="K1217" s="98"/>
      <c r="L1217" s="98"/>
      <c r="M1217" s="98"/>
      <c r="N1217" s="98"/>
      <c r="O1217" s="355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  <c r="Z1217" s="130"/>
      <c r="AA1217" s="130"/>
      <c r="AB1217" s="130"/>
      <c r="AC1217" s="130"/>
      <c r="AD1217" s="130"/>
      <c r="AE1217" s="130"/>
      <c r="AF1217" s="130"/>
      <c r="AG1217" s="130"/>
      <c r="AH1217" s="130"/>
      <c r="AI1217" s="130"/>
      <c r="AJ1217" s="130"/>
      <c r="AK1217" s="130"/>
      <c r="AL1217" s="130"/>
      <c r="AM1217" s="130"/>
      <c r="AN1217" s="130"/>
      <c r="AO1217" s="130"/>
      <c r="AP1217" s="130"/>
      <c r="AQ1217" s="130"/>
      <c r="AR1217" s="130"/>
      <c r="AS1217" s="130"/>
      <c r="AT1217" s="130"/>
      <c r="AU1217" s="130"/>
      <c r="AV1217" s="130"/>
      <c r="AW1217" s="130"/>
      <c r="AX1217" s="130"/>
      <c r="AY1217" s="130"/>
      <c r="AZ1217" s="130"/>
      <c r="BA1217" s="130"/>
      <c r="BB1217" s="130"/>
      <c r="BC1217" s="130"/>
      <c r="BD1217" s="130"/>
      <c r="BE1217" s="130"/>
      <c r="BF1217" s="130"/>
      <c r="BG1217" s="130"/>
      <c r="BH1217" s="130"/>
      <c r="BI1217" s="130"/>
      <c r="BJ1217" s="130"/>
      <c r="BK1217" s="130"/>
      <c r="BL1217" s="130"/>
      <c r="BM1217" s="130"/>
      <c r="BN1217" s="130"/>
      <c r="BO1217" s="130"/>
      <c r="BP1217" s="130"/>
      <c r="BQ1217" s="130"/>
      <c r="BR1217" s="130"/>
      <c r="BS1217" s="130"/>
      <c r="BT1217" s="130"/>
      <c r="BU1217" s="130"/>
      <c r="BV1217" s="130"/>
    </row>
    <row r="1218" spans="1:74" s="131" customFormat="1" ht="33.75" x14ac:dyDescent="0.2">
      <c r="A1218" s="403" t="s">
        <v>1969</v>
      </c>
      <c r="B1218" s="404" t="s">
        <v>1960</v>
      </c>
      <c r="C1218" s="98"/>
      <c r="D1218" s="98"/>
      <c r="E1218" s="406">
        <v>118632553</v>
      </c>
      <c r="F1218" s="98"/>
      <c r="G1218" s="354"/>
      <c r="H1218" s="98"/>
      <c r="I1218" s="98"/>
      <c r="J1218" s="98"/>
      <c r="K1218" s="98"/>
      <c r="L1218" s="98"/>
      <c r="M1218" s="98"/>
      <c r="N1218" s="98"/>
      <c r="O1218" s="355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  <c r="Z1218" s="130"/>
      <c r="AA1218" s="130"/>
      <c r="AB1218" s="130"/>
      <c r="AC1218" s="130"/>
      <c r="AD1218" s="130"/>
      <c r="AE1218" s="130"/>
      <c r="AF1218" s="130"/>
      <c r="AG1218" s="130"/>
      <c r="AH1218" s="130"/>
      <c r="AI1218" s="130"/>
      <c r="AJ1218" s="130"/>
      <c r="AK1218" s="130"/>
      <c r="AL1218" s="130"/>
      <c r="AM1218" s="130"/>
      <c r="AN1218" s="130"/>
      <c r="AO1218" s="130"/>
      <c r="AP1218" s="130"/>
      <c r="AQ1218" s="130"/>
      <c r="AR1218" s="130"/>
      <c r="AS1218" s="130"/>
      <c r="AT1218" s="130"/>
      <c r="AU1218" s="130"/>
      <c r="AV1218" s="130"/>
      <c r="AW1218" s="130"/>
      <c r="AX1218" s="130"/>
      <c r="AY1218" s="130"/>
      <c r="AZ1218" s="130"/>
      <c r="BA1218" s="130"/>
      <c r="BB1218" s="130"/>
      <c r="BC1218" s="130"/>
      <c r="BD1218" s="130"/>
      <c r="BE1218" s="130"/>
      <c r="BF1218" s="130"/>
      <c r="BG1218" s="130"/>
      <c r="BH1218" s="130"/>
      <c r="BI1218" s="130"/>
      <c r="BJ1218" s="130"/>
      <c r="BK1218" s="130"/>
      <c r="BL1218" s="130"/>
      <c r="BM1218" s="130"/>
      <c r="BN1218" s="130"/>
      <c r="BO1218" s="130"/>
      <c r="BP1218" s="130"/>
      <c r="BQ1218" s="130"/>
      <c r="BR1218" s="130"/>
      <c r="BS1218" s="130"/>
      <c r="BT1218" s="130"/>
      <c r="BU1218" s="130"/>
      <c r="BV1218" s="130"/>
    </row>
    <row r="1219" spans="1:74" s="131" customFormat="1" ht="15" x14ac:dyDescent="0.25">
      <c r="A1219" s="401" t="s">
        <v>310</v>
      </c>
      <c r="B1219" s="402" t="s">
        <v>1970</v>
      </c>
      <c r="C1219" s="98"/>
      <c r="D1219" s="98"/>
      <c r="E1219" s="405">
        <v>4500000</v>
      </c>
      <c r="F1219" s="98"/>
      <c r="G1219" s="354"/>
      <c r="H1219" s="98"/>
      <c r="I1219" s="98"/>
      <c r="J1219" s="98"/>
      <c r="K1219" s="98"/>
      <c r="L1219" s="98"/>
      <c r="M1219" s="98"/>
      <c r="N1219" s="98"/>
      <c r="O1219" s="355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  <c r="Z1219" s="130"/>
      <c r="AA1219" s="130"/>
      <c r="AB1219" s="130"/>
      <c r="AC1219" s="130"/>
      <c r="AD1219" s="130"/>
      <c r="AE1219" s="130"/>
      <c r="AF1219" s="130"/>
      <c r="AG1219" s="130"/>
      <c r="AH1219" s="130"/>
      <c r="AI1219" s="130"/>
      <c r="AJ1219" s="130"/>
      <c r="AK1219" s="130"/>
      <c r="AL1219" s="130"/>
      <c r="AM1219" s="130"/>
      <c r="AN1219" s="130"/>
      <c r="AO1219" s="130"/>
      <c r="AP1219" s="130"/>
      <c r="AQ1219" s="130"/>
      <c r="AR1219" s="130"/>
      <c r="AS1219" s="130"/>
      <c r="AT1219" s="130"/>
      <c r="AU1219" s="130"/>
      <c r="AV1219" s="130"/>
      <c r="AW1219" s="130"/>
      <c r="AX1219" s="130"/>
      <c r="AY1219" s="130"/>
      <c r="AZ1219" s="130"/>
      <c r="BA1219" s="130"/>
      <c r="BB1219" s="130"/>
      <c r="BC1219" s="130"/>
      <c r="BD1219" s="130"/>
      <c r="BE1219" s="130"/>
      <c r="BF1219" s="130"/>
      <c r="BG1219" s="130"/>
      <c r="BH1219" s="130"/>
      <c r="BI1219" s="130"/>
      <c r="BJ1219" s="130"/>
      <c r="BK1219" s="130"/>
      <c r="BL1219" s="130"/>
      <c r="BM1219" s="130"/>
      <c r="BN1219" s="130"/>
      <c r="BO1219" s="130"/>
      <c r="BP1219" s="130"/>
      <c r="BQ1219" s="130"/>
      <c r="BR1219" s="130"/>
      <c r="BS1219" s="130"/>
      <c r="BT1219" s="130"/>
      <c r="BU1219" s="130"/>
      <c r="BV1219" s="130"/>
    </row>
    <row r="1220" spans="1:74" s="131" customFormat="1" ht="23.25" x14ac:dyDescent="0.25">
      <c r="A1220" s="401" t="s">
        <v>311</v>
      </c>
      <c r="B1220" s="402" t="s">
        <v>1971</v>
      </c>
      <c r="C1220" s="98"/>
      <c r="D1220" s="98"/>
      <c r="E1220" s="405">
        <v>4500000</v>
      </c>
      <c r="F1220" s="98"/>
      <c r="G1220" s="354"/>
      <c r="H1220" s="98"/>
      <c r="I1220" s="98"/>
      <c r="J1220" s="98"/>
      <c r="K1220" s="98"/>
      <c r="L1220" s="98"/>
      <c r="M1220" s="98"/>
      <c r="N1220" s="98"/>
      <c r="O1220" s="355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  <c r="Z1220" s="130"/>
      <c r="AA1220" s="130"/>
      <c r="AB1220" s="130"/>
      <c r="AC1220" s="130"/>
      <c r="AD1220" s="130"/>
      <c r="AE1220" s="130"/>
      <c r="AF1220" s="130"/>
      <c r="AG1220" s="130"/>
      <c r="AH1220" s="130"/>
      <c r="AI1220" s="130"/>
      <c r="AJ1220" s="130"/>
      <c r="AK1220" s="130"/>
      <c r="AL1220" s="130"/>
      <c r="AM1220" s="130"/>
      <c r="AN1220" s="130"/>
      <c r="AO1220" s="130"/>
      <c r="AP1220" s="130"/>
      <c r="AQ1220" s="130"/>
      <c r="AR1220" s="130"/>
      <c r="AS1220" s="130"/>
      <c r="AT1220" s="130"/>
      <c r="AU1220" s="130"/>
      <c r="AV1220" s="130"/>
      <c r="AW1220" s="130"/>
      <c r="AX1220" s="130"/>
      <c r="AY1220" s="130"/>
      <c r="AZ1220" s="130"/>
      <c r="BA1220" s="130"/>
      <c r="BB1220" s="130"/>
      <c r="BC1220" s="130"/>
      <c r="BD1220" s="130"/>
      <c r="BE1220" s="130"/>
      <c r="BF1220" s="130"/>
      <c r="BG1220" s="130"/>
      <c r="BH1220" s="130"/>
      <c r="BI1220" s="130"/>
      <c r="BJ1220" s="130"/>
      <c r="BK1220" s="130"/>
      <c r="BL1220" s="130"/>
      <c r="BM1220" s="130"/>
      <c r="BN1220" s="130"/>
      <c r="BO1220" s="130"/>
      <c r="BP1220" s="130"/>
      <c r="BQ1220" s="130"/>
      <c r="BR1220" s="130"/>
      <c r="BS1220" s="130"/>
      <c r="BT1220" s="130"/>
      <c r="BU1220" s="130"/>
      <c r="BV1220" s="130"/>
    </row>
    <row r="1221" spans="1:74" s="131" customFormat="1" ht="23.25" x14ac:dyDescent="0.25">
      <c r="A1221" s="401" t="s">
        <v>811</v>
      </c>
      <c r="B1221" s="402" t="s">
        <v>812</v>
      </c>
      <c r="C1221" s="98"/>
      <c r="D1221" s="98"/>
      <c r="E1221" s="405">
        <v>4500000</v>
      </c>
      <c r="F1221" s="98"/>
      <c r="G1221" s="354"/>
      <c r="H1221" s="98"/>
      <c r="I1221" s="98"/>
      <c r="J1221" s="98"/>
      <c r="K1221" s="98"/>
      <c r="L1221" s="98"/>
      <c r="M1221" s="98"/>
      <c r="N1221" s="98"/>
      <c r="O1221" s="355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  <c r="Z1221" s="130"/>
      <c r="AA1221" s="130"/>
      <c r="AB1221" s="130"/>
      <c r="AC1221" s="130"/>
      <c r="AD1221" s="130"/>
      <c r="AE1221" s="130"/>
      <c r="AF1221" s="130"/>
      <c r="AG1221" s="130"/>
      <c r="AH1221" s="130"/>
      <c r="AI1221" s="130"/>
      <c r="AJ1221" s="130"/>
      <c r="AK1221" s="130"/>
      <c r="AL1221" s="130"/>
      <c r="AM1221" s="130"/>
      <c r="AN1221" s="130"/>
      <c r="AO1221" s="130"/>
      <c r="AP1221" s="130"/>
      <c r="AQ1221" s="130"/>
      <c r="AR1221" s="130"/>
      <c r="AS1221" s="130"/>
      <c r="AT1221" s="130"/>
      <c r="AU1221" s="130"/>
      <c r="AV1221" s="130"/>
      <c r="AW1221" s="130"/>
      <c r="AX1221" s="130"/>
      <c r="AY1221" s="130"/>
      <c r="AZ1221" s="130"/>
      <c r="BA1221" s="130"/>
      <c r="BB1221" s="130"/>
      <c r="BC1221" s="130"/>
      <c r="BD1221" s="130"/>
      <c r="BE1221" s="130"/>
      <c r="BF1221" s="130"/>
      <c r="BG1221" s="130"/>
      <c r="BH1221" s="130"/>
      <c r="BI1221" s="130"/>
      <c r="BJ1221" s="130"/>
      <c r="BK1221" s="130"/>
      <c r="BL1221" s="130"/>
      <c r="BM1221" s="130"/>
      <c r="BN1221" s="130"/>
      <c r="BO1221" s="130"/>
      <c r="BP1221" s="130"/>
      <c r="BQ1221" s="130"/>
      <c r="BR1221" s="130"/>
      <c r="BS1221" s="130"/>
      <c r="BT1221" s="130"/>
      <c r="BU1221" s="130"/>
      <c r="BV1221" s="130"/>
    </row>
    <row r="1222" spans="1:74" s="131" customFormat="1" ht="34.5" x14ac:dyDescent="0.25">
      <c r="A1222" s="401" t="s">
        <v>813</v>
      </c>
      <c r="B1222" s="402" t="s">
        <v>1972</v>
      </c>
      <c r="C1222" s="98"/>
      <c r="D1222" s="98"/>
      <c r="E1222" s="405">
        <v>4500000</v>
      </c>
      <c r="F1222" s="98"/>
      <c r="G1222" s="354"/>
      <c r="H1222" s="98"/>
      <c r="I1222" s="98"/>
      <c r="J1222" s="98"/>
      <c r="K1222" s="98"/>
      <c r="L1222" s="98"/>
      <c r="M1222" s="98"/>
      <c r="N1222" s="98"/>
      <c r="O1222" s="355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30"/>
      <c r="AA1222" s="130"/>
      <c r="AB1222" s="130"/>
      <c r="AC1222" s="130"/>
      <c r="AD1222" s="130"/>
      <c r="AE1222" s="130"/>
      <c r="AF1222" s="130"/>
      <c r="AG1222" s="130"/>
      <c r="AH1222" s="130"/>
      <c r="AI1222" s="130"/>
      <c r="AJ1222" s="130"/>
      <c r="AK1222" s="130"/>
      <c r="AL1222" s="130"/>
      <c r="AM1222" s="130"/>
      <c r="AN1222" s="130"/>
      <c r="AO1222" s="130"/>
      <c r="AP1222" s="130"/>
      <c r="AQ1222" s="130"/>
      <c r="AR1222" s="130"/>
      <c r="AS1222" s="130"/>
      <c r="AT1222" s="130"/>
      <c r="AU1222" s="130"/>
      <c r="AV1222" s="130"/>
      <c r="AW1222" s="130"/>
      <c r="AX1222" s="130"/>
      <c r="AY1222" s="130"/>
      <c r="AZ1222" s="130"/>
      <c r="BA1222" s="130"/>
      <c r="BB1222" s="130"/>
      <c r="BC1222" s="130"/>
      <c r="BD1222" s="130"/>
      <c r="BE1222" s="130"/>
      <c r="BF1222" s="130"/>
      <c r="BG1222" s="130"/>
      <c r="BH1222" s="130"/>
      <c r="BI1222" s="130"/>
      <c r="BJ1222" s="130"/>
      <c r="BK1222" s="130"/>
      <c r="BL1222" s="130"/>
      <c r="BM1222" s="130"/>
      <c r="BN1222" s="130"/>
      <c r="BO1222" s="130"/>
      <c r="BP1222" s="130"/>
      <c r="BQ1222" s="130"/>
      <c r="BR1222" s="130"/>
      <c r="BS1222" s="130"/>
      <c r="BT1222" s="130"/>
      <c r="BU1222" s="130"/>
      <c r="BV1222" s="130"/>
    </row>
    <row r="1223" spans="1:74" s="131" customFormat="1" ht="23.25" x14ac:dyDescent="0.25">
      <c r="A1223" s="401" t="s">
        <v>1973</v>
      </c>
      <c r="B1223" s="402" t="s">
        <v>1954</v>
      </c>
      <c r="C1223" s="98"/>
      <c r="D1223" s="98"/>
      <c r="E1223" s="405">
        <v>4500000</v>
      </c>
      <c r="F1223" s="98"/>
      <c r="G1223" s="354"/>
      <c r="H1223" s="98"/>
      <c r="I1223" s="98"/>
      <c r="J1223" s="98"/>
      <c r="K1223" s="98"/>
      <c r="L1223" s="98"/>
      <c r="M1223" s="98"/>
      <c r="N1223" s="98"/>
      <c r="O1223" s="355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  <c r="Z1223" s="130"/>
      <c r="AA1223" s="130"/>
      <c r="AB1223" s="130"/>
      <c r="AC1223" s="130"/>
      <c r="AD1223" s="130"/>
      <c r="AE1223" s="130"/>
      <c r="AF1223" s="130"/>
      <c r="AG1223" s="130"/>
      <c r="AH1223" s="130"/>
      <c r="AI1223" s="130"/>
      <c r="AJ1223" s="130"/>
      <c r="AK1223" s="130"/>
      <c r="AL1223" s="130"/>
      <c r="AM1223" s="130"/>
      <c r="AN1223" s="130"/>
      <c r="AO1223" s="130"/>
      <c r="AP1223" s="130"/>
      <c r="AQ1223" s="130"/>
      <c r="AR1223" s="130"/>
      <c r="AS1223" s="130"/>
      <c r="AT1223" s="130"/>
      <c r="AU1223" s="130"/>
      <c r="AV1223" s="130"/>
      <c r="AW1223" s="130"/>
      <c r="AX1223" s="130"/>
      <c r="AY1223" s="130"/>
      <c r="AZ1223" s="130"/>
      <c r="BA1223" s="130"/>
      <c r="BB1223" s="130"/>
      <c r="BC1223" s="130"/>
      <c r="BD1223" s="130"/>
      <c r="BE1223" s="130"/>
      <c r="BF1223" s="130"/>
      <c r="BG1223" s="130"/>
      <c r="BH1223" s="130"/>
      <c r="BI1223" s="130"/>
      <c r="BJ1223" s="130"/>
      <c r="BK1223" s="130"/>
      <c r="BL1223" s="130"/>
      <c r="BM1223" s="130"/>
      <c r="BN1223" s="130"/>
      <c r="BO1223" s="130"/>
      <c r="BP1223" s="130"/>
      <c r="BQ1223" s="130"/>
      <c r="BR1223" s="130"/>
      <c r="BS1223" s="130"/>
      <c r="BT1223" s="130"/>
      <c r="BU1223" s="130"/>
      <c r="BV1223" s="130"/>
    </row>
    <row r="1224" spans="1:74" s="131" customFormat="1" ht="33.75" x14ac:dyDescent="0.2">
      <c r="A1224" s="403" t="s">
        <v>1974</v>
      </c>
      <c r="B1224" s="404" t="s">
        <v>1956</v>
      </c>
      <c r="C1224" s="98"/>
      <c r="D1224" s="98"/>
      <c r="E1224" s="406">
        <v>1500000</v>
      </c>
      <c r="F1224" s="98"/>
      <c r="G1224" s="354"/>
      <c r="H1224" s="98"/>
      <c r="I1224" s="98"/>
      <c r="J1224" s="98"/>
      <c r="K1224" s="98"/>
      <c r="L1224" s="98"/>
      <c r="M1224" s="98"/>
      <c r="N1224" s="98"/>
      <c r="O1224" s="355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  <c r="Z1224" s="130"/>
      <c r="AA1224" s="130"/>
      <c r="AB1224" s="130"/>
      <c r="AC1224" s="130"/>
      <c r="AD1224" s="130"/>
      <c r="AE1224" s="130"/>
      <c r="AF1224" s="130"/>
      <c r="AG1224" s="130"/>
      <c r="AH1224" s="130"/>
      <c r="AI1224" s="130"/>
      <c r="AJ1224" s="130"/>
      <c r="AK1224" s="130"/>
      <c r="AL1224" s="130"/>
      <c r="AM1224" s="130"/>
      <c r="AN1224" s="130"/>
      <c r="AO1224" s="130"/>
      <c r="AP1224" s="130"/>
      <c r="AQ1224" s="130"/>
      <c r="AR1224" s="130"/>
      <c r="AS1224" s="130"/>
      <c r="AT1224" s="130"/>
      <c r="AU1224" s="130"/>
      <c r="AV1224" s="130"/>
      <c r="AW1224" s="130"/>
      <c r="AX1224" s="130"/>
      <c r="AY1224" s="130"/>
      <c r="AZ1224" s="130"/>
      <c r="BA1224" s="130"/>
      <c r="BB1224" s="130"/>
      <c r="BC1224" s="130"/>
      <c r="BD1224" s="130"/>
      <c r="BE1224" s="130"/>
      <c r="BF1224" s="130"/>
      <c r="BG1224" s="130"/>
      <c r="BH1224" s="130"/>
      <c r="BI1224" s="130"/>
      <c r="BJ1224" s="130"/>
      <c r="BK1224" s="130"/>
      <c r="BL1224" s="130"/>
      <c r="BM1224" s="130"/>
      <c r="BN1224" s="130"/>
      <c r="BO1224" s="130"/>
      <c r="BP1224" s="130"/>
      <c r="BQ1224" s="130"/>
      <c r="BR1224" s="130"/>
      <c r="BS1224" s="130"/>
      <c r="BT1224" s="130"/>
      <c r="BU1224" s="130"/>
      <c r="BV1224" s="130"/>
    </row>
    <row r="1225" spans="1:74" s="131" customFormat="1" ht="22.5" x14ac:dyDescent="0.2">
      <c r="A1225" s="403" t="s">
        <v>1975</v>
      </c>
      <c r="B1225" s="404" t="s">
        <v>1958</v>
      </c>
      <c r="C1225" s="98"/>
      <c r="D1225" s="98"/>
      <c r="E1225" s="406">
        <v>1500000</v>
      </c>
      <c r="F1225" s="98"/>
      <c r="G1225" s="354"/>
      <c r="H1225" s="98"/>
      <c r="I1225" s="98"/>
      <c r="J1225" s="98"/>
      <c r="K1225" s="98"/>
      <c r="L1225" s="98"/>
      <c r="M1225" s="98"/>
      <c r="N1225" s="98"/>
      <c r="O1225" s="355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  <c r="Z1225" s="130"/>
      <c r="AA1225" s="130"/>
      <c r="AB1225" s="130"/>
      <c r="AC1225" s="130"/>
      <c r="AD1225" s="130"/>
      <c r="AE1225" s="130"/>
      <c r="AF1225" s="130"/>
      <c r="AG1225" s="130"/>
      <c r="AH1225" s="130"/>
      <c r="AI1225" s="130"/>
      <c r="AJ1225" s="130"/>
      <c r="AK1225" s="130"/>
      <c r="AL1225" s="130"/>
      <c r="AM1225" s="130"/>
      <c r="AN1225" s="130"/>
      <c r="AO1225" s="130"/>
      <c r="AP1225" s="130"/>
      <c r="AQ1225" s="130"/>
      <c r="AR1225" s="130"/>
      <c r="AS1225" s="130"/>
      <c r="AT1225" s="130"/>
      <c r="AU1225" s="130"/>
      <c r="AV1225" s="130"/>
      <c r="AW1225" s="130"/>
      <c r="AX1225" s="130"/>
      <c r="AY1225" s="130"/>
      <c r="AZ1225" s="130"/>
      <c r="BA1225" s="130"/>
      <c r="BB1225" s="130"/>
      <c r="BC1225" s="130"/>
      <c r="BD1225" s="130"/>
      <c r="BE1225" s="130"/>
      <c r="BF1225" s="130"/>
      <c r="BG1225" s="130"/>
      <c r="BH1225" s="130"/>
      <c r="BI1225" s="130"/>
      <c r="BJ1225" s="130"/>
      <c r="BK1225" s="130"/>
      <c r="BL1225" s="130"/>
      <c r="BM1225" s="130"/>
      <c r="BN1225" s="130"/>
      <c r="BO1225" s="130"/>
      <c r="BP1225" s="130"/>
      <c r="BQ1225" s="130"/>
      <c r="BR1225" s="130"/>
      <c r="BS1225" s="130"/>
      <c r="BT1225" s="130"/>
      <c r="BU1225" s="130"/>
      <c r="BV1225" s="130"/>
    </row>
    <row r="1226" spans="1:74" s="131" customFormat="1" ht="33.75" x14ac:dyDescent="0.2">
      <c r="A1226" s="403" t="s">
        <v>1976</v>
      </c>
      <c r="B1226" s="404" t="s">
        <v>1960</v>
      </c>
      <c r="C1226" s="98"/>
      <c r="D1226" s="98"/>
      <c r="E1226" s="406">
        <v>1500000</v>
      </c>
      <c r="F1226" s="98"/>
      <c r="G1226" s="354"/>
      <c r="H1226" s="98"/>
      <c r="I1226" s="98"/>
      <c r="J1226" s="98"/>
      <c r="K1226" s="98"/>
      <c r="L1226" s="98"/>
      <c r="M1226" s="98"/>
      <c r="N1226" s="98"/>
      <c r="O1226" s="355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  <c r="Z1226" s="130"/>
      <c r="AA1226" s="130"/>
      <c r="AB1226" s="130"/>
      <c r="AC1226" s="130"/>
      <c r="AD1226" s="130"/>
      <c r="AE1226" s="130"/>
      <c r="AF1226" s="130"/>
      <c r="AG1226" s="130"/>
      <c r="AH1226" s="130"/>
      <c r="AI1226" s="130"/>
      <c r="AJ1226" s="130"/>
      <c r="AK1226" s="130"/>
      <c r="AL1226" s="130"/>
      <c r="AM1226" s="130"/>
      <c r="AN1226" s="130"/>
      <c r="AO1226" s="130"/>
      <c r="AP1226" s="130"/>
      <c r="AQ1226" s="130"/>
      <c r="AR1226" s="130"/>
      <c r="AS1226" s="130"/>
      <c r="AT1226" s="130"/>
      <c r="AU1226" s="130"/>
      <c r="AV1226" s="130"/>
      <c r="AW1226" s="130"/>
      <c r="AX1226" s="130"/>
      <c r="AY1226" s="130"/>
      <c r="AZ1226" s="130"/>
      <c r="BA1226" s="130"/>
      <c r="BB1226" s="130"/>
      <c r="BC1226" s="130"/>
      <c r="BD1226" s="130"/>
      <c r="BE1226" s="130"/>
      <c r="BF1226" s="130"/>
      <c r="BG1226" s="130"/>
      <c r="BH1226" s="130"/>
      <c r="BI1226" s="130"/>
      <c r="BJ1226" s="130"/>
      <c r="BK1226" s="130"/>
      <c r="BL1226" s="130"/>
      <c r="BM1226" s="130"/>
      <c r="BN1226" s="130"/>
      <c r="BO1226" s="130"/>
      <c r="BP1226" s="130"/>
      <c r="BQ1226" s="130"/>
      <c r="BR1226" s="130"/>
      <c r="BS1226" s="130"/>
      <c r="BT1226" s="130"/>
      <c r="BU1226" s="130"/>
      <c r="BV1226" s="130"/>
    </row>
    <row r="1227" spans="1:74" s="131" customFormat="1" ht="19.5" x14ac:dyDescent="0.2">
      <c r="A1227" s="451" t="s">
        <v>1977</v>
      </c>
      <c r="B1227" s="452"/>
      <c r="C1227" s="98"/>
      <c r="D1227" s="98"/>
      <c r="E1227" s="98"/>
      <c r="F1227" s="98"/>
      <c r="G1227" s="354"/>
      <c r="H1227" s="98"/>
      <c r="I1227" s="98"/>
      <c r="J1227" s="98"/>
      <c r="K1227" s="98"/>
      <c r="L1227" s="98"/>
      <c r="M1227" s="98"/>
      <c r="N1227" s="98"/>
      <c r="O1227" s="355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  <c r="Z1227" s="130"/>
      <c r="AA1227" s="130"/>
      <c r="AB1227" s="130"/>
      <c r="AC1227" s="130"/>
      <c r="AD1227" s="130"/>
      <c r="AE1227" s="130"/>
      <c r="AF1227" s="130"/>
      <c r="AG1227" s="130"/>
      <c r="AH1227" s="130"/>
      <c r="AI1227" s="130"/>
      <c r="AJ1227" s="130"/>
      <c r="AK1227" s="130"/>
      <c r="AL1227" s="130"/>
      <c r="AM1227" s="130"/>
      <c r="AN1227" s="130"/>
      <c r="AO1227" s="130"/>
      <c r="AP1227" s="130"/>
      <c r="AQ1227" s="130"/>
      <c r="AR1227" s="130"/>
      <c r="AS1227" s="130"/>
      <c r="AT1227" s="130"/>
      <c r="AU1227" s="130"/>
      <c r="AV1227" s="130"/>
      <c r="AW1227" s="130"/>
      <c r="AX1227" s="130"/>
      <c r="AY1227" s="130"/>
      <c r="AZ1227" s="130"/>
      <c r="BA1227" s="130"/>
      <c r="BB1227" s="130"/>
      <c r="BC1227" s="130"/>
      <c r="BD1227" s="130"/>
      <c r="BE1227" s="130"/>
      <c r="BF1227" s="130"/>
      <c r="BG1227" s="130"/>
      <c r="BH1227" s="130"/>
      <c r="BI1227" s="130"/>
      <c r="BJ1227" s="130"/>
      <c r="BK1227" s="130"/>
      <c r="BL1227" s="130"/>
      <c r="BM1227" s="130"/>
      <c r="BN1227" s="130"/>
      <c r="BO1227" s="130"/>
      <c r="BP1227" s="130"/>
      <c r="BQ1227" s="130"/>
      <c r="BR1227" s="130"/>
      <c r="BS1227" s="130"/>
      <c r="BT1227" s="130"/>
      <c r="BU1227" s="130"/>
      <c r="BV1227" s="130"/>
    </row>
    <row r="1228" spans="1:74" s="131" customFormat="1" x14ac:dyDescent="0.2">
      <c r="A1228" s="221"/>
      <c r="B1228" s="353"/>
      <c r="C1228" s="98"/>
      <c r="D1228" s="98"/>
      <c r="E1228" s="98"/>
      <c r="F1228" s="98"/>
      <c r="G1228" s="354"/>
      <c r="H1228" s="98"/>
      <c r="I1228" s="98"/>
      <c r="J1228" s="98"/>
      <c r="K1228" s="98"/>
      <c r="L1228" s="98"/>
      <c r="M1228" s="98"/>
      <c r="N1228" s="98"/>
      <c r="O1228" s="355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  <c r="Z1228" s="130"/>
      <c r="AA1228" s="130"/>
      <c r="AB1228" s="130"/>
      <c r="AC1228" s="130"/>
      <c r="AD1228" s="130"/>
      <c r="AE1228" s="130"/>
      <c r="AF1228" s="130"/>
      <c r="AG1228" s="130"/>
      <c r="AH1228" s="130"/>
      <c r="AI1228" s="130"/>
      <c r="AJ1228" s="130"/>
      <c r="AK1228" s="130"/>
      <c r="AL1228" s="130"/>
      <c r="AM1228" s="130"/>
      <c r="AN1228" s="130"/>
      <c r="AO1228" s="130"/>
      <c r="AP1228" s="130"/>
      <c r="AQ1228" s="130"/>
      <c r="AR1228" s="130"/>
      <c r="AS1228" s="130"/>
      <c r="AT1228" s="130"/>
      <c r="AU1228" s="130"/>
      <c r="AV1228" s="130"/>
      <c r="AW1228" s="130"/>
      <c r="AX1228" s="130"/>
      <c r="AY1228" s="130"/>
      <c r="AZ1228" s="130"/>
      <c r="BA1228" s="130"/>
      <c r="BB1228" s="130"/>
      <c r="BC1228" s="130"/>
      <c r="BD1228" s="130"/>
      <c r="BE1228" s="130"/>
      <c r="BF1228" s="130"/>
      <c r="BG1228" s="130"/>
      <c r="BH1228" s="130"/>
      <c r="BI1228" s="130"/>
      <c r="BJ1228" s="130"/>
      <c r="BK1228" s="130"/>
      <c r="BL1228" s="130"/>
      <c r="BM1228" s="130"/>
      <c r="BN1228" s="130"/>
      <c r="BO1228" s="130"/>
      <c r="BP1228" s="130"/>
      <c r="BQ1228" s="130"/>
      <c r="BR1228" s="130"/>
      <c r="BS1228" s="130"/>
      <c r="BT1228" s="130"/>
      <c r="BU1228" s="130"/>
      <c r="BV1228" s="130"/>
    </row>
    <row r="1229" spans="1:74" s="131" customFormat="1" ht="19.5" x14ac:dyDescent="0.2">
      <c r="A1229" s="439" t="s">
        <v>1890</v>
      </c>
      <c r="B1229" s="440"/>
      <c r="C1229" s="98"/>
      <c r="D1229" s="98"/>
      <c r="E1229" s="98"/>
      <c r="F1229" s="98"/>
      <c r="G1229" s="354"/>
      <c r="H1229" s="98"/>
      <c r="I1229" s="98"/>
      <c r="J1229" s="98"/>
      <c r="K1229" s="98"/>
      <c r="L1229" s="98"/>
      <c r="M1229" s="98"/>
      <c r="N1229" s="98"/>
      <c r="O1229" s="355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  <c r="Z1229" s="130"/>
      <c r="AA1229" s="130"/>
      <c r="AB1229" s="130"/>
      <c r="AC1229" s="130"/>
      <c r="AD1229" s="130"/>
      <c r="AE1229" s="130"/>
      <c r="AF1229" s="130"/>
      <c r="AG1229" s="130"/>
      <c r="AH1229" s="130"/>
      <c r="AI1229" s="130"/>
      <c r="AJ1229" s="130"/>
      <c r="AK1229" s="130"/>
      <c r="AL1229" s="130"/>
      <c r="AM1229" s="130"/>
      <c r="AN1229" s="130"/>
      <c r="AO1229" s="130"/>
      <c r="AP1229" s="130"/>
      <c r="AQ1229" s="130"/>
      <c r="AR1229" s="130"/>
      <c r="AS1229" s="130"/>
      <c r="AT1229" s="130"/>
      <c r="AU1229" s="130"/>
      <c r="AV1229" s="130"/>
      <c r="AW1229" s="130"/>
      <c r="AX1229" s="130"/>
      <c r="AY1229" s="130"/>
      <c r="AZ1229" s="130"/>
      <c r="BA1229" s="130"/>
      <c r="BB1229" s="130"/>
      <c r="BC1229" s="130"/>
      <c r="BD1229" s="130"/>
      <c r="BE1229" s="130"/>
      <c r="BF1229" s="130"/>
      <c r="BG1229" s="130"/>
      <c r="BH1229" s="130"/>
      <c r="BI1229" s="130"/>
      <c r="BJ1229" s="130"/>
      <c r="BK1229" s="130"/>
      <c r="BL1229" s="130"/>
      <c r="BM1229" s="130"/>
      <c r="BN1229" s="130"/>
      <c r="BO1229" s="130"/>
      <c r="BP1229" s="130"/>
      <c r="BQ1229" s="130"/>
      <c r="BR1229" s="130"/>
      <c r="BS1229" s="130"/>
      <c r="BT1229" s="130"/>
      <c r="BU1229" s="130"/>
      <c r="BV1229" s="130"/>
    </row>
    <row r="1230" spans="1:74" s="131" customFormat="1" ht="34.5" thickBot="1" x14ac:dyDescent="0.25">
      <c r="A1230" s="350"/>
      <c r="B1230" s="356" t="s">
        <v>1892</v>
      </c>
      <c r="C1230" s="98"/>
      <c r="D1230" s="98">
        <v>607642880</v>
      </c>
      <c r="E1230" s="98"/>
      <c r="F1230" s="98"/>
      <c r="G1230" s="354"/>
      <c r="H1230" s="98"/>
      <c r="I1230" s="98"/>
      <c r="J1230" s="98"/>
      <c r="K1230" s="98"/>
      <c r="L1230" s="98"/>
      <c r="M1230" s="98"/>
      <c r="N1230" s="98"/>
      <c r="O1230" s="136">
        <f t="shared" ref="O1230:O1231" si="419">SUM(C1230:N1230)</f>
        <v>607642880</v>
      </c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  <c r="Z1230" s="130"/>
      <c r="AA1230" s="130"/>
      <c r="AB1230" s="130"/>
      <c r="AC1230" s="130"/>
      <c r="AD1230" s="130"/>
      <c r="AE1230" s="130"/>
      <c r="AF1230" s="130"/>
      <c r="AG1230" s="130"/>
      <c r="AH1230" s="130"/>
      <c r="AI1230" s="130"/>
      <c r="AJ1230" s="130"/>
      <c r="AK1230" s="130"/>
      <c r="AL1230" s="130"/>
      <c r="AM1230" s="130"/>
      <c r="AN1230" s="130"/>
      <c r="AO1230" s="130"/>
      <c r="AP1230" s="130"/>
      <c r="AQ1230" s="130"/>
      <c r="AR1230" s="130"/>
      <c r="AS1230" s="130"/>
      <c r="AT1230" s="130"/>
      <c r="AU1230" s="130"/>
      <c r="AV1230" s="130"/>
      <c r="AW1230" s="130"/>
      <c r="AX1230" s="130"/>
      <c r="AY1230" s="130"/>
      <c r="AZ1230" s="130"/>
      <c r="BA1230" s="130"/>
      <c r="BB1230" s="130"/>
      <c r="BC1230" s="130"/>
      <c r="BD1230" s="130"/>
      <c r="BE1230" s="130"/>
      <c r="BF1230" s="130"/>
      <c r="BG1230" s="130"/>
      <c r="BH1230" s="130"/>
      <c r="BI1230" s="130"/>
      <c r="BJ1230" s="130"/>
      <c r="BK1230" s="130"/>
      <c r="BL1230" s="130"/>
      <c r="BM1230" s="130"/>
      <c r="BN1230" s="130"/>
      <c r="BO1230" s="130"/>
      <c r="BP1230" s="130"/>
      <c r="BQ1230" s="130"/>
      <c r="BR1230" s="130"/>
      <c r="BS1230" s="130"/>
      <c r="BT1230" s="130"/>
      <c r="BU1230" s="130"/>
      <c r="BV1230" s="130"/>
    </row>
    <row r="1231" spans="1:74" s="131" customFormat="1" ht="20.25" thickBot="1" x14ac:dyDescent="0.25">
      <c r="A1231" s="467" t="s">
        <v>1891</v>
      </c>
      <c r="B1231" s="468"/>
      <c r="C1231" s="237">
        <f>+C1230</f>
        <v>0</v>
      </c>
      <c r="D1231" s="237">
        <f t="shared" ref="D1231:N1231" si="420">+D1230</f>
        <v>607642880</v>
      </c>
      <c r="E1231" s="237">
        <f t="shared" si="420"/>
        <v>0</v>
      </c>
      <c r="F1231" s="237">
        <f t="shared" si="420"/>
        <v>0</v>
      </c>
      <c r="G1231" s="237">
        <f t="shared" si="420"/>
        <v>0</v>
      </c>
      <c r="H1231" s="237">
        <f t="shared" si="420"/>
        <v>0</v>
      </c>
      <c r="I1231" s="237">
        <f t="shared" si="420"/>
        <v>0</v>
      </c>
      <c r="J1231" s="237">
        <f t="shared" si="420"/>
        <v>0</v>
      </c>
      <c r="K1231" s="237">
        <f t="shared" si="420"/>
        <v>0</v>
      </c>
      <c r="L1231" s="237">
        <f t="shared" si="420"/>
        <v>0</v>
      </c>
      <c r="M1231" s="237">
        <f t="shared" si="420"/>
        <v>0</v>
      </c>
      <c r="N1231" s="237">
        <f t="shared" si="420"/>
        <v>0</v>
      </c>
      <c r="O1231" s="275">
        <f t="shared" si="419"/>
        <v>607642880</v>
      </c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  <c r="Z1231" s="130"/>
      <c r="AA1231" s="130"/>
      <c r="AB1231" s="130"/>
      <c r="AC1231" s="130"/>
      <c r="AD1231" s="130"/>
      <c r="AE1231" s="130"/>
      <c r="AF1231" s="130"/>
      <c r="AG1231" s="130"/>
      <c r="AH1231" s="130"/>
      <c r="AI1231" s="130"/>
      <c r="AJ1231" s="130"/>
      <c r="AK1231" s="130"/>
      <c r="AL1231" s="130"/>
      <c r="AM1231" s="130"/>
      <c r="AN1231" s="130"/>
      <c r="AO1231" s="130"/>
      <c r="AP1231" s="130"/>
      <c r="AQ1231" s="130"/>
      <c r="AR1231" s="130"/>
      <c r="AS1231" s="130"/>
      <c r="AT1231" s="130"/>
      <c r="AU1231" s="130"/>
      <c r="AV1231" s="130"/>
      <c r="AW1231" s="130"/>
      <c r="AX1231" s="130"/>
      <c r="AY1231" s="130"/>
      <c r="AZ1231" s="130"/>
      <c r="BA1231" s="130"/>
      <c r="BB1231" s="130"/>
      <c r="BC1231" s="130"/>
      <c r="BD1231" s="130"/>
      <c r="BE1231" s="130"/>
      <c r="BF1231" s="130"/>
      <c r="BG1231" s="130"/>
      <c r="BH1231" s="130"/>
      <c r="BI1231" s="130"/>
      <c r="BJ1231" s="130"/>
      <c r="BK1231" s="130"/>
      <c r="BL1231" s="130"/>
      <c r="BM1231" s="130"/>
      <c r="BN1231" s="130"/>
      <c r="BO1231" s="130"/>
      <c r="BP1231" s="130"/>
      <c r="BQ1231" s="130"/>
      <c r="BR1231" s="130"/>
      <c r="BS1231" s="130"/>
      <c r="BT1231" s="130"/>
      <c r="BU1231" s="130"/>
      <c r="BV1231" s="130"/>
    </row>
    <row r="1232" spans="1:74" s="131" customFormat="1" x14ac:dyDescent="0.2">
      <c r="A1232" s="221"/>
      <c r="B1232" s="353"/>
      <c r="C1232" s="98"/>
      <c r="D1232" s="98"/>
      <c r="E1232" s="98"/>
      <c r="F1232" s="98"/>
      <c r="G1232" s="354"/>
      <c r="H1232" s="98"/>
      <c r="I1232" s="98"/>
      <c r="J1232" s="98"/>
      <c r="K1232" s="98"/>
      <c r="L1232" s="98"/>
      <c r="M1232" s="98"/>
      <c r="N1232" s="98"/>
      <c r="O1232" s="355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  <c r="Z1232" s="130"/>
      <c r="AA1232" s="130"/>
      <c r="AB1232" s="130"/>
      <c r="AC1232" s="130"/>
      <c r="AD1232" s="130"/>
      <c r="AE1232" s="130"/>
      <c r="AF1232" s="130"/>
      <c r="AG1232" s="130"/>
      <c r="AH1232" s="130"/>
      <c r="AI1232" s="130"/>
      <c r="AJ1232" s="130"/>
      <c r="AK1232" s="130"/>
      <c r="AL1232" s="130"/>
      <c r="AM1232" s="130"/>
      <c r="AN1232" s="130"/>
      <c r="AO1232" s="130"/>
      <c r="AP1232" s="130"/>
      <c r="AQ1232" s="130"/>
      <c r="AR1232" s="130"/>
      <c r="AS1232" s="130"/>
      <c r="AT1232" s="130"/>
      <c r="AU1232" s="130"/>
      <c r="AV1232" s="130"/>
      <c r="AW1232" s="130"/>
      <c r="AX1232" s="130"/>
      <c r="AY1232" s="130"/>
      <c r="AZ1232" s="130"/>
      <c r="BA1232" s="130"/>
      <c r="BB1232" s="130"/>
      <c r="BC1232" s="130"/>
      <c r="BD1232" s="130"/>
      <c r="BE1232" s="130"/>
      <c r="BF1232" s="130"/>
      <c r="BG1232" s="130"/>
      <c r="BH1232" s="130"/>
      <c r="BI1232" s="130"/>
      <c r="BJ1232" s="130"/>
      <c r="BK1232" s="130"/>
      <c r="BL1232" s="130"/>
      <c r="BM1232" s="130"/>
      <c r="BN1232" s="130"/>
      <c r="BO1232" s="130"/>
      <c r="BP1232" s="130"/>
      <c r="BQ1232" s="130"/>
      <c r="BR1232" s="130"/>
      <c r="BS1232" s="130"/>
      <c r="BT1232" s="130"/>
      <c r="BU1232" s="130"/>
      <c r="BV1232" s="130"/>
    </row>
    <row r="1233" spans="1:74" s="201" customFormat="1" ht="15.75" x14ac:dyDescent="0.2">
      <c r="A1233" s="465" t="s">
        <v>32</v>
      </c>
      <c r="B1233" s="466"/>
      <c r="C1233" s="276"/>
      <c r="D1233" s="99"/>
      <c r="E1233" s="99"/>
      <c r="F1233" s="99"/>
      <c r="G1233" s="99"/>
      <c r="H1233" s="99"/>
      <c r="I1233" s="99"/>
      <c r="J1233" s="99"/>
      <c r="K1233" s="99"/>
      <c r="L1233" s="99"/>
      <c r="M1233" s="99"/>
      <c r="N1233" s="99"/>
      <c r="O1233" s="136">
        <f t="shared" ref="O1233:O1290" si="421">SUM(C1233:N1233)</f>
        <v>0</v>
      </c>
      <c r="P1233" s="200"/>
      <c r="Q1233" s="200"/>
      <c r="R1233" s="200"/>
      <c r="S1233" s="200"/>
      <c r="T1233" s="200"/>
      <c r="U1233" s="200"/>
      <c r="V1233" s="200"/>
      <c r="W1233" s="200"/>
      <c r="X1233" s="200"/>
      <c r="Y1233" s="200"/>
      <c r="Z1233" s="200"/>
      <c r="AA1233" s="200"/>
      <c r="AB1233" s="200"/>
      <c r="AC1233" s="200"/>
      <c r="AD1233" s="200"/>
      <c r="AE1233" s="200"/>
      <c r="AF1233" s="200"/>
      <c r="AG1233" s="200"/>
      <c r="AH1233" s="200"/>
      <c r="AI1233" s="200"/>
      <c r="AJ1233" s="200"/>
      <c r="AK1233" s="200"/>
      <c r="AL1233" s="200"/>
      <c r="AM1233" s="200"/>
      <c r="AN1233" s="200"/>
      <c r="AO1233" s="200"/>
      <c r="AP1233" s="200"/>
      <c r="AQ1233" s="200"/>
      <c r="AR1233" s="200"/>
      <c r="AS1233" s="200"/>
      <c r="AT1233" s="200"/>
      <c r="AU1233" s="200"/>
      <c r="AV1233" s="200"/>
      <c r="AW1233" s="200"/>
      <c r="AX1233" s="200"/>
      <c r="AY1233" s="200"/>
      <c r="AZ1233" s="200"/>
      <c r="BA1233" s="200"/>
      <c r="BB1233" s="200"/>
      <c r="BC1233" s="200"/>
      <c r="BD1233" s="200"/>
      <c r="BE1233" s="200"/>
      <c r="BF1233" s="200"/>
      <c r="BG1233" s="200"/>
      <c r="BH1233" s="200"/>
      <c r="BI1233" s="200"/>
      <c r="BJ1233" s="200"/>
      <c r="BK1233" s="200"/>
      <c r="BL1233" s="200"/>
      <c r="BM1233" s="200"/>
      <c r="BN1233" s="200"/>
      <c r="BO1233" s="200"/>
      <c r="BP1233" s="200"/>
      <c r="BQ1233" s="200"/>
      <c r="BR1233" s="200"/>
      <c r="BS1233" s="200"/>
      <c r="BT1233" s="200"/>
      <c r="BU1233" s="200"/>
      <c r="BV1233" s="200"/>
    </row>
    <row r="1234" spans="1:74" s="201" customFormat="1" ht="15.75" x14ac:dyDescent="0.2">
      <c r="A1234" s="270" t="s">
        <v>90</v>
      </c>
      <c r="B1234" s="268" t="s">
        <v>355</v>
      </c>
      <c r="C1234" s="137">
        <f t="shared" ref="C1234:N1234" si="422">+C1235</f>
        <v>0</v>
      </c>
      <c r="D1234" s="137">
        <f t="shared" si="422"/>
        <v>0</v>
      </c>
      <c r="E1234" s="137">
        <f t="shared" si="422"/>
        <v>0</v>
      </c>
      <c r="F1234" s="137">
        <f t="shared" si="422"/>
        <v>0</v>
      </c>
      <c r="G1234" s="137">
        <f t="shared" si="422"/>
        <v>0</v>
      </c>
      <c r="H1234" s="137">
        <f t="shared" si="422"/>
        <v>0</v>
      </c>
      <c r="I1234" s="137">
        <f t="shared" si="422"/>
        <v>0</v>
      </c>
      <c r="J1234" s="137">
        <f t="shared" si="422"/>
        <v>0</v>
      </c>
      <c r="K1234" s="137">
        <f t="shared" si="422"/>
        <v>0</v>
      </c>
      <c r="L1234" s="137">
        <f t="shared" si="422"/>
        <v>0</v>
      </c>
      <c r="M1234" s="137">
        <f t="shared" si="422"/>
        <v>0</v>
      </c>
      <c r="N1234" s="137">
        <f t="shared" si="422"/>
        <v>0</v>
      </c>
      <c r="O1234" s="136">
        <f t="shared" si="421"/>
        <v>0</v>
      </c>
      <c r="P1234" s="200"/>
      <c r="Q1234" s="200"/>
      <c r="R1234" s="200"/>
      <c r="S1234" s="200"/>
      <c r="T1234" s="200"/>
      <c r="U1234" s="200"/>
      <c r="V1234" s="200"/>
      <c r="W1234" s="200"/>
      <c r="X1234" s="200"/>
      <c r="Y1234" s="200"/>
      <c r="Z1234" s="200"/>
      <c r="AA1234" s="200"/>
      <c r="AB1234" s="200"/>
      <c r="AC1234" s="200"/>
      <c r="AD1234" s="200"/>
      <c r="AE1234" s="200"/>
      <c r="AF1234" s="200"/>
      <c r="AG1234" s="200"/>
      <c r="AH1234" s="200"/>
      <c r="AI1234" s="200"/>
      <c r="AJ1234" s="200"/>
      <c r="AK1234" s="200"/>
      <c r="AL1234" s="200"/>
      <c r="AM1234" s="200"/>
      <c r="AN1234" s="200"/>
      <c r="AO1234" s="200"/>
      <c r="AP1234" s="200"/>
      <c r="AQ1234" s="200"/>
      <c r="AR1234" s="200"/>
      <c r="AS1234" s="200"/>
      <c r="AT1234" s="200"/>
      <c r="AU1234" s="200"/>
      <c r="AV1234" s="200"/>
      <c r="AW1234" s="200"/>
      <c r="AX1234" s="200"/>
      <c r="AY1234" s="200"/>
      <c r="AZ1234" s="200"/>
      <c r="BA1234" s="200"/>
      <c r="BB1234" s="200"/>
      <c r="BC1234" s="200"/>
      <c r="BD1234" s="200"/>
      <c r="BE1234" s="200"/>
      <c r="BF1234" s="200"/>
      <c r="BG1234" s="200"/>
      <c r="BH1234" s="200"/>
      <c r="BI1234" s="200"/>
      <c r="BJ1234" s="200"/>
      <c r="BK1234" s="200"/>
      <c r="BL1234" s="200"/>
      <c r="BM1234" s="200"/>
      <c r="BN1234" s="200"/>
      <c r="BO1234" s="200"/>
      <c r="BP1234" s="200"/>
      <c r="BQ1234" s="200"/>
      <c r="BR1234" s="200"/>
      <c r="BS1234" s="200"/>
      <c r="BT1234" s="200"/>
      <c r="BU1234" s="200"/>
      <c r="BV1234" s="200"/>
    </row>
    <row r="1235" spans="1:74" s="201" customFormat="1" ht="15.75" x14ac:dyDescent="0.2">
      <c r="A1235" s="270" t="s">
        <v>186</v>
      </c>
      <c r="B1235" s="268" t="s">
        <v>355</v>
      </c>
      <c r="C1235" s="137">
        <f t="shared" ref="C1235:N1235" si="423">+C1236+C1257</f>
        <v>0</v>
      </c>
      <c r="D1235" s="137">
        <f t="shared" si="423"/>
        <v>0</v>
      </c>
      <c r="E1235" s="137">
        <f t="shared" si="423"/>
        <v>0</v>
      </c>
      <c r="F1235" s="137">
        <f t="shared" si="423"/>
        <v>0</v>
      </c>
      <c r="G1235" s="137">
        <f t="shared" si="423"/>
        <v>0</v>
      </c>
      <c r="H1235" s="137">
        <f t="shared" si="423"/>
        <v>0</v>
      </c>
      <c r="I1235" s="137">
        <f t="shared" si="423"/>
        <v>0</v>
      </c>
      <c r="J1235" s="137">
        <f t="shared" si="423"/>
        <v>0</v>
      </c>
      <c r="K1235" s="137">
        <f t="shared" si="423"/>
        <v>0</v>
      </c>
      <c r="L1235" s="137">
        <f t="shared" si="423"/>
        <v>0</v>
      </c>
      <c r="M1235" s="137">
        <f t="shared" si="423"/>
        <v>0</v>
      </c>
      <c r="N1235" s="137">
        <f t="shared" si="423"/>
        <v>0</v>
      </c>
      <c r="O1235" s="136">
        <f t="shared" si="421"/>
        <v>0</v>
      </c>
      <c r="P1235" s="200"/>
      <c r="Q1235" s="200"/>
      <c r="R1235" s="200"/>
      <c r="S1235" s="200"/>
      <c r="T1235" s="200"/>
      <c r="U1235" s="200"/>
      <c r="V1235" s="200"/>
      <c r="W1235" s="200"/>
      <c r="X1235" s="200"/>
      <c r="Y1235" s="200"/>
      <c r="Z1235" s="200"/>
      <c r="AA1235" s="200"/>
      <c r="AB1235" s="200"/>
      <c r="AC1235" s="200"/>
      <c r="AD1235" s="200"/>
      <c r="AE1235" s="200"/>
      <c r="AF1235" s="200"/>
      <c r="AG1235" s="200"/>
      <c r="AH1235" s="200"/>
      <c r="AI1235" s="200"/>
      <c r="AJ1235" s="200"/>
      <c r="AK1235" s="200"/>
      <c r="AL1235" s="200"/>
      <c r="AM1235" s="200"/>
      <c r="AN1235" s="200"/>
      <c r="AO1235" s="200"/>
      <c r="AP1235" s="200"/>
      <c r="AQ1235" s="200"/>
      <c r="AR1235" s="200"/>
      <c r="AS1235" s="200"/>
      <c r="AT1235" s="200"/>
      <c r="AU1235" s="200"/>
      <c r="AV1235" s="200"/>
      <c r="AW1235" s="200"/>
      <c r="AX1235" s="200"/>
      <c r="AY1235" s="200"/>
      <c r="AZ1235" s="200"/>
      <c r="BA1235" s="200"/>
      <c r="BB1235" s="200"/>
      <c r="BC1235" s="200"/>
      <c r="BD1235" s="200"/>
      <c r="BE1235" s="200"/>
      <c r="BF1235" s="200"/>
      <c r="BG1235" s="200"/>
      <c r="BH1235" s="200"/>
      <c r="BI1235" s="200"/>
      <c r="BJ1235" s="200"/>
      <c r="BK1235" s="200"/>
      <c r="BL1235" s="200"/>
      <c r="BM1235" s="200"/>
      <c r="BN1235" s="200"/>
      <c r="BO1235" s="200"/>
      <c r="BP1235" s="200"/>
      <c r="BQ1235" s="200"/>
      <c r="BR1235" s="200"/>
      <c r="BS1235" s="200"/>
      <c r="BT1235" s="200"/>
      <c r="BU1235" s="200"/>
      <c r="BV1235" s="200"/>
    </row>
    <row r="1236" spans="1:74" s="201" customFormat="1" ht="15.75" x14ac:dyDescent="0.2">
      <c r="A1236" s="270" t="s">
        <v>188</v>
      </c>
      <c r="B1236" s="268" t="s">
        <v>91</v>
      </c>
      <c r="C1236" s="137">
        <f t="shared" ref="C1236:N1236" si="424">+C1237</f>
        <v>0</v>
      </c>
      <c r="D1236" s="137">
        <f t="shared" si="424"/>
        <v>0</v>
      </c>
      <c r="E1236" s="137">
        <f t="shared" si="424"/>
        <v>0</v>
      </c>
      <c r="F1236" s="137">
        <f t="shared" si="424"/>
        <v>0</v>
      </c>
      <c r="G1236" s="137">
        <f t="shared" si="424"/>
        <v>0</v>
      </c>
      <c r="H1236" s="137">
        <f t="shared" si="424"/>
        <v>0</v>
      </c>
      <c r="I1236" s="137">
        <f t="shared" si="424"/>
        <v>0</v>
      </c>
      <c r="J1236" s="137">
        <f t="shared" si="424"/>
        <v>0</v>
      </c>
      <c r="K1236" s="137">
        <f t="shared" si="424"/>
        <v>0</v>
      </c>
      <c r="L1236" s="137">
        <f t="shared" si="424"/>
        <v>0</v>
      </c>
      <c r="M1236" s="137">
        <f t="shared" si="424"/>
        <v>0</v>
      </c>
      <c r="N1236" s="137">
        <f t="shared" si="424"/>
        <v>0</v>
      </c>
      <c r="O1236" s="136">
        <f t="shared" si="421"/>
        <v>0</v>
      </c>
      <c r="P1236" s="200"/>
      <c r="Q1236" s="200"/>
      <c r="R1236" s="200"/>
      <c r="S1236" s="200"/>
      <c r="T1236" s="200"/>
      <c r="U1236" s="200"/>
      <c r="V1236" s="200"/>
      <c r="W1236" s="200"/>
      <c r="X1236" s="200"/>
      <c r="Y1236" s="200"/>
      <c r="Z1236" s="200"/>
      <c r="AA1236" s="200"/>
      <c r="AB1236" s="200"/>
      <c r="AC1236" s="200"/>
      <c r="AD1236" s="200"/>
      <c r="AE1236" s="200"/>
      <c r="AF1236" s="200"/>
      <c r="AG1236" s="200"/>
      <c r="AH1236" s="200"/>
      <c r="AI1236" s="200"/>
      <c r="AJ1236" s="200"/>
      <c r="AK1236" s="200"/>
      <c r="AL1236" s="200"/>
      <c r="AM1236" s="200"/>
      <c r="AN1236" s="200"/>
      <c r="AO1236" s="200"/>
      <c r="AP1236" s="200"/>
      <c r="AQ1236" s="200"/>
      <c r="AR1236" s="200"/>
      <c r="AS1236" s="200"/>
      <c r="AT1236" s="200"/>
      <c r="AU1236" s="200"/>
      <c r="AV1236" s="200"/>
      <c r="AW1236" s="200"/>
      <c r="AX1236" s="200"/>
      <c r="AY1236" s="200"/>
      <c r="AZ1236" s="200"/>
      <c r="BA1236" s="200"/>
      <c r="BB1236" s="200"/>
      <c r="BC1236" s="200"/>
      <c r="BD1236" s="200"/>
      <c r="BE1236" s="200"/>
      <c r="BF1236" s="200"/>
      <c r="BG1236" s="200"/>
      <c r="BH1236" s="200"/>
      <c r="BI1236" s="200"/>
      <c r="BJ1236" s="200"/>
      <c r="BK1236" s="200"/>
      <c r="BL1236" s="200"/>
      <c r="BM1236" s="200"/>
      <c r="BN1236" s="200"/>
      <c r="BO1236" s="200"/>
      <c r="BP1236" s="200"/>
      <c r="BQ1236" s="200"/>
      <c r="BR1236" s="200"/>
      <c r="BS1236" s="200"/>
      <c r="BT1236" s="200"/>
      <c r="BU1236" s="200"/>
      <c r="BV1236" s="200"/>
    </row>
    <row r="1237" spans="1:74" s="201" customFormat="1" ht="15.75" x14ac:dyDescent="0.2">
      <c r="A1237" s="270" t="s">
        <v>237</v>
      </c>
      <c r="B1237" s="268" t="s">
        <v>658</v>
      </c>
      <c r="C1237" s="137">
        <f t="shared" ref="C1237:N1237" si="425">+C1238+C1255</f>
        <v>0</v>
      </c>
      <c r="D1237" s="137">
        <f t="shared" si="425"/>
        <v>0</v>
      </c>
      <c r="E1237" s="137">
        <f t="shared" si="425"/>
        <v>0</v>
      </c>
      <c r="F1237" s="137">
        <f t="shared" si="425"/>
        <v>0</v>
      </c>
      <c r="G1237" s="137">
        <f t="shared" si="425"/>
        <v>0</v>
      </c>
      <c r="H1237" s="137">
        <f t="shared" si="425"/>
        <v>0</v>
      </c>
      <c r="I1237" s="137">
        <f t="shared" si="425"/>
        <v>0</v>
      </c>
      <c r="J1237" s="137">
        <f t="shared" si="425"/>
        <v>0</v>
      </c>
      <c r="K1237" s="137">
        <f t="shared" si="425"/>
        <v>0</v>
      </c>
      <c r="L1237" s="137">
        <f t="shared" si="425"/>
        <v>0</v>
      </c>
      <c r="M1237" s="137">
        <f t="shared" si="425"/>
        <v>0</v>
      </c>
      <c r="N1237" s="137">
        <f t="shared" si="425"/>
        <v>0</v>
      </c>
      <c r="O1237" s="136">
        <f t="shared" si="421"/>
        <v>0</v>
      </c>
      <c r="P1237" s="200"/>
      <c r="Q1237" s="200"/>
      <c r="R1237" s="200"/>
      <c r="S1237" s="200"/>
      <c r="T1237" s="200"/>
      <c r="U1237" s="200"/>
      <c r="V1237" s="200"/>
      <c r="W1237" s="200"/>
      <c r="X1237" s="200"/>
      <c r="Y1237" s="200"/>
      <c r="Z1237" s="200"/>
      <c r="AA1237" s="200"/>
      <c r="AB1237" s="200"/>
      <c r="AC1237" s="200"/>
      <c r="AD1237" s="200"/>
      <c r="AE1237" s="200"/>
      <c r="AF1237" s="200"/>
      <c r="AG1237" s="200"/>
      <c r="AH1237" s="200"/>
      <c r="AI1237" s="200"/>
      <c r="AJ1237" s="200"/>
      <c r="AK1237" s="200"/>
      <c r="AL1237" s="200"/>
      <c r="AM1237" s="200"/>
      <c r="AN1237" s="200"/>
      <c r="AO1237" s="200"/>
      <c r="AP1237" s="200"/>
      <c r="AQ1237" s="200"/>
      <c r="AR1237" s="200"/>
      <c r="AS1237" s="200"/>
      <c r="AT1237" s="200"/>
      <c r="AU1237" s="200"/>
      <c r="AV1237" s="200"/>
      <c r="AW1237" s="200"/>
      <c r="AX1237" s="200"/>
      <c r="AY1237" s="200"/>
      <c r="AZ1237" s="200"/>
      <c r="BA1237" s="200"/>
      <c r="BB1237" s="200"/>
      <c r="BC1237" s="200"/>
      <c r="BD1237" s="200"/>
      <c r="BE1237" s="200"/>
      <c r="BF1237" s="200"/>
      <c r="BG1237" s="200"/>
      <c r="BH1237" s="200"/>
      <c r="BI1237" s="200"/>
      <c r="BJ1237" s="200"/>
      <c r="BK1237" s="200"/>
      <c r="BL1237" s="200"/>
      <c r="BM1237" s="200"/>
      <c r="BN1237" s="200"/>
      <c r="BO1237" s="200"/>
      <c r="BP1237" s="200"/>
      <c r="BQ1237" s="200"/>
      <c r="BR1237" s="200"/>
      <c r="BS1237" s="200"/>
      <c r="BT1237" s="200"/>
      <c r="BU1237" s="200"/>
      <c r="BV1237" s="200"/>
    </row>
    <row r="1238" spans="1:74" s="201" customFormat="1" ht="15.75" x14ac:dyDescent="0.2">
      <c r="A1238" s="270" t="s">
        <v>268</v>
      </c>
      <c r="B1238" s="268" t="s">
        <v>269</v>
      </c>
      <c r="C1238" s="137">
        <f t="shared" ref="C1238:N1238" si="426">+C1239+C1243</f>
        <v>0</v>
      </c>
      <c r="D1238" s="137">
        <f t="shared" si="426"/>
        <v>0</v>
      </c>
      <c r="E1238" s="137">
        <f t="shared" si="426"/>
        <v>0</v>
      </c>
      <c r="F1238" s="137">
        <f t="shared" si="426"/>
        <v>0</v>
      </c>
      <c r="G1238" s="137">
        <f t="shared" si="426"/>
        <v>0</v>
      </c>
      <c r="H1238" s="137">
        <f t="shared" si="426"/>
        <v>0</v>
      </c>
      <c r="I1238" s="137">
        <f t="shared" si="426"/>
        <v>0</v>
      </c>
      <c r="J1238" s="137">
        <f t="shared" si="426"/>
        <v>0</v>
      </c>
      <c r="K1238" s="137">
        <f t="shared" si="426"/>
        <v>0</v>
      </c>
      <c r="L1238" s="137">
        <f t="shared" si="426"/>
        <v>0</v>
      </c>
      <c r="M1238" s="137">
        <f t="shared" si="426"/>
        <v>0</v>
      </c>
      <c r="N1238" s="137">
        <f t="shared" si="426"/>
        <v>0</v>
      </c>
      <c r="O1238" s="136">
        <f t="shared" si="421"/>
        <v>0</v>
      </c>
      <c r="P1238" s="200"/>
      <c r="Q1238" s="200"/>
      <c r="R1238" s="200"/>
      <c r="S1238" s="200"/>
      <c r="T1238" s="200"/>
      <c r="U1238" s="200"/>
      <c r="V1238" s="200"/>
      <c r="W1238" s="200"/>
      <c r="X1238" s="200"/>
      <c r="Y1238" s="200"/>
      <c r="Z1238" s="200"/>
      <c r="AA1238" s="200"/>
      <c r="AB1238" s="200"/>
      <c r="AC1238" s="200"/>
      <c r="AD1238" s="200"/>
      <c r="AE1238" s="200"/>
      <c r="AF1238" s="200"/>
      <c r="AG1238" s="200"/>
      <c r="AH1238" s="200"/>
      <c r="AI1238" s="200"/>
      <c r="AJ1238" s="200"/>
      <c r="AK1238" s="200"/>
      <c r="AL1238" s="200"/>
      <c r="AM1238" s="200"/>
      <c r="AN1238" s="200"/>
      <c r="AO1238" s="200"/>
      <c r="AP1238" s="200"/>
      <c r="AQ1238" s="200"/>
      <c r="AR1238" s="200"/>
      <c r="AS1238" s="200"/>
      <c r="AT1238" s="200"/>
      <c r="AU1238" s="200"/>
      <c r="AV1238" s="200"/>
      <c r="AW1238" s="200"/>
      <c r="AX1238" s="200"/>
      <c r="AY1238" s="200"/>
      <c r="AZ1238" s="200"/>
      <c r="BA1238" s="200"/>
      <c r="BB1238" s="200"/>
      <c r="BC1238" s="200"/>
      <c r="BD1238" s="200"/>
      <c r="BE1238" s="200"/>
      <c r="BF1238" s="200"/>
      <c r="BG1238" s="200"/>
      <c r="BH1238" s="200"/>
      <c r="BI1238" s="200"/>
      <c r="BJ1238" s="200"/>
      <c r="BK1238" s="200"/>
      <c r="BL1238" s="200"/>
      <c r="BM1238" s="200"/>
      <c r="BN1238" s="200"/>
      <c r="BO1238" s="200"/>
      <c r="BP1238" s="200"/>
      <c r="BQ1238" s="200"/>
      <c r="BR1238" s="200"/>
      <c r="BS1238" s="200"/>
      <c r="BT1238" s="200"/>
      <c r="BU1238" s="200"/>
      <c r="BV1238" s="200"/>
    </row>
    <row r="1239" spans="1:74" s="201" customFormat="1" ht="15.75" x14ac:dyDescent="0.2">
      <c r="A1239" s="270" t="s">
        <v>736</v>
      </c>
      <c r="B1239" s="268" t="s">
        <v>1871</v>
      </c>
      <c r="C1239" s="137">
        <f t="shared" ref="C1239:N1241" si="427">+C1240</f>
        <v>0</v>
      </c>
      <c r="D1239" s="137">
        <f t="shared" si="427"/>
        <v>0</v>
      </c>
      <c r="E1239" s="137">
        <f t="shared" si="427"/>
        <v>0</v>
      </c>
      <c r="F1239" s="137">
        <f t="shared" si="427"/>
        <v>0</v>
      </c>
      <c r="G1239" s="137">
        <f t="shared" si="427"/>
        <v>0</v>
      </c>
      <c r="H1239" s="137">
        <f t="shared" si="427"/>
        <v>0</v>
      </c>
      <c r="I1239" s="137">
        <f t="shared" si="427"/>
        <v>0</v>
      </c>
      <c r="J1239" s="137">
        <f t="shared" si="427"/>
        <v>0</v>
      </c>
      <c r="K1239" s="137">
        <f t="shared" si="427"/>
        <v>0</v>
      </c>
      <c r="L1239" s="137">
        <f t="shared" si="427"/>
        <v>0</v>
      </c>
      <c r="M1239" s="137">
        <f t="shared" si="427"/>
        <v>0</v>
      </c>
      <c r="N1239" s="137">
        <f t="shared" si="427"/>
        <v>0</v>
      </c>
      <c r="O1239" s="136">
        <f t="shared" si="421"/>
        <v>0</v>
      </c>
      <c r="P1239" s="200"/>
      <c r="Q1239" s="200"/>
      <c r="R1239" s="200"/>
      <c r="S1239" s="200"/>
      <c r="T1239" s="200"/>
      <c r="U1239" s="200"/>
      <c r="V1239" s="200"/>
      <c r="W1239" s="200"/>
      <c r="X1239" s="200"/>
      <c r="Y1239" s="200"/>
      <c r="Z1239" s="200"/>
      <c r="AA1239" s="200"/>
      <c r="AB1239" s="200"/>
      <c r="AC1239" s="200"/>
      <c r="AD1239" s="200"/>
      <c r="AE1239" s="200"/>
      <c r="AF1239" s="200"/>
      <c r="AG1239" s="200"/>
      <c r="AH1239" s="200"/>
      <c r="AI1239" s="200"/>
      <c r="AJ1239" s="200"/>
      <c r="AK1239" s="200"/>
      <c r="AL1239" s="200"/>
      <c r="AM1239" s="200"/>
      <c r="AN1239" s="200"/>
      <c r="AO1239" s="200"/>
      <c r="AP1239" s="200"/>
      <c r="AQ1239" s="200"/>
      <c r="AR1239" s="200"/>
      <c r="AS1239" s="200"/>
      <c r="AT1239" s="200"/>
      <c r="AU1239" s="200"/>
      <c r="AV1239" s="200"/>
      <c r="AW1239" s="200"/>
      <c r="AX1239" s="200"/>
      <c r="AY1239" s="200"/>
      <c r="AZ1239" s="200"/>
      <c r="BA1239" s="200"/>
      <c r="BB1239" s="200"/>
      <c r="BC1239" s="200"/>
      <c r="BD1239" s="200"/>
      <c r="BE1239" s="200"/>
      <c r="BF1239" s="200"/>
      <c r="BG1239" s="200"/>
      <c r="BH1239" s="200"/>
      <c r="BI1239" s="200"/>
      <c r="BJ1239" s="200"/>
      <c r="BK1239" s="200"/>
      <c r="BL1239" s="200"/>
      <c r="BM1239" s="200"/>
      <c r="BN1239" s="200"/>
      <c r="BO1239" s="200"/>
      <c r="BP1239" s="200"/>
      <c r="BQ1239" s="200"/>
      <c r="BR1239" s="200"/>
      <c r="BS1239" s="200"/>
      <c r="BT1239" s="200"/>
      <c r="BU1239" s="200"/>
      <c r="BV1239" s="200"/>
    </row>
    <row r="1240" spans="1:74" s="201" customFormat="1" ht="15.75" x14ac:dyDescent="0.2">
      <c r="A1240" s="270" t="s">
        <v>1872</v>
      </c>
      <c r="B1240" s="268" t="s">
        <v>1873</v>
      </c>
      <c r="C1240" s="137">
        <f t="shared" si="427"/>
        <v>0</v>
      </c>
      <c r="D1240" s="137">
        <f t="shared" si="427"/>
        <v>0</v>
      </c>
      <c r="E1240" s="137">
        <f t="shared" si="427"/>
        <v>0</v>
      </c>
      <c r="F1240" s="137">
        <f t="shared" si="427"/>
        <v>0</v>
      </c>
      <c r="G1240" s="137">
        <f t="shared" si="427"/>
        <v>0</v>
      </c>
      <c r="H1240" s="137">
        <f t="shared" si="427"/>
        <v>0</v>
      </c>
      <c r="I1240" s="137">
        <f t="shared" si="427"/>
        <v>0</v>
      </c>
      <c r="J1240" s="137">
        <f t="shared" si="427"/>
        <v>0</v>
      </c>
      <c r="K1240" s="137">
        <f t="shared" si="427"/>
        <v>0</v>
      </c>
      <c r="L1240" s="137">
        <f t="shared" si="427"/>
        <v>0</v>
      </c>
      <c r="M1240" s="137">
        <f t="shared" si="427"/>
        <v>0</v>
      </c>
      <c r="N1240" s="137">
        <f t="shared" si="427"/>
        <v>0</v>
      </c>
      <c r="O1240" s="136">
        <f t="shared" si="421"/>
        <v>0</v>
      </c>
      <c r="P1240" s="200"/>
      <c r="Q1240" s="200"/>
      <c r="R1240" s="200"/>
      <c r="S1240" s="200"/>
      <c r="T1240" s="200"/>
      <c r="U1240" s="200"/>
      <c r="V1240" s="200"/>
      <c r="W1240" s="200"/>
      <c r="X1240" s="200"/>
      <c r="Y1240" s="200"/>
      <c r="Z1240" s="200"/>
      <c r="AA1240" s="200"/>
      <c r="AB1240" s="200"/>
      <c r="AC1240" s="200"/>
      <c r="AD1240" s="200"/>
      <c r="AE1240" s="200"/>
      <c r="AF1240" s="200"/>
      <c r="AG1240" s="200"/>
      <c r="AH1240" s="200"/>
      <c r="AI1240" s="200"/>
      <c r="AJ1240" s="200"/>
      <c r="AK1240" s="200"/>
      <c r="AL1240" s="200"/>
      <c r="AM1240" s="200"/>
      <c r="AN1240" s="200"/>
      <c r="AO1240" s="200"/>
      <c r="AP1240" s="200"/>
      <c r="AQ1240" s="200"/>
      <c r="AR1240" s="200"/>
      <c r="AS1240" s="200"/>
      <c r="AT1240" s="200"/>
      <c r="AU1240" s="200"/>
      <c r="AV1240" s="200"/>
      <c r="AW1240" s="200"/>
      <c r="AX1240" s="200"/>
      <c r="AY1240" s="200"/>
      <c r="AZ1240" s="200"/>
      <c r="BA1240" s="200"/>
      <c r="BB1240" s="200"/>
      <c r="BC1240" s="200"/>
      <c r="BD1240" s="200"/>
      <c r="BE1240" s="200"/>
      <c r="BF1240" s="200"/>
      <c r="BG1240" s="200"/>
      <c r="BH1240" s="200"/>
      <c r="BI1240" s="200"/>
      <c r="BJ1240" s="200"/>
      <c r="BK1240" s="200"/>
      <c r="BL1240" s="200"/>
      <c r="BM1240" s="200"/>
      <c r="BN1240" s="200"/>
      <c r="BO1240" s="200"/>
      <c r="BP1240" s="200"/>
      <c r="BQ1240" s="200"/>
      <c r="BR1240" s="200"/>
      <c r="BS1240" s="200"/>
      <c r="BT1240" s="200"/>
      <c r="BU1240" s="200"/>
      <c r="BV1240" s="200"/>
    </row>
    <row r="1241" spans="1:74" s="201" customFormat="1" ht="25.5" x14ac:dyDescent="0.2">
      <c r="A1241" s="270" t="s">
        <v>1874</v>
      </c>
      <c r="B1241" s="268" t="s">
        <v>1875</v>
      </c>
      <c r="C1241" s="137">
        <f t="shared" si="427"/>
        <v>0</v>
      </c>
      <c r="D1241" s="137">
        <f t="shared" si="427"/>
        <v>0</v>
      </c>
      <c r="E1241" s="137">
        <f t="shared" si="427"/>
        <v>0</v>
      </c>
      <c r="F1241" s="137">
        <f t="shared" si="427"/>
        <v>0</v>
      </c>
      <c r="G1241" s="137">
        <f t="shared" si="427"/>
        <v>0</v>
      </c>
      <c r="H1241" s="137">
        <f t="shared" si="427"/>
        <v>0</v>
      </c>
      <c r="I1241" s="137">
        <f t="shared" si="427"/>
        <v>0</v>
      </c>
      <c r="J1241" s="137">
        <f t="shared" si="427"/>
        <v>0</v>
      </c>
      <c r="K1241" s="137">
        <f t="shared" si="427"/>
        <v>0</v>
      </c>
      <c r="L1241" s="137">
        <f t="shared" si="427"/>
        <v>0</v>
      </c>
      <c r="M1241" s="137">
        <f t="shared" si="427"/>
        <v>0</v>
      </c>
      <c r="N1241" s="137">
        <f t="shared" si="427"/>
        <v>0</v>
      </c>
      <c r="O1241" s="136">
        <f t="shared" si="421"/>
        <v>0</v>
      </c>
      <c r="P1241" s="200"/>
      <c r="Q1241" s="200"/>
      <c r="R1241" s="200"/>
      <c r="S1241" s="200"/>
      <c r="T1241" s="200"/>
      <c r="U1241" s="200"/>
      <c r="V1241" s="200"/>
      <c r="W1241" s="200"/>
      <c r="X1241" s="200"/>
      <c r="Y1241" s="200"/>
      <c r="Z1241" s="200"/>
      <c r="AA1241" s="200"/>
      <c r="AB1241" s="200"/>
      <c r="AC1241" s="200"/>
      <c r="AD1241" s="200"/>
      <c r="AE1241" s="200"/>
      <c r="AF1241" s="200"/>
      <c r="AG1241" s="200"/>
      <c r="AH1241" s="200"/>
      <c r="AI1241" s="200"/>
      <c r="AJ1241" s="200"/>
      <c r="AK1241" s="200"/>
      <c r="AL1241" s="200"/>
      <c r="AM1241" s="200"/>
      <c r="AN1241" s="200"/>
      <c r="AO1241" s="200"/>
      <c r="AP1241" s="200"/>
      <c r="AQ1241" s="200"/>
      <c r="AR1241" s="200"/>
      <c r="AS1241" s="200"/>
      <c r="AT1241" s="200"/>
      <c r="AU1241" s="200"/>
      <c r="AV1241" s="200"/>
      <c r="AW1241" s="200"/>
      <c r="AX1241" s="200"/>
      <c r="AY1241" s="200"/>
      <c r="AZ1241" s="200"/>
      <c r="BA1241" s="200"/>
      <c r="BB1241" s="200"/>
      <c r="BC1241" s="200"/>
      <c r="BD1241" s="200"/>
      <c r="BE1241" s="200"/>
      <c r="BF1241" s="200"/>
      <c r="BG1241" s="200"/>
      <c r="BH1241" s="200"/>
      <c r="BI1241" s="200"/>
      <c r="BJ1241" s="200"/>
      <c r="BK1241" s="200"/>
      <c r="BL1241" s="200"/>
      <c r="BM1241" s="200"/>
      <c r="BN1241" s="200"/>
      <c r="BO1241" s="200"/>
      <c r="BP1241" s="200"/>
      <c r="BQ1241" s="200"/>
      <c r="BR1241" s="200"/>
      <c r="BS1241" s="200"/>
      <c r="BT1241" s="200"/>
      <c r="BU1241" s="200"/>
      <c r="BV1241" s="200"/>
    </row>
    <row r="1242" spans="1:74" s="201" customFormat="1" ht="25.5" x14ac:dyDescent="0.2">
      <c r="A1242" s="271" t="s">
        <v>1876</v>
      </c>
      <c r="B1242" s="269" t="s">
        <v>1875</v>
      </c>
      <c r="C1242" s="126"/>
      <c r="D1242" s="126"/>
      <c r="E1242" s="126"/>
      <c r="F1242" s="126"/>
      <c r="G1242" s="126"/>
      <c r="H1242" s="126"/>
      <c r="I1242" s="126"/>
      <c r="J1242" s="126"/>
      <c r="K1242" s="126"/>
      <c r="L1242" s="126"/>
      <c r="M1242" s="126"/>
      <c r="N1242" s="126"/>
      <c r="O1242" s="136">
        <f t="shared" si="421"/>
        <v>0</v>
      </c>
      <c r="P1242" s="200"/>
      <c r="Q1242" s="200"/>
      <c r="R1242" s="200"/>
      <c r="S1242" s="200"/>
      <c r="T1242" s="200"/>
      <c r="U1242" s="200"/>
      <c r="V1242" s="200"/>
      <c r="W1242" s="200"/>
      <c r="X1242" s="200"/>
      <c r="Y1242" s="200"/>
      <c r="Z1242" s="200"/>
      <c r="AA1242" s="200"/>
      <c r="AB1242" s="200"/>
      <c r="AC1242" s="200"/>
      <c r="AD1242" s="200"/>
      <c r="AE1242" s="200"/>
      <c r="AF1242" s="200"/>
      <c r="AG1242" s="200"/>
      <c r="AH1242" s="200"/>
      <c r="AI1242" s="200"/>
      <c r="AJ1242" s="200"/>
      <c r="AK1242" s="200"/>
      <c r="AL1242" s="200"/>
      <c r="AM1242" s="200"/>
      <c r="AN1242" s="200"/>
      <c r="AO1242" s="200"/>
      <c r="AP1242" s="200"/>
      <c r="AQ1242" s="200"/>
      <c r="AR1242" s="200"/>
      <c r="AS1242" s="200"/>
      <c r="AT1242" s="200"/>
      <c r="AU1242" s="200"/>
      <c r="AV1242" s="200"/>
      <c r="AW1242" s="200"/>
      <c r="AX1242" s="200"/>
      <c r="AY1242" s="200"/>
      <c r="AZ1242" s="200"/>
      <c r="BA1242" s="200"/>
      <c r="BB1242" s="200"/>
      <c r="BC1242" s="200"/>
      <c r="BD1242" s="200"/>
      <c r="BE1242" s="200"/>
      <c r="BF1242" s="200"/>
      <c r="BG1242" s="200"/>
      <c r="BH1242" s="200"/>
      <c r="BI1242" s="200"/>
      <c r="BJ1242" s="200"/>
      <c r="BK1242" s="200"/>
      <c r="BL1242" s="200"/>
      <c r="BM1242" s="200"/>
      <c r="BN1242" s="200"/>
      <c r="BO1242" s="200"/>
      <c r="BP1242" s="200"/>
      <c r="BQ1242" s="200"/>
      <c r="BR1242" s="200"/>
      <c r="BS1242" s="200"/>
      <c r="BT1242" s="200"/>
      <c r="BU1242" s="200"/>
      <c r="BV1242" s="200"/>
    </row>
    <row r="1243" spans="1:74" s="201" customFormat="1" ht="15.75" x14ac:dyDescent="0.2">
      <c r="A1243" s="270" t="s">
        <v>270</v>
      </c>
      <c r="B1243" s="268" t="s">
        <v>96</v>
      </c>
      <c r="C1243" s="137">
        <f t="shared" ref="C1243:N1243" si="428">+C1244</f>
        <v>0</v>
      </c>
      <c r="D1243" s="137">
        <f t="shared" si="428"/>
        <v>0</v>
      </c>
      <c r="E1243" s="137">
        <f t="shared" si="428"/>
        <v>0</v>
      </c>
      <c r="F1243" s="137">
        <f t="shared" si="428"/>
        <v>0</v>
      </c>
      <c r="G1243" s="137">
        <f t="shared" si="428"/>
        <v>0</v>
      </c>
      <c r="H1243" s="137">
        <f t="shared" si="428"/>
        <v>0</v>
      </c>
      <c r="I1243" s="137">
        <f t="shared" si="428"/>
        <v>0</v>
      </c>
      <c r="J1243" s="137">
        <f t="shared" si="428"/>
        <v>0</v>
      </c>
      <c r="K1243" s="137">
        <f t="shared" si="428"/>
        <v>0</v>
      </c>
      <c r="L1243" s="137">
        <f t="shared" si="428"/>
        <v>0</v>
      </c>
      <c r="M1243" s="137">
        <f t="shared" si="428"/>
        <v>0</v>
      </c>
      <c r="N1243" s="137">
        <f t="shared" si="428"/>
        <v>0</v>
      </c>
      <c r="O1243" s="136">
        <f t="shared" si="421"/>
        <v>0</v>
      </c>
      <c r="P1243" s="200"/>
      <c r="Q1243" s="200"/>
      <c r="R1243" s="200"/>
      <c r="S1243" s="200"/>
      <c r="T1243" s="200"/>
      <c r="U1243" s="200"/>
      <c r="V1243" s="200"/>
      <c r="W1243" s="200"/>
      <c r="X1243" s="200"/>
      <c r="Y1243" s="200"/>
      <c r="Z1243" s="200"/>
      <c r="AA1243" s="200"/>
      <c r="AB1243" s="200"/>
      <c r="AC1243" s="200"/>
      <c r="AD1243" s="200"/>
      <c r="AE1243" s="200"/>
      <c r="AF1243" s="200"/>
      <c r="AG1243" s="200"/>
      <c r="AH1243" s="200"/>
      <c r="AI1243" s="200"/>
      <c r="AJ1243" s="200"/>
      <c r="AK1243" s="200"/>
      <c r="AL1243" s="200"/>
      <c r="AM1243" s="200"/>
      <c r="AN1243" s="200"/>
      <c r="AO1243" s="200"/>
      <c r="AP1243" s="200"/>
      <c r="AQ1243" s="200"/>
      <c r="AR1243" s="200"/>
      <c r="AS1243" s="200"/>
      <c r="AT1243" s="200"/>
      <c r="AU1243" s="200"/>
      <c r="AV1243" s="200"/>
      <c r="AW1243" s="200"/>
      <c r="AX1243" s="200"/>
      <c r="AY1243" s="200"/>
      <c r="AZ1243" s="200"/>
      <c r="BA1243" s="200"/>
      <c r="BB1243" s="200"/>
      <c r="BC1243" s="200"/>
      <c r="BD1243" s="200"/>
      <c r="BE1243" s="200"/>
      <c r="BF1243" s="200"/>
      <c r="BG1243" s="200"/>
      <c r="BH1243" s="200"/>
      <c r="BI1243" s="200"/>
      <c r="BJ1243" s="200"/>
      <c r="BK1243" s="200"/>
      <c r="BL1243" s="200"/>
      <c r="BM1243" s="200"/>
      <c r="BN1243" s="200"/>
      <c r="BO1243" s="200"/>
      <c r="BP1243" s="200"/>
      <c r="BQ1243" s="200"/>
      <c r="BR1243" s="200"/>
      <c r="BS1243" s="200"/>
      <c r="BT1243" s="200"/>
      <c r="BU1243" s="200"/>
      <c r="BV1243" s="200"/>
    </row>
    <row r="1244" spans="1:74" s="201" customFormat="1" ht="15.75" x14ac:dyDescent="0.2">
      <c r="A1244" s="270" t="s">
        <v>271</v>
      </c>
      <c r="B1244" s="268" t="s">
        <v>97</v>
      </c>
      <c r="C1244" s="137">
        <f t="shared" ref="C1244:N1244" si="429">+C1245+C1252</f>
        <v>0</v>
      </c>
      <c r="D1244" s="137">
        <f t="shared" si="429"/>
        <v>0</v>
      </c>
      <c r="E1244" s="137">
        <f t="shared" si="429"/>
        <v>0</v>
      </c>
      <c r="F1244" s="137">
        <f t="shared" si="429"/>
        <v>0</v>
      </c>
      <c r="G1244" s="137">
        <f t="shared" si="429"/>
        <v>0</v>
      </c>
      <c r="H1244" s="137">
        <f t="shared" si="429"/>
        <v>0</v>
      </c>
      <c r="I1244" s="137">
        <f t="shared" si="429"/>
        <v>0</v>
      </c>
      <c r="J1244" s="137">
        <f t="shared" si="429"/>
        <v>0</v>
      </c>
      <c r="K1244" s="137">
        <f t="shared" si="429"/>
        <v>0</v>
      </c>
      <c r="L1244" s="137">
        <f t="shared" si="429"/>
        <v>0</v>
      </c>
      <c r="M1244" s="137">
        <f t="shared" si="429"/>
        <v>0</v>
      </c>
      <c r="N1244" s="137">
        <f t="shared" si="429"/>
        <v>0</v>
      </c>
      <c r="O1244" s="136">
        <f t="shared" si="421"/>
        <v>0</v>
      </c>
      <c r="P1244" s="200"/>
      <c r="Q1244" s="200"/>
      <c r="R1244" s="200"/>
      <c r="S1244" s="200"/>
      <c r="T1244" s="200"/>
      <c r="U1244" s="200"/>
      <c r="V1244" s="200"/>
      <c r="W1244" s="200"/>
      <c r="X1244" s="200"/>
      <c r="Y1244" s="200"/>
      <c r="Z1244" s="200"/>
      <c r="AA1244" s="200"/>
      <c r="AB1244" s="200"/>
      <c r="AC1244" s="200"/>
      <c r="AD1244" s="200"/>
      <c r="AE1244" s="200"/>
      <c r="AF1244" s="200"/>
      <c r="AG1244" s="200"/>
      <c r="AH1244" s="200"/>
      <c r="AI1244" s="200"/>
      <c r="AJ1244" s="200"/>
      <c r="AK1244" s="200"/>
      <c r="AL1244" s="200"/>
      <c r="AM1244" s="200"/>
      <c r="AN1244" s="200"/>
      <c r="AO1244" s="200"/>
      <c r="AP1244" s="200"/>
      <c r="AQ1244" s="200"/>
      <c r="AR1244" s="200"/>
      <c r="AS1244" s="200"/>
      <c r="AT1244" s="200"/>
      <c r="AU1244" s="200"/>
      <c r="AV1244" s="200"/>
      <c r="AW1244" s="200"/>
      <c r="AX1244" s="200"/>
      <c r="AY1244" s="200"/>
      <c r="AZ1244" s="200"/>
      <c r="BA1244" s="200"/>
      <c r="BB1244" s="200"/>
      <c r="BC1244" s="200"/>
      <c r="BD1244" s="200"/>
      <c r="BE1244" s="200"/>
      <c r="BF1244" s="200"/>
      <c r="BG1244" s="200"/>
      <c r="BH1244" s="200"/>
      <c r="BI1244" s="200"/>
      <c r="BJ1244" s="200"/>
      <c r="BK1244" s="200"/>
      <c r="BL1244" s="200"/>
      <c r="BM1244" s="200"/>
      <c r="BN1244" s="200"/>
      <c r="BO1244" s="200"/>
      <c r="BP1244" s="200"/>
      <c r="BQ1244" s="200"/>
      <c r="BR1244" s="200"/>
      <c r="BS1244" s="200"/>
      <c r="BT1244" s="200"/>
      <c r="BU1244" s="200"/>
      <c r="BV1244" s="200"/>
    </row>
    <row r="1245" spans="1:74" s="201" customFormat="1" ht="25.5" x14ac:dyDescent="0.2">
      <c r="A1245" s="270" t="s">
        <v>272</v>
      </c>
      <c r="B1245" s="268" t="s">
        <v>98</v>
      </c>
      <c r="C1245" s="137">
        <f t="shared" ref="C1245:N1246" si="430">+C1246</f>
        <v>0</v>
      </c>
      <c r="D1245" s="137">
        <f t="shared" si="430"/>
        <v>0</v>
      </c>
      <c r="E1245" s="137">
        <f t="shared" si="430"/>
        <v>0</v>
      </c>
      <c r="F1245" s="137">
        <f t="shared" si="430"/>
        <v>0</v>
      </c>
      <c r="G1245" s="137">
        <f t="shared" si="430"/>
        <v>0</v>
      </c>
      <c r="H1245" s="137">
        <f t="shared" si="430"/>
        <v>0</v>
      </c>
      <c r="I1245" s="137">
        <f t="shared" si="430"/>
        <v>0</v>
      </c>
      <c r="J1245" s="137">
        <f t="shared" si="430"/>
        <v>0</v>
      </c>
      <c r="K1245" s="137">
        <f t="shared" si="430"/>
        <v>0</v>
      </c>
      <c r="L1245" s="137">
        <f t="shared" si="430"/>
        <v>0</v>
      </c>
      <c r="M1245" s="137">
        <f t="shared" si="430"/>
        <v>0</v>
      </c>
      <c r="N1245" s="137">
        <f t="shared" si="430"/>
        <v>0</v>
      </c>
      <c r="O1245" s="136">
        <f t="shared" si="421"/>
        <v>0</v>
      </c>
      <c r="P1245" s="200"/>
      <c r="Q1245" s="200"/>
      <c r="R1245" s="200"/>
      <c r="S1245" s="200"/>
      <c r="T1245" s="200"/>
      <c r="U1245" s="200"/>
      <c r="V1245" s="200"/>
      <c r="W1245" s="200"/>
      <c r="X1245" s="200"/>
      <c r="Y1245" s="200"/>
      <c r="Z1245" s="200"/>
      <c r="AA1245" s="200"/>
      <c r="AB1245" s="200"/>
      <c r="AC1245" s="200"/>
      <c r="AD1245" s="200"/>
      <c r="AE1245" s="200"/>
      <c r="AF1245" s="200"/>
      <c r="AG1245" s="200"/>
      <c r="AH1245" s="200"/>
      <c r="AI1245" s="200"/>
      <c r="AJ1245" s="200"/>
      <c r="AK1245" s="200"/>
      <c r="AL1245" s="200"/>
      <c r="AM1245" s="200"/>
      <c r="AN1245" s="200"/>
      <c r="AO1245" s="200"/>
      <c r="AP1245" s="200"/>
      <c r="AQ1245" s="200"/>
      <c r="AR1245" s="200"/>
      <c r="AS1245" s="200"/>
      <c r="AT1245" s="200"/>
      <c r="AU1245" s="200"/>
      <c r="AV1245" s="200"/>
      <c r="AW1245" s="200"/>
      <c r="AX1245" s="200"/>
      <c r="AY1245" s="200"/>
      <c r="AZ1245" s="200"/>
      <c r="BA1245" s="200"/>
      <c r="BB1245" s="200"/>
      <c r="BC1245" s="200"/>
      <c r="BD1245" s="200"/>
      <c r="BE1245" s="200"/>
      <c r="BF1245" s="200"/>
      <c r="BG1245" s="200"/>
      <c r="BH1245" s="200"/>
      <c r="BI1245" s="200"/>
      <c r="BJ1245" s="200"/>
      <c r="BK1245" s="200"/>
      <c r="BL1245" s="200"/>
      <c r="BM1245" s="200"/>
      <c r="BN1245" s="200"/>
      <c r="BO1245" s="200"/>
      <c r="BP1245" s="200"/>
      <c r="BQ1245" s="200"/>
      <c r="BR1245" s="200"/>
      <c r="BS1245" s="200"/>
      <c r="BT1245" s="200"/>
      <c r="BU1245" s="200"/>
      <c r="BV1245" s="200"/>
    </row>
    <row r="1246" spans="1:74" s="201" customFormat="1" ht="25.5" x14ac:dyDescent="0.2">
      <c r="A1246" s="270" t="s">
        <v>877</v>
      </c>
      <c r="B1246" s="268" t="s">
        <v>878</v>
      </c>
      <c r="C1246" s="137">
        <f t="shared" si="430"/>
        <v>0</v>
      </c>
      <c r="D1246" s="137">
        <f t="shared" si="430"/>
        <v>0</v>
      </c>
      <c r="E1246" s="137">
        <f t="shared" si="430"/>
        <v>0</v>
      </c>
      <c r="F1246" s="137">
        <f t="shared" si="430"/>
        <v>0</v>
      </c>
      <c r="G1246" s="137">
        <f t="shared" si="430"/>
        <v>0</v>
      </c>
      <c r="H1246" s="137">
        <f t="shared" si="430"/>
        <v>0</v>
      </c>
      <c r="I1246" s="137">
        <f t="shared" si="430"/>
        <v>0</v>
      </c>
      <c r="J1246" s="137">
        <f t="shared" si="430"/>
        <v>0</v>
      </c>
      <c r="K1246" s="137">
        <f t="shared" si="430"/>
        <v>0</v>
      </c>
      <c r="L1246" s="137">
        <f t="shared" si="430"/>
        <v>0</v>
      </c>
      <c r="M1246" s="137">
        <f t="shared" si="430"/>
        <v>0</v>
      </c>
      <c r="N1246" s="137">
        <f t="shared" si="430"/>
        <v>0</v>
      </c>
      <c r="O1246" s="136">
        <f t="shared" si="421"/>
        <v>0</v>
      </c>
      <c r="P1246" s="200"/>
      <c r="Q1246" s="200"/>
      <c r="R1246" s="200"/>
      <c r="S1246" s="200"/>
      <c r="T1246" s="200"/>
      <c r="U1246" s="200"/>
      <c r="V1246" s="200"/>
      <c r="W1246" s="200"/>
      <c r="X1246" s="200"/>
      <c r="Y1246" s="200"/>
      <c r="Z1246" s="200"/>
      <c r="AA1246" s="200"/>
      <c r="AB1246" s="200"/>
      <c r="AC1246" s="200"/>
      <c r="AD1246" s="200"/>
      <c r="AE1246" s="200"/>
      <c r="AF1246" s="200"/>
      <c r="AG1246" s="200"/>
      <c r="AH1246" s="200"/>
      <c r="AI1246" s="200"/>
      <c r="AJ1246" s="200"/>
      <c r="AK1246" s="200"/>
      <c r="AL1246" s="200"/>
      <c r="AM1246" s="200"/>
      <c r="AN1246" s="200"/>
      <c r="AO1246" s="200"/>
      <c r="AP1246" s="200"/>
      <c r="AQ1246" s="200"/>
      <c r="AR1246" s="200"/>
      <c r="AS1246" s="200"/>
      <c r="AT1246" s="200"/>
      <c r="AU1246" s="200"/>
      <c r="AV1246" s="200"/>
      <c r="AW1246" s="200"/>
      <c r="AX1246" s="200"/>
      <c r="AY1246" s="200"/>
      <c r="AZ1246" s="200"/>
      <c r="BA1246" s="200"/>
      <c r="BB1246" s="200"/>
      <c r="BC1246" s="200"/>
      <c r="BD1246" s="200"/>
      <c r="BE1246" s="200"/>
      <c r="BF1246" s="200"/>
      <c r="BG1246" s="200"/>
      <c r="BH1246" s="200"/>
      <c r="BI1246" s="200"/>
      <c r="BJ1246" s="200"/>
      <c r="BK1246" s="200"/>
      <c r="BL1246" s="200"/>
      <c r="BM1246" s="200"/>
      <c r="BN1246" s="200"/>
      <c r="BO1246" s="200"/>
      <c r="BP1246" s="200"/>
      <c r="BQ1246" s="200"/>
      <c r="BR1246" s="200"/>
      <c r="BS1246" s="200"/>
      <c r="BT1246" s="200"/>
      <c r="BU1246" s="200"/>
      <c r="BV1246" s="200"/>
    </row>
    <row r="1247" spans="1:74" s="201" customFormat="1" ht="25.5" x14ac:dyDescent="0.2">
      <c r="A1247" s="270" t="s">
        <v>879</v>
      </c>
      <c r="B1247" s="268" t="s">
        <v>880</v>
      </c>
      <c r="C1247" s="137">
        <f t="shared" ref="C1247:N1247" si="431">SUM(C1248:C1251)</f>
        <v>0</v>
      </c>
      <c r="D1247" s="137">
        <f t="shared" si="431"/>
        <v>0</v>
      </c>
      <c r="E1247" s="137">
        <f t="shared" si="431"/>
        <v>0</v>
      </c>
      <c r="F1247" s="137">
        <f t="shared" si="431"/>
        <v>0</v>
      </c>
      <c r="G1247" s="137">
        <f t="shared" si="431"/>
        <v>0</v>
      </c>
      <c r="H1247" s="137">
        <f t="shared" si="431"/>
        <v>0</v>
      </c>
      <c r="I1247" s="137">
        <f t="shared" si="431"/>
        <v>0</v>
      </c>
      <c r="J1247" s="137">
        <f t="shared" si="431"/>
        <v>0</v>
      </c>
      <c r="K1247" s="137">
        <f t="shared" si="431"/>
        <v>0</v>
      </c>
      <c r="L1247" s="137">
        <f t="shared" si="431"/>
        <v>0</v>
      </c>
      <c r="M1247" s="137">
        <f t="shared" si="431"/>
        <v>0</v>
      </c>
      <c r="N1247" s="137">
        <f t="shared" si="431"/>
        <v>0</v>
      </c>
      <c r="O1247" s="136">
        <f t="shared" si="421"/>
        <v>0</v>
      </c>
      <c r="P1247" s="200"/>
      <c r="Q1247" s="200"/>
      <c r="R1247" s="200"/>
      <c r="S1247" s="200"/>
      <c r="T1247" s="200"/>
      <c r="U1247" s="200"/>
      <c r="V1247" s="200"/>
      <c r="W1247" s="200"/>
      <c r="X1247" s="200"/>
      <c r="Y1247" s="200"/>
      <c r="Z1247" s="200"/>
      <c r="AA1247" s="200"/>
      <c r="AB1247" s="200"/>
      <c r="AC1247" s="200"/>
      <c r="AD1247" s="200"/>
      <c r="AE1247" s="200"/>
      <c r="AF1247" s="200"/>
      <c r="AG1247" s="200"/>
      <c r="AH1247" s="200"/>
      <c r="AI1247" s="200"/>
      <c r="AJ1247" s="200"/>
      <c r="AK1247" s="200"/>
      <c r="AL1247" s="200"/>
      <c r="AM1247" s="200"/>
      <c r="AN1247" s="200"/>
      <c r="AO1247" s="200"/>
      <c r="AP1247" s="200"/>
      <c r="AQ1247" s="200"/>
      <c r="AR1247" s="200"/>
      <c r="AS1247" s="200"/>
      <c r="AT1247" s="200"/>
      <c r="AU1247" s="200"/>
      <c r="AV1247" s="200"/>
      <c r="AW1247" s="200"/>
      <c r="AX1247" s="200"/>
      <c r="AY1247" s="200"/>
      <c r="AZ1247" s="200"/>
      <c r="BA1247" s="200"/>
      <c r="BB1247" s="200"/>
      <c r="BC1247" s="200"/>
      <c r="BD1247" s="200"/>
      <c r="BE1247" s="200"/>
      <c r="BF1247" s="200"/>
      <c r="BG1247" s="200"/>
      <c r="BH1247" s="200"/>
      <c r="BI1247" s="200"/>
      <c r="BJ1247" s="200"/>
      <c r="BK1247" s="200"/>
      <c r="BL1247" s="200"/>
      <c r="BM1247" s="200"/>
      <c r="BN1247" s="200"/>
      <c r="BO1247" s="200"/>
      <c r="BP1247" s="200"/>
      <c r="BQ1247" s="200"/>
      <c r="BR1247" s="200"/>
      <c r="BS1247" s="200"/>
      <c r="BT1247" s="200"/>
      <c r="BU1247" s="200"/>
      <c r="BV1247" s="200"/>
    </row>
    <row r="1248" spans="1:74" s="201" customFormat="1" ht="14.25" x14ac:dyDescent="0.2">
      <c r="A1248" s="271" t="s">
        <v>881</v>
      </c>
      <c r="B1248" s="269" t="s">
        <v>882</v>
      </c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36">
        <f t="shared" si="421"/>
        <v>0</v>
      </c>
      <c r="P1248" s="200"/>
      <c r="Q1248" s="200"/>
      <c r="R1248" s="200"/>
      <c r="S1248" s="200"/>
      <c r="T1248" s="200"/>
      <c r="U1248" s="200"/>
      <c r="V1248" s="200"/>
      <c r="W1248" s="200"/>
      <c r="X1248" s="200"/>
      <c r="Y1248" s="200"/>
      <c r="Z1248" s="200"/>
      <c r="AA1248" s="200"/>
      <c r="AB1248" s="200"/>
      <c r="AC1248" s="200"/>
      <c r="AD1248" s="200"/>
      <c r="AE1248" s="200"/>
      <c r="AF1248" s="200"/>
      <c r="AG1248" s="200"/>
      <c r="AH1248" s="200"/>
      <c r="AI1248" s="200"/>
      <c r="AJ1248" s="200"/>
      <c r="AK1248" s="200"/>
      <c r="AL1248" s="200"/>
      <c r="AM1248" s="200"/>
      <c r="AN1248" s="200"/>
      <c r="AO1248" s="200"/>
      <c r="AP1248" s="200"/>
      <c r="AQ1248" s="200"/>
      <c r="AR1248" s="200"/>
      <c r="AS1248" s="200"/>
      <c r="AT1248" s="200"/>
      <c r="AU1248" s="200"/>
      <c r="AV1248" s="200"/>
      <c r="AW1248" s="200"/>
      <c r="AX1248" s="200"/>
      <c r="AY1248" s="200"/>
      <c r="AZ1248" s="200"/>
      <c r="BA1248" s="200"/>
      <c r="BB1248" s="200"/>
      <c r="BC1248" s="200"/>
      <c r="BD1248" s="200"/>
      <c r="BE1248" s="200"/>
      <c r="BF1248" s="200"/>
      <c r="BG1248" s="200"/>
      <c r="BH1248" s="200"/>
      <c r="BI1248" s="200"/>
      <c r="BJ1248" s="200"/>
      <c r="BK1248" s="200"/>
      <c r="BL1248" s="200"/>
      <c r="BM1248" s="200"/>
      <c r="BN1248" s="200"/>
      <c r="BO1248" s="200"/>
      <c r="BP1248" s="200"/>
      <c r="BQ1248" s="200"/>
      <c r="BR1248" s="200"/>
      <c r="BS1248" s="200"/>
      <c r="BT1248" s="200"/>
      <c r="BU1248" s="200"/>
      <c r="BV1248" s="200"/>
    </row>
    <row r="1249" spans="1:74" s="201" customFormat="1" ht="14.25" x14ac:dyDescent="0.2">
      <c r="A1249" s="271" t="s">
        <v>883</v>
      </c>
      <c r="B1249" s="269" t="s">
        <v>884</v>
      </c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36">
        <f t="shared" si="421"/>
        <v>0</v>
      </c>
      <c r="P1249" s="200"/>
      <c r="Q1249" s="200"/>
      <c r="R1249" s="200"/>
      <c r="S1249" s="200"/>
      <c r="T1249" s="200"/>
      <c r="U1249" s="200"/>
      <c r="V1249" s="200"/>
      <c r="W1249" s="200"/>
      <c r="X1249" s="200"/>
      <c r="Y1249" s="200"/>
      <c r="Z1249" s="200"/>
      <c r="AA1249" s="200"/>
      <c r="AB1249" s="200"/>
      <c r="AC1249" s="200"/>
      <c r="AD1249" s="200"/>
      <c r="AE1249" s="200"/>
      <c r="AF1249" s="200"/>
      <c r="AG1249" s="200"/>
      <c r="AH1249" s="200"/>
      <c r="AI1249" s="200"/>
      <c r="AJ1249" s="200"/>
      <c r="AK1249" s="200"/>
      <c r="AL1249" s="200"/>
      <c r="AM1249" s="200"/>
      <c r="AN1249" s="200"/>
      <c r="AO1249" s="200"/>
      <c r="AP1249" s="200"/>
      <c r="AQ1249" s="200"/>
      <c r="AR1249" s="200"/>
      <c r="AS1249" s="200"/>
      <c r="AT1249" s="200"/>
      <c r="AU1249" s="200"/>
      <c r="AV1249" s="200"/>
      <c r="AW1249" s="200"/>
      <c r="AX1249" s="200"/>
      <c r="AY1249" s="200"/>
      <c r="AZ1249" s="200"/>
      <c r="BA1249" s="200"/>
      <c r="BB1249" s="200"/>
      <c r="BC1249" s="200"/>
      <c r="BD1249" s="200"/>
      <c r="BE1249" s="200"/>
      <c r="BF1249" s="200"/>
      <c r="BG1249" s="200"/>
      <c r="BH1249" s="200"/>
      <c r="BI1249" s="200"/>
      <c r="BJ1249" s="200"/>
      <c r="BK1249" s="200"/>
      <c r="BL1249" s="200"/>
      <c r="BM1249" s="200"/>
      <c r="BN1249" s="200"/>
      <c r="BO1249" s="200"/>
      <c r="BP1249" s="200"/>
      <c r="BQ1249" s="200"/>
      <c r="BR1249" s="200"/>
      <c r="BS1249" s="200"/>
      <c r="BT1249" s="200"/>
      <c r="BU1249" s="200"/>
      <c r="BV1249" s="200"/>
    </row>
    <row r="1250" spans="1:74" s="201" customFormat="1" ht="25.5" x14ac:dyDescent="0.2">
      <c r="A1250" s="271" t="s">
        <v>885</v>
      </c>
      <c r="B1250" s="269" t="s">
        <v>886</v>
      </c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136">
        <f t="shared" si="421"/>
        <v>0</v>
      </c>
      <c r="P1250" s="200"/>
      <c r="Q1250" s="200"/>
      <c r="R1250" s="200"/>
      <c r="S1250" s="200"/>
      <c r="T1250" s="200"/>
      <c r="U1250" s="200"/>
      <c r="V1250" s="200"/>
      <c r="W1250" s="200"/>
      <c r="X1250" s="200"/>
      <c r="Y1250" s="200"/>
      <c r="Z1250" s="200"/>
      <c r="AA1250" s="200"/>
      <c r="AB1250" s="200"/>
      <c r="AC1250" s="200"/>
      <c r="AD1250" s="200"/>
      <c r="AE1250" s="200"/>
      <c r="AF1250" s="200"/>
      <c r="AG1250" s="200"/>
      <c r="AH1250" s="200"/>
      <c r="AI1250" s="200"/>
      <c r="AJ1250" s="200"/>
      <c r="AK1250" s="200"/>
      <c r="AL1250" s="200"/>
      <c r="AM1250" s="200"/>
      <c r="AN1250" s="200"/>
      <c r="AO1250" s="200"/>
      <c r="AP1250" s="200"/>
      <c r="AQ1250" s="200"/>
      <c r="AR1250" s="200"/>
      <c r="AS1250" s="200"/>
      <c r="AT1250" s="200"/>
      <c r="AU1250" s="200"/>
      <c r="AV1250" s="200"/>
      <c r="AW1250" s="200"/>
      <c r="AX1250" s="200"/>
      <c r="AY1250" s="200"/>
      <c r="AZ1250" s="200"/>
      <c r="BA1250" s="200"/>
      <c r="BB1250" s="200"/>
      <c r="BC1250" s="200"/>
      <c r="BD1250" s="200"/>
      <c r="BE1250" s="200"/>
      <c r="BF1250" s="200"/>
      <c r="BG1250" s="200"/>
      <c r="BH1250" s="200"/>
      <c r="BI1250" s="200"/>
      <c r="BJ1250" s="200"/>
      <c r="BK1250" s="200"/>
      <c r="BL1250" s="200"/>
      <c r="BM1250" s="200"/>
      <c r="BN1250" s="200"/>
      <c r="BO1250" s="200"/>
      <c r="BP1250" s="200"/>
      <c r="BQ1250" s="200"/>
      <c r="BR1250" s="200"/>
      <c r="BS1250" s="200"/>
      <c r="BT1250" s="200"/>
      <c r="BU1250" s="200"/>
      <c r="BV1250" s="200"/>
    </row>
    <row r="1251" spans="1:74" s="201" customFormat="1" ht="14.25" x14ac:dyDescent="0.2">
      <c r="A1251" s="271" t="s">
        <v>887</v>
      </c>
      <c r="B1251" s="269" t="s">
        <v>888</v>
      </c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36">
        <f t="shared" si="421"/>
        <v>0</v>
      </c>
      <c r="P1251" s="200"/>
      <c r="Q1251" s="200"/>
      <c r="R1251" s="200"/>
      <c r="S1251" s="200"/>
      <c r="T1251" s="200"/>
      <c r="U1251" s="200"/>
      <c r="V1251" s="200"/>
      <c r="W1251" s="200"/>
      <c r="X1251" s="200"/>
      <c r="Y1251" s="200"/>
      <c r="Z1251" s="200"/>
      <c r="AA1251" s="200"/>
      <c r="AB1251" s="200"/>
      <c r="AC1251" s="200"/>
      <c r="AD1251" s="200"/>
      <c r="AE1251" s="200"/>
      <c r="AF1251" s="200"/>
      <c r="AG1251" s="200"/>
      <c r="AH1251" s="200"/>
      <c r="AI1251" s="200"/>
      <c r="AJ1251" s="200"/>
      <c r="AK1251" s="200"/>
      <c r="AL1251" s="200"/>
      <c r="AM1251" s="200"/>
      <c r="AN1251" s="200"/>
      <c r="AO1251" s="200"/>
      <c r="AP1251" s="200"/>
      <c r="AQ1251" s="200"/>
      <c r="AR1251" s="200"/>
      <c r="AS1251" s="200"/>
      <c r="AT1251" s="200"/>
      <c r="AU1251" s="200"/>
      <c r="AV1251" s="200"/>
      <c r="AW1251" s="200"/>
      <c r="AX1251" s="200"/>
      <c r="AY1251" s="200"/>
      <c r="AZ1251" s="200"/>
      <c r="BA1251" s="200"/>
      <c r="BB1251" s="200"/>
      <c r="BC1251" s="200"/>
      <c r="BD1251" s="200"/>
      <c r="BE1251" s="200"/>
      <c r="BF1251" s="200"/>
      <c r="BG1251" s="200"/>
      <c r="BH1251" s="200"/>
      <c r="BI1251" s="200"/>
      <c r="BJ1251" s="200"/>
      <c r="BK1251" s="200"/>
      <c r="BL1251" s="200"/>
      <c r="BM1251" s="200"/>
      <c r="BN1251" s="200"/>
      <c r="BO1251" s="200"/>
      <c r="BP1251" s="200"/>
      <c r="BQ1251" s="200"/>
      <c r="BR1251" s="200"/>
      <c r="BS1251" s="200"/>
      <c r="BT1251" s="200"/>
      <c r="BU1251" s="200"/>
      <c r="BV1251" s="200"/>
    </row>
    <row r="1252" spans="1:74" s="201" customFormat="1" ht="25.5" x14ac:dyDescent="0.2">
      <c r="A1252" s="270" t="s">
        <v>281</v>
      </c>
      <c r="B1252" s="268" t="s">
        <v>889</v>
      </c>
      <c r="C1252" s="137">
        <f t="shared" ref="C1252:N1253" si="432">+C1253</f>
        <v>0</v>
      </c>
      <c r="D1252" s="137">
        <f t="shared" si="432"/>
        <v>0</v>
      </c>
      <c r="E1252" s="137">
        <f t="shared" si="432"/>
        <v>0</v>
      </c>
      <c r="F1252" s="137">
        <f t="shared" si="432"/>
        <v>0</v>
      </c>
      <c r="G1252" s="137">
        <f t="shared" si="432"/>
        <v>0</v>
      </c>
      <c r="H1252" s="137">
        <f t="shared" si="432"/>
        <v>0</v>
      </c>
      <c r="I1252" s="137">
        <f t="shared" si="432"/>
        <v>0</v>
      </c>
      <c r="J1252" s="137">
        <f t="shared" si="432"/>
        <v>0</v>
      </c>
      <c r="K1252" s="137">
        <f t="shared" si="432"/>
        <v>0</v>
      </c>
      <c r="L1252" s="137">
        <f t="shared" si="432"/>
        <v>0</v>
      </c>
      <c r="M1252" s="137">
        <f t="shared" si="432"/>
        <v>0</v>
      </c>
      <c r="N1252" s="137">
        <f t="shared" si="432"/>
        <v>0</v>
      </c>
      <c r="O1252" s="136">
        <f t="shared" si="421"/>
        <v>0</v>
      </c>
      <c r="P1252" s="200"/>
      <c r="Q1252" s="200"/>
      <c r="R1252" s="200"/>
      <c r="S1252" s="200"/>
      <c r="T1252" s="200"/>
      <c r="U1252" s="200"/>
      <c r="V1252" s="200"/>
      <c r="W1252" s="200"/>
      <c r="X1252" s="200"/>
      <c r="Y1252" s="200"/>
      <c r="Z1252" s="200"/>
      <c r="AA1252" s="200"/>
      <c r="AB1252" s="200"/>
      <c r="AC1252" s="200"/>
      <c r="AD1252" s="200"/>
      <c r="AE1252" s="200"/>
      <c r="AF1252" s="200"/>
      <c r="AG1252" s="200"/>
      <c r="AH1252" s="200"/>
      <c r="AI1252" s="200"/>
      <c r="AJ1252" s="200"/>
      <c r="AK1252" s="200"/>
      <c r="AL1252" s="200"/>
      <c r="AM1252" s="200"/>
      <c r="AN1252" s="200"/>
      <c r="AO1252" s="200"/>
      <c r="AP1252" s="200"/>
      <c r="AQ1252" s="200"/>
      <c r="AR1252" s="200"/>
      <c r="AS1252" s="200"/>
      <c r="AT1252" s="200"/>
      <c r="AU1252" s="200"/>
      <c r="AV1252" s="200"/>
      <c r="AW1252" s="200"/>
      <c r="AX1252" s="200"/>
      <c r="AY1252" s="200"/>
      <c r="AZ1252" s="200"/>
      <c r="BA1252" s="200"/>
      <c r="BB1252" s="200"/>
      <c r="BC1252" s="200"/>
      <c r="BD1252" s="200"/>
      <c r="BE1252" s="200"/>
      <c r="BF1252" s="200"/>
      <c r="BG1252" s="200"/>
      <c r="BH1252" s="200"/>
      <c r="BI1252" s="200"/>
      <c r="BJ1252" s="200"/>
      <c r="BK1252" s="200"/>
      <c r="BL1252" s="200"/>
      <c r="BM1252" s="200"/>
      <c r="BN1252" s="200"/>
      <c r="BO1252" s="200"/>
      <c r="BP1252" s="200"/>
      <c r="BQ1252" s="200"/>
      <c r="BR1252" s="200"/>
      <c r="BS1252" s="200"/>
      <c r="BT1252" s="200"/>
      <c r="BU1252" s="200"/>
      <c r="BV1252" s="200"/>
    </row>
    <row r="1253" spans="1:74" s="201" customFormat="1" ht="15.75" x14ac:dyDescent="0.2">
      <c r="A1253" s="270" t="s">
        <v>890</v>
      </c>
      <c r="B1253" s="268" t="s">
        <v>891</v>
      </c>
      <c r="C1253" s="137">
        <f t="shared" si="432"/>
        <v>0</v>
      </c>
      <c r="D1253" s="137">
        <f t="shared" si="432"/>
        <v>0</v>
      </c>
      <c r="E1253" s="137">
        <f t="shared" si="432"/>
        <v>0</v>
      </c>
      <c r="F1253" s="137">
        <f t="shared" si="432"/>
        <v>0</v>
      </c>
      <c r="G1253" s="137">
        <f t="shared" si="432"/>
        <v>0</v>
      </c>
      <c r="H1253" s="137">
        <f t="shared" si="432"/>
        <v>0</v>
      </c>
      <c r="I1253" s="137">
        <f t="shared" si="432"/>
        <v>0</v>
      </c>
      <c r="J1253" s="137">
        <f t="shared" si="432"/>
        <v>0</v>
      </c>
      <c r="K1253" s="137">
        <f t="shared" si="432"/>
        <v>0</v>
      </c>
      <c r="L1253" s="137">
        <f t="shared" si="432"/>
        <v>0</v>
      </c>
      <c r="M1253" s="137">
        <f t="shared" si="432"/>
        <v>0</v>
      </c>
      <c r="N1253" s="137">
        <f t="shared" si="432"/>
        <v>0</v>
      </c>
      <c r="O1253" s="136">
        <f t="shared" si="421"/>
        <v>0</v>
      </c>
      <c r="P1253" s="200"/>
      <c r="Q1253" s="200"/>
      <c r="R1253" s="200"/>
      <c r="S1253" s="200"/>
      <c r="T1253" s="200"/>
      <c r="U1253" s="200"/>
      <c r="V1253" s="200"/>
      <c r="W1253" s="200"/>
      <c r="X1253" s="200"/>
      <c r="Y1253" s="200"/>
      <c r="Z1253" s="200"/>
      <c r="AA1253" s="200"/>
      <c r="AB1253" s="200"/>
      <c r="AC1253" s="200"/>
      <c r="AD1253" s="200"/>
      <c r="AE1253" s="200"/>
      <c r="AF1253" s="200"/>
      <c r="AG1253" s="200"/>
      <c r="AH1253" s="200"/>
      <c r="AI1253" s="200"/>
      <c r="AJ1253" s="200"/>
      <c r="AK1253" s="200"/>
      <c r="AL1253" s="200"/>
      <c r="AM1253" s="200"/>
      <c r="AN1253" s="200"/>
      <c r="AO1253" s="200"/>
      <c r="AP1253" s="200"/>
      <c r="AQ1253" s="200"/>
      <c r="AR1253" s="200"/>
      <c r="AS1253" s="200"/>
      <c r="AT1253" s="200"/>
      <c r="AU1253" s="200"/>
      <c r="AV1253" s="200"/>
      <c r="AW1253" s="200"/>
      <c r="AX1253" s="200"/>
      <c r="AY1253" s="200"/>
      <c r="AZ1253" s="200"/>
      <c r="BA1253" s="200"/>
      <c r="BB1253" s="200"/>
      <c r="BC1253" s="200"/>
      <c r="BD1253" s="200"/>
      <c r="BE1253" s="200"/>
      <c r="BF1253" s="200"/>
      <c r="BG1253" s="200"/>
      <c r="BH1253" s="200"/>
      <c r="BI1253" s="200"/>
      <c r="BJ1253" s="200"/>
      <c r="BK1253" s="200"/>
      <c r="BL1253" s="200"/>
      <c r="BM1253" s="200"/>
      <c r="BN1253" s="200"/>
      <c r="BO1253" s="200"/>
      <c r="BP1253" s="200"/>
      <c r="BQ1253" s="200"/>
      <c r="BR1253" s="200"/>
      <c r="BS1253" s="200"/>
      <c r="BT1253" s="200"/>
      <c r="BU1253" s="200"/>
      <c r="BV1253" s="200"/>
    </row>
    <row r="1254" spans="1:74" s="201" customFormat="1" ht="25.5" x14ac:dyDescent="0.2">
      <c r="A1254" s="271" t="s">
        <v>892</v>
      </c>
      <c r="B1254" s="269" t="s">
        <v>893</v>
      </c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36">
        <f t="shared" si="421"/>
        <v>0</v>
      </c>
      <c r="P1254" s="200"/>
      <c r="Q1254" s="200"/>
      <c r="R1254" s="200"/>
      <c r="S1254" s="200"/>
      <c r="T1254" s="200"/>
      <c r="U1254" s="200"/>
      <c r="V1254" s="200"/>
      <c r="W1254" s="200"/>
      <c r="X1254" s="200"/>
      <c r="Y1254" s="200"/>
      <c r="Z1254" s="200"/>
      <c r="AA1254" s="200"/>
      <c r="AB1254" s="200"/>
      <c r="AC1254" s="200"/>
      <c r="AD1254" s="200"/>
      <c r="AE1254" s="200"/>
      <c r="AF1254" s="200"/>
      <c r="AG1254" s="200"/>
      <c r="AH1254" s="200"/>
      <c r="AI1254" s="200"/>
      <c r="AJ1254" s="200"/>
      <c r="AK1254" s="200"/>
      <c r="AL1254" s="200"/>
      <c r="AM1254" s="200"/>
      <c r="AN1254" s="200"/>
      <c r="AO1254" s="200"/>
      <c r="AP1254" s="200"/>
      <c r="AQ1254" s="200"/>
      <c r="AR1254" s="200"/>
      <c r="AS1254" s="200"/>
      <c r="AT1254" s="200"/>
      <c r="AU1254" s="200"/>
      <c r="AV1254" s="200"/>
      <c r="AW1254" s="200"/>
      <c r="AX1254" s="200"/>
      <c r="AY1254" s="200"/>
      <c r="AZ1254" s="200"/>
      <c r="BA1254" s="200"/>
      <c r="BB1254" s="200"/>
      <c r="BC1254" s="200"/>
      <c r="BD1254" s="200"/>
      <c r="BE1254" s="200"/>
      <c r="BF1254" s="200"/>
      <c r="BG1254" s="200"/>
      <c r="BH1254" s="200"/>
      <c r="BI1254" s="200"/>
      <c r="BJ1254" s="200"/>
      <c r="BK1254" s="200"/>
      <c r="BL1254" s="200"/>
      <c r="BM1254" s="200"/>
      <c r="BN1254" s="200"/>
      <c r="BO1254" s="200"/>
      <c r="BP1254" s="200"/>
      <c r="BQ1254" s="200"/>
      <c r="BR1254" s="200"/>
      <c r="BS1254" s="200"/>
      <c r="BT1254" s="200"/>
      <c r="BU1254" s="200"/>
      <c r="BV1254" s="200"/>
    </row>
    <row r="1255" spans="1:74" s="201" customFormat="1" ht="15.75" x14ac:dyDescent="0.2">
      <c r="A1255" s="270" t="s">
        <v>294</v>
      </c>
      <c r="B1255" s="268" t="s">
        <v>99</v>
      </c>
      <c r="C1255" s="137">
        <f t="shared" ref="C1255:N1255" si="433">+C1256</f>
        <v>0</v>
      </c>
      <c r="D1255" s="137">
        <f t="shared" si="433"/>
        <v>0</v>
      </c>
      <c r="E1255" s="137">
        <f t="shared" si="433"/>
        <v>0</v>
      </c>
      <c r="F1255" s="137">
        <f t="shared" si="433"/>
        <v>0</v>
      </c>
      <c r="G1255" s="137">
        <f t="shared" si="433"/>
        <v>0</v>
      </c>
      <c r="H1255" s="137">
        <f t="shared" si="433"/>
        <v>0</v>
      </c>
      <c r="I1255" s="137">
        <f t="shared" si="433"/>
        <v>0</v>
      </c>
      <c r="J1255" s="137">
        <f t="shared" si="433"/>
        <v>0</v>
      </c>
      <c r="K1255" s="137">
        <f t="shared" si="433"/>
        <v>0</v>
      </c>
      <c r="L1255" s="137">
        <f t="shared" si="433"/>
        <v>0</v>
      </c>
      <c r="M1255" s="137">
        <f t="shared" si="433"/>
        <v>0</v>
      </c>
      <c r="N1255" s="137">
        <f t="shared" si="433"/>
        <v>0</v>
      </c>
      <c r="O1255" s="136">
        <f t="shared" si="421"/>
        <v>0</v>
      </c>
      <c r="P1255" s="200"/>
      <c r="Q1255" s="200"/>
      <c r="R1255" s="200"/>
      <c r="S1255" s="200"/>
      <c r="T1255" s="200"/>
      <c r="U1255" s="200"/>
      <c r="V1255" s="200"/>
      <c r="W1255" s="200"/>
      <c r="X1255" s="200"/>
      <c r="Y1255" s="200"/>
      <c r="Z1255" s="200"/>
      <c r="AA1255" s="200"/>
      <c r="AB1255" s="200"/>
      <c r="AC1255" s="200"/>
      <c r="AD1255" s="200"/>
      <c r="AE1255" s="200"/>
      <c r="AF1255" s="200"/>
      <c r="AG1255" s="200"/>
      <c r="AH1255" s="200"/>
      <c r="AI1255" s="200"/>
      <c r="AJ1255" s="200"/>
      <c r="AK1255" s="200"/>
      <c r="AL1255" s="200"/>
      <c r="AM1255" s="200"/>
      <c r="AN1255" s="200"/>
      <c r="AO1255" s="200"/>
      <c r="AP1255" s="200"/>
      <c r="AQ1255" s="200"/>
      <c r="AR1255" s="200"/>
      <c r="AS1255" s="200"/>
      <c r="AT1255" s="200"/>
      <c r="AU1255" s="200"/>
      <c r="AV1255" s="200"/>
      <c r="AW1255" s="200"/>
      <c r="AX1255" s="200"/>
      <c r="AY1255" s="200"/>
      <c r="AZ1255" s="200"/>
      <c r="BA1255" s="200"/>
      <c r="BB1255" s="200"/>
      <c r="BC1255" s="200"/>
      <c r="BD1255" s="200"/>
      <c r="BE1255" s="200"/>
      <c r="BF1255" s="200"/>
      <c r="BG1255" s="200"/>
      <c r="BH1255" s="200"/>
      <c r="BI1255" s="200"/>
      <c r="BJ1255" s="200"/>
      <c r="BK1255" s="200"/>
      <c r="BL1255" s="200"/>
      <c r="BM1255" s="200"/>
      <c r="BN1255" s="200"/>
      <c r="BO1255" s="200"/>
      <c r="BP1255" s="200"/>
      <c r="BQ1255" s="200"/>
      <c r="BR1255" s="200"/>
      <c r="BS1255" s="200"/>
      <c r="BT1255" s="200"/>
      <c r="BU1255" s="200"/>
      <c r="BV1255" s="200"/>
    </row>
    <row r="1256" spans="1:74" s="201" customFormat="1" ht="15" x14ac:dyDescent="0.2">
      <c r="A1256" s="271" t="s">
        <v>356</v>
      </c>
      <c r="B1256" s="269" t="s">
        <v>1877</v>
      </c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36">
        <f t="shared" si="421"/>
        <v>0</v>
      </c>
      <c r="P1256" s="200"/>
      <c r="Q1256" s="200"/>
      <c r="R1256" s="200"/>
      <c r="S1256" s="200"/>
      <c r="T1256" s="200"/>
      <c r="U1256" s="200"/>
      <c r="V1256" s="200"/>
      <c r="W1256" s="200"/>
      <c r="X1256" s="200"/>
      <c r="Y1256" s="200"/>
      <c r="Z1256" s="200"/>
      <c r="AA1256" s="200"/>
      <c r="AB1256" s="200"/>
      <c r="AC1256" s="200"/>
      <c r="AD1256" s="200"/>
      <c r="AE1256" s="200"/>
      <c r="AF1256" s="200"/>
      <c r="AG1256" s="200"/>
      <c r="AH1256" s="200"/>
      <c r="AI1256" s="200"/>
      <c r="AJ1256" s="200"/>
      <c r="AK1256" s="200"/>
      <c r="AL1256" s="200"/>
      <c r="AM1256" s="200"/>
      <c r="AN1256" s="200"/>
      <c r="AO1256" s="200"/>
      <c r="AP1256" s="200"/>
      <c r="AQ1256" s="200"/>
      <c r="AR1256" s="200"/>
      <c r="AS1256" s="200"/>
      <c r="AT1256" s="200"/>
      <c r="AU1256" s="200"/>
      <c r="AV1256" s="200"/>
      <c r="AW1256" s="200"/>
      <c r="AX1256" s="200"/>
      <c r="AY1256" s="200"/>
      <c r="AZ1256" s="200"/>
      <c r="BA1256" s="200"/>
      <c r="BB1256" s="200"/>
      <c r="BC1256" s="200"/>
      <c r="BD1256" s="200"/>
      <c r="BE1256" s="200"/>
      <c r="BF1256" s="200"/>
      <c r="BG1256" s="200"/>
      <c r="BH1256" s="200"/>
      <c r="BI1256" s="200"/>
      <c r="BJ1256" s="200"/>
      <c r="BK1256" s="200"/>
      <c r="BL1256" s="200"/>
      <c r="BM1256" s="200"/>
      <c r="BN1256" s="200"/>
      <c r="BO1256" s="200"/>
      <c r="BP1256" s="200"/>
      <c r="BQ1256" s="200"/>
      <c r="BR1256" s="200"/>
      <c r="BS1256" s="200"/>
      <c r="BT1256" s="200"/>
      <c r="BU1256" s="200"/>
      <c r="BV1256" s="200"/>
    </row>
    <row r="1257" spans="1:74" s="201" customFormat="1" ht="15.75" x14ac:dyDescent="0.2">
      <c r="A1257" s="270" t="s">
        <v>308</v>
      </c>
      <c r="B1257" s="268" t="s">
        <v>102</v>
      </c>
      <c r="C1257" s="106">
        <f t="shared" ref="C1257:N1257" si="434">+C1258+C1262+C1264+C1282</f>
        <v>0</v>
      </c>
      <c r="D1257" s="106">
        <f t="shared" si="434"/>
        <v>0</v>
      </c>
      <c r="E1257" s="106">
        <f t="shared" si="434"/>
        <v>0</v>
      </c>
      <c r="F1257" s="106">
        <f t="shared" si="434"/>
        <v>0</v>
      </c>
      <c r="G1257" s="106">
        <f t="shared" si="434"/>
        <v>0</v>
      </c>
      <c r="H1257" s="106">
        <f t="shared" si="434"/>
        <v>0</v>
      </c>
      <c r="I1257" s="106">
        <f t="shared" si="434"/>
        <v>0</v>
      </c>
      <c r="J1257" s="106">
        <f t="shared" si="434"/>
        <v>0</v>
      </c>
      <c r="K1257" s="106">
        <f t="shared" si="434"/>
        <v>0</v>
      </c>
      <c r="L1257" s="106">
        <f t="shared" si="434"/>
        <v>0</v>
      </c>
      <c r="M1257" s="106">
        <f t="shared" si="434"/>
        <v>0</v>
      </c>
      <c r="N1257" s="106">
        <f t="shared" si="434"/>
        <v>0</v>
      </c>
      <c r="O1257" s="136">
        <f t="shared" si="421"/>
        <v>0</v>
      </c>
      <c r="P1257" s="200"/>
      <c r="Q1257" s="200"/>
      <c r="R1257" s="200"/>
      <c r="S1257" s="200"/>
      <c r="T1257" s="200"/>
      <c r="U1257" s="200"/>
      <c r="V1257" s="200"/>
      <c r="W1257" s="200"/>
      <c r="X1257" s="200"/>
      <c r="Y1257" s="200"/>
      <c r="Z1257" s="200"/>
      <c r="AA1257" s="200"/>
      <c r="AB1257" s="200"/>
      <c r="AC1257" s="200"/>
      <c r="AD1257" s="200"/>
      <c r="AE1257" s="200"/>
      <c r="AF1257" s="200"/>
      <c r="AG1257" s="200"/>
      <c r="AH1257" s="200"/>
      <c r="AI1257" s="200"/>
      <c r="AJ1257" s="200"/>
      <c r="AK1257" s="200"/>
      <c r="AL1257" s="200"/>
      <c r="AM1257" s="200"/>
      <c r="AN1257" s="200"/>
      <c r="AO1257" s="200"/>
      <c r="AP1257" s="200"/>
      <c r="AQ1257" s="200"/>
      <c r="AR1257" s="200"/>
      <c r="AS1257" s="200"/>
      <c r="AT1257" s="200"/>
      <c r="AU1257" s="200"/>
      <c r="AV1257" s="200"/>
      <c r="AW1257" s="200"/>
      <c r="AX1257" s="200"/>
      <c r="AY1257" s="200"/>
      <c r="AZ1257" s="200"/>
      <c r="BA1257" s="200"/>
      <c r="BB1257" s="200"/>
      <c r="BC1257" s="200"/>
      <c r="BD1257" s="200"/>
      <c r="BE1257" s="200"/>
      <c r="BF1257" s="200"/>
      <c r="BG1257" s="200"/>
      <c r="BH1257" s="200"/>
      <c r="BI1257" s="200"/>
      <c r="BJ1257" s="200"/>
      <c r="BK1257" s="200"/>
      <c r="BL1257" s="200"/>
      <c r="BM1257" s="200"/>
      <c r="BN1257" s="200"/>
      <c r="BO1257" s="200"/>
      <c r="BP1257" s="200"/>
      <c r="BQ1257" s="200"/>
      <c r="BR1257" s="200"/>
      <c r="BS1257" s="200"/>
      <c r="BT1257" s="200"/>
      <c r="BU1257" s="200"/>
      <c r="BV1257" s="200"/>
    </row>
    <row r="1258" spans="1:74" s="201" customFormat="1" ht="15.75" x14ac:dyDescent="0.2">
      <c r="A1258" s="270" t="s">
        <v>894</v>
      </c>
      <c r="B1258" s="268" t="s">
        <v>184</v>
      </c>
      <c r="C1258" s="106">
        <f t="shared" ref="C1258:N1258" si="435">+C1259+C1261</f>
        <v>0</v>
      </c>
      <c r="D1258" s="106">
        <f t="shared" si="435"/>
        <v>0</v>
      </c>
      <c r="E1258" s="106">
        <f t="shared" si="435"/>
        <v>0</v>
      </c>
      <c r="F1258" s="106">
        <f t="shared" si="435"/>
        <v>0</v>
      </c>
      <c r="G1258" s="106">
        <f t="shared" si="435"/>
        <v>0</v>
      </c>
      <c r="H1258" s="106">
        <f t="shared" si="435"/>
        <v>0</v>
      </c>
      <c r="I1258" s="106">
        <f t="shared" si="435"/>
        <v>0</v>
      </c>
      <c r="J1258" s="106">
        <f t="shared" si="435"/>
        <v>0</v>
      </c>
      <c r="K1258" s="106">
        <f t="shared" si="435"/>
        <v>0</v>
      </c>
      <c r="L1258" s="106">
        <f t="shared" si="435"/>
        <v>0</v>
      </c>
      <c r="M1258" s="106">
        <f t="shared" si="435"/>
        <v>0</v>
      </c>
      <c r="N1258" s="106">
        <f t="shared" si="435"/>
        <v>0</v>
      </c>
      <c r="O1258" s="136">
        <f t="shared" si="421"/>
        <v>0</v>
      </c>
      <c r="P1258" s="200"/>
      <c r="Q1258" s="200"/>
      <c r="R1258" s="200"/>
      <c r="S1258" s="200"/>
      <c r="T1258" s="200"/>
      <c r="U1258" s="200"/>
      <c r="V1258" s="200"/>
      <c r="W1258" s="200"/>
      <c r="X1258" s="200"/>
      <c r="Y1258" s="200"/>
      <c r="Z1258" s="200"/>
      <c r="AA1258" s="200"/>
      <c r="AB1258" s="200"/>
      <c r="AC1258" s="200"/>
      <c r="AD1258" s="200"/>
      <c r="AE1258" s="200"/>
      <c r="AF1258" s="200"/>
      <c r="AG1258" s="200"/>
      <c r="AH1258" s="200"/>
      <c r="AI1258" s="200"/>
      <c r="AJ1258" s="200"/>
      <c r="AK1258" s="200"/>
      <c r="AL1258" s="200"/>
      <c r="AM1258" s="200"/>
      <c r="AN1258" s="200"/>
      <c r="AO1258" s="200"/>
      <c r="AP1258" s="200"/>
      <c r="AQ1258" s="200"/>
      <c r="AR1258" s="200"/>
      <c r="AS1258" s="200"/>
      <c r="AT1258" s="200"/>
      <c r="AU1258" s="200"/>
      <c r="AV1258" s="200"/>
      <c r="AW1258" s="200"/>
      <c r="AX1258" s="200"/>
      <c r="AY1258" s="200"/>
      <c r="AZ1258" s="200"/>
      <c r="BA1258" s="200"/>
      <c r="BB1258" s="200"/>
      <c r="BC1258" s="200"/>
      <c r="BD1258" s="200"/>
      <c r="BE1258" s="200"/>
      <c r="BF1258" s="200"/>
      <c r="BG1258" s="200"/>
      <c r="BH1258" s="200"/>
      <c r="BI1258" s="200"/>
      <c r="BJ1258" s="200"/>
      <c r="BK1258" s="200"/>
      <c r="BL1258" s="200"/>
      <c r="BM1258" s="200"/>
      <c r="BN1258" s="200"/>
      <c r="BO1258" s="200"/>
      <c r="BP1258" s="200"/>
      <c r="BQ1258" s="200"/>
      <c r="BR1258" s="200"/>
      <c r="BS1258" s="200"/>
      <c r="BT1258" s="200"/>
      <c r="BU1258" s="200"/>
      <c r="BV1258" s="200"/>
    </row>
    <row r="1259" spans="1:74" s="201" customFormat="1" ht="15.75" x14ac:dyDescent="0.2">
      <c r="A1259" s="270" t="s">
        <v>1878</v>
      </c>
      <c r="B1259" s="268" t="s">
        <v>1879</v>
      </c>
      <c r="C1259" s="106">
        <f t="shared" ref="C1259:N1259" si="436">+C1260</f>
        <v>0</v>
      </c>
      <c r="D1259" s="106">
        <f t="shared" si="436"/>
        <v>0</v>
      </c>
      <c r="E1259" s="106">
        <f t="shared" si="436"/>
        <v>0</v>
      </c>
      <c r="F1259" s="106">
        <f t="shared" si="436"/>
        <v>0</v>
      </c>
      <c r="G1259" s="106">
        <f t="shared" si="436"/>
        <v>0</v>
      </c>
      <c r="H1259" s="106">
        <f t="shared" si="436"/>
        <v>0</v>
      </c>
      <c r="I1259" s="106">
        <f t="shared" si="436"/>
        <v>0</v>
      </c>
      <c r="J1259" s="106">
        <f t="shared" si="436"/>
        <v>0</v>
      </c>
      <c r="K1259" s="106">
        <f t="shared" si="436"/>
        <v>0</v>
      </c>
      <c r="L1259" s="106">
        <f t="shared" si="436"/>
        <v>0</v>
      </c>
      <c r="M1259" s="106">
        <f t="shared" si="436"/>
        <v>0</v>
      </c>
      <c r="N1259" s="106">
        <f t="shared" si="436"/>
        <v>0</v>
      </c>
      <c r="O1259" s="136">
        <f t="shared" si="421"/>
        <v>0</v>
      </c>
      <c r="P1259" s="200"/>
      <c r="Q1259" s="200"/>
      <c r="R1259" s="200"/>
      <c r="S1259" s="200"/>
      <c r="T1259" s="200"/>
      <c r="U1259" s="200"/>
      <c r="V1259" s="200"/>
      <c r="W1259" s="200"/>
      <c r="X1259" s="200"/>
      <c r="Y1259" s="200"/>
      <c r="Z1259" s="200"/>
      <c r="AA1259" s="200"/>
      <c r="AB1259" s="200"/>
      <c r="AC1259" s="200"/>
      <c r="AD1259" s="200"/>
      <c r="AE1259" s="200"/>
      <c r="AF1259" s="200"/>
      <c r="AG1259" s="200"/>
      <c r="AH1259" s="200"/>
      <c r="AI1259" s="200"/>
      <c r="AJ1259" s="200"/>
      <c r="AK1259" s="200"/>
      <c r="AL1259" s="200"/>
      <c r="AM1259" s="200"/>
      <c r="AN1259" s="200"/>
      <c r="AO1259" s="200"/>
      <c r="AP1259" s="200"/>
      <c r="AQ1259" s="200"/>
      <c r="AR1259" s="200"/>
      <c r="AS1259" s="200"/>
      <c r="AT1259" s="200"/>
      <c r="AU1259" s="200"/>
      <c r="AV1259" s="200"/>
      <c r="AW1259" s="200"/>
      <c r="AX1259" s="200"/>
      <c r="AY1259" s="200"/>
      <c r="AZ1259" s="200"/>
      <c r="BA1259" s="200"/>
      <c r="BB1259" s="200"/>
      <c r="BC1259" s="200"/>
      <c r="BD1259" s="200"/>
      <c r="BE1259" s="200"/>
      <c r="BF1259" s="200"/>
      <c r="BG1259" s="200"/>
      <c r="BH1259" s="200"/>
      <c r="BI1259" s="200"/>
      <c r="BJ1259" s="200"/>
      <c r="BK1259" s="200"/>
      <c r="BL1259" s="200"/>
      <c r="BM1259" s="200"/>
      <c r="BN1259" s="200"/>
      <c r="BO1259" s="200"/>
      <c r="BP1259" s="200"/>
      <c r="BQ1259" s="200"/>
      <c r="BR1259" s="200"/>
      <c r="BS1259" s="200"/>
      <c r="BT1259" s="200"/>
      <c r="BU1259" s="200"/>
      <c r="BV1259" s="200"/>
    </row>
    <row r="1260" spans="1:74" s="201" customFormat="1" ht="14.25" x14ac:dyDescent="0.2">
      <c r="A1260" s="271" t="s">
        <v>1880</v>
      </c>
      <c r="B1260" s="269" t="s">
        <v>1881</v>
      </c>
      <c r="C1260" s="48"/>
      <c r="D1260" s="48"/>
      <c r="E1260" s="48"/>
      <c r="F1260" s="48"/>
      <c r="G1260" s="48"/>
      <c r="H1260" s="48"/>
      <c r="I1260" s="48"/>
      <c r="J1260" s="48"/>
      <c r="K1260" s="48"/>
      <c r="L1260" s="48"/>
      <c r="M1260" s="48"/>
      <c r="N1260" s="48"/>
      <c r="O1260" s="136">
        <f t="shared" si="421"/>
        <v>0</v>
      </c>
      <c r="P1260" s="200"/>
      <c r="Q1260" s="200"/>
      <c r="R1260" s="200"/>
      <c r="S1260" s="200"/>
      <c r="T1260" s="200"/>
      <c r="U1260" s="200"/>
      <c r="V1260" s="200"/>
      <c r="W1260" s="200"/>
      <c r="X1260" s="200"/>
      <c r="Y1260" s="200"/>
      <c r="Z1260" s="200"/>
      <c r="AA1260" s="200"/>
      <c r="AB1260" s="200"/>
      <c r="AC1260" s="200"/>
      <c r="AD1260" s="200"/>
      <c r="AE1260" s="200"/>
      <c r="AF1260" s="200"/>
      <c r="AG1260" s="200"/>
      <c r="AH1260" s="200"/>
      <c r="AI1260" s="200"/>
      <c r="AJ1260" s="200"/>
      <c r="AK1260" s="200"/>
      <c r="AL1260" s="200"/>
      <c r="AM1260" s="200"/>
      <c r="AN1260" s="200"/>
      <c r="AO1260" s="200"/>
      <c r="AP1260" s="200"/>
      <c r="AQ1260" s="200"/>
      <c r="AR1260" s="200"/>
      <c r="AS1260" s="200"/>
      <c r="AT1260" s="200"/>
      <c r="AU1260" s="200"/>
      <c r="AV1260" s="200"/>
      <c r="AW1260" s="200"/>
      <c r="AX1260" s="200"/>
      <c r="AY1260" s="200"/>
      <c r="AZ1260" s="200"/>
      <c r="BA1260" s="200"/>
      <c r="BB1260" s="200"/>
      <c r="BC1260" s="200"/>
      <c r="BD1260" s="200"/>
      <c r="BE1260" s="200"/>
      <c r="BF1260" s="200"/>
      <c r="BG1260" s="200"/>
      <c r="BH1260" s="200"/>
      <c r="BI1260" s="200"/>
      <c r="BJ1260" s="200"/>
      <c r="BK1260" s="200"/>
      <c r="BL1260" s="200"/>
      <c r="BM1260" s="200"/>
      <c r="BN1260" s="200"/>
      <c r="BO1260" s="200"/>
      <c r="BP1260" s="200"/>
      <c r="BQ1260" s="200"/>
      <c r="BR1260" s="200"/>
      <c r="BS1260" s="200"/>
      <c r="BT1260" s="200"/>
      <c r="BU1260" s="200"/>
      <c r="BV1260" s="200"/>
    </row>
    <row r="1261" spans="1:74" s="201" customFormat="1" ht="25.5" x14ac:dyDescent="0.2">
      <c r="A1261" s="271" t="s">
        <v>895</v>
      </c>
      <c r="B1261" s="269" t="s">
        <v>896</v>
      </c>
      <c r="C1261" s="48"/>
      <c r="D1261" s="48"/>
      <c r="E1261" s="48"/>
      <c r="F1261" s="48"/>
      <c r="G1261" s="48"/>
      <c r="H1261" s="48"/>
      <c r="I1261" s="48"/>
      <c r="J1261" s="48"/>
      <c r="K1261" s="48"/>
      <c r="L1261" s="48"/>
      <c r="M1261" s="48"/>
      <c r="N1261" s="48"/>
      <c r="O1261" s="136">
        <f t="shared" si="421"/>
        <v>0</v>
      </c>
      <c r="P1261" s="200"/>
      <c r="Q1261" s="200"/>
      <c r="R1261" s="200"/>
      <c r="S1261" s="200"/>
      <c r="T1261" s="200"/>
      <c r="U1261" s="200"/>
      <c r="V1261" s="200"/>
      <c r="W1261" s="200"/>
      <c r="X1261" s="200"/>
      <c r="Y1261" s="200"/>
      <c r="Z1261" s="200"/>
      <c r="AA1261" s="200"/>
      <c r="AB1261" s="200"/>
      <c r="AC1261" s="200"/>
      <c r="AD1261" s="200"/>
      <c r="AE1261" s="200"/>
      <c r="AF1261" s="200"/>
      <c r="AG1261" s="200"/>
      <c r="AH1261" s="200"/>
      <c r="AI1261" s="200"/>
      <c r="AJ1261" s="200"/>
      <c r="AK1261" s="200"/>
      <c r="AL1261" s="200"/>
      <c r="AM1261" s="200"/>
      <c r="AN1261" s="200"/>
      <c r="AO1261" s="200"/>
      <c r="AP1261" s="200"/>
      <c r="AQ1261" s="200"/>
      <c r="AR1261" s="200"/>
      <c r="AS1261" s="200"/>
      <c r="AT1261" s="200"/>
      <c r="AU1261" s="200"/>
      <c r="AV1261" s="200"/>
      <c r="AW1261" s="200"/>
      <c r="AX1261" s="200"/>
      <c r="AY1261" s="200"/>
      <c r="AZ1261" s="200"/>
      <c r="BA1261" s="200"/>
      <c r="BB1261" s="200"/>
      <c r="BC1261" s="200"/>
      <c r="BD1261" s="200"/>
      <c r="BE1261" s="200"/>
      <c r="BF1261" s="200"/>
      <c r="BG1261" s="200"/>
      <c r="BH1261" s="200"/>
      <c r="BI1261" s="200"/>
      <c r="BJ1261" s="200"/>
      <c r="BK1261" s="200"/>
      <c r="BL1261" s="200"/>
      <c r="BM1261" s="200"/>
      <c r="BN1261" s="200"/>
      <c r="BO1261" s="200"/>
      <c r="BP1261" s="200"/>
      <c r="BQ1261" s="200"/>
      <c r="BR1261" s="200"/>
      <c r="BS1261" s="200"/>
      <c r="BT1261" s="200"/>
      <c r="BU1261" s="200"/>
      <c r="BV1261" s="200"/>
    </row>
    <row r="1262" spans="1:74" s="201" customFormat="1" ht="15.75" x14ac:dyDescent="0.2">
      <c r="A1262" s="270" t="s">
        <v>897</v>
      </c>
      <c r="B1262" s="268" t="s">
        <v>898</v>
      </c>
      <c r="C1262" s="137">
        <f t="shared" ref="C1262:N1262" si="437">+C1263</f>
        <v>0</v>
      </c>
      <c r="D1262" s="137">
        <f t="shared" si="437"/>
        <v>0</v>
      </c>
      <c r="E1262" s="137">
        <f t="shared" si="437"/>
        <v>0</v>
      </c>
      <c r="F1262" s="137">
        <f t="shared" si="437"/>
        <v>0</v>
      </c>
      <c r="G1262" s="137">
        <f t="shared" si="437"/>
        <v>0</v>
      </c>
      <c r="H1262" s="137">
        <f t="shared" si="437"/>
        <v>0</v>
      </c>
      <c r="I1262" s="137">
        <f t="shared" si="437"/>
        <v>0</v>
      </c>
      <c r="J1262" s="137">
        <f t="shared" si="437"/>
        <v>0</v>
      </c>
      <c r="K1262" s="137">
        <f t="shared" si="437"/>
        <v>0</v>
      </c>
      <c r="L1262" s="137">
        <f t="shared" si="437"/>
        <v>0</v>
      </c>
      <c r="M1262" s="137">
        <f t="shared" si="437"/>
        <v>0</v>
      </c>
      <c r="N1262" s="137">
        <f t="shared" si="437"/>
        <v>0</v>
      </c>
      <c r="O1262" s="136">
        <f t="shared" si="421"/>
        <v>0</v>
      </c>
      <c r="P1262" s="200"/>
      <c r="Q1262" s="200"/>
      <c r="R1262" s="200"/>
      <c r="S1262" s="200"/>
      <c r="T1262" s="200"/>
      <c r="U1262" s="200"/>
      <c r="V1262" s="200"/>
      <c r="W1262" s="200"/>
      <c r="X1262" s="200"/>
      <c r="Y1262" s="200"/>
      <c r="Z1262" s="200"/>
      <c r="AA1262" s="200"/>
      <c r="AB1262" s="200"/>
      <c r="AC1262" s="200"/>
      <c r="AD1262" s="200"/>
      <c r="AE1262" s="200"/>
      <c r="AF1262" s="200"/>
      <c r="AG1262" s="200"/>
      <c r="AH1262" s="200"/>
      <c r="AI1262" s="200"/>
      <c r="AJ1262" s="200"/>
      <c r="AK1262" s="200"/>
      <c r="AL1262" s="200"/>
      <c r="AM1262" s="200"/>
      <c r="AN1262" s="200"/>
      <c r="AO1262" s="200"/>
      <c r="AP1262" s="200"/>
      <c r="AQ1262" s="200"/>
      <c r="AR1262" s="200"/>
      <c r="AS1262" s="200"/>
      <c r="AT1262" s="200"/>
      <c r="AU1262" s="200"/>
      <c r="AV1262" s="200"/>
      <c r="AW1262" s="200"/>
      <c r="AX1262" s="200"/>
      <c r="AY1262" s="200"/>
      <c r="AZ1262" s="200"/>
      <c r="BA1262" s="200"/>
      <c r="BB1262" s="200"/>
      <c r="BC1262" s="200"/>
      <c r="BD1262" s="200"/>
      <c r="BE1262" s="200"/>
      <c r="BF1262" s="200"/>
      <c r="BG1262" s="200"/>
      <c r="BH1262" s="200"/>
      <c r="BI1262" s="200"/>
      <c r="BJ1262" s="200"/>
      <c r="BK1262" s="200"/>
      <c r="BL1262" s="200"/>
      <c r="BM1262" s="200"/>
      <c r="BN1262" s="200"/>
      <c r="BO1262" s="200"/>
      <c r="BP1262" s="200"/>
      <c r="BQ1262" s="200"/>
      <c r="BR1262" s="200"/>
      <c r="BS1262" s="200"/>
      <c r="BT1262" s="200"/>
      <c r="BU1262" s="200"/>
      <c r="BV1262" s="200"/>
    </row>
    <row r="1263" spans="1:74" s="201" customFormat="1" ht="14.25" x14ac:dyDescent="0.2">
      <c r="A1263" s="271" t="s">
        <v>899</v>
      </c>
      <c r="B1263" s="269" t="s">
        <v>900</v>
      </c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136">
        <f t="shared" si="421"/>
        <v>0</v>
      </c>
      <c r="P1263" s="200"/>
      <c r="Q1263" s="200"/>
      <c r="R1263" s="200"/>
      <c r="S1263" s="200"/>
      <c r="T1263" s="200"/>
      <c r="U1263" s="200"/>
      <c r="V1263" s="200"/>
      <c r="W1263" s="200"/>
      <c r="X1263" s="200"/>
      <c r="Y1263" s="200"/>
      <c r="Z1263" s="200"/>
      <c r="AA1263" s="200"/>
      <c r="AB1263" s="200"/>
      <c r="AC1263" s="200"/>
      <c r="AD1263" s="200"/>
      <c r="AE1263" s="200"/>
      <c r="AF1263" s="200"/>
      <c r="AG1263" s="200"/>
      <c r="AH1263" s="200"/>
      <c r="AI1263" s="200"/>
      <c r="AJ1263" s="200"/>
      <c r="AK1263" s="200"/>
      <c r="AL1263" s="200"/>
      <c r="AM1263" s="200"/>
      <c r="AN1263" s="200"/>
      <c r="AO1263" s="200"/>
      <c r="AP1263" s="200"/>
      <c r="AQ1263" s="200"/>
      <c r="AR1263" s="200"/>
      <c r="AS1263" s="200"/>
      <c r="AT1263" s="200"/>
      <c r="AU1263" s="200"/>
      <c r="AV1263" s="200"/>
      <c r="AW1263" s="200"/>
      <c r="AX1263" s="200"/>
      <c r="AY1263" s="200"/>
      <c r="AZ1263" s="200"/>
      <c r="BA1263" s="200"/>
      <c r="BB1263" s="200"/>
      <c r="BC1263" s="200"/>
      <c r="BD1263" s="200"/>
      <c r="BE1263" s="200"/>
      <c r="BF1263" s="200"/>
      <c r="BG1263" s="200"/>
      <c r="BH1263" s="200"/>
      <c r="BI1263" s="200"/>
      <c r="BJ1263" s="200"/>
      <c r="BK1263" s="200"/>
      <c r="BL1263" s="200"/>
      <c r="BM1263" s="200"/>
      <c r="BN1263" s="200"/>
      <c r="BO1263" s="200"/>
      <c r="BP1263" s="200"/>
      <c r="BQ1263" s="200"/>
      <c r="BR1263" s="200"/>
      <c r="BS1263" s="200"/>
      <c r="BT1263" s="200"/>
      <c r="BU1263" s="200"/>
      <c r="BV1263" s="200"/>
    </row>
    <row r="1264" spans="1:74" s="201" customFormat="1" ht="15.75" x14ac:dyDescent="0.2">
      <c r="A1264" s="270" t="s">
        <v>799</v>
      </c>
      <c r="B1264" s="268" t="s">
        <v>174</v>
      </c>
      <c r="C1264" s="137">
        <f t="shared" ref="C1264:N1264" si="438">+C1265</f>
        <v>0</v>
      </c>
      <c r="D1264" s="137">
        <f t="shared" si="438"/>
        <v>0</v>
      </c>
      <c r="E1264" s="137">
        <f t="shared" si="438"/>
        <v>0</v>
      </c>
      <c r="F1264" s="137">
        <f t="shared" si="438"/>
        <v>0</v>
      </c>
      <c r="G1264" s="137">
        <f t="shared" si="438"/>
        <v>0</v>
      </c>
      <c r="H1264" s="137">
        <f t="shared" si="438"/>
        <v>0</v>
      </c>
      <c r="I1264" s="137">
        <f t="shared" si="438"/>
        <v>0</v>
      </c>
      <c r="J1264" s="137">
        <f t="shared" si="438"/>
        <v>0</v>
      </c>
      <c r="K1264" s="137">
        <f t="shared" si="438"/>
        <v>0</v>
      </c>
      <c r="L1264" s="137">
        <f t="shared" si="438"/>
        <v>0</v>
      </c>
      <c r="M1264" s="137">
        <f t="shared" si="438"/>
        <v>0</v>
      </c>
      <c r="N1264" s="137">
        <f t="shared" si="438"/>
        <v>0</v>
      </c>
      <c r="O1264" s="136">
        <f t="shared" si="421"/>
        <v>0</v>
      </c>
      <c r="P1264" s="200"/>
      <c r="Q1264" s="200"/>
      <c r="R1264" s="200"/>
      <c r="S1264" s="200"/>
      <c r="T1264" s="200"/>
      <c r="U1264" s="200"/>
      <c r="V1264" s="200"/>
      <c r="W1264" s="200"/>
      <c r="X1264" s="200"/>
      <c r="Y1264" s="200"/>
      <c r="Z1264" s="200"/>
      <c r="AA1264" s="200"/>
      <c r="AB1264" s="200"/>
      <c r="AC1264" s="200"/>
      <c r="AD1264" s="200"/>
      <c r="AE1264" s="200"/>
      <c r="AF1264" s="200"/>
      <c r="AG1264" s="200"/>
      <c r="AH1264" s="200"/>
      <c r="AI1264" s="200"/>
      <c r="AJ1264" s="200"/>
      <c r="AK1264" s="200"/>
      <c r="AL1264" s="200"/>
      <c r="AM1264" s="200"/>
      <c r="AN1264" s="200"/>
      <c r="AO1264" s="200"/>
      <c r="AP1264" s="200"/>
      <c r="AQ1264" s="200"/>
      <c r="AR1264" s="200"/>
      <c r="AS1264" s="200"/>
      <c r="AT1264" s="200"/>
      <c r="AU1264" s="200"/>
      <c r="AV1264" s="200"/>
      <c r="AW1264" s="200"/>
      <c r="AX1264" s="200"/>
      <c r="AY1264" s="200"/>
      <c r="AZ1264" s="200"/>
      <c r="BA1264" s="200"/>
      <c r="BB1264" s="200"/>
      <c r="BC1264" s="200"/>
      <c r="BD1264" s="200"/>
      <c r="BE1264" s="200"/>
      <c r="BF1264" s="200"/>
      <c r="BG1264" s="200"/>
      <c r="BH1264" s="200"/>
      <c r="BI1264" s="200"/>
      <c r="BJ1264" s="200"/>
      <c r="BK1264" s="200"/>
      <c r="BL1264" s="200"/>
      <c r="BM1264" s="200"/>
      <c r="BN1264" s="200"/>
      <c r="BO1264" s="200"/>
      <c r="BP1264" s="200"/>
      <c r="BQ1264" s="200"/>
      <c r="BR1264" s="200"/>
      <c r="BS1264" s="200"/>
      <c r="BT1264" s="200"/>
      <c r="BU1264" s="200"/>
      <c r="BV1264" s="200"/>
    </row>
    <row r="1265" spans="1:74" s="201" customFormat="1" ht="15.75" x14ac:dyDescent="0.2">
      <c r="A1265" s="270" t="s">
        <v>352</v>
      </c>
      <c r="B1265" s="268" t="s">
        <v>175</v>
      </c>
      <c r="C1265" s="137">
        <f t="shared" ref="C1265:N1265" si="439">+C1266+C1276</f>
        <v>0</v>
      </c>
      <c r="D1265" s="137">
        <f t="shared" si="439"/>
        <v>0</v>
      </c>
      <c r="E1265" s="137">
        <f t="shared" si="439"/>
        <v>0</v>
      </c>
      <c r="F1265" s="137">
        <f t="shared" si="439"/>
        <v>0</v>
      </c>
      <c r="G1265" s="137">
        <f t="shared" si="439"/>
        <v>0</v>
      </c>
      <c r="H1265" s="137">
        <f t="shared" si="439"/>
        <v>0</v>
      </c>
      <c r="I1265" s="137">
        <f t="shared" si="439"/>
        <v>0</v>
      </c>
      <c r="J1265" s="137">
        <f t="shared" si="439"/>
        <v>0</v>
      </c>
      <c r="K1265" s="137">
        <f t="shared" si="439"/>
        <v>0</v>
      </c>
      <c r="L1265" s="137">
        <f t="shared" si="439"/>
        <v>0</v>
      </c>
      <c r="M1265" s="137">
        <f t="shared" si="439"/>
        <v>0</v>
      </c>
      <c r="N1265" s="137">
        <f t="shared" si="439"/>
        <v>0</v>
      </c>
      <c r="O1265" s="136">
        <f t="shared" si="421"/>
        <v>0</v>
      </c>
      <c r="P1265" s="200"/>
      <c r="Q1265" s="200"/>
      <c r="R1265" s="200"/>
      <c r="S1265" s="200"/>
      <c r="T1265" s="200"/>
      <c r="U1265" s="200"/>
      <c r="V1265" s="200"/>
      <c r="W1265" s="200"/>
      <c r="X1265" s="200"/>
      <c r="Y1265" s="200"/>
      <c r="Z1265" s="200"/>
      <c r="AA1265" s="200"/>
      <c r="AB1265" s="200"/>
      <c r="AC1265" s="200"/>
      <c r="AD1265" s="200"/>
      <c r="AE1265" s="200"/>
      <c r="AF1265" s="200"/>
      <c r="AG1265" s="200"/>
      <c r="AH1265" s="200"/>
      <c r="AI1265" s="200"/>
      <c r="AJ1265" s="200"/>
      <c r="AK1265" s="200"/>
      <c r="AL1265" s="200"/>
      <c r="AM1265" s="200"/>
      <c r="AN1265" s="200"/>
      <c r="AO1265" s="200"/>
      <c r="AP1265" s="200"/>
      <c r="AQ1265" s="200"/>
      <c r="AR1265" s="200"/>
      <c r="AS1265" s="200"/>
      <c r="AT1265" s="200"/>
      <c r="AU1265" s="200"/>
      <c r="AV1265" s="200"/>
      <c r="AW1265" s="200"/>
      <c r="AX1265" s="200"/>
      <c r="AY1265" s="200"/>
      <c r="AZ1265" s="200"/>
      <c r="BA1265" s="200"/>
      <c r="BB1265" s="200"/>
      <c r="BC1265" s="200"/>
      <c r="BD1265" s="200"/>
      <c r="BE1265" s="200"/>
      <c r="BF1265" s="200"/>
      <c r="BG1265" s="200"/>
      <c r="BH1265" s="200"/>
      <c r="BI1265" s="200"/>
      <c r="BJ1265" s="200"/>
      <c r="BK1265" s="200"/>
      <c r="BL1265" s="200"/>
      <c r="BM1265" s="200"/>
      <c r="BN1265" s="200"/>
      <c r="BO1265" s="200"/>
      <c r="BP1265" s="200"/>
      <c r="BQ1265" s="200"/>
      <c r="BR1265" s="200"/>
      <c r="BS1265" s="200"/>
      <c r="BT1265" s="200"/>
      <c r="BU1265" s="200"/>
      <c r="BV1265" s="200"/>
    </row>
    <row r="1266" spans="1:74" s="201" customFormat="1" ht="25.5" x14ac:dyDescent="0.2">
      <c r="A1266" s="270" t="s">
        <v>353</v>
      </c>
      <c r="B1266" s="268" t="s">
        <v>354</v>
      </c>
      <c r="C1266" s="137">
        <f t="shared" ref="C1266:N1266" si="440">+C1267</f>
        <v>0</v>
      </c>
      <c r="D1266" s="137">
        <f t="shared" si="440"/>
        <v>0</v>
      </c>
      <c r="E1266" s="137">
        <f t="shared" si="440"/>
        <v>0</v>
      </c>
      <c r="F1266" s="137">
        <f t="shared" si="440"/>
        <v>0</v>
      </c>
      <c r="G1266" s="137">
        <f t="shared" si="440"/>
        <v>0</v>
      </c>
      <c r="H1266" s="137">
        <f t="shared" si="440"/>
        <v>0</v>
      </c>
      <c r="I1266" s="137">
        <f t="shared" si="440"/>
        <v>0</v>
      </c>
      <c r="J1266" s="137">
        <f t="shared" si="440"/>
        <v>0</v>
      </c>
      <c r="K1266" s="137">
        <f t="shared" si="440"/>
        <v>0</v>
      </c>
      <c r="L1266" s="137">
        <f t="shared" si="440"/>
        <v>0</v>
      </c>
      <c r="M1266" s="137">
        <f t="shared" si="440"/>
        <v>0</v>
      </c>
      <c r="N1266" s="137">
        <f t="shared" si="440"/>
        <v>0</v>
      </c>
      <c r="O1266" s="136">
        <f t="shared" si="421"/>
        <v>0</v>
      </c>
      <c r="P1266" s="200"/>
      <c r="Q1266" s="200"/>
      <c r="R1266" s="200"/>
      <c r="S1266" s="200"/>
      <c r="T1266" s="200"/>
      <c r="U1266" s="200"/>
      <c r="V1266" s="200"/>
      <c r="W1266" s="200"/>
      <c r="X1266" s="200"/>
      <c r="Y1266" s="200"/>
      <c r="Z1266" s="200"/>
      <c r="AA1266" s="200"/>
      <c r="AB1266" s="200"/>
      <c r="AC1266" s="200"/>
      <c r="AD1266" s="200"/>
      <c r="AE1266" s="200"/>
      <c r="AF1266" s="200"/>
      <c r="AG1266" s="200"/>
      <c r="AH1266" s="200"/>
      <c r="AI1266" s="200"/>
      <c r="AJ1266" s="200"/>
      <c r="AK1266" s="200"/>
      <c r="AL1266" s="200"/>
      <c r="AM1266" s="200"/>
      <c r="AN1266" s="200"/>
      <c r="AO1266" s="200"/>
      <c r="AP1266" s="200"/>
      <c r="AQ1266" s="200"/>
      <c r="AR1266" s="200"/>
      <c r="AS1266" s="200"/>
      <c r="AT1266" s="200"/>
      <c r="AU1266" s="200"/>
      <c r="AV1266" s="200"/>
      <c r="AW1266" s="200"/>
      <c r="AX1266" s="200"/>
      <c r="AY1266" s="200"/>
      <c r="AZ1266" s="200"/>
      <c r="BA1266" s="200"/>
      <c r="BB1266" s="200"/>
      <c r="BC1266" s="200"/>
      <c r="BD1266" s="200"/>
      <c r="BE1266" s="200"/>
      <c r="BF1266" s="200"/>
      <c r="BG1266" s="200"/>
      <c r="BH1266" s="200"/>
      <c r="BI1266" s="200"/>
      <c r="BJ1266" s="200"/>
      <c r="BK1266" s="200"/>
      <c r="BL1266" s="200"/>
      <c r="BM1266" s="200"/>
      <c r="BN1266" s="200"/>
      <c r="BO1266" s="200"/>
      <c r="BP1266" s="200"/>
      <c r="BQ1266" s="200"/>
      <c r="BR1266" s="200"/>
      <c r="BS1266" s="200"/>
      <c r="BT1266" s="200"/>
      <c r="BU1266" s="200"/>
      <c r="BV1266" s="200"/>
    </row>
    <row r="1267" spans="1:74" s="201" customFormat="1" ht="25.5" x14ac:dyDescent="0.2">
      <c r="A1267" s="270" t="s">
        <v>931</v>
      </c>
      <c r="B1267" s="268" t="s">
        <v>1197</v>
      </c>
      <c r="C1267" s="137">
        <f t="shared" ref="C1267:N1267" si="441">+C1268+C1271+C1272+C1273+C1274+C1275</f>
        <v>0</v>
      </c>
      <c r="D1267" s="137">
        <f t="shared" si="441"/>
        <v>0</v>
      </c>
      <c r="E1267" s="137">
        <f t="shared" si="441"/>
        <v>0</v>
      </c>
      <c r="F1267" s="137">
        <f t="shared" si="441"/>
        <v>0</v>
      </c>
      <c r="G1267" s="137">
        <f t="shared" si="441"/>
        <v>0</v>
      </c>
      <c r="H1267" s="137">
        <f t="shared" si="441"/>
        <v>0</v>
      </c>
      <c r="I1267" s="137">
        <f t="shared" si="441"/>
        <v>0</v>
      </c>
      <c r="J1267" s="137">
        <f t="shared" si="441"/>
        <v>0</v>
      </c>
      <c r="K1267" s="137">
        <f t="shared" si="441"/>
        <v>0</v>
      </c>
      <c r="L1267" s="137">
        <f t="shared" si="441"/>
        <v>0</v>
      </c>
      <c r="M1267" s="137">
        <f t="shared" si="441"/>
        <v>0</v>
      </c>
      <c r="N1267" s="137">
        <f t="shared" si="441"/>
        <v>0</v>
      </c>
      <c r="O1267" s="136">
        <f t="shared" si="421"/>
        <v>0</v>
      </c>
      <c r="P1267" s="200"/>
      <c r="Q1267" s="200"/>
      <c r="R1267" s="200"/>
      <c r="S1267" s="200"/>
      <c r="T1267" s="200"/>
      <c r="U1267" s="200"/>
      <c r="V1267" s="200"/>
      <c r="W1267" s="200"/>
      <c r="X1267" s="200"/>
      <c r="Y1267" s="200"/>
      <c r="Z1267" s="200"/>
      <c r="AA1267" s="200"/>
      <c r="AB1267" s="200"/>
      <c r="AC1267" s="200"/>
      <c r="AD1267" s="200"/>
      <c r="AE1267" s="200"/>
      <c r="AF1267" s="200"/>
      <c r="AG1267" s="200"/>
      <c r="AH1267" s="200"/>
      <c r="AI1267" s="200"/>
      <c r="AJ1267" s="200"/>
      <c r="AK1267" s="200"/>
      <c r="AL1267" s="200"/>
      <c r="AM1267" s="200"/>
      <c r="AN1267" s="200"/>
      <c r="AO1267" s="200"/>
      <c r="AP1267" s="200"/>
      <c r="AQ1267" s="200"/>
      <c r="AR1267" s="200"/>
      <c r="AS1267" s="200"/>
      <c r="AT1267" s="200"/>
      <c r="AU1267" s="200"/>
      <c r="AV1267" s="200"/>
      <c r="AW1267" s="200"/>
      <c r="AX1267" s="200"/>
      <c r="AY1267" s="200"/>
      <c r="AZ1267" s="200"/>
      <c r="BA1267" s="200"/>
      <c r="BB1267" s="200"/>
      <c r="BC1267" s="200"/>
      <c r="BD1267" s="200"/>
      <c r="BE1267" s="200"/>
      <c r="BF1267" s="200"/>
      <c r="BG1267" s="200"/>
      <c r="BH1267" s="200"/>
      <c r="BI1267" s="200"/>
      <c r="BJ1267" s="200"/>
      <c r="BK1267" s="200"/>
      <c r="BL1267" s="200"/>
      <c r="BM1267" s="200"/>
      <c r="BN1267" s="200"/>
      <c r="BO1267" s="200"/>
      <c r="BP1267" s="200"/>
      <c r="BQ1267" s="200"/>
      <c r="BR1267" s="200"/>
      <c r="BS1267" s="200"/>
      <c r="BT1267" s="200"/>
      <c r="BU1267" s="200"/>
      <c r="BV1267" s="200"/>
    </row>
    <row r="1268" spans="1:74" s="201" customFormat="1" ht="25.5" x14ac:dyDescent="0.2">
      <c r="A1268" s="270" t="s">
        <v>932</v>
      </c>
      <c r="B1268" s="268" t="s">
        <v>1198</v>
      </c>
      <c r="C1268" s="137">
        <f t="shared" ref="C1268:N1269" si="442">+C1269</f>
        <v>0</v>
      </c>
      <c r="D1268" s="137">
        <f t="shared" si="442"/>
        <v>0</v>
      </c>
      <c r="E1268" s="137">
        <f t="shared" si="442"/>
        <v>0</v>
      </c>
      <c r="F1268" s="137">
        <f t="shared" si="442"/>
        <v>0</v>
      </c>
      <c r="G1268" s="137">
        <f t="shared" si="442"/>
        <v>0</v>
      </c>
      <c r="H1268" s="137">
        <f t="shared" si="442"/>
        <v>0</v>
      </c>
      <c r="I1268" s="137">
        <f t="shared" si="442"/>
        <v>0</v>
      </c>
      <c r="J1268" s="137">
        <f t="shared" si="442"/>
        <v>0</v>
      </c>
      <c r="K1268" s="137">
        <f t="shared" si="442"/>
        <v>0</v>
      </c>
      <c r="L1268" s="137">
        <f t="shared" si="442"/>
        <v>0</v>
      </c>
      <c r="M1268" s="137">
        <f t="shared" si="442"/>
        <v>0</v>
      </c>
      <c r="N1268" s="137">
        <f t="shared" si="442"/>
        <v>0</v>
      </c>
      <c r="O1268" s="136">
        <f t="shared" si="421"/>
        <v>0</v>
      </c>
      <c r="P1268" s="200"/>
      <c r="Q1268" s="200"/>
      <c r="R1268" s="200"/>
      <c r="S1268" s="200"/>
      <c r="T1268" s="200"/>
      <c r="U1268" s="200"/>
      <c r="V1268" s="200"/>
      <c r="W1268" s="200"/>
      <c r="X1268" s="200"/>
      <c r="Y1268" s="200"/>
      <c r="Z1268" s="200"/>
      <c r="AA1268" s="200"/>
      <c r="AB1268" s="200"/>
      <c r="AC1268" s="200"/>
      <c r="AD1268" s="200"/>
      <c r="AE1268" s="200"/>
      <c r="AF1268" s="200"/>
      <c r="AG1268" s="200"/>
      <c r="AH1268" s="200"/>
      <c r="AI1268" s="200"/>
      <c r="AJ1268" s="200"/>
      <c r="AK1268" s="200"/>
      <c r="AL1268" s="200"/>
      <c r="AM1268" s="200"/>
      <c r="AN1268" s="200"/>
      <c r="AO1268" s="200"/>
      <c r="AP1268" s="200"/>
      <c r="AQ1268" s="200"/>
      <c r="AR1268" s="200"/>
      <c r="AS1268" s="200"/>
      <c r="AT1268" s="200"/>
      <c r="AU1268" s="200"/>
      <c r="AV1268" s="200"/>
      <c r="AW1268" s="200"/>
      <c r="AX1268" s="200"/>
      <c r="AY1268" s="200"/>
      <c r="AZ1268" s="200"/>
      <c r="BA1268" s="200"/>
      <c r="BB1268" s="200"/>
      <c r="BC1268" s="200"/>
      <c r="BD1268" s="200"/>
      <c r="BE1268" s="200"/>
      <c r="BF1268" s="200"/>
      <c r="BG1268" s="200"/>
      <c r="BH1268" s="200"/>
      <c r="BI1268" s="200"/>
      <c r="BJ1268" s="200"/>
      <c r="BK1268" s="200"/>
      <c r="BL1268" s="200"/>
      <c r="BM1268" s="200"/>
      <c r="BN1268" s="200"/>
      <c r="BO1268" s="200"/>
      <c r="BP1268" s="200"/>
      <c r="BQ1268" s="200"/>
      <c r="BR1268" s="200"/>
      <c r="BS1268" s="200"/>
      <c r="BT1268" s="200"/>
      <c r="BU1268" s="200"/>
      <c r="BV1268" s="200"/>
    </row>
    <row r="1269" spans="1:74" s="201" customFormat="1" ht="25.5" x14ac:dyDescent="0.2">
      <c r="A1269" s="270" t="s">
        <v>1199</v>
      </c>
      <c r="B1269" s="268" t="s">
        <v>1200</v>
      </c>
      <c r="C1269" s="137">
        <f t="shared" si="442"/>
        <v>0</v>
      </c>
      <c r="D1269" s="137">
        <f t="shared" si="442"/>
        <v>0</v>
      </c>
      <c r="E1269" s="137">
        <f t="shared" si="442"/>
        <v>0</v>
      </c>
      <c r="F1269" s="137">
        <f t="shared" si="442"/>
        <v>0</v>
      </c>
      <c r="G1269" s="137">
        <f t="shared" si="442"/>
        <v>0</v>
      </c>
      <c r="H1269" s="137">
        <f t="shared" si="442"/>
        <v>0</v>
      </c>
      <c r="I1269" s="137">
        <f t="shared" si="442"/>
        <v>0</v>
      </c>
      <c r="J1269" s="137">
        <f t="shared" si="442"/>
        <v>0</v>
      </c>
      <c r="K1269" s="137">
        <f t="shared" si="442"/>
        <v>0</v>
      </c>
      <c r="L1269" s="137">
        <f t="shared" si="442"/>
        <v>0</v>
      </c>
      <c r="M1269" s="137">
        <f t="shared" si="442"/>
        <v>0</v>
      </c>
      <c r="N1269" s="137">
        <f t="shared" si="442"/>
        <v>0</v>
      </c>
      <c r="O1269" s="136">
        <f t="shared" si="421"/>
        <v>0</v>
      </c>
      <c r="P1269" s="200"/>
      <c r="Q1269" s="200"/>
      <c r="R1269" s="200"/>
      <c r="S1269" s="200"/>
      <c r="T1269" s="200"/>
      <c r="U1269" s="200"/>
      <c r="V1269" s="200"/>
      <c r="W1269" s="200"/>
      <c r="X1269" s="200"/>
      <c r="Y1269" s="200"/>
      <c r="Z1269" s="200"/>
      <c r="AA1269" s="200"/>
      <c r="AB1269" s="200"/>
      <c r="AC1269" s="200"/>
      <c r="AD1269" s="200"/>
      <c r="AE1269" s="200"/>
      <c r="AF1269" s="200"/>
      <c r="AG1269" s="200"/>
      <c r="AH1269" s="200"/>
      <c r="AI1269" s="200"/>
      <c r="AJ1269" s="200"/>
      <c r="AK1269" s="200"/>
      <c r="AL1269" s="200"/>
      <c r="AM1269" s="200"/>
      <c r="AN1269" s="200"/>
      <c r="AO1269" s="200"/>
      <c r="AP1269" s="200"/>
      <c r="AQ1269" s="200"/>
      <c r="AR1269" s="200"/>
      <c r="AS1269" s="200"/>
      <c r="AT1269" s="200"/>
      <c r="AU1269" s="200"/>
      <c r="AV1269" s="200"/>
      <c r="AW1269" s="200"/>
      <c r="AX1269" s="200"/>
      <c r="AY1269" s="200"/>
      <c r="AZ1269" s="200"/>
      <c r="BA1269" s="200"/>
      <c r="BB1269" s="200"/>
      <c r="BC1269" s="200"/>
      <c r="BD1269" s="200"/>
      <c r="BE1269" s="200"/>
      <c r="BF1269" s="200"/>
      <c r="BG1269" s="200"/>
      <c r="BH1269" s="200"/>
      <c r="BI1269" s="200"/>
      <c r="BJ1269" s="200"/>
      <c r="BK1269" s="200"/>
      <c r="BL1269" s="200"/>
      <c r="BM1269" s="200"/>
      <c r="BN1269" s="200"/>
      <c r="BO1269" s="200"/>
      <c r="BP1269" s="200"/>
      <c r="BQ1269" s="200"/>
      <c r="BR1269" s="200"/>
      <c r="BS1269" s="200"/>
      <c r="BT1269" s="200"/>
      <c r="BU1269" s="200"/>
      <c r="BV1269" s="200"/>
    </row>
    <row r="1270" spans="1:74" s="201" customFormat="1" ht="14.25" x14ac:dyDescent="0.2">
      <c r="A1270" s="271" t="s">
        <v>1201</v>
      </c>
      <c r="B1270" s="269" t="s">
        <v>1202</v>
      </c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136">
        <f t="shared" si="421"/>
        <v>0</v>
      </c>
      <c r="P1270" s="200"/>
      <c r="Q1270" s="200"/>
      <c r="R1270" s="200"/>
      <c r="S1270" s="200"/>
      <c r="T1270" s="200"/>
      <c r="U1270" s="200"/>
      <c r="V1270" s="200"/>
      <c r="W1270" s="200"/>
      <c r="X1270" s="200"/>
      <c r="Y1270" s="200"/>
      <c r="Z1270" s="200"/>
      <c r="AA1270" s="200"/>
      <c r="AB1270" s="200"/>
      <c r="AC1270" s="200"/>
      <c r="AD1270" s="200"/>
      <c r="AE1270" s="200"/>
      <c r="AF1270" s="200"/>
      <c r="AG1270" s="200"/>
      <c r="AH1270" s="200"/>
      <c r="AI1270" s="200"/>
      <c r="AJ1270" s="200"/>
      <c r="AK1270" s="200"/>
      <c r="AL1270" s="200"/>
      <c r="AM1270" s="200"/>
      <c r="AN1270" s="200"/>
      <c r="AO1270" s="200"/>
      <c r="AP1270" s="200"/>
      <c r="AQ1270" s="200"/>
      <c r="AR1270" s="200"/>
      <c r="AS1270" s="200"/>
      <c r="AT1270" s="200"/>
      <c r="AU1270" s="200"/>
      <c r="AV1270" s="200"/>
      <c r="AW1270" s="200"/>
      <c r="AX1270" s="200"/>
      <c r="AY1270" s="200"/>
      <c r="AZ1270" s="200"/>
      <c r="BA1270" s="200"/>
      <c r="BB1270" s="200"/>
      <c r="BC1270" s="200"/>
      <c r="BD1270" s="200"/>
      <c r="BE1270" s="200"/>
      <c r="BF1270" s="200"/>
      <c r="BG1270" s="200"/>
      <c r="BH1270" s="200"/>
      <c r="BI1270" s="200"/>
      <c r="BJ1270" s="200"/>
      <c r="BK1270" s="200"/>
      <c r="BL1270" s="200"/>
      <c r="BM1270" s="200"/>
      <c r="BN1270" s="200"/>
      <c r="BO1270" s="200"/>
      <c r="BP1270" s="200"/>
      <c r="BQ1270" s="200"/>
      <c r="BR1270" s="200"/>
      <c r="BS1270" s="200"/>
      <c r="BT1270" s="200"/>
      <c r="BU1270" s="200"/>
      <c r="BV1270" s="200"/>
    </row>
    <row r="1271" spans="1:74" s="201" customFormat="1" ht="38.25" x14ac:dyDescent="0.2">
      <c r="A1271" s="271" t="s">
        <v>934</v>
      </c>
      <c r="B1271" s="269" t="s">
        <v>1203</v>
      </c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36">
        <f t="shared" si="421"/>
        <v>0</v>
      </c>
      <c r="P1271" s="200"/>
      <c r="Q1271" s="200"/>
      <c r="R1271" s="200"/>
      <c r="S1271" s="200"/>
      <c r="T1271" s="200"/>
      <c r="U1271" s="200"/>
      <c r="V1271" s="200"/>
      <c r="W1271" s="200"/>
      <c r="X1271" s="200"/>
      <c r="Y1271" s="200"/>
      <c r="Z1271" s="200"/>
      <c r="AA1271" s="200"/>
      <c r="AB1271" s="200"/>
      <c r="AC1271" s="200"/>
      <c r="AD1271" s="200"/>
      <c r="AE1271" s="200"/>
      <c r="AF1271" s="200"/>
      <c r="AG1271" s="200"/>
      <c r="AH1271" s="200"/>
      <c r="AI1271" s="200"/>
      <c r="AJ1271" s="200"/>
      <c r="AK1271" s="200"/>
      <c r="AL1271" s="200"/>
      <c r="AM1271" s="200"/>
      <c r="AN1271" s="200"/>
      <c r="AO1271" s="200"/>
      <c r="AP1271" s="200"/>
      <c r="AQ1271" s="200"/>
      <c r="AR1271" s="200"/>
      <c r="AS1271" s="200"/>
      <c r="AT1271" s="200"/>
      <c r="AU1271" s="200"/>
      <c r="AV1271" s="200"/>
      <c r="AW1271" s="200"/>
      <c r="AX1271" s="200"/>
      <c r="AY1271" s="200"/>
      <c r="AZ1271" s="200"/>
      <c r="BA1271" s="200"/>
      <c r="BB1271" s="200"/>
      <c r="BC1271" s="200"/>
      <c r="BD1271" s="200"/>
      <c r="BE1271" s="200"/>
      <c r="BF1271" s="200"/>
      <c r="BG1271" s="200"/>
      <c r="BH1271" s="200"/>
      <c r="BI1271" s="200"/>
      <c r="BJ1271" s="200"/>
      <c r="BK1271" s="200"/>
      <c r="BL1271" s="200"/>
      <c r="BM1271" s="200"/>
      <c r="BN1271" s="200"/>
      <c r="BO1271" s="200"/>
      <c r="BP1271" s="200"/>
      <c r="BQ1271" s="200"/>
      <c r="BR1271" s="200"/>
      <c r="BS1271" s="200"/>
      <c r="BT1271" s="200"/>
      <c r="BU1271" s="200"/>
      <c r="BV1271" s="200"/>
    </row>
    <row r="1272" spans="1:74" s="201" customFormat="1" ht="38.25" x14ac:dyDescent="0.2">
      <c r="A1272" s="271" t="s">
        <v>934</v>
      </c>
      <c r="B1272" s="269" t="s">
        <v>1203</v>
      </c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136">
        <f t="shared" si="421"/>
        <v>0</v>
      </c>
      <c r="P1272" s="200"/>
      <c r="Q1272" s="200"/>
      <c r="R1272" s="200"/>
      <c r="S1272" s="200"/>
      <c r="T1272" s="200"/>
      <c r="U1272" s="200"/>
      <c r="V1272" s="200"/>
      <c r="W1272" s="200"/>
      <c r="X1272" s="200"/>
      <c r="Y1272" s="200"/>
      <c r="Z1272" s="200"/>
      <c r="AA1272" s="200"/>
      <c r="AB1272" s="200"/>
      <c r="AC1272" s="200"/>
      <c r="AD1272" s="200"/>
      <c r="AE1272" s="200"/>
      <c r="AF1272" s="200"/>
      <c r="AG1272" s="200"/>
      <c r="AH1272" s="200"/>
      <c r="AI1272" s="200"/>
      <c r="AJ1272" s="200"/>
      <c r="AK1272" s="200"/>
      <c r="AL1272" s="200"/>
      <c r="AM1272" s="200"/>
      <c r="AN1272" s="200"/>
      <c r="AO1272" s="200"/>
      <c r="AP1272" s="200"/>
      <c r="AQ1272" s="200"/>
      <c r="AR1272" s="200"/>
      <c r="AS1272" s="200"/>
      <c r="AT1272" s="200"/>
      <c r="AU1272" s="200"/>
      <c r="AV1272" s="200"/>
      <c r="AW1272" s="200"/>
      <c r="AX1272" s="200"/>
      <c r="AY1272" s="200"/>
      <c r="AZ1272" s="200"/>
      <c r="BA1272" s="200"/>
      <c r="BB1272" s="200"/>
      <c r="BC1272" s="200"/>
      <c r="BD1272" s="200"/>
      <c r="BE1272" s="200"/>
      <c r="BF1272" s="200"/>
      <c r="BG1272" s="200"/>
      <c r="BH1272" s="200"/>
      <c r="BI1272" s="200"/>
      <c r="BJ1272" s="200"/>
      <c r="BK1272" s="200"/>
      <c r="BL1272" s="200"/>
      <c r="BM1272" s="200"/>
      <c r="BN1272" s="200"/>
      <c r="BO1272" s="200"/>
      <c r="BP1272" s="200"/>
      <c r="BQ1272" s="200"/>
      <c r="BR1272" s="200"/>
      <c r="BS1272" s="200"/>
      <c r="BT1272" s="200"/>
      <c r="BU1272" s="200"/>
      <c r="BV1272" s="200"/>
    </row>
    <row r="1273" spans="1:74" s="201" customFormat="1" ht="38.25" x14ac:dyDescent="0.2">
      <c r="A1273" s="271" t="s">
        <v>934</v>
      </c>
      <c r="B1273" s="269" t="s">
        <v>1203</v>
      </c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136">
        <f t="shared" si="421"/>
        <v>0</v>
      </c>
      <c r="P1273" s="200"/>
      <c r="Q1273" s="200"/>
      <c r="R1273" s="200"/>
      <c r="S1273" s="200"/>
      <c r="T1273" s="200"/>
      <c r="U1273" s="200"/>
      <c r="V1273" s="200"/>
      <c r="W1273" s="200"/>
      <c r="X1273" s="200"/>
      <c r="Y1273" s="200"/>
      <c r="Z1273" s="200"/>
      <c r="AA1273" s="200"/>
      <c r="AB1273" s="200"/>
      <c r="AC1273" s="200"/>
      <c r="AD1273" s="200"/>
      <c r="AE1273" s="200"/>
      <c r="AF1273" s="200"/>
      <c r="AG1273" s="200"/>
      <c r="AH1273" s="200"/>
      <c r="AI1273" s="200"/>
      <c r="AJ1273" s="200"/>
      <c r="AK1273" s="200"/>
      <c r="AL1273" s="200"/>
      <c r="AM1273" s="200"/>
      <c r="AN1273" s="200"/>
      <c r="AO1273" s="200"/>
      <c r="AP1273" s="200"/>
      <c r="AQ1273" s="200"/>
      <c r="AR1273" s="200"/>
      <c r="AS1273" s="200"/>
      <c r="AT1273" s="200"/>
      <c r="AU1273" s="200"/>
      <c r="AV1273" s="200"/>
      <c r="AW1273" s="200"/>
      <c r="AX1273" s="200"/>
      <c r="AY1273" s="200"/>
      <c r="AZ1273" s="200"/>
      <c r="BA1273" s="200"/>
      <c r="BB1273" s="200"/>
      <c r="BC1273" s="200"/>
      <c r="BD1273" s="200"/>
      <c r="BE1273" s="200"/>
      <c r="BF1273" s="200"/>
      <c r="BG1273" s="200"/>
      <c r="BH1273" s="200"/>
      <c r="BI1273" s="200"/>
      <c r="BJ1273" s="200"/>
      <c r="BK1273" s="200"/>
      <c r="BL1273" s="200"/>
      <c r="BM1273" s="200"/>
      <c r="BN1273" s="200"/>
      <c r="BO1273" s="200"/>
      <c r="BP1273" s="200"/>
      <c r="BQ1273" s="200"/>
      <c r="BR1273" s="200"/>
      <c r="BS1273" s="200"/>
      <c r="BT1273" s="200"/>
      <c r="BU1273" s="200"/>
      <c r="BV1273" s="200"/>
    </row>
    <row r="1274" spans="1:74" s="201" customFormat="1" ht="38.25" x14ac:dyDescent="0.2">
      <c r="A1274" s="271" t="s">
        <v>934</v>
      </c>
      <c r="B1274" s="269" t="s">
        <v>1203</v>
      </c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136">
        <f t="shared" si="421"/>
        <v>0</v>
      </c>
      <c r="P1274" s="200"/>
      <c r="Q1274" s="200"/>
      <c r="R1274" s="200"/>
      <c r="S1274" s="200"/>
      <c r="T1274" s="200"/>
      <c r="U1274" s="200"/>
      <c r="V1274" s="200"/>
      <c r="W1274" s="200"/>
      <c r="X1274" s="200"/>
      <c r="Y1274" s="200"/>
      <c r="Z1274" s="200"/>
      <c r="AA1274" s="200"/>
      <c r="AB1274" s="200"/>
      <c r="AC1274" s="200"/>
      <c r="AD1274" s="200"/>
      <c r="AE1274" s="200"/>
      <c r="AF1274" s="200"/>
      <c r="AG1274" s="200"/>
      <c r="AH1274" s="200"/>
      <c r="AI1274" s="200"/>
      <c r="AJ1274" s="200"/>
      <c r="AK1274" s="200"/>
      <c r="AL1274" s="200"/>
      <c r="AM1274" s="200"/>
      <c r="AN1274" s="200"/>
      <c r="AO1274" s="200"/>
      <c r="AP1274" s="200"/>
      <c r="AQ1274" s="200"/>
      <c r="AR1274" s="200"/>
      <c r="AS1274" s="200"/>
      <c r="AT1274" s="200"/>
      <c r="AU1274" s="200"/>
      <c r="AV1274" s="200"/>
      <c r="AW1274" s="200"/>
      <c r="AX1274" s="200"/>
      <c r="AY1274" s="200"/>
      <c r="AZ1274" s="200"/>
      <c r="BA1274" s="200"/>
      <c r="BB1274" s="200"/>
      <c r="BC1274" s="200"/>
      <c r="BD1274" s="200"/>
      <c r="BE1274" s="200"/>
      <c r="BF1274" s="200"/>
      <c r="BG1274" s="200"/>
      <c r="BH1274" s="200"/>
      <c r="BI1274" s="200"/>
      <c r="BJ1274" s="200"/>
      <c r="BK1274" s="200"/>
      <c r="BL1274" s="200"/>
      <c r="BM1274" s="200"/>
      <c r="BN1274" s="200"/>
      <c r="BO1274" s="200"/>
      <c r="BP1274" s="200"/>
      <c r="BQ1274" s="200"/>
      <c r="BR1274" s="200"/>
      <c r="BS1274" s="200"/>
      <c r="BT1274" s="200"/>
      <c r="BU1274" s="200"/>
      <c r="BV1274" s="200"/>
    </row>
    <row r="1275" spans="1:74" s="201" customFormat="1" ht="38.25" x14ac:dyDescent="0.2">
      <c r="A1275" s="271" t="s">
        <v>934</v>
      </c>
      <c r="B1275" s="269" t="s">
        <v>1203</v>
      </c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136">
        <f t="shared" si="421"/>
        <v>0</v>
      </c>
      <c r="P1275" s="200"/>
      <c r="Q1275" s="200"/>
      <c r="R1275" s="200"/>
      <c r="S1275" s="200"/>
      <c r="T1275" s="200"/>
      <c r="U1275" s="200"/>
      <c r="V1275" s="200"/>
      <c r="W1275" s="200"/>
      <c r="X1275" s="200"/>
      <c r="Y1275" s="200"/>
      <c r="Z1275" s="200"/>
      <c r="AA1275" s="200"/>
      <c r="AB1275" s="200"/>
      <c r="AC1275" s="200"/>
      <c r="AD1275" s="200"/>
      <c r="AE1275" s="200"/>
      <c r="AF1275" s="200"/>
      <c r="AG1275" s="200"/>
      <c r="AH1275" s="200"/>
      <c r="AI1275" s="200"/>
      <c r="AJ1275" s="200"/>
      <c r="AK1275" s="200"/>
      <c r="AL1275" s="200"/>
      <c r="AM1275" s="200"/>
      <c r="AN1275" s="200"/>
      <c r="AO1275" s="200"/>
      <c r="AP1275" s="200"/>
      <c r="AQ1275" s="200"/>
      <c r="AR1275" s="200"/>
      <c r="AS1275" s="200"/>
      <c r="AT1275" s="200"/>
      <c r="AU1275" s="200"/>
      <c r="AV1275" s="200"/>
      <c r="AW1275" s="200"/>
      <c r="AX1275" s="200"/>
      <c r="AY1275" s="200"/>
      <c r="AZ1275" s="200"/>
      <c r="BA1275" s="200"/>
      <c r="BB1275" s="200"/>
      <c r="BC1275" s="200"/>
      <c r="BD1275" s="200"/>
      <c r="BE1275" s="200"/>
      <c r="BF1275" s="200"/>
      <c r="BG1275" s="200"/>
      <c r="BH1275" s="200"/>
      <c r="BI1275" s="200"/>
      <c r="BJ1275" s="200"/>
      <c r="BK1275" s="200"/>
      <c r="BL1275" s="200"/>
      <c r="BM1275" s="200"/>
      <c r="BN1275" s="200"/>
      <c r="BO1275" s="200"/>
      <c r="BP1275" s="200"/>
      <c r="BQ1275" s="200"/>
      <c r="BR1275" s="200"/>
      <c r="BS1275" s="200"/>
      <c r="BT1275" s="200"/>
      <c r="BU1275" s="200"/>
      <c r="BV1275" s="200"/>
    </row>
    <row r="1276" spans="1:74" s="201" customFormat="1" ht="25.5" x14ac:dyDescent="0.2">
      <c r="A1276" s="270" t="s">
        <v>987</v>
      </c>
      <c r="B1276" s="268" t="s">
        <v>1882</v>
      </c>
      <c r="C1276" s="151">
        <f t="shared" ref="C1276:N1276" si="443">+C1277</f>
        <v>0</v>
      </c>
      <c r="D1276" s="151">
        <f t="shared" si="443"/>
        <v>0</v>
      </c>
      <c r="E1276" s="151">
        <f t="shared" si="443"/>
        <v>0</v>
      </c>
      <c r="F1276" s="151">
        <f t="shared" si="443"/>
        <v>0</v>
      </c>
      <c r="G1276" s="151">
        <f t="shared" si="443"/>
        <v>0</v>
      </c>
      <c r="H1276" s="151">
        <f t="shared" si="443"/>
        <v>0</v>
      </c>
      <c r="I1276" s="151">
        <f t="shared" si="443"/>
        <v>0</v>
      </c>
      <c r="J1276" s="151">
        <f t="shared" si="443"/>
        <v>0</v>
      </c>
      <c r="K1276" s="151">
        <f t="shared" si="443"/>
        <v>0</v>
      </c>
      <c r="L1276" s="151">
        <f t="shared" si="443"/>
        <v>0</v>
      </c>
      <c r="M1276" s="151">
        <f t="shared" si="443"/>
        <v>0</v>
      </c>
      <c r="N1276" s="151">
        <f t="shared" si="443"/>
        <v>0</v>
      </c>
      <c r="O1276" s="136">
        <f t="shared" si="421"/>
        <v>0</v>
      </c>
      <c r="P1276" s="200"/>
      <c r="Q1276" s="200"/>
      <c r="R1276" s="200"/>
      <c r="S1276" s="200"/>
      <c r="T1276" s="200"/>
      <c r="U1276" s="200"/>
      <c r="V1276" s="200"/>
      <c r="W1276" s="200"/>
      <c r="X1276" s="200"/>
      <c r="Y1276" s="200"/>
      <c r="Z1276" s="200"/>
      <c r="AA1276" s="200"/>
      <c r="AB1276" s="200"/>
      <c r="AC1276" s="200"/>
      <c r="AD1276" s="200"/>
      <c r="AE1276" s="200"/>
      <c r="AF1276" s="200"/>
      <c r="AG1276" s="200"/>
      <c r="AH1276" s="200"/>
      <c r="AI1276" s="200"/>
      <c r="AJ1276" s="200"/>
      <c r="AK1276" s="200"/>
      <c r="AL1276" s="200"/>
      <c r="AM1276" s="200"/>
      <c r="AN1276" s="200"/>
      <c r="AO1276" s="200"/>
      <c r="AP1276" s="200"/>
      <c r="AQ1276" s="200"/>
      <c r="AR1276" s="200"/>
      <c r="AS1276" s="200"/>
      <c r="AT1276" s="200"/>
      <c r="AU1276" s="200"/>
      <c r="AV1276" s="200"/>
      <c r="AW1276" s="200"/>
      <c r="AX1276" s="200"/>
      <c r="AY1276" s="200"/>
      <c r="AZ1276" s="200"/>
      <c r="BA1276" s="200"/>
      <c r="BB1276" s="200"/>
      <c r="BC1276" s="200"/>
      <c r="BD1276" s="200"/>
      <c r="BE1276" s="200"/>
      <c r="BF1276" s="200"/>
      <c r="BG1276" s="200"/>
      <c r="BH1276" s="200"/>
      <c r="BI1276" s="200"/>
      <c r="BJ1276" s="200"/>
      <c r="BK1276" s="200"/>
      <c r="BL1276" s="200"/>
      <c r="BM1276" s="200"/>
      <c r="BN1276" s="200"/>
      <c r="BO1276" s="200"/>
      <c r="BP1276" s="200"/>
      <c r="BQ1276" s="200"/>
      <c r="BR1276" s="200"/>
      <c r="BS1276" s="200"/>
      <c r="BT1276" s="200"/>
      <c r="BU1276" s="200"/>
      <c r="BV1276" s="200"/>
    </row>
    <row r="1277" spans="1:74" s="201" customFormat="1" ht="25.5" x14ac:dyDescent="0.2">
      <c r="A1277" s="270" t="s">
        <v>989</v>
      </c>
      <c r="B1277" s="268" t="s">
        <v>1883</v>
      </c>
      <c r="C1277" s="151">
        <f t="shared" ref="C1277:N1277" si="444">+C1278+C1281</f>
        <v>0</v>
      </c>
      <c r="D1277" s="151">
        <f t="shared" si="444"/>
        <v>0</v>
      </c>
      <c r="E1277" s="151">
        <f t="shared" si="444"/>
        <v>0</v>
      </c>
      <c r="F1277" s="151">
        <f t="shared" si="444"/>
        <v>0</v>
      </c>
      <c r="G1277" s="151">
        <f t="shared" si="444"/>
        <v>0</v>
      </c>
      <c r="H1277" s="151">
        <f t="shared" si="444"/>
        <v>0</v>
      </c>
      <c r="I1277" s="151">
        <f t="shared" si="444"/>
        <v>0</v>
      </c>
      <c r="J1277" s="151">
        <f t="shared" si="444"/>
        <v>0</v>
      </c>
      <c r="K1277" s="151">
        <f t="shared" si="444"/>
        <v>0</v>
      </c>
      <c r="L1277" s="151">
        <f t="shared" si="444"/>
        <v>0</v>
      </c>
      <c r="M1277" s="151">
        <f t="shared" si="444"/>
        <v>0</v>
      </c>
      <c r="N1277" s="151">
        <f t="shared" si="444"/>
        <v>0</v>
      </c>
      <c r="O1277" s="136">
        <f t="shared" si="421"/>
        <v>0</v>
      </c>
      <c r="P1277" s="200"/>
      <c r="Q1277" s="200"/>
      <c r="R1277" s="200"/>
      <c r="S1277" s="200"/>
      <c r="T1277" s="200"/>
      <c r="U1277" s="200"/>
      <c r="V1277" s="200"/>
      <c r="W1277" s="200"/>
      <c r="X1277" s="200"/>
      <c r="Y1277" s="200"/>
      <c r="Z1277" s="200"/>
      <c r="AA1277" s="200"/>
      <c r="AB1277" s="200"/>
      <c r="AC1277" s="200"/>
      <c r="AD1277" s="200"/>
      <c r="AE1277" s="200"/>
      <c r="AF1277" s="200"/>
      <c r="AG1277" s="200"/>
      <c r="AH1277" s="200"/>
      <c r="AI1277" s="200"/>
      <c r="AJ1277" s="200"/>
      <c r="AK1277" s="200"/>
      <c r="AL1277" s="200"/>
      <c r="AM1277" s="200"/>
      <c r="AN1277" s="200"/>
      <c r="AO1277" s="200"/>
      <c r="AP1277" s="200"/>
      <c r="AQ1277" s="200"/>
      <c r="AR1277" s="200"/>
      <c r="AS1277" s="200"/>
      <c r="AT1277" s="200"/>
      <c r="AU1277" s="200"/>
      <c r="AV1277" s="200"/>
      <c r="AW1277" s="200"/>
      <c r="AX1277" s="200"/>
      <c r="AY1277" s="200"/>
      <c r="AZ1277" s="200"/>
      <c r="BA1277" s="200"/>
      <c r="BB1277" s="200"/>
      <c r="BC1277" s="200"/>
      <c r="BD1277" s="200"/>
      <c r="BE1277" s="200"/>
      <c r="BF1277" s="200"/>
      <c r="BG1277" s="200"/>
      <c r="BH1277" s="200"/>
      <c r="BI1277" s="200"/>
      <c r="BJ1277" s="200"/>
      <c r="BK1277" s="200"/>
      <c r="BL1277" s="200"/>
      <c r="BM1277" s="200"/>
      <c r="BN1277" s="200"/>
      <c r="BO1277" s="200"/>
      <c r="BP1277" s="200"/>
      <c r="BQ1277" s="200"/>
      <c r="BR1277" s="200"/>
      <c r="BS1277" s="200"/>
      <c r="BT1277" s="200"/>
      <c r="BU1277" s="200"/>
      <c r="BV1277" s="200"/>
    </row>
    <row r="1278" spans="1:74" s="201" customFormat="1" ht="25.5" x14ac:dyDescent="0.2">
      <c r="A1278" s="270" t="s">
        <v>991</v>
      </c>
      <c r="B1278" s="268" t="s">
        <v>1198</v>
      </c>
      <c r="C1278" s="151">
        <f t="shared" ref="C1278:N1279" si="445">+C1279</f>
        <v>0</v>
      </c>
      <c r="D1278" s="151">
        <f t="shared" si="445"/>
        <v>0</v>
      </c>
      <c r="E1278" s="151">
        <f t="shared" si="445"/>
        <v>0</v>
      </c>
      <c r="F1278" s="151">
        <f t="shared" si="445"/>
        <v>0</v>
      </c>
      <c r="G1278" s="151">
        <f t="shared" si="445"/>
        <v>0</v>
      </c>
      <c r="H1278" s="151">
        <f t="shared" si="445"/>
        <v>0</v>
      </c>
      <c r="I1278" s="151">
        <f t="shared" si="445"/>
        <v>0</v>
      </c>
      <c r="J1278" s="151">
        <f t="shared" si="445"/>
        <v>0</v>
      </c>
      <c r="K1278" s="151">
        <f t="shared" si="445"/>
        <v>0</v>
      </c>
      <c r="L1278" s="151">
        <f t="shared" si="445"/>
        <v>0</v>
      </c>
      <c r="M1278" s="151">
        <f t="shared" si="445"/>
        <v>0</v>
      </c>
      <c r="N1278" s="151">
        <f t="shared" si="445"/>
        <v>0</v>
      </c>
      <c r="O1278" s="136">
        <f t="shared" si="421"/>
        <v>0</v>
      </c>
      <c r="P1278" s="200"/>
      <c r="Q1278" s="200"/>
      <c r="R1278" s="200"/>
      <c r="S1278" s="200"/>
      <c r="T1278" s="200"/>
      <c r="U1278" s="200"/>
      <c r="V1278" s="200"/>
      <c r="W1278" s="200"/>
      <c r="X1278" s="200"/>
      <c r="Y1278" s="200"/>
      <c r="Z1278" s="200"/>
      <c r="AA1278" s="200"/>
      <c r="AB1278" s="200"/>
      <c r="AC1278" s="200"/>
      <c r="AD1278" s="200"/>
      <c r="AE1278" s="200"/>
      <c r="AF1278" s="200"/>
      <c r="AG1278" s="200"/>
      <c r="AH1278" s="200"/>
      <c r="AI1278" s="200"/>
      <c r="AJ1278" s="200"/>
      <c r="AK1278" s="200"/>
      <c r="AL1278" s="200"/>
      <c r="AM1278" s="200"/>
      <c r="AN1278" s="200"/>
      <c r="AO1278" s="200"/>
      <c r="AP1278" s="200"/>
      <c r="AQ1278" s="200"/>
      <c r="AR1278" s="200"/>
      <c r="AS1278" s="200"/>
      <c r="AT1278" s="200"/>
      <c r="AU1278" s="200"/>
      <c r="AV1278" s="200"/>
      <c r="AW1278" s="200"/>
      <c r="AX1278" s="200"/>
      <c r="AY1278" s="200"/>
      <c r="AZ1278" s="200"/>
      <c r="BA1278" s="200"/>
      <c r="BB1278" s="200"/>
      <c r="BC1278" s="200"/>
      <c r="BD1278" s="200"/>
      <c r="BE1278" s="200"/>
      <c r="BF1278" s="200"/>
      <c r="BG1278" s="200"/>
      <c r="BH1278" s="200"/>
      <c r="BI1278" s="200"/>
      <c r="BJ1278" s="200"/>
      <c r="BK1278" s="200"/>
      <c r="BL1278" s="200"/>
      <c r="BM1278" s="200"/>
      <c r="BN1278" s="200"/>
      <c r="BO1278" s="200"/>
      <c r="BP1278" s="200"/>
      <c r="BQ1278" s="200"/>
      <c r="BR1278" s="200"/>
      <c r="BS1278" s="200"/>
      <c r="BT1278" s="200"/>
      <c r="BU1278" s="200"/>
      <c r="BV1278" s="200"/>
    </row>
    <row r="1279" spans="1:74" s="201" customFormat="1" ht="25.5" x14ac:dyDescent="0.2">
      <c r="A1279" s="270" t="s">
        <v>1884</v>
      </c>
      <c r="B1279" s="268" t="s">
        <v>1885</v>
      </c>
      <c r="C1279" s="151">
        <f t="shared" si="445"/>
        <v>0</v>
      </c>
      <c r="D1279" s="151">
        <f t="shared" si="445"/>
        <v>0</v>
      </c>
      <c r="E1279" s="151">
        <f t="shared" si="445"/>
        <v>0</v>
      </c>
      <c r="F1279" s="151">
        <f t="shared" si="445"/>
        <v>0</v>
      </c>
      <c r="G1279" s="151">
        <f t="shared" si="445"/>
        <v>0</v>
      </c>
      <c r="H1279" s="151">
        <f t="shared" si="445"/>
        <v>0</v>
      </c>
      <c r="I1279" s="151">
        <f t="shared" si="445"/>
        <v>0</v>
      </c>
      <c r="J1279" s="151">
        <f t="shared" si="445"/>
        <v>0</v>
      </c>
      <c r="K1279" s="151">
        <f t="shared" si="445"/>
        <v>0</v>
      </c>
      <c r="L1279" s="151">
        <f t="shared" si="445"/>
        <v>0</v>
      </c>
      <c r="M1279" s="151">
        <f t="shared" si="445"/>
        <v>0</v>
      </c>
      <c r="N1279" s="151">
        <f t="shared" si="445"/>
        <v>0</v>
      </c>
      <c r="O1279" s="136">
        <f t="shared" si="421"/>
        <v>0</v>
      </c>
      <c r="P1279" s="200"/>
      <c r="Q1279" s="200"/>
      <c r="R1279" s="200"/>
      <c r="S1279" s="200"/>
      <c r="T1279" s="200"/>
      <c r="U1279" s="200"/>
      <c r="V1279" s="200"/>
      <c r="W1279" s="200"/>
      <c r="X1279" s="200"/>
      <c r="Y1279" s="200"/>
      <c r="Z1279" s="200"/>
      <c r="AA1279" s="200"/>
      <c r="AB1279" s="200"/>
      <c r="AC1279" s="200"/>
      <c r="AD1279" s="200"/>
      <c r="AE1279" s="200"/>
      <c r="AF1279" s="200"/>
      <c r="AG1279" s="200"/>
      <c r="AH1279" s="200"/>
      <c r="AI1279" s="200"/>
      <c r="AJ1279" s="200"/>
      <c r="AK1279" s="200"/>
      <c r="AL1279" s="200"/>
      <c r="AM1279" s="200"/>
      <c r="AN1279" s="200"/>
      <c r="AO1279" s="200"/>
      <c r="AP1279" s="200"/>
      <c r="AQ1279" s="200"/>
      <c r="AR1279" s="200"/>
      <c r="AS1279" s="200"/>
      <c r="AT1279" s="200"/>
      <c r="AU1279" s="200"/>
      <c r="AV1279" s="200"/>
      <c r="AW1279" s="200"/>
      <c r="AX1279" s="200"/>
      <c r="AY1279" s="200"/>
      <c r="AZ1279" s="200"/>
      <c r="BA1279" s="200"/>
      <c r="BB1279" s="200"/>
      <c r="BC1279" s="200"/>
      <c r="BD1279" s="200"/>
      <c r="BE1279" s="200"/>
      <c r="BF1279" s="200"/>
      <c r="BG1279" s="200"/>
      <c r="BH1279" s="200"/>
      <c r="BI1279" s="200"/>
      <c r="BJ1279" s="200"/>
      <c r="BK1279" s="200"/>
      <c r="BL1279" s="200"/>
      <c r="BM1279" s="200"/>
      <c r="BN1279" s="200"/>
      <c r="BO1279" s="200"/>
      <c r="BP1279" s="200"/>
      <c r="BQ1279" s="200"/>
      <c r="BR1279" s="200"/>
      <c r="BS1279" s="200"/>
      <c r="BT1279" s="200"/>
      <c r="BU1279" s="200"/>
      <c r="BV1279" s="200"/>
    </row>
    <row r="1280" spans="1:74" s="201" customFormat="1" ht="14.25" x14ac:dyDescent="0.2">
      <c r="A1280" s="271" t="s">
        <v>1886</v>
      </c>
      <c r="B1280" s="269" t="s">
        <v>1202</v>
      </c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136">
        <f t="shared" si="421"/>
        <v>0</v>
      </c>
      <c r="P1280" s="200"/>
      <c r="Q1280" s="200"/>
      <c r="R1280" s="200"/>
      <c r="S1280" s="200"/>
      <c r="T1280" s="200"/>
      <c r="U1280" s="200"/>
      <c r="V1280" s="200"/>
      <c r="W1280" s="200"/>
      <c r="X1280" s="200"/>
      <c r="Y1280" s="200"/>
      <c r="Z1280" s="200"/>
      <c r="AA1280" s="200"/>
      <c r="AB1280" s="200"/>
      <c r="AC1280" s="200"/>
      <c r="AD1280" s="200"/>
      <c r="AE1280" s="200"/>
      <c r="AF1280" s="200"/>
      <c r="AG1280" s="200"/>
      <c r="AH1280" s="200"/>
      <c r="AI1280" s="200"/>
      <c r="AJ1280" s="200"/>
      <c r="AK1280" s="200"/>
      <c r="AL1280" s="200"/>
      <c r="AM1280" s="200"/>
      <c r="AN1280" s="200"/>
      <c r="AO1280" s="200"/>
      <c r="AP1280" s="200"/>
      <c r="AQ1280" s="200"/>
      <c r="AR1280" s="200"/>
      <c r="AS1280" s="200"/>
      <c r="AT1280" s="200"/>
      <c r="AU1280" s="200"/>
      <c r="AV1280" s="200"/>
      <c r="AW1280" s="200"/>
      <c r="AX1280" s="200"/>
      <c r="AY1280" s="200"/>
      <c r="AZ1280" s="200"/>
      <c r="BA1280" s="200"/>
      <c r="BB1280" s="200"/>
      <c r="BC1280" s="200"/>
      <c r="BD1280" s="200"/>
      <c r="BE1280" s="200"/>
      <c r="BF1280" s="200"/>
      <c r="BG1280" s="200"/>
      <c r="BH1280" s="200"/>
      <c r="BI1280" s="200"/>
      <c r="BJ1280" s="200"/>
      <c r="BK1280" s="200"/>
      <c r="BL1280" s="200"/>
      <c r="BM1280" s="200"/>
      <c r="BN1280" s="200"/>
      <c r="BO1280" s="200"/>
      <c r="BP1280" s="200"/>
      <c r="BQ1280" s="200"/>
      <c r="BR1280" s="200"/>
      <c r="BS1280" s="200"/>
      <c r="BT1280" s="200"/>
      <c r="BU1280" s="200"/>
      <c r="BV1280" s="200"/>
    </row>
    <row r="1281" spans="1:74" s="201" customFormat="1" ht="38.25" x14ac:dyDescent="0.2">
      <c r="A1281" s="271" t="s">
        <v>995</v>
      </c>
      <c r="B1281" s="269" t="s">
        <v>1887</v>
      </c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136">
        <f t="shared" si="421"/>
        <v>0</v>
      </c>
      <c r="P1281" s="200"/>
      <c r="Q1281" s="200"/>
      <c r="R1281" s="200"/>
      <c r="S1281" s="200"/>
      <c r="T1281" s="200"/>
      <c r="U1281" s="200"/>
      <c r="V1281" s="200"/>
      <c r="W1281" s="200"/>
      <c r="X1281" s="200"/>
      <c r="Y1281" s="200"/>
      <c r="Z1281" s="200"/>
      <c r="AA1281" s="200"/>
      <c r="AB1281" s="200"/>
      <c r="AC1281" s="200"/>
      <c r="AD1281" s="200"/>
      <c r="AE1281" s="200"/>
      <c r="AF1281" s="200"/>
      <c r="AG1281" s="200"/>
      <c r="AH1281" s="200"/>
      <c r="AI1281" s="200"/>
      <c r="AJ1281" s="200"/>
      <c r="AK1281" s="200"/>
      <c r="AL1281" s="200"/>
      <c r="AM1281" s="200"/>
      <c r="AN1281" s="200"/>
      <c r="AO1281" s="200"/>
      <c r="AP1281" s="200"/>
      <c r="AQ1281" s="200"/>
      <c r="AR1281" s="200"/>
      <c r="AS1281" s="200"/>
      <c r="AT1281" s="200"/>
      <c r="AU1281" s="200"/>
      <c r="AV1281" s="200"/>
      <c r="AW1281" s="200"/>
      <c r="AX1281" s="200"/>
      <c r="AY1281" s="200"/>
      <c r="AZ1281" s="200"/>
      <c r="BA1281" s="200"/>
      <c r="BB1281" s="200"/>
      <c r="BC1281" s="200"/>
      <c r="BD1281" s="200"/>
      <c r="BE1281" s="200"/>
      <c r="BF1281" s="200"/>
      <c r="BG1281" s="200"/>
      <c r="BH1281" s="200"/>
      <c r="BI1281" s="200"/>
      <c r="BJ1281" s="200"/>
      <c r="BK1281" s="200"/>
      <c r="BL1281" s="200"/>
      <c r="BM1281" s="200"/>
      <c r="BN1281" s="200"/>
      <c r="BO1281" s="200"/>
      <c r="BP1281" s="200"/>
      <c r="BQ1281" s="200"/>
      <c r="BR1281" s="200"/>
      <c r="BS1281" s="200"/>
      <c r="BT1281" s="200"/>
      <c r="BU1281" s="200"/>
      <c r="BV1281" s="200"/>
    </row>
    <row r="1282" spans="1:74" s="201" customFormat="1" ht="25.5" x14ac:dyDescent="0.2">
      <c r="A1282" s="270" t="s">
        <v>310</v>
      </c>
      <c r="B1282" s="268" t="s">
        <v>105</v>
      </c>
      <c r="C1282" s="151">
        <f t="shared" ref="C1282:N1282" si="446">+C1283</f>
        <v>0</v>
      </c>
      <c r="D1282" s="151">
        <f t="shared" si="446"/>
        <v>0</v>
      </c>
      <c r="E1282" s="151">
        <f t="shared" si="446"/>
        <v>0</v>
      </c>
      <c r="F1282" s="151">
        <f t="shared" si="446"/>
        <v>0</v>
      </c>
      <c r="G1282" s="151">
        <f t="shared" si="446"/>
        <v>0</v>
      </c>
      <c r="H1282" s="151">
        <f t="shared" si="446"/>
        <v>0</v>
      </c>
      <c r="I1282" s="151">
        <f t="shared" si="446"/>
        <v>0</v>
      </c>
      <c r="J1282" s="151">
        <f t="shared" si="446"/>
        <v>0</v>
      </c>
      <c r="K1282" s="151">
        <f t="shared" si="446"/>
        <v>0</v>
      </c>
      <c r="L1282" s="151">
        <f t="shared" si="446"/>
        <v>0</v>
      </c>
      <c r="M1282" s="151">
        <f t="shared" si="446"/>
        <v>0</v>
      </c>
      <c r="N1282" s="151">
        <f t="shared" si="446"/>
        <v>0</v>
      </c>
      <c r="O1282" s="136">
        <f t="shared" si="421"/>
        <v>0</v>
      </c>
      <c r="P1282" s="200"/>
      <c r="Q1282" s="200"/>
      <c r="R1282" s="200"/>
      <c r="S1282" s="200"/>
      <c r="T1282" s="200"/>
      <c r="U1282" s="200"/>
      <c r="V1282" s="200"/>
      <c r="W1282" s="200"/>
      <c r="X1282" s="200"/>
      <c r="Y1282" s="200"/>
      <c r="Z1282" s="200"/>
      <c r="AA1282" s="200"/>
      <c r="AB1282" s="200"/>
      <c r="AC1282" s="200"/>
      <c r="AD1282" s="200"/>
      <c r="AE1282" s="200"/>
      <c r="AF1282" s="200"/>
      <c r="AG1282" s="200"/>
      <c r="AH1282" s="200"/>
      <c r="AI1282" s="200"/>
      <c r="AJ1282" s="200"/>
      <c r="AK1282" s="200"/>
      <c r="AL1282" s="200"/>
      <c r="AM1282" s="200"/>
      <c r="AN1282" s="200"/>
      <c r="AO1282" s="200"/>
      <c r="AP1282" s="200"/>
      <c r="AQ1282" s="200"/>
      <c r="AR1282" s="200"/>
      <c r="AS1282" s="200"/>
      <c r="AT1282" s="200"/>
      <c r="AU1282" s="200"/>
      <c r="AV1282" s="200"/>
      <c r="AW1282" s="200"/>
      <c r="AX1282" s="200"/>
      <c r="AY1282" s="200"/>
      <c r="AZ1282" s="200"/>
      <c r="BA1282" s="200"/>
      <c r="BB1282" s="200"/>
      <c r="BC1282" s="200"/>
      <c r="BD1282" s="200"/>
      <c r="BE1282" s="200"/>
      <c r="BF1282" s="200"/>
      <c r="BG1282" s="200"/>
      <c r="BH1282" s="200"/>
      <c r="BI1282" s="200"/>
      <c r="BJ1282" s="200"/>
      <c r="BK1282" s="200"/>
      <c r="BL1282" s="200"/>
      <c r="BM1282" s="200"/>
      <c r="BN1282" s="200"/>
      <c r="BO1282" s="200"/>
      <c r="BP1282" s="200"/>
      <c r="BQ1282" s="200"/>
      <c r="BR1282" s="200"/>
      <c r="BS1282" s="200"/>
      <c r="BT1282" s="200"/>
      <c r="BU1282" s="200"/>
      <c r="BV1282" s="200"/>
    </row>
    <row r="1283" spans="1:74" s="201" customFormat="1" ht="25.5" x14ac:dyDescent="0.2">
      <c r="A1283" s="270" t="s">
        <v>311</v>
      </c>
      <c r="B1283" s="268" t="s">
        <v>108</v>
      </c>
      <c r="C1283" s="151">
        <f t="shared" ref="C1283:N1283" si="447">+C1284+C1287</f>
        <v>0</v>
      </c>
      <c r="D1283" s="151">
        <f t="shared" si="447"/>
        <v>0</v>
      </c>
      <c r="E1283" s="151">
        <f t="shared" si="447"/>
        <v>0</v>
      </c>
      <c r="F1283" s="151">
        <f t="shared" si="447"/>
        <v>0</v>
      </c>
      <c r="G1283" s="151">
        <f t="shared" si="447"/>
        <v>0</v>
      </c>
      <c r="H1283" s="151">
        <f t="shared" si="447"/>
        <v>0</v>
      </c>
      <c r="I1283" s="151">
        <f t="shared" si="447"/>
        <v>0</v>
      </c>
      <c r="J1283" s="151">
        <f t="shared" si="447"/>
        <v>0</v>
      </c>
      <c r="K1283" s="151">
        <f t="shared" si="447"/>
        <v>0</v>
      </c>
      <c r="L1283" s="151">
        <f t="shared" si="447"/>
        <v>0</v>
      </c>
      <c r="M1283" s="151">
        <f t="shared" si="447"/>
        <v>0</v>
      </c>
      <c r="N1283" s="151">
        <f t="shared" si="447"/>
        <v>0</v>
      </c>
      <c r="O1283" s="136">
        <f t="shared" si="421"/>
        <v>0</v>
      </c>
      <c r="P1283" s="200"/>
      <c r="Q1283" s="200"/>
      <c r="R1283" s="200"/>
      <c r="S1283" s="200"/>
      <c r="T1283" s="200"/>
      <c r="U1283" s="200"/>
      <c r="V1283" s="200"/>
      <c r="W1283" s="200"/>
      <c r="X1283" s="200"/>
      <c r="Y1283" s="200"/>
      <c r="Z1283" s="200"/>
      <c r="AA1283" s="200"/>
      <c r="AB1283" s="200"/>
      <c r="AC1283" s="200"/>
      <c r="AD1283" s="200"/>
      <c r="AE1283" s="200"/>
      <c r="AF1283" s="200"/>
      <c r="AG1283" s="200"/>
      <c r="AH1283" s="200"/>
      <c r="AI1283" s="200"/>
      <c r="AJ1283" s="200"/>
      <c r="AK1283" s="200"/>
      <c r="AL1283" s="200"/>
      <c r="AM1283" s="200"/>
      <c r="AN1283" s="200"/>
      <c r="AO1283" s="200"/>
      <c r="AP1283" s="200"/>
      <c r="AQ1283" s="200"/>
      <c r="AR1283" s="200"/>
      <c r="AS1283" s="200"/>
      <c r="AT1283" s="200"/>
      <c r="AU1283" s="200"/>
      <c r="AV1283" s="200"/>
      <c r="AW1283" s="200"/>
      <c r="AX1283" s="200"/>
      <c r="AY1283" s="200"/>
      <c r="AZ1283" s="200"/>
      <c r="BA1283" s="200"/>
      <c r="BB1283" s="200"/>
      <c r="BC1283" s="200"/>
      <c r="BD1283" s="200"/>
      <c r="BE1283" s="200"/>
      <c r="BF1283" s="200"/>
      <c r="BG1283" s="200"/>
      <c r="BH1283" s="200"/>
      <c r="BI1283" s="200"/>
      <c r="BJ1283" s="200"/>
      <c r="BK1283" s="200"/>
      <c r="BL1283" s="200"/>
      <c r="BM1283" s="200"/>
      <c r="BN1283" s="200"/>
      <c r="BO1283" s="200"/>
      <c r="BP1283" s="200"/>
      <c r="BQ1283" s="200"/>
      <c r="BR1283" s="200"/>
      <c r="BS1283" s="200"/>
      <c r="BT1283" s="200"/>
      <c r="BU1283" s="200"/>
      <c r="BV1283" s="200"/>
    </row>
    <row r="1284" spans="1:74" s="201" customFormat="1" ht="25.5" x14ac:dyDescent="0.2">
      <c r="A1284" s="270" t="s">
        <v>811</v>
      </c>
      <c r="B1284" s="268" t="s">
        <v>901</v>
      </c>
      <c r="C1284" s="151">
        <f t="shared" ref="C1284:N1285" si="448">+C1285</f>
        <v>0</v>
      </c>
      <c r="D1284" s="151">
        <f t="shared" si="448"/>
        <v>0</v>
      </c>
      <c r="E1284" s="151">
        <f t="shared" si="448"/>
        <v>0</v>
      </c>
      <c r="F1284" s="151">
        <f t="shared" si="448"/>
        <v>0</v>
      </c>
      <c r="G1284" s="151">
        <f t="shared" si="448"/>
        <v>0</v>
      </c>
      <c r="H1284" s="151">
        <f t="shared" si="448"/>
        <v>0</v>
      </c>
      <c r="I1284" s="151">
        <f t="shared" si="448"/>
        <v>0</v>
      </c>
      <c r="J1284" s="151">
        <f t="shared" si="448"/>
        <v>0</v>
      </c>
      <c r="K1284" s="151">
        <f t="shared" si="448"/>
        <v>0</v>
      </c>
      <c r="L1284" s="151">
        <f t="shared" si="448"/>
        <v>0</v>
      </c>
      <c r="M1284" s="151">
        <f t="shared" si="448"/>
        <v>0</v>
      </c>
      <c r="N1284" s="151">
        <f t="shared" si="448"/>
        <v>0</v>
      </c>
      <c r="O1284" s="136">
        <f t="shared" si="421"/>
        <v>0</v>
      </c>
      <c r="P1284" s="200"/>
      <c r="Q1284" s="200"/>
      <c r="R1284" s="200"/>
      <c r="S1284" s="200"/>
      <c r="T1284" s="200"/>
      <c r="U1284" s="200"/>
      <c r="V1284" s="200"/>
      <c r="W1284" s="200"/>
      <c r="X1284" s="200"/>
      <c r="Y1284" s="200"/>
      <c r="Z1284" s="200"/>
      <c r="AA1284" s="200"/>
      <c r="AB1284" s="200"/>
      <c r="AC1284" s="200"/>
      <c r="AD1284" s="200"/>
      <c r="AE1284" s="200"/>
      <c r="AF1284" s="200"/>
      <c r="AG1284" s="200"/>
      <c r="AH1284" s="200"/>
      <c r="AI1284" s="200"/>
      <c r="AJ1284" s="200"/>
      <c r="AK1284" s="200"/>
      <c r="AL1284" s="200"/>
      <c r="AM1284" s="200"/>
      <c r="AN1284" s="200"/>
      <c r="AO1284" s="200"/>
      <c r="AP1284" s="200"/>
      <c r="AQ1284" s="200"/>
      <c r="AR1284" s="200"/>
      <c r="AS1284" s="200"/>
      <c r="AT1284" s="200"/>
      <c r="AU1284" s="200"/>
      <c r="AV1284" s="200"/>
      <c r="AW1284" s="200"/>
      <c r="AX1284" s="200"/>
      <c r="AY1284" s="200"/>
      <c r="AZ1284" s="200"/>
      <c r="BA1284" s="200"/>
      <c r="BB1284" s="200"/>
      <c r="BC1284" s="200"/>
      <c r="BD1284" s="200"/>
      <c r="BE1284" s="200"/>
      <c r="BF1284" s="200"/>
      <c r="BG1284" s="200"/>
      <c r="BH1284" s="200"/>
      <c r="BI1284" s="200"/>
      <c r="BJ1284" s="200"/>
      <c r="BK1284" s="200"/>
      <c r="BL1284" s="200"/>
      <c r="BM1284" s="200"/>
      <c r="BN1284" s="200"/>
      <c r="BO1284" s="200"/>
      <c r="BP1284" s="200"/>
      <c r="BQ1284" s="200"/>
      <c r="BR1284" s="200"/>
      <c r="BS1284" s="200"/>
      <c r="BT1284" s="200"/>
      <c r="BU1284" s="200"/>
      <c r="BV1284" s="200"/>
    </row>
    <row r="1285" spans="1:74" s="201" customFormat="1" ht="38.25" x14ac:dyDescent="0.2">
      <c r="A1285" s="270" t="s">
        <v>902</v>
      </c>
      <c r="B1285" s="268" t="s">
        <v>903</v>
      </c>
      <c r="C1285" s="151">
        <f t="shared" si="448"/>
        <v>0</v>
      </c>
      <c r="D1285" s="151">
        <f t="shared" si="448"/>
        <v>0</v>
      </c>
      <c r="E1285" s="151">
        <f t="shared" si="448"/>
        <v>0</v>
      </c>
      <c r="F1285" s="151">
        <f t="shared" si="448"/>
        <v>0</v>
      </c>
      <c r="G1285" s="151">
        <f t="shared" si="448"/>
        <v>0</v>
      </c>
      <c r="H1285" s="151">
        <f t="shared" si="448"/>
        <v>0</v>
      </c>
      <c r="I1285" s="151">
        <f t="shared" si="448"/>
        <v>0</v>
      </c>
      <c r="J1285" s="151">
        <f t="shared" si="448"/>
        <v>0</v>
      </c>
      <c r="K1285" s="151">
        <f t="shared" si="448"/>
        <v>0</v>
      </c>
      <c r="L1285" s="151">
        <f t="shared" si="448"/>
        <v>0</v>
      </c>
      <c r="M1285" s="151">
        <f t="shared" si="448"/>
        <v>0</v>
      </c>
      <c r="N1285" s="151">
        <f t="shared" si="448"/>
        <v>0</v>
      </c>
      <c r="O1285" s="136">
        <f t="shared" si="421"/>
        <v>0</v>
      </c>
      <c r="P1285" s="200"/>
      <c r="Q1285" s="200"/>
      <c r="R1285" s="200"/>
      <c r="S1285" s="200"/>
      <c r="T1285" s="200"/>
      <c r="U1285" s="200"/>
      <c r="V1285" s="200"/>
      <c r="W1285" s="200"/>
      <c r="X1285" s="200"/>
      <c r="Y1285" s="200"/>
      <c r="Z1285" s="200"/>
      <c r="AA1285" s="200"/>
      <c r="AB1285" s="200"/>
      <c r="AC1285" s="200"/>
      <c r="AD1285" s="200"/>
      <c r="AE1285" s="200"/>
      <c r="AF1285" s="200"/>
      <c r="AG1285" s="200"/>
      <c r="AH1285" s="200"/>
      <c r="AI1285" s="200"/>
      <c r="AJ1285" s="200"/>
      <c r="AK1285" s="200"/>
      <c r="AL1285" s="200"/>
      <c r="AM1285" s="200"/>
      <c r="AN1285" s="200"/>
      <c r="AO1285" s="200"/>
      <c r="AP1285" s="200"/>
      <c r="AQ1285" s="200"/>
      <c r="AR1285" s="200"/>
      <c r="AS1285" s="200"/>
      <c r="AT1285" s="200"/>
      <c r="AU1285" s="200"/>
      <c r="AV1285" s="200"/>
      <c r="AW1285" s="200"/>
      <c r="AX1285" s="200"/>
      <c r="AY1285" s="200"/>
      <c r="AZ1285" s="200"/>
      <c r="BA1285" s="200"/>
      <c r="BB1285" s="200"/>
      <c r="BC1285" s="200"/>
      <c r="BD1285" s="200"/>
      <c r="BE1285" s="200"/>
      <c r="BF1285" s="200"/>
      <c r="BG1285" s="200"/>
      <c r="BH1285" s="200"/>
      <c r="BI1285" s="200"/>
      <c r="BJ1285" s="200"/>
      <c r="BK1285" s="200"/>
      <c r="BL1285" s="200"/>
      <c r="BM1285" s="200"/>
      <c r="BN1285" s="200"/>
      <c r="BO1285" s="200"/>
      <c r="BP1285" s="200"/>
      <c r="BQ1285" s="200"/>
      <c r="BR1285" s="200"/>
      <c r="BS1285" s="200"/>
      <c r="BT1285" s="200"/>
      <c r="BU1285" s="200"/>
      <c r="BV1285" s="200"/>
    </row>
    <row r="1286" spans="1:74" s="201" customFormat="1" ht="14.25" x14ac:dyDescent="0.2">
      <c r="A1286" s="271" t="s">
        <v>904</v>
      </c>
      <c r="B1286" s="269" t="s">
        <v>905</v>
      </c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136">
        <f t="shared" si="421"/>
        <v>0</v>
      </c>
      <c r="P1286" s="200"/>
      <c r="Q1286" s="200"/>
      <c r="R1286" s="200"/>
      <c r="S1286" s="200"/>
      <c r="T1286" s="200"/>
      <c r="U1286" s="200"/>
      <c r="V1286" s="200"/>
      <c r="W1286" s="200"/>
      <c r="X1286" s="200"/>
      <c r="Y1286" s="200"/>
      <c r="Z1286" s="200"/>
      <c r="AA1286" s="200"/>
      <c r="AB1286" s="200"/>
      <c r="AC1286" s="200"/>
      <c r="AD1286" s="200"/>
      <c r="AE1286" s="200"/>
      <c r="AF1286" s="200"/>
      <c r="AG1286" s="200"/>
      <c r="AH1286" s="200"/>
      <c r="AI1286" s="200"/>
      <c r="AJ1286" s="200"/>
      <c r="AK1286" s="200"/>
      <c r="AL1286" s="200"/>
      <c r="AM1286" s="200"/>
      <c r="AN1286" s="200"/>
      <c r="AO1286" s="200"/>
      <c r="AP1286" s="200"/>
      <c r="AQ1286" s="200"/>
      <c r="AR1286" s="200"/>
      <c r="AS1286" s="200"/>
      <c r="AT1286" s="200"/>
      <c r="AU1286" s="200"/>
      <c r="AV1286" s="200"/>
      <c r="AW1286" s="200"/>
      <c r="AX1286" s="200"/>
      <c r="AY1286" s="200"/>
      <c r="AZ1286" s="200"/>
      <c r="BA1286" s="200"/>
      <c r="BB1286" s="200"/>
      <c r="BC1286" s="200"/>
      <c r="BD1286" s="200"/>
      <c r="BE1286" s="200"/>
      <c r="BF1286" s="200"/>
      <c r="BG1286" s="200"/>
      <c r="BH1286" s="200"/>
      <c r="BI1286" s="200"/>
      <c r="BJ1286" s="200"/>
      <c r="BK1286" s="200"/>
      <c r="BL1286" s="200"/>
      <c r="BM1286" s="200"/>
      <c r="BN1286" s="200"/>
      <c r="BO1286" s="200"/>
      <c r="BP1286" s="200"/>
      <c r="BQ1286" s="200"/>
      <c r="BR1286" s="200"/>
      <c r="BS1286" s="200"/>
      <c r="BT1286" s="200"/>
      <c r="BU1286" s="200"/>
      <c r="BV1286" s="200"/>
    </row>
    <row r="1287" spans="1:74" s="264" customFormat="1" ht="42.75" x14ac:dyDescent="0.2">
      <c r="A1287" s="281" t="s">
        <v>312</v>
      </c>
      <c r="B1287" s="282" t="s">
        <v>906</v>
      </c>
      <c r="C1287" s="283">
        <f t="shared" ref="C1287:N1287" si="449">SUM(C1288:C1290)</f>
        <v>0</v>
      </c>
      <c r="D1287" s="283">
        <f t="shared" si="449"/>
        <v>0</v>
      </c>
      <c r="E1287" s="283">
        <f t="shared" si="449"/>
        <v>0</v>
      </c>
      <c r="F1287" s="283">
        <f t="shared" si="449"/>
        <v>0</v>
      </c>
      <c r="G1287" s="283">
        <f t="shared" si="449"/>
        <v>0</v>
      </c>
      <c r="H1287" s="283">
        <f t="shared" si="449"/>
        <v>0</v>
      </c>
      <c r="I1287" s="283">
        <f t="shared" si="449"/>
        <v>0</v>
      </c>
      <c r="J1287" s="283">
        <f t="shared" si="449"/>
        <v>0</v>
      </c>
      <c r="K1287" s="283">
        <f t="shared" si="449"/>
        <v>0</v>
      </c>
      <c r="L1287" s="283">
        <f t="shared" si="449"/>
        <v>0</v>
      </c>
      <c r="M1287" s="283">
        <f t="shared" si="449"/>
        <v>0</v>
      </c>
      <c r="N1287" s="283">
        <f t="shared" si="449"/>
        <v>0</v>
      </c>
      <c r="O1287" s="149">
        <f t="shared" si="421"/>
        <v>0</v>
      </c>
      <c r="P1287" s="263"/>
      <c r="Q1287" s="263"/>
      <c r="R1287" s="263"/>
      <c r="S1287" s="263"/>
      <c r="T1287" s="263"/>
      <c r="U1287" s="263"/>
      <c r="V1287" s="263"/>
      <c r="W1287" s="263"/>
      <c r="X1287" s="263"/>
      <c r="Y1287" s="263"/>
      <c r="Z1287" s="263"/>
      <c r="AA1287" s="263"/>
      <c r="AB1287" s="263"/>
      <c r="AC1287" s="263"/>
      <c r="AD1287" s="263"/>
      <c r="AE1287" s="263"/>
      <c r="AF1287" s="263"/>
      <c r="AG1287" s="263"/>
      <c r="AH1287" s="263"/>
      <c r="AI1287" s="263"/>
      <c r="AJ1287" s="263"/>
      <c r="AK1287" s="263"/>
      <c r="AL1287" s="263"/>
      <c r="AM1287" s="263"/>
      <c r="AN1287" s="263"/>
      <c r="AO1287" s="263"/>
      <c r="AP1287" s="263"/>
      <c r="AQ1287" s="263"/>
      <c r="AR1287" s="263"/>
      <c r="AS1287" s="263"/>
      <c r="AT1287" s="263"/>
      <c r="AU1287" s="263"/>
      <c r="AV1287" s="263"/>
      <c r="AW1287" s="263"/>
      <c r="AX1287" s="263"/>
      <c r="AY1287" s="263"/>
      <c r="AZ1287" s="263"/>
      <c r="BA1287" s="263"/>
      <c r="BB1287" s="263"/>
      <c r="BC1287" s="263"/>
      <c r="BD1287" s="263"/>
      <c r="BE1287" s="263"/>
      <c r="BF1287" s="263"/>
      <c r="BG1287" s="263"/>
      <c r="BH1287" s="263"/>
      <c r="BI1287" s="263"/>
      <c r="BJ1287" s="263"/>
      <c r="BK1287" s="263"/>
      <c r="BL1287" s="263"/>
      <c r="BM1287" s="263"/>
      <c r="BN1287" s="263"/>
      <c r="BO1287" s="263"/>
      <c r="BP1287" s="263"/>
      <c r="BQ1287" s="263"/>
      <c r="BR1287" s="263"/>
      <c r="BS1287" s="263"/>
      <c r="BT1287" s="263"/>
      <c r="BU1287" s="263"/>
      <c r="BV1287" s="263"/>
    </row>
    <row r="1288" spans="1:74" s="201" customFormat="1" ht="25.5" x14ac:dyDescent="0.2">
      <c r="A1288" s="271" t="s">
        <v>314</v>
      </c>
      <c r="B1288" s="269" t="s">
        <v>906</v>
      </c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136">
        <f t="shared" si="421"/>
        <v>0</v>
      </c>
      <c r="P1288" s="200"/>
      <c r="Q1288" s="200"/>
      <c r="R1288" s="200"/>
      <c r="S1288" s="200"/>
      <c r="T1288" s="200"/>
      <c r="U1288" s="200"/>
      <c r="V1288" s="200"/>
      <c r="W1288" s="200"/>
      <c r="X1288" s="200"/>
      <c r="Y1288" s="200"/>
      <c r="Z1288" s="200"/>
      <c r="AA1288" s="200"/>
      <c r="AB1288" s="200"/>
      <c r="AC1288" s="200"/>
      <c r="AD1288" s="200"/>
      <c r="AE1288" s="200"/>
      <c r="AF1288" s="200"/>
      <c r="AG1288" s="200"/>
      <c r="AH1288" s="200"/>
      <c r="AI1288" s="200"/>
      <c r="AJ1288" s="200"/>
      <c r="AK1288" s="200"/>
      <c r="AL1288" s="200"/>
      <c r="AM1288" s="200"/>
      <c r="AN1288" s="200"/>
      <c r="AO1288" s="200"/>
      <c r="AP1288" s="200"/>
      <c r="AQ1288" s="200"/>
      <c r="AR1288" s="200"/>
      <c r="AS1288" s="200"/>
      <c r="AT1288" s="200"/>
      <c r="AU1288" s="200"/>
      <c r="AV1288" s="200"/>
      <c r="AW1288" s="200"/>
      <c r="AX1288" s="200"/>
      <c r="AY1288" s="200"/>
      <c r="AZ1288" s="200"/>
      <c r="BA1288" s="200"/>
      <c r="BB1288" s="200"/>
      <c r="BC1288" s="200"/>
      <c r="BD1288" s="200"/>
      <c r="BE1288" s="200"/>
      <c r="BF1288" s="200"/>
      <c r="BG1288" s="200"/>
      <c r="BH1288" s="200"/>
      <c r="BI1288" s="200"/>
      <c r="BJ1288" s="200"/>
      <c r="BK1288" s="200"/>
      <c r="BL1288" s="200"/>
      <c r="BM1288" s="200"/>
      <c r="BN1288" s="200"/>
      <c r="BO1288" s="200"/>
      <c r="BP1288" s="200"/>
      <c r="BQ1288" s="200"/>
      <c r="BR1288" s="200"/>
      <c r="BS1288" s="200"/>
      <c r="BT1288" s="200"/>
      <c r="BU1288" s="200"/>
      <c r="BV1288" s="200"/>
    </row>
    <row r="1289" spans="1:74" s="201" customFormat="1" ht="25.5" x14ac:dyDescent="0.2">
      <c r="A1289" s="271" t="s">
        <v>314</v>
      </c>
      <c r="B1289" s="269" t="s">
        <v>906</v>
      </c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136">
        <f t="shared" si="421"/>
        <v>0</v>
      </c>
      <c r="P1289" s="200"/>
      <c r="Q1289" s="200"/>
      <c r="R1289" s="200"/>
      <c r="S1289" s="200"/>
      <c r="T1289" s="200"/>
      <c r="U1289" s="200"/>
      <c r="V1289" s="200"/>
      <c r="W1289" s="200"/>
      <c r="X1289" s="200"/>
      <c r="Y1289" s="200"/>
      <c r="Z1289" s="200"/>
      <c r="AA1289" s="200"/>
      <c r="AB1289" s="200"/>
      <c r="AC1289" s="200"/>
      <c r="AD1289" s="200"/>
      <c r="AE1289" s="200"/>
      <c r="AF1289" s="200"/>
      <c r="AG1289" s="200"/>
      <c r="AH1289" s="200"/>
      <c r="AI1289" s="200"/>
      <c r="AJ1289" s="200"/>
      <c r="AK1289" s="200"/>
      <c r="AL1289" s="200"/>
      <c r="AM1289" s="200"/>
      <c r="AN1289" s="200"/>
      <c r="AO1289" s="200"/>
      <c r="AP1289" s="200"/>
      <c r="AQ1289" s="200"/>
      <c r="AR1289" s="200"/>
      <c r="AS1289" s="200"/>
      <c r="AT1289" s="200"/>
      <c r="AU1289" s="200"/>
      <c r="AV1289" s="200"/>
      <c r="AW1289" s="200"/>
      <c r="AX1289" s="200"/>
      <c r="AY1289" s="200"/>
      <c r="AZ1289" s="200"/>
      <c r="BA1289" s="200"/>
      <c r="BB1289" s="200"/>
      <c r="BC1289" s="200"/>
      <c r="BD1289" s="200"/>
      <c r="BE1289" s="200"/>
      <c r="BF1289" s="200"/>
      <c r="BG1289" s="200"/>
      <c r="BH1289" s="200"/>
      <c r="BI1289" s="200"/>
      <c r="BJ1289" s="200"/>
      <c r="BK1289" s="200"/>
      <c r="BL1289" s="200"/>
      <c r="BM1289" s="200"/>
      <c r="BN1289" s="200"/>
      <c r="BO1289" s="200"/>
      <c r="BP1289" s="200"/>
      <c r="BQ1289" s="200"/>
      <c r="BR1289" s="200"/>
      <c r="BS1289" s="200"/>
      <c r="BT1289" s="200"/>
      <c r="BU1289" s="200"/>
      <c r="BV1289" s="200"/>
    </row>
    <row r="1290" spans="1:74" s="201" customFormat="1" ht="26.25" thickBot="1" x14ac:dyDescent="0.25">
      <c r="A1290" s="272" t="s">
        <v>317</v>
      </c>
      <c r="B1290" s="273" t="s">
        <v>1888</v>
      </c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36">
        <f t="shared" si="421"/>
        <v>0</v>
      </c>
      <c r="P1290" s="200"/>
      <c r="Q1290" s="200"/>
      <c r="R1290" s="200"/>
      <c r="S1290" s="200"/>
      <c r="T1290" s="200"/>
      <c r="U1290" s="200"/>
      <c r="V1290" s="200"/>
      <c r="W1290" s="200"/>
      <c r="X1290" s="200"/>
      <c r="Y1290" s="200"/>
      <c r="Z1290" s="200"/>
      <c r="AA1290" s="200"/>
      <c r="AB1290" s="200"/>
      <c r="AC1290" s="200"/>
      <c r="AD1290" s="200"/>
      <c r="AE1290" s="200"/>
      <c r="AF1290" s="200"/>
      <c r="AG1290" s="200"/>
      <c r="AH1290" s="200"/>
      <c r="AI1290" s="200"/>
      <c r="AJ1290" s="200"/>
      <c r="AK1290" s="200"/>
      <c r="AL1290" s="200"/>
      <c r="AM1290" s="200"/>
      <c r="AN1290" s="200"/>
      <c r="AO1290" s="200"/>
      <c r="AP1290" s="200"/>
      <c r="AQ1290" s="200"/>
      <c r="AR1290" s="200"/>
      <c r="AS1290" s="200"/>
      <c r="AT1290" s="200"/>
      <c r="AU1290" s="200"/>
      <c r="AV1290" s="200"/>
      <c r="AW1290" s="200"/>
      <c r="AX1290" s="200"/>
      <c r="AY1290" s="200"/>
      <c r="AZ1290" s="200"/>
      <c r="BA1290" s="200"/>
      <c r="BB1290" s="200"/>
      <c r="BC1290" s="200"/>
      <c r="BD1290" s="200"/>
      <c r="BE1290" s="200"/>
      <c r="BF1290" s="200"/>
      <c r="BG1290" s="200"/>
      <c r="BH1290" s="200"/>
      <c r="BI1290" s="200"/>
      <c r="BJ1290" s="200"/>
      <c r="BK1290" s="200"/>
      <c r="BL1290" s="200"/>
      <c r="BM1290" s="200"/>
      <c r="BN1290" s="200"/>
      <c r="BO1290" s="200"/>
      <c r="BP1290" s="200"/>
      <c r="BQ1290" s="200"/>
      <c r="BR1290" s="200"/>
      <c r="BS1290" s="200"/>
      <c r="BT1290" s="200"/>
      <c r="BU1290" s="200"/>
      <c r="BV1290" s="200"/>
    </row>
    <row r="1291" spans="1:74" s="232" customFormat="1" ht="16.5" thickBot="1" x14ac:dyDescent="0.25">
      <c r="A1291" s="458" t="s">
        <v>26</v>
      </c>
      <c r="B1291" s="459"/>
      <c r="C1291" s="141">
        <f>+C1234</f>
        <v>0</v>
      </c>
      <c r="D1291" s="141">
        <f t="shared" ref="D1291:M1291" si="450">+D1234</f>
        <v>0</v>
      </c>
      <c r="E1291" s="141">
        <f t="shared" si="450"/>
        <v>0</v>
      </c>
      <c r="F1291" s="141">
        <f t="shared" si="450"/>
        <v>0</v>
      </c>
      <c r="G1291" s="141">
        <f t="shared" si="450"/>
        <v>0</v>
      </c>
      <c r="H1291" s="141">
        <f t="shared" si="450"/>
        <v>0</v>
      </c>
      <c r="I1291" s="141">
        <f t="shared" si="450"/>
        <v>0</v>
      </c>
      <c r="J1291" s="141">
        <f t="shared" si="450"/>
        <v>0</v>
      </c>
      <c r="K1291" s="141">
        <f t="shared" si="450"/>
        <v>0</v>
      </c>
      <c r="L1291" s="141">
        <f t="shared" si="450"/>
        <v>0</v>
      </c>
      <c r="M1291" s="141">
        <f t="shared" si="450"/>
        <v>0</v>
      </c>
      <c r="N1291" s="141">
        <f>+N1234</f>
        <v>0</v>
      </c>
      <c r="O1291" s="141">
        <f>SUM(C1291:N1291)</f>
        <v>0</v>
      </c>
      <c r="P1291" s="231"/>
      <c r="Q1291" s="231"/>
      <c r="R1291" s="231"/>
      <c r="S1291" s="231"/>
      <c r="T1291" s="231"/>
      <c r="U1291" s="231"/>
      <c r="V1291" s="231"/>
      <c r="W1291" s="231"/>
      <c r="X1291" s="231"/>
      <c r="Y1291" s="231"/>
      <c r="Z1291" s="231"/>
      <c r="AA1291" s="231"/>
      <c r="AB1291" s="231"/>
      <c r="AC1291" s="231"/>
      <c r="AD1291" s="231"/>
      <c r="AE1291" s="231"/>
      <c r="AF1291" s="231"/>
      <c r="AG1291" s="231"/>
      <c r="AH1291" s="231"/>
      <c r="AI1291" s="231"/>
      <c r="AJ1291" s="231"/>
      <c r="AK1291" s="231"/>
      <c r="AL1291" s="231"/>
      <c r="AM1291" s="231"/>
      <c r="AN1291" s="231"/>
      <c r="AO1291" s="231"/>
      <c r="AP1291" s="231"/>
      <c r="AQ1291" s="231"/>
      <c r="AR1291" s="231"/>
      <c r="AS1291" s="231"/>
      <c r="AT1291" s="231"/>
      <c r="AU1291" s="231"/>
      <c r="AV1291" s="231"/>
      <c r="AW1291" s="231"/>
      <c r="AX1291" s="231"/>
      <c r="AY1291" s="231"/>
      <c r="AZ1291" s="231"/>
      <c r="BA1291" s="231"/>
      <c r="BB1291" s="231"/>
      <c r="BC1291" s="231"/>
      <c r="BD1291" s="231"/>
      <c r="BE1291" s="231"/>
      <c r="BF1291" s="231"/>
      <c r="BG1291" s="231"/>
      <c r="BH1291" s="231"/>
      <c r="BI1291" s="231"/>
      <c r="BJ1291" s="231"/>
      <c r="BK1291" s="231"/>
      <c r="BL1291" s="231"/>
      <c r="BM1291" s="231"/>
      <c r="BN1291" s="231"/>
      <c r="BO1291" s="231"/>
      <c r="BP1291" s="231"/>
      <c r="BQ1291" s="231"/>
      <c r="BR1291" s="231"/>
      <c r="BS1291" s="231"/>
      <c r="BT1291" s="231"/>
      <c r="BU1291" s="231"/>
      <c r="BV1291" s="231"/>
    </row>
    <row r="1292" spans="1:74" s="265" customFormat="1" ht="13.5" customHeight="1" thickBot="1" x14ac:dyDescent="0.25">
      <c r="A1292" s="460" t="s">
        <v>49</v>
      </c>
      <c r="B1292" s="461"/>
      <c r="C1292" s="80">
        <f t="shared" ref="C1292:O1292" si="451">+C1291+C1193+C694</f>
        <v>0</v>
      </c>
      <c r="D1292" s="80">
        <f t="shared" si="451"/>
        <v>184990012115.70004</v>
      </c>
      <c r="E1292" s="80">
        <f t="shared" si="451"/>
        <v>0</v>
      </c>
      <c r="F1292" s="80">
        <f t="shared" si="451"/>
        <v>0</v>
      </c>
      <c r="G1292" s="80">
        <f t="shared" si="451"/>
        <v>0</v>
      </c>
      <c r="H1292" s="80">
        <f t="shared" si="451"/>
        <v>0</v>
      </c>
      <c r="I1292" s="80">
        <f t="shared" si="451"/>
        <v>0</v>
      </c>
      <c r="J1292" s="80">
        <f t="shared" si="451"/>
        <v>0</v>
      </c>
      <c r="K1292" s="80">
        <f t="shared" si="451"/>
        <v>0</v>
      </c>
      <c r="L1292" s="80">
        <f t="shared" si="451"/>
        <v>0</v>
      </c>
      <c r="M1292" s="80">
        <f t="shared" si="451"/>
        <v>0</v>
      </c>
      <c r="N1292" s="80">
        <f t="shared" si="451"/>
        <v>0</v>
      </c>
      <c r="O1292" s="80">
        <f t="shared" si="451"/>
        <v>184990012115.70004</v>
      </c>
      <c r="P1292" s="82"/>
      <c r="Q1292" s="82"/>
      <c r="R1292" s="82"/>
      <c r="S1292" s="82"/>
      <c r="T1292" s="82"/>
      <c r="U1292" s="82"/>
      <c r="V1292" s="82"/>
      <c r="W1292" s="82"/>
      <c r="X1292" s="82"/>
      <c r="Y1292" s="82"/>
      <c r="Z1292" s="82"/>
      <c r="AA1292" s="82"/>
      <c r="AB1292" s="82"/>
      <c r="AC1292" s="82"/>
      <c r="AD1292" s="82"/>
      <c r="AE1292" s="82"/>
      <c r="AF1292" s="82"/>
      <c r="AG1292" s="82"/>
      <c r="AH1292" s="82"/>
      <c r="AI1292" s="82"/>
      <c r="AJ1292" s="82"/>
      <c r="AK1292" s="82"/>
      <c r="AL1292" s="82"/>
      <c r="AM1292" s="82"/>
      <c r="AN1292" s="82"/>
      <c r="AO1292" s="82"/>
      <c r="AP1292" s="82"/>
      <c r="AQ1292" s="82"/>
      <c r="AR1292" s="82"/>
      <c r="AS1292" s="82"/>
      <c r="AT1292" s="82"/>
      <c r="AU1292" s="82"/>
      <c r="AV1292" s="82"/>
      <c r="AW1292" s="82"/>
      <c r="AX1292" s="82"/>
      <c r="AY1292" s="82"/>
      <c r="AZ1292" s="82"/>
      <c r="BA1292" s="82"/>
      <c r="BB1292" s="82"/>
      <c r="BC1292" s="82"/>
      <c r="BD1292" s="82"/>
      <c r="BE1292" s="82"/>
      <c r="BF1292" s="82"/>
      <c r="BG1292" s="82"/>
      <c r="BH1292" s="82"/>
      <c r="BI1292" s="82"/>
      <c r="BJ1292" s="82"/>
      <c r="BK1292" s="82"/>
      <c r="BL1292" s="82"/>
      <c r="BM1292" s="82"/>
      <c r="BN1292" s="82"/>
      <c r="BO1292" s="82"/>
      <c r="BP1292" s="82"/>
      <c r="BQ1292" s="82"/>
      <c r="BR1292" s="82"/>
      <c r="BS1292" s="82"/>
      <c r="BT1292" s="82"/>
      <c r="BU1292" s="82"/>
      <c r="BV1292" s="82"/>
    </row>
  </sheetData>
  <mergeCells count="10">
    <mergeCell ref="A694:B694"/>
    <mergeCell ref="A1291:B1291"/>
    <mergeCell ref="A1292:B1292"/>
    <mergeCell ref="A1193:B1193"/>
    <mergeCell ref="B696:C696"/>
    <mergeCell ref="A1233:B1233"/>
    <mergeCell ref="A1229:B1229"/>
    <mergeCell ref="A1231:B1231"/>
    <mergeCell ref="A1195:B1195"/>
    <mergeCell ref="A1227:B1227"/>
  </mergeCells>
  <phoneticPr fontId="9" type="noConversion"/>
  <pageMargins left="0.39370078740157483" right="0.39370078740157483" top="0.74803149606299213" bottom="0.39370078740157483" header="0" footer="0.51181102362204722"/>
  <pageSetup paperSize="5" scale="85" orientation="landscape" r:id="rId1"/>
  <headerFooter alignWithMargins="0">
    <oddHeader>&amp;A</oddHeader>
    <oddFooter>&amp;CPágina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7:AC1308"/>
  <sheetViews>
    <sheetView zoomScale="85" zoomScaleNormal="85" workbookViewId="0">
      <pane xSplit="3" ySplit="10" topLeftCell="K107" activePane="bottomRight" state="frozen"/>
      <selection pane="topRight" activeCell="D1" sqref="D1"/>
      <selection pane="bottomLeft" activeCell="A4" sqref="A4"/>
      <selection pane="bottomRight" activeCell="L11" sqref="L11"/>
    </sheetView>
  </sheetViews>
  <sheetFormatPr baseColWidth="10" defaultColWidth="11.42578125" defaultRowHeight="15" x14ac:dyDescent="0.2"/>
  <cols>
    <col min="1" max="1" width="4" style="414" hidden="1" customWidth="1"/>
    <col min="2" max="2" width="28" style="24" bestFit="1" customWidth="1"/>
    <col min="3" max="3" width="41" style="1" customWidth="1"/>
    <col min="4" max="4" width="22.85546875" style="298" hidden="1" customWidth="1"/>
    <col min="5" max="5" width="25" style="152" hidden="1" customWidth="1"/>
    <col min="6" max="6" width="18.7109375" style="299" hidden="1" customWidth="1"/>
    <col min="7" max="7" width="13.85546875" style="300" hidden="1" customWidth="1"/>
    <col min="8" max="8" width="16.140625" style="299" hidden="1" customWidth="1"/>
    <col min="9" max="9" width="19.85546875" style="299" hidden="1" customWidth="1"/>
    <col min="10" max="10" width="17.28515625" style="299" hidden="1" customWidth="1"/>
    <col min="11" max="11" width="24.7109375" style="299" customWidth="1"/>
    <col min="12" max="14" width="19.42578125" style="299" bestFit="1" customWidth="1"/>
    <col min="15" max="15" width="8.85546875" style="299" hidden="1" customWidth="1"/>
    <col min="16" max="16" width="9" style="299" hidden="1" customWidth="1"/>
    <col min="17" max="17" width="21.7109375" style="299" hidden="1" customWidth="1"/>
    <col min="18" max="18" width="21.5703125" style="299" hidden="1" customWidth="1"/>
    <col min="19" max="19" width="21.7109375" style="299" hidden="1" customWidth="1"/>
    <col min="20" max="22" width="21.5703125" style="299" hidden="1" customWidth="1"/>
    <col min="23" max="23" width="21.7109375" style="299" hidden="1" customWidth="1"/>
    <col min="24" max="25" width="21.5703125" style="299" hidden="1" customWidth="1"/>
    <col min="26" max="26" width="0.140625" style="299" hidden="1" customWidth="1"/>
    <col min="27" max="27" width="21.85546875" style="299" hidden="1" customWidth="1"/>
    <col min="28" max="28" width="21.42578125" style="299" customWidth="1"/>
    <col min="29" max="29" width="7.5703125" style="41" customWidth="1"/>
    <col min="30" max="16384" width="11.42578125" style="1"/>
  </cols>
  <sheetData>
    <row r="7" spans="1:29" ht="15.75" thickBot="1" x14ac:dyDescent="0.25"/>
    <row r="8" spans="1:29" ht="75.75" thickBot="1" x14ac:dyDescent="0.25">
      <c r="A8" s="17" t="s">
        <v>36</v>
      </c>
      <c r="B8" s="426" t="s">
        <v>1948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8"/>
    </row>
    <row r="9" spans="1:29" s="96" customFormat="1" ht="15.75" customHeight="1" x14ac:dyDescent="0.2">
      <c r="A9" s="95">
        <v>1</v>
      </c>
      <c r="B9" s="429" t="s">
        <v>41</v>
      </c>
      <c r="C9" s="429" t="s">
        <v>866</v>
      </c>
      <c r="D9" s="431" t="s">
        <v>865</v>
      </c>
      <c r="E9" s="433" t="s">
        <v>862</v>
      </c>
      <c r="F9" s="431" t="s">
        <v>863</v>
      </c>
      <c r="G9" s="431" t="s">
        <v>28</v>
      </c>
      <c r="H9" s="431" t="s">
        <v>29</v>
      </c>
      <c r="I9" s="431" t="s">
        <v>39</v>
      </c>
      <c r="J9" s="431" t="s">
        <v>53</v>
      </c>
      <c r="K9" s="431" t="s">
        <v>864</v>
      </c>
      <c r="L9" s="431" t="s">
        <v>5</v>
      </c>
      <c r="M9" s="431" t="s">
        <v>6</v>
      </c>
      <c r="N9" s="431" t="s">
        <v>7</v>
      </c>
      <c r="O9" s="431" t="s">
        <v>8</v>
      </c>
      <c r="P9" s="431" t="s">
        <v>9</v>
      </c>
      <c r="Q9" s="431" t="s">
        <v>40</v>
      </c>
      <c r="R9" s="431" t="s">
        <v>867</v>
      </c>
      <c r="S9" s="431" t="s">
        <v>12</v>
      </c>
      <c r="T9" s="431" t="s">
        <v>13</v>
      </c>
      <c r="U9" s="431" t="s">
        <v>14</v>
      </c>
      <c r="V9" s="431" t="s">
        <v>15</v>
      </c>
      <c r="W9" s="431" t="s">
        <v>16</v>
      </c>
      <c r="X9" s="431" t="s">
        <v>17</v>
      </c>
      <c r="Y9" s="431" t="s">
        <v>51</v>
      </c>
      <c r="Z9" s="431" t="s">
        <v>52</v>
      </c>
      <c r="AA9" s="431" t="s">
        <v>870</v>
      </c>
      <c r="AB9" s="431" t="s">
        <v>868</v>
      </c>
      <c r="AC9" s="449" t="s">
        <v>869</v>
      </c>
    </row>
    <row r="10" spans="1:29" s="96" customFormat="1" ht="32.25" customHeight="1" thickBot="1" x14ac:dyDescent="0.25">
      <c r="A10" s="95">
        <v>1</v>
      </c>
      <c r="B10" s="430"/>
      <c r="C10" s="430"/>
      <c r="D10" s="432"/>
      <c r="E10" s="434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50"/>
    </row>
    <row r="11" spans="1:29" s="82" customFormat="1" ht="15.75" x14ac:dyDescent="0.2">
      <c r="A11" s="413">
        <v>1</v>
      </c>
      <c r="B11" s="112" t="s">
        <v>186</v>
      </c>
      <c r="C11" s="113" t="s">
        <v>187</v>
      </c>
      <c r="D11" s="301">
        <f>+D12+D256</f>
        <v>622043070351.30005</v>
      </c>
      <c r="E11" s="153">
        <f>SUM('ADICIONES  2018'!C11:E11)</f>
        <v>184933317490.52005</v>
      </c>
      <c r="F11" s="301">
        <f>+F12+F256</f>
        <v>0</v>
      </c>
      <c r="G11" s="301">
        <f>+G12+G256</f>
        <v>0</v>
      </c>
      <c r="H11" s="301">
        <f>+H12+H256</f>
        <v>0</v>
      </c>
      <c r="I11" s="301">
        <f>+I12+I256</f>
        <v>0</v>
      </c>
      <c r="J11" s="301">
        <f>+J12+J256</f>
        <v>0</v>
      </c>
      <c r="K11" s="302">
        <f>+D11+E11-F11+G11-H11</f>
        <v>806976387841.82007</v>
      </c>
      <c r="L11" s="301">
        <f t="shared" ref="L11:Q11" si="0">+L12+L256</f>
        <v>59809168873.079994</v>
      </c>
      <c r="M11" s="301">
        <f t="shared" si="0"/>
        <v>39551785157.07</v>
      </c>
      <c r="N11" s="301">
        <f t="shared" si="0"/>
        <v>48541044461.259995</v>
      </c>
      <c r="O11" s="301">
        <f t="shared" si="0"/>
        <v>0</v>
      </c>
      <c r="P11" s="301">
        <f t="shared" si="0"/>
        <v>0</v>
      </c>
      <c r="Q11" s="301">
        <f t="shared" si="0"/>
        <v>0</v>
      </c>
      <c r="R11" s="302">
        <f t="shared" ref="R11:R16" si="1">SUM(L11:Q11)</f>
        <v>147901998491.40997</v>
      </c>
      <c r="S11" s="301">
        <f t="shared" ref="S11:Z11" si="2">+S12+S256</f>
        <v>0</v>
      </c>
      <c r="T11" s="301">
        <f t="shared" si="2"/>
        <v>0</v>
      </c>
      <c r="U11" s="301">
        <f t="shared" si="2"/>
        <v>0</v>
      </c>
      <c r="V11" s="301">
        <f t="shared" si="2"/>
        <v>0</v>
      </c>
      <c r="W11" s="301">
        <f t="shared" si="2"/>
        <v>0</v>
      </c>
      <c r="X11" s="301">
        <f t="shared" si="2"/>
        <v>0</v>
      </c>
      <c r="Y11" s="301">
        <f t="shared" si="2"/>
        <v>0</v>
      </c>
      <c r="Z11" s="301">
        <f t="shared" si="2"/>
        <v>0</v>
      </c>
      <c r="AA11" s="302">
        <f t="shared" ref="AA11:AA16" si="3">SUM(S11:Z11)</f>
        <v>0</v>
      </c>
      <c r="AB11" s="302">
        <f t="shared" ref="AB11:AB74" si="4">+R11+AA11</f>
        <v>147901998491.40997</v>
      </c>
      <c r="AC11" s="105">
        <f t="shared" ref="AC11:AC74" si="5">+AB11/K11</f>
        <v>0.18327921450955895</v>
      </c>
    </row>
    <row r="12" spans="1:29" s="82" customFormat="1" ht="15.75" x14ac:dyDescent="0.2">
      <c r="A12" s="413">
        <v>1</v>
      </c>
      <c r="B12" s="114" t="s">
        <v>188</v>
      </c>
      <c r="C12" s="110" t="s">
        <v>91</v>
      </c>
      <c r="D12" s="109">
        <f>+D13+D163</f>
        <v>528065562700</v>
      </c>
      <c r="E12" s="154">
        <f>SUM('ADICIONES  2018'!C12:E12)</f>
        <v>0</v>
      </c>
      <c r="F12" s="109">
        <f>+F13+F163</f>
        <v>0</v>
      </c>
      <c r="G12" s="109">
        <f>+G13+G163</f>
        <v>0</v>
      </c>
      <c r="H12" s="109">
        <f>+H13+H163</f>
        <v>0</v>
      </c>
      <c r="I12" s="109">
        <f>+I13+I163</f>
        <v>0</v>
      </c>
      <c r="J12" s="109">
        <f>+J13+J163</f>
        <v>0</v>
      </c>
      <c r="K12" s="303">
        <f>+D12+E12-F12+G12-H12</f>
        <v>528065562700</v>
      </c>
      <c r="L12" s="109">
        <f t="shared" ref="L12:Q12" si="6">+L13+L163</f>
        <v>59122564591.199997</v>
      </c>
      <c r="M12" s="109">
        <f t="shared" si="6"/>
        <v>38946299365.739998</v>
      </c>
      <c r="N12" s="109">
        <f t="shared" si="6"/>
        <v>47799408104.989998</v>
      </c>
      <c r="O12" s="109">
        <f t="shared" si="6"/>
        <v>0</v>
      </c>
      <c r="P12" s="109">
        <f t="shared" si="6"/>
        <v>0</v>
      </c>
      <c r="Q12" s="109">
        <f t="shared" si="6"/>
        <v>0</v>
      </c>
      <c r="R12" s="303">
        <f t="shared" si="1"/>
        <v>145868272061.92999</v>
      </c>
      <c r="S12" s="109">
        <f t="shared" ref="S12:Z12" si="7">+S13+S163</f>
        <v>0</v>
      </c>
      <c r="T12" s="109">
        <f t="shared" si="7"/>
        <v>0</v>
      </c>
      <c r="U12" s="109">
        <f t="shared" si="7"/>
        <v>0</v>
      </c>
      <c r="V12" s="109">
        <f t="shared" si="7"/>
        <v>0</v>
      </c>
      <c r="W12" s="109">
        <f t="shared" si="7"/>
        <v>0</v>
      </c>
      <c r="X12" s="109">
        <f t="shared" si="7"/>
        <v>0</v>
      </c>
      <c r="Y12" s="109">
        <f t="shared" si="7"/>
        <v>0</v>
      </c>
      <c r="Z12" s="109">
        <f t="shared" si="7"/>
        <v>0</v>
      </c>
      <c r="AA12" s="303">
        <f t="shared" si="3"/>
        <v>0</v>
      </c>
      <c r="AB12" s="303">
        <f t="shared" si="4"/>
        <v>145868272061.92999</v>
      </c>
      <c r="AC12" s="108">
        <f t="shared" si="5"/>
        <v>0.27623136664338666</v>
      </c>
    </row>
    <row r="13" spans="1:29" s="82" customFormat="1" ht="15.75" x14ac:dyDescent="0.2">
      <c r="A13" s="413">
        <v>1</v>
      </c>
      <c r="B13" s="114" t="s">
        <v>189</v>
      </c>
      <c r="C13" s="110" t="s">
        <v>386</v>
      </c>
      <c r="D13" s="109">
        <f>+D14+D26+D59+D74+D92+D107+D114+D121+D156</f>
        <v>468324000000</v>
      </c>
      <c r="E13" s="154">
        <f>SUM('ADICIONES  2018'!C13:E13)</f>
        <v>0</v>
      </c>
      <c r="F13" s="109">
        <f>+F14+F26+F59+F74+F92+F107+F114+F121+F156</f>
        <v>0</v>
      </c>
      <c r="G13" s="109">
        <f>+G14+G26+G59+G74+G92+G107+G114+G121+G156</f>
        <v>0</v>
      </c>
      <c r="H13" s="109">
        <f>+H14+H26+H59+H74+H92+H107+H114+H121+H156</f>
        <v>0</v>
      </c>
      <c r="I13" s="109">
        <f>+I14+I26+I59+I74+I92+I107+I114+I121+I156</f>
        <v>0</v>
      </c>
      <c r="J13" s="109">
        <f>+J14+J26+J59+J74+J92+J107+J114+J121+J156</f>
        <v>0</v>
      </c>
      <c r="K13" s="303">
        <f>+D13+E13-F13+G13-H13</f>
        <v>468324000000</v>
      </c>
      <c r="L13" s="109">
        <f t="shared" ref="L13:Q13" si="8">+L14+L26+L59+L74+L92+L107+L114+L121+L156</f>
        <v>50988577671</v>
      </c>
      <c r="M13" s="109">
        <f t="shared" si="8"/>
        <v>34335150843.34</v>
      </c>
      <c r="N13" s="109">
        <f t="shared" si="8"/>
        <v>41817887189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303">
        <f t="shared" si="1"/>
        <v>127141615703.34</v>
      </c>
      <c r="S13" s="109">
        <f t="shared" ref="S13:Z13" si="9">+S14+S26+S59+S74+S92+S107+S114+S121+S156</f>
        <v>0</v>
      </c>
      <c r="T13" s="109">
        <f t="shared" si="9"/>
        <v>0</v>
      </c>
      <c r="U13" s="109">
        <f t="shared" si="9"/>
        <v>0</v>
      </c>
      <c r="V13" s="109">
        <f t="shared" si="9"/>
        <v>0</v>
      </c>
      <c r="W13" s="109">
        <f t="shared" si="9"/>
        <v>0</v>
      </c>
      <c r="X13" s="109">
        <f t="shared" si="9"/>
        <v>0</v>
      </c>
      <c r="Y13" s="109">
        <f t="shared" si="9"/>
        <v>0</v>
      </c>
      <c r="Z13" s="109">
        <f t="shared" si="9"/>
        <v>0</v>
      </c>
      <c r="AA13" s="303">
        <f t="shared" si="3"/>
        <v>0</v>
      </c>
      <c r="AB13" s="303">
        <f t="shared" si="4"/>
        <v>127141615703.34</v>
      </c>
      <c r="AC13" s="108">
        <f t="shared" si="5"/>
        <v>0.27148216982973328</v>
      </c>
    </row>
    <row r="14" spans="1:29" s="21" customFormat="1" ht="15.75" x14ac:dyDescent="0.2">
      <c r="A14" s="95">
        <v>1</v>
      </c>
      <c r="B14" s="116" t="s">
        <v>387</v>
      </c>
      <c r="C14" s="117" t="s">
        <v>907</v>
      </c>
      <c r="D14" s="109">
        <v>52500000000</v>
      </c>
      <c r="E14" s="154">
        <f>SUM('ADICIONES  2018'!C14:E14)</f>
        <v>0</v>
      </c>
      <c r="F14" s="109"/>
      <c r="G14" s="109"/>
      <c r="H14" s="109"/>
      <c r="I14" s="109"/>
      <c r="J14" s="109"/>
      <c r="K14" s="307">
        <f>+D14+E14-F14+G14-H14</f>
        <v>52500000000</v>
      </c>
      <c r="L14" s="304">
        <v>4099025700</v>
      </c>
      <c r="M14" s="304">
        <v>4161364100</v>
      </c>
      <c r="N14" s="304">
        <v>4628813200</v>
      </c>
      <c r="O14" s="109"/>
      <c r="P14" s="109"/>
      <c r="Q14" s="109"/>
      <c r="R14" s="303">
        <f t="shared" si="1"/>
        <v>12889203000</v>
      </c>
      <c r="S14" s="109"/>
      <c r="T14" s="109"/>
      <c r="U14" s="109"/>
      <c r="V14" s="109"/>
      <c r="W14" s="109"/>
      <c r="X14" s="109"/>
      <c r="Y14" s="109"/>
      <c r="Z14" s="109"/>
      <c r="AA14" s="303">
        <f t="shared" si="3"/>
        <v>0</v>
      </c>
      <c r="AB14" s="307">
        <f>+R14+AA14</f>
        <v>12889203000</v>
      </c>
      <c r="AC14" s="118">
        <f t="shared" si="5"/>
        <v>0.24550862857142858</v>
      </c>
    </row>
    <row r="15" spans="1:29" s="82" customFormat="1" ht="31.5" hidden="1" x14ac:dyDescent="0.2">
      <c r="A15" s="413"/>
      <c r="B15" s="114" t="s">
        <v>388</v>
      </c>
      <c r="C15" s="110" t="s">
        <v>389</v>
      </c>
      <c r="D15" s="109">
        <f>+D16</f>
        <v>36636886440</v>
      </c>
      <c r="E15" s="154">
        <f>SUM('ADICIONES  2018'!C15:E15)</f>
        <v>0</v>
      </c>
      <c r="F15" s="109">
        <f t="shared" ref="F15:Z15" si="10">+F16</f>
        <v>0</v>
      </c>
      <c r="G15" s="109">
        <f t="shared" si="10"/>
        <v>0</v>
      </c>
      <c r="H15" s="109">
        <f t="shared" si="10"/>
        <v>0</v>
      </c>
      <c r="I15" s="109">
        <f t="shared" si="10"/>
        <v>0</v>
      </c>
      <c r="J15" s="109">
        <f t="shared" si="10"/>
        <v>0</v>
      </c>
      <c r="K15" s="303">
        <f>+D15+E15-F15+G15-H15</f>
        <v>36636886440</v>
      </c>
      <c r="L15" s="109">
        <f t="shared" si="10"/>
        <v>2860486458.7722192</v>
      </c>
      <c r="M15" s="109">
        <f t="shared" si="10"/>
        <v>2903989027.9465299</v>
      </c>
      <c r="N15" s="109">
        <f t="shared" si="10"/>
        <v>3230196258.2928195</v>
      </c>
      <c r="O15" s="109">
        <f t="shared" si="10"/>
        <v>0</v>
      </c>
      <c r="P15" s="109">
        <f t="shared" si="10"/>
        <v>0</v>
      </c>
      <c r="Q15" s="109">
        <f t="shared" si="10"/>
        <v>0</v>
      </c>
      <c r="R15" s="303">
        <f t="shared" si="1"/>
        <v>8994671745.0115681</v>
      </c>
      <c r="S15" s="109">
        <f t="shared" si="10"/>
        <v>0</v>
      </c>
      <c r="T15" s="109">
        <f t="shared" si="10"/>
        <v>0</v>
      </c>
      <c r="U15" s="109">
        <f t="shared" si="10"/>
        <v>0</v>
      </c>
      <c r="V15" s="109">
        <f t="shared" si="10"/>
        <v>0</v>
      </c>
      <c r="W15" s="109">
        <f t="shared" si="10"/>
        <v>0</v>
      </c>
      <c r="X15" s="109">
        <f t="shared" si="10"/>
        <v>0</v>
      </c>
      <c r="Y15" s="109">
        <f t="shared" si="10"/>
        <v>0</v>
      </c>
      <c r="Z15" s="109">
        <f t="shared" si="10"/>
        <v>0</v>
      </c>
      <c r="AA15" s="303">
        <f t="shared" si="3"/>
        <v>0</v>
      </c>
      <c r="AB15" s="303">
        <f t="shared" si="4"/>
        <v>8994671745.0115681</v>
      </c>
      <c r="AC15" s="108">
        <f t="shared" si="5"/>
        <v>0.24550862857142858</v>
      </c>
    </row>
    <row r="16" spans="1:29" ht="28.5" hidden="1" x14ac:dyDescent="0.2">
      <c r="B16" s="100" t="s">
        <v>390</v>
      </c>
      <c r="C16" s="101" t="s">
        <v>391</v>
      </c>
      <c r="D16" s="304">
        <f>+D14*69.7845456%</f>
        <v>36636886440</v>
      </c>
      <c r="E16" s="387">
        <f>SUM('ADICIONES  2018'!C16:E16)</f>
        <v>0</v>
      </c>
      <c r="F16" s="304">
        <f>+F14*69.7845456%</f>
        <v>0</v>
      </c>
      <c r="G16" s="304">
        <f>+G14*69.7845456%</f>
        <v>0</v>
      </c>
      <c r="H16" s="304">
        <f>+H14*69.7845456%</f>
        <v>0</v>
      </c>
      <c r="I16" s="304">
        <f>+I14*69.7845456%</f>
        <v>0</v>
      </c>
      <c r="J16" s="304">
        <f>+J14*69.7845456%</f>
        <v>0</v>
      </c>
      <c r="K16" s="305">
        <f>+D16+E16-F16+G16+H16</f>
        <v>36636886440</v>
      </c>
      <c r="L16" s="304">
        <f t="shared" ref="L16:Q16" si="11">+L14*69.7845456%</f>
        <v>2860486458.7722192</v>
      </c>
      <c r="M16" s="304">
        <f t="shared" si="11"/>
        <v>2903989027.9465299</v>
      </c>
      <c r="N16" s="304">
        <f t="shared" si="11"/>
        <v>3230196258.2928195</v>
      </c>
      <c r="O16" s="304">
        <f t="shared" si="11"/>
        <v>0</v>
      </c>
      <c r="P16" s="304">
        <f t="shared" si="11"/>
        <v>0</v>
      </c>
      <c r="Q16" s="304">
        <f t="shared" si="11"/>
        <v>0</v>
      </c>
      <c r="R16" s="305">
        <f t="shared" si="1"/>
        <v>8994671745.0115681</v>
      </c>
      <c r="S16" s="304">
        <f t="shared" ref="S16:Z16" si="12">+S14*69.7845456%</f>
        <v>0</v>
      </c>
      <c r="T16" s="304">
        <f t="shared" si="12"/>
        <v>0</v>
      </c>
      <c r="U16" s="304">
        <f t="shared" si="12"/>
        <v>0</v>
      </c>
      <c r="V16" s="304">
        <f t="shared" si="12"/>
        <v>0</v>
      </c>
      <c r="W16" s="304">
        <f t="shared" si="12"/>
        <v>0</v>
      </c>
      <c r="X16" s="304">
        <f t="shared" si="12"/>
        <v>0</v>
      </c>
      <c r="Y16" s="304">
        <f t="shared" si="12"/>
        <v>0</v>
      </c>
      <c r="Z16" s="304">
        <f t="shared" si="12"/>
        <v>0</v>
      </c>
      <c r="AA16" s="305">
        <f t="shared" si="3"/>
        <v>0</v>
      </c>
      <c r="AB16" s="305">
        <f t="shared" si="4"/>
        <v>8994671745.0115681</v>
      </c>
      <c r="AC16" s="37">
        <f t="shared" si="5"/>
        <v>0.24550862857142858</v>
      </c>
    </row>
    <row r="17" spans="1:29" s="82" customFormat="1" ht="31.5" hidden="1" x14ac:dyDescent="0.2">
      <c r="A17" s="413"/>
      <c r="B17" s="114" t="s">
        <v>392</v>
      </c>
      <c r="C17" s="110" t="s">
        <v>393</v>
      </c>
      <c r="D17" s="109">
        <f>+D18</f>
        <v>14695800000</v>
      </c>
      <c r="E17" s="154">
        <f>SUM('ADICIONES  2018'!C17:E17)</f>
        <v>0</v>
      </c>
      <c r="F17" s="109">
        <f t="shared" ref="F17:Z17" si="13">+F18</f>
        <v>0</v>
      </c>
      <c r="G17" s="109">
        <f t="shared" si="13"/>
        <v>0</v>
      </c>
      <c r="H17" s="109">
        <f t="shared" si="13"/>
        <v>0</v>
      </c>
      <c r="I17" s="109">
        <f t="shared" si="13"/>
        <v>0</v>
      </c>
      <c r="J17" s="109">
        <f t="shared" si="13"/>
        <v>0</v>
      </c>
      <c r="K17" s="303">
        <f t="shared" ref="K17:K80" si="14">+D17+E17-F17+G17-H17</f>
        <v>14695800000</v>
      </c>
      <c r="L17" s="109">
        <f t="shared" si="13"/>
        <v>1147399273.944</v>
      </c>
      <c r="M17" s="109">
        <f t="shared" si="13"/>
        <v>1164849038.872</v>
      </c>
      <c r="N17" s="109">
        <f t="shared" si="13"/>
        <v>1295697390.944</v>
      </c>
      <c r="O17" s="109">
        <f t="shared" si="13"/>
        <v>0</v>
      </c>
      <c r="P17" s="109">
        <f t="shared" si="13"/>
        <v>0</v>
      </c>
      <c r="Q17" s="109">
        <f t="shared" si="13"/>
        <v>0</v>
      </c>
      <c r="R17" s="303">
        <f t="shared" ref="R17:R80" si="15">SUM(L17:Q17)</f>
        <v>3607945703.7600002</v>
      </c>
      <c r="S17" s="109">
        <f t="shared" si="13"/>
        <v>0</v>
      </c>
      <c r="T17" s="109">
        <f t="shared" si="13"/>
        <v>0</v>
      </c>
      <c r="U17" s="109">
        <f t="shared" si="13"/>
        <v>0</v>
      </c>
      <c r="V17" s="109">
        <f t="shared" si="13"/>
        <v>0</v>
      </c>
      <c r="W17" s="109">
        <f t="shared" si="13"/>
        <v>0</v>
      </c>
      <c r="X17" s="109">
        <f t="shared" si="13"/>
        <v>0</v>
      </c>
      <c r="Y17" s="109">
        <f t="shared" si="13"/>
        <v>0</v>
      </c>
      <c r="Z17" s="109">
        <f t="shared" si="13"/>
        <v>0</v>
      </c>
      <c r="AA17" s="303">
        <f t="shared" ref="AA17:AA80" si="16">SUM(S17:Z17)</f>
        <v>0</v>
      </c>
      <c r="AB17" s="303">
        <f t="shared" si="4"/>
        <v>3607945703.7600002</v>
      </c>
      <c r="AC17" s="108">
        <f t="shared" si="5"/>
        <v>0.24550862857142858</v>
      </c>
    </row>
    <row r="18" spans="1:29" ht="21.75" hidden="1" customHeight="1" x14ac:dyDescent="0.2">
      <c r="B18" s="102" t="s">
        <v>394</v>
      </c>
      <c r="C18" s="103" t="s">
        <v>92</v>
      </c>
      <c r="D18" s="109">
        <f>SUM(D19:D21)</f>
        <v>14695800000</v>
      </c>
      <c r="E18" s="154">
        <f>SUM('ADICIONES  2018'!C18:E18)</f>
        <v>0</v>
      </c>
      <c r="F18" s="306">
        <f>SUM(F19:F21)</f>
        <v>0</v>
      </c>
      <c r="G18" s="306">
        <f>SUM(G19:G21)</f>
        <v>0</v>
      </c>
      <c r="H18" s="306">
        <f>SUM(H19:H21)</f>
        <v>0</v>
      </c>
      <c r="I18" s="306">
        <f>SUM(I19:I21)</f>
        <v>0</v>
      </c>
      <c r="J18" s="306">
        <f>SUM(J19:J21)</f>
        <v>0</v>
      </c>
      <c r="K18" s="305">
        <f t="shared" si="14"/>
        <v>14695800000</v>
      </c>
      <c r="L18" s="306">
        <f t="shared" ref="L18:Q18" si="17">SUM(L19:L21)</f>
        <v>1147399273.944</v>
      </c>
      <c r="M18" s="306">
        <f t="shared" si="17"/>
        <v>1164849038.872</v>
      </c>
      <c r="N18" s="306">
        <f t="shared" si="17"/>
        <v>1295697390.944</v>
      </c>
      <c r="O18" s="306">
        <f t="shared" si="17"/>
        <v>0</v>
      </c>
      <c r="P18" s="306">
        <f t="shared" si="17"/>
        <v>0</v>
      </c>
      <c r="Q18" s="306">
        <f t="shared" si="17"/>
        <v>0</v>
      </c>
      <c r="R18" s="305">
        <f t="shared" si="15"/>
        <v>3607945703.7600002</v>
      </c>
      <c r="S18" s="306">
        <f t="shared" ref="S18:Z18" si="18">SUM(S19:S21)</f>
        <v>0</v>
      </c>
      <c r="T18" s="306">
        <f t="shared" si="18"/>
        <v>0</v>
      </c>
      <c r="U18" s="306">
        <f t="shared" si="18"/>
        <v>0</v>
      </c>
      <c r="V18" s="306">
        <f t="shared" si="18"/>
        <v>0</v>
      </c>
      <c r="W18" s="306">
        <f t="shared" si="18"/>
        <v>0</v>
      </c>
      <c r="X18" s="306">
        <f t="shared" si="18"/>
        <v>0</v>
      </c>
      <c r="Y18" s="306">
        <f t="shared" si="18"/>
        <v>0</v>
      </c>
      <c r="Z18" s="306">
        <f t="shared" si="18"/>
        <v>0</v>
      </c>
      <c r="AA18" s="305">
        <f t="shared" si="16"/>
        <v>0</v>
      </c>
      <c r="AB18" s="305">
        <f t="shared" si="4"/>
        <v>3607945703.7600002</v>
      </c>
      <c r="AC18" s="37">
        <f t="shared" si="5"/>
        <v>0.24550862857142858</v>
      </c>
    </row>
    <row r="19" spans="1:29" s="5" customFormat="1" hidden="1" x14ac:dyDescent="0.2">
      <c r="A19" s="414"/>
      <c r="B19" s="100" t="s">
        <v>395</v>
      </c>
      <c r="C19" s="170" t="s">
        <v>396</v>
      </c>
      <c r="D19" s="304">
        <f>+D14*7.992%</f>
        <v>4195800000.0000005</v>
      </c>
      <c r="E19" s="387">
        <f>SUM('ADICIONES  2018'!C19:E19)</f>
        <v>0</v>
      </c>
      <c r="F19" s="304">
        <f>+F14*7.992%</f>
        <v>0</v>
      </c>
      <c r="G19" s="304">
        <f>+G14*7.992%</f>
        <v>0</v>
      </c>
      <c r="H19" s="304">
        <f>+H14*7.992%</f>
        <v>0</v>
      </c>
      <c r="I19" s="304">
        <f>+I14*7.992%</f>
        <v>0</v>
      </c>
      <c r="J19" s="304">
        <f>+J14*7.992%</f>
        <v>0</v>
      </c>
      <c r="K19" s="305">
        <f t="shared" si="14"/>
        <v>4195800000.0000005</v>
      </c>
      <c r="L19" s="304">
        <f t="shared" ref="L19:Q19" si="19">+L14*7.992%</f>
        <v>327594133.94400001</v>
      </c>
      <c r="M19" s="304">
        <f t="shared" si="19"/>
        <v>332576218.87200004</v>
      </c>
      <c r="N19" s="304">
        <f t="shared" si="19"/>
        <v>369934750.94400001</v>
      </c>
      <c r="O19" s="304">
        <f t="shared" si="19"/>
        <v>0</v>
      </c>
      <c r="P19" s="304">
        <f t="shared" si="19"/>
        <v>0</v>
      </c>
      <c r="Q19" s="304">
        <f t="shared" si="19"/>
        <v>0</v>
      </c>
      <c r="R19" s="305">
        <f t="shared" si="15"/>
        <v>1030105103.76</v>
      </c>
      <c r="S19" s="304">
        <f t="shared" ref="S19:Z19" si="20">+S14*7.992%</f>
        <v>0</v>
      </c>
      <c r="T19" s="304">
        <f t="shared" si="20"/>
        <v>0</v>
      </c>
      <c r="U19" s="304">
        <f t="shared" si="20"/>
        <v>0</v>
      </c>
      <c r="V19" s="304">
        <f t="shared" si="20"/>
        <v>0</v>
      </c>
      <c r="W19" s="304">
        <f t="shared" si="20"/>
        <v>0</v>
      </c>
      <c r="X19" s="304">
        <f t="shared" si="20"/>
        <v>0</v>
      </c>
      <c r="Y19" s="304">
        <f t="shared" si="20"/>
        <v>0</v>
      </c>
      <c r="Z19" s="304">
        <f t="shared" si="20"/>
        <v>0</v>
      </c>
      <c r="AA19" s="305">
        <f t="shared" si="16"/>
        <v>0</v>
      </c>
      <c r="AB19" s="305">
        <f t="shared" si="4"/>
        <v>1030105103.76</v>
      </c>
      <c r="AC19" s="37">
        <f t="shared" si="5"/>
        <v>0.24550862857142855</v>
      </c>
    </row>
    <row r="20" spans="1:29" s="5" customFormat="1" hidden="1" x14ac:dyDescent="0.2">
      <c r="A20" s="166"/>
      <c r="B20" s="100" t="s">
        <v>397</v>
      </c>
      <c r="C20" s="170" t="s">
        <v>398</v>
      </c>
      <c r="D20" s="304">
        <f>+D14*20%</f>
        <v>10500000000</v>
      </c>
      <c r="E20" s="387">
        <f>SUM('ADICIONES  2018'!C20:E20)</f>
        <v>0</v>
      </c>
      <c r="F20" s="304">
        <f>+F14*20%</f>
        <v>0</v>
      </c>
      <c r="G20" s="304">
        <f>+G14*20%</f>
        <v>0</v>
      </c>
      <c r="H20" s="304">
        <f>+H14*20%</f>
        <v>0</v>
      </c>
      <c r="I20" s="304">
        <f>+I14*20%</f>
        <v>0</v>
      </c>
      <c r="J20" s="304">
        <f>+J14*20%</f>
        <v>0</v>
      </c>
      <c r="K20" s="305">
        <f t="shared" si="14"/>
        <v>10500000000</v>
      </c>
      <c r="L20" s="304">
        <f t="shared" ref="L20:Q20" si="21">+L14*20%</f>
        <v>819805140</v>
      </c>
      <c r="M20" s="304">
        <f t="shared" si="21"/>
        <v>832272820</v>
      </c>
      <c r="N20" s="304">
        <f t="shared" si="21"/>
        <v>925762640</v>
      </c>
      <c r="O20" s="304">
        <f t="shared" si="21"/>
        <v>0</v>
      </c>
      <c r="P20" s="304">
        <f t="shared" si="21"/>
        <v>0</v>
      </c>
      <c r="Q20" s="304">
        <f t="shared" si="21"/>
        <v>0</v>
      </c>
      <c r="R20" s="305">
        <f t="shared" si="15"/>
        <v>2577840600</v>
      </c>
      <c r="S20" s="304">
        <f t="shared" ref="S20:Z20" si="22">+S14*20%</f>
        <v>0</v>
      </c>
      <c r="T20" s="304">
        <f t="shared" si="22"/>
        <v>0</v>
      </c>
      <c r="U20" s="304">
        <f t="shared" si="22"/>
        <v>0</v>
      </c>
      <c r="V20" s="304">
        <f t="shared" si="22"/>
        <v>0</v>
      </c>
      <c r="W20" s="304">
        <f t="shared" si="22"/>
        <v>0</v>
      </c>
      <c r="X20" s="304">
        <f t="shared" si="22"/>
        <v>0</v>
      </c>
      <c r="Y20" s="304">
        <f t="shared" si="22"/>
        <v>0</v>
      </c>
      <c r="Z20" s="304">
        <f t="shared" si="22"/>
        <v>0</v>
      </c>
      <c r="AA20" s="305">
        <f t="shared" si="16"/>
        <v>0</v>
      </c>
      <c r="AB20" s="305">
        <f t="shared" si="4"/>
        <v>2577840600</v>
      </c>
      <c r="AC20" s="37">
        <f t="shared" si="5"/>
        <v>0.24550862857142858</v>
      </c>
    </row>
    <row r="21" spans="1:29" ht="42.75" hidden="1" x14ac:dyDescent="0.2">
      <c r="B21" s="100" t="s">
        <v>399</v>
      </c>
      <c r="C21" s="169" t="s">
        <v>1353</v>
      </c>
      <c r="D21" s="304">
        <f>+D14*0%</f>
        <v>0</v>
      </c>
      <c r="E21" s="387">
        <f>SUM('ADICIONES  2018'!C21:E21)</f>
        <v>0</v>
      </c>
      <c r="F21" s="304">
        <f>+F14*0%</f>
        <v>0</v>
      </c>
      <c r="G21" s="304">
        <f>+G14*0%</f>
        <v>0</v>
      </c>
      <c r="H21" s="304">
        <f>+H14*0%</f>
        <v>0</v>
      </c>
      <c r="I21" s="304">
        <f>+I14*0%</f>
        <v>0</v>
      </c>
      <c r="J21" s="304">
        <f>+J14*0%</f>
        <v>0</v>
      </c>
      <c r="K21" s="305">
        <f t="shared" si="14"/>
        <v>0</v>
      </c>
      <c r="L21" s="304">
        <f t="shared" ref="L21:Q21" si="23">+L14*0%</f>
        <v>0</v>
      </c>
      <c r="M21" s="304">
        <f t="shared" si="23"/>
        <v>0</v>
      </c>
      <c r="N21" s="304">
        <f t="shared" si="23"/>
        <v>0</v>
      </c>
      <c r="O21" s="304">
        <f t="shared" si="23"/>
        <v>0</v>
      </c>
      <c r="P21" s="304">
        <f t="shared" si="23"/>
        <v>0</v>
      </c>
      <c r="Q21" s="304">
        <f t="shared" si="23"/>
        <v>0</v>
      </c>
      <c r="R21" s="305">
        <f t="shared" si="15"/>
        <v>0</v>
      </c>
      <c r="S21" s="304">
        <f t="shared" ref="S21:Z21" si="24">+S14*0%</f>
        <v>0</v>
      </c>
      <c r="T21" s="304">
        <f t="shared" si="24"/>
        <v>0</v>
      </c>
      <c r="U21" s="304">
        <f t="shared" si="24"/>
        <v>0</v>
      </c>
      <c r="V21" s="304">
        <f t="shared" si="24"/>
        <v>0</v>
      </c>
      <c r="W21" s="304">
        <f t="shared" si="24"/>
        <v>0</v>
      </c>
      <c r="X21" s="304">
        <f t="shared" si="24"/>
        <v>0</v>
      </c>
      <c r="Y21" s="304">
        <f t="shared" si="24"/>
        <v>0</v>
      </c>
      <c r="Z21" s="304">
        <f t="shared" si="24"/>
        <v>0</v>
      </c>
      <c r="AA21" s="305">
        <f t="shared" si="16"/>
        <v>0</v>
      </c>
      <c r="AB21" s="305">
        <f t="shared" si="4"/>
        <v>0</v>
      </c>
      <c r="AC21" s="37" t="e">
        <f t="shared" si="5"/>
        <v>#DIV/0!</v>
      </c>
    </row>
    <row r="22" spans="1:29" s="82" customFormat="1" ht="31.5" hidden="1" x14ac:dyDescent="0.2">
      <c r="A22" s="413"/>
      <c r="B22" s="114" t="s">
        <v>400</v>
      </c>
      <c r="C22" s="110" t="s">
        <v>401</v>
      </c>
      <c r="D22" s="109">
        <f>SUM(D23:D25)</f>
        <v>1167313560</v>
      </c>
      <c r="E22" s="154">
        <f>SUM('ADICIONES  2018'!C22:E22)</f>
        <v>0</v>
      </c>
      <c r="F22" s="109">
        <f>SUM(F23:F25)</f>
        <v>0</v>
      </c>
      <c r="G22" s="109">
        <f>SUM(G23:G25)</f>
        <v>0</v>
      </c>
      <c r="H22" s="109">
        <f>SUM(H23:H25)</f>
        <v>0</v>
      </c>
      <c r="I22" s="109">
        <f>SUM(I23:I25)</f>
        <v>0</v>
      </c>
      <c r="J22" s="109">
        <f>SUM(J23:J25)</f>
        <v>0</v>
      </c>
      <c r="K22" s="303">
        <f t="shared" si="14"/>
        <v>1167313560</v>
      </c>
      <c r="L22" s="109">
        <f t="shared" ref="L22:Q22" si="25">SUM(L23:L25)</f>
        <v>91139967.283780813</v>
      </c>
      <c r="M22" s="109">
        <f t="shared" si="25"/>
        <v>92526033.181470394</v>
      </c>
      <c r="N22" s="109">
        <f t="shared" si="25"/>
        <v>102919550.76318081</v>
      </c>
      <c r="O22" s="109">
        <f t="shared" si="25"/>
        <v>0</v>
      </c>
      <c r="P22" s="109">
        <f t="shared" si="25"/>
        <v>0</v>
      </c>
      <c r="Q22" s="109">
        <f t="shared" si="25"/>
        <v>0</v>
      </c>
      <c r="R22" s="303">
        <f t="shared" si="15"/>
        <v>286585551.228432</v>
      </c>
      <c r="S22" s="109">
        <f t="shared" ref="S22:Z22" si="26">SUM(S23:S25)</f>
        <v>0</v>
      </c>
      <c r="T22" s="109">
        <f t="shared" si="26"/>
        <v>0</v>
      </c>
      <c r="U22" s="109">
        <f t="shared" si="26"/>
        <v>0</v>
      </c>
      <c r="V22" s="109">
        <f t="shared" si="26"/>
        <v>0</v>
      </c>
      <c r="W22" s="109">
        <f t="shared" si="26"/>
        <v>0</v>
      </c>
      <c r="X22" s="109">
        <f t="shared" si="26"/>
        <v>0</v>
      </c>
      <c r="Y22" s="109">
        <f t="shared" si="26"/>
        <v>0</v>
      </c>
      <c r="Z22" s="109">
        <f t="shared" si="26"/>
        <v>0</v>
      </c>
      <c r="AA22" s="303">
        <f t="shared" si="16"/>
        <v>0</v>
      </c>
      <c r="AB22" s="303">
        <f t="shared" si="4"/>
        <v>286585551.228432</v>
      </c>
      <c r="AC22" s="108">
        <f t="shared" si="5"/>
        <v>0.24550862857142858</v>
      </c>
    </row>
    <row r="23" spans="1:29" hidden="1" x14ac:dyDescent="0.2">
      <c r="B23" s="100" t="s">
        <v>402</v>
      </c>
      <c r="C23" s="101" t="s">
        <v>403</v>
      </c>
      <c r="D23" s="304">
        <f>+D14*0.08%</f>
        <v>42000000</v>
      </c>
      <c r="E23" s="387">
        <f>SUM('ADICIONES  2018'!C23:E23)</f>
        <v>0</v>
      </c>
      <c r="F23" s="304">
        <f>+F14*0.08%</f>
        <v>0</v>
      </c>
      <c r="G23" s="304">
        <f>+G14*0.08%</f>
        <v>0</v>
      </c>
      <c r="H23" s="304">
        <f>+H14*0.08%</f>
        <v>0</v>
      </c>
      <c r="I23" s="304">
        <f>+I14*0.08%</f>
        <v>0</v>
      </c>
      <c r="J23" s="304">
        <f>+J14*0.08%</f>
        <v>0</v>
      </c>
      <c r="K23" s="305">
        <f t="shared" si="14"/>
        <v>42000000</v>
      </c>
      <c r="L23" s="304">
        <f t="shared" ref="L23:Q23" si="27">+L14*0.08%</f>
        <v>3279220.56</v>
      </c>
      <c r="M23" s="304">
        <f t="shared" si="27"/>
        <v>3329091.2800000003</v>
      </c>
      <c r="N23" s="304">
        <f t="shared" si="27"/>
        <v>3703050.56</v>
      </c>
      <c r="O23" s="304">
        <f t="shared" si="27"/>
        <v>0</v>
      </c>
      <c r="P23" s="304">
        <f t="shared" si="27"/>
        <v>0</v>
      </c>
      <c r="Q23" s="304">
        <f t="shared" si="27"/>
        <v>0</v>
      </c>
      <c r="R23" s="305">
        <f t="shared" si="15"/>
        <v>10311362.4</v>
      </c>
      <c r="S23" s="304">
        <f t="shared" ref="S23:Z23" si="28">+S14*0.08%</f>
        <v>0</v>
      </c>
      <c r="T23" s="304">
        <f t="shared" si="28"/>
        <v>0</v>
      </c>
      <c r="U23" s="304">
        <f t="shared" si="28"/>
        <v>0</v>
      </c>
      <c r="V23" s="304">
        <f t="shared" si="28"/>
        <v>0</v>
      </c>
      <c r="W23" s="304">
        <f t="shared" si="28"/>
        <v>0</v>
      </c>
      <c r="X23" s="304">
        <f t="shared" si="28"/>
        <v>0</v>
      </c>
      <c r="Y23" s="304">
        <f t="shared" si="28"/>
        <v>0</v>
      </c>
      <c r="Z23" s="304">
        <f t="shared" si="28"/>
        <v>0</v>
      </c>
      <c r="AA23" s="305">
        <f t="shared" si="16"/>
        <v>0</v>
      </c>
      <c r="AB23" s="305">
        <f t="shared" si="4"/>
        <v>10311362.4</v>
      </c>
      <c r="AC23" s="37">
        <f t="shared" si="5"/>
        <v>0.24550862857142858</v>
      </c>
    </row>
    <row r="24" spans="1:29" ht="28.5" hidden="1" x14ac:dyDescent="0.2">
      <c r="B24" s="100" t="s">
        <v>404</v>
      </c>
      <c r="C24" s="101" t="s">
        <v>405</v>
      </c>
      <c r="D24" s="304">
        <f>+D14*1.43856%</f>
        <v>755244000</v>
      </c>
      <c r="E24" s="387">
        <f>SUM('ADICIONES  2018'!C24:E24)</f>
        <v>0</v>
      </c>
      <c r="F24" s="304">
        <f>+F14*1.43856%</f>
        <v>0</v>
      </c>
      <c r="G24" s="304">
        <f>+G14*1.43856%</f>
        <v>0</v>
      </c>
      <c r="H24" s="304">
        <f>+H14*1.43856%</f>
        <v>0</v>
      </c>
      <c r="I24" s="304">
        <f>+I14*1.43856%</f>
        <v>0</v>
      </c>
      <c r="J24" s="304">
        <f>+J14*1.43856%</f>
        <v>0</v>
      </c>
      <c r="K24" s="305">
        <f t="shared" si="14"/>
        <v>755244000</v>
      </c>
      <c r="L24" s="304">
        <f t="shared" ref="L24:Q24" si="29">+L14*1.43856%</f>
        <v>58966944.109920003</v>
      </c>
      <c r="M24" s="304">
        <f t="shared" si="29"/>
        <v>59863719.396959998</v>
      </c>
      <c r="N24" s="304">
        <f t="shared" si="29"/>
        <v>66588255.169919997</v>
      </c>
      <c r="O24" s="304">
        <f t="shared" si="29"/>
        <v>0</v>
      </c>
      <c r="P24" s="304">
        <f t="shared" si="29"/>
        <v>0</v>
      </c>
      <c r="Q24" s="304">
        <f t="shared" si="29"/>
        <v>0</v>
      </c>
      <c r="R24" s="305">
        <f t="shared" si="15"/>
        <v>185418918.67680001</v>
      </c>
      <c r="S24" s="304">
        <f t="shared" ref="S24:Z24" si="30">+S14*1.43856%</f>
        <v>0</v>
      </c>
      <c r="T24" s="304">
        <f t="shared" si="30"/>
        <v>0</v>
      </c>
      <c r="U24" s="304">
        <f t="shared" si="30"/>
        <v>0</v>
      </c>
      <c r="V24" s="304">
        <f t="shared" si="30"/>
        <v>0</v>
      </c>
      <c r="W24" s="304">
        <f t="shared" si="30"/>
        <v>0</v>
      </c>
      <c r="X24" s="304">
        <f t="shared" si="30"/>
        <v>0</v>
      </c>
      <c r="Y24" s="304">
        <f t="shared" si="30"/>
        <v>0</v>
      </c>
      <c r="Z24" s="304">
        <f t="shared" si="30"/>
        <v>0</v>
      </c>
      <c r="AA24" s="305">
        <f t="shared" si="16"/>
        <v>0</v>
      </c>
      <c r="AB24" s="305">
        <f t="shared" si="4"/>
        <v>185418918.67680001</v>
      </c>
      <c r="AC24" s="37">
        <f t="shared" si="5"/>
        <v>0.24550862857142858</v>
      </c>
    </row>
    <row r="25" spans="1:29" s="5" customFormat="1" ht="42.75" hidden="1" x14ac:dyDescent="0.2">
      <c r="A25" s="166"/>
      <c r="B25" s="100" t="s">
        <v>406</v>
      </c>
      <c r="C25" s="101" t="s">
        <v>407</v>
      </c>
      <c r="D25" s="304">
        <f>+D14*0.7048944%</f>
        <v>370069560</v>
      </c>
      <c r="E25" s="387">
        <f>SUM('ADICIONES  2018'!C25:E25)</f>
        <v>0</v>
      </c>
      <c r="F25" s="304">
        <f>+F14*0.7048944%</f>
        <v>0</v>
      </c>
      <c r="G25" s="304">
        <f>+G14*0.7048944%</f>
        <v>0</v>
      </c>
      <c r="H25" s="304">
        <f>+H14*0.7048944%</f>
        <v>0</v>
      </c>
      <c r="I25" s="304">
        <f>+I14*0.7048944%</f>
        <v>0</v>
      </c>
      <c r="J25" s="304">
        <f>+J14*0.7048944%</f>
        <v>0</v>
      </c>
      <c r="K25" s="305">
        <f t="shared" si="14"/>
        <v>370069560</v>
      </c>
      <c r="L25" s="304">
        <f t="shared" ref="L25:Q25" si="31">+L14*0.7048944%</f>
        <v>28893802.613860801</v>
      </c>
      <c r="M25" s="304">
        <f t="shared" si="31"/>
        <v>29333222.504510403</v>
      </c>
      <c r="N25" s="304">
        <f t="shared" si="31"/>
        <v>32628245.033260804</v>
      </c>
      <c r="O25" s="304">
        <f t="shared" si="31"/>
        <v>0</v>
      </c>
      <c r="P25" s="304">
        <f t="shared" si="31"/>
        <v>0</v>
      </c>
      <c r="Q25" s="304">
        <f t="shared" si="31"/>
        <v>0</v>
      </c>
      <c r="R25" s="305">
        <f t="shared" si="15"/>
        <v>90855270.151632011</v>
      </c>
      <c r="S25" s="304">
        <f t="shared" ref="S25:Z25" si="32">+S14*0.7048944%</f>
        <v>0</v>
      </c>
      <c r="T25" s="304">
        <f t="shared" si="32"/>
        <v>0</v>
      </c>
      <c r="U25" s="304">
        <f t="shared" si="32"/>
        <v>0</v>
      </c>
      <c r="V25" s="304">
        <f t="shared" si="32"/>
        <v>0</v>
      </c>
      <c r="W25" s="304">
        <f t="shared" si="32"/>
        <v>0</v>
      </c>
      <c r="X25" s="304">
        <f t="shared" si="32"/>
        <v>0</v>
      </c>
      <c r="Y25" s="304">
        <f t="shared" si="32"/>
        <v>0</v>
      </c>
      <c r="Z25" s="304">
        <f t="shared" si="32"/>
        <v>0</v>
      </c>
      <c r="AA25" s="305">
        <f t="shared" si="16"/>
        <v>0</v>
      </c>
      <c r="AB25" s="305">
        <f t="shared" si="4"/>
        <v>90855270.151632011</v>
      </c>
      <c r="AC25" s="37">
        <f t="shared" si="5"/>
        <v>0.24550862857142861</v>
      </c>
    </row>
    <row r="26" spans="1:29" s="82" customFormat="1" ht="45" hidden="1" x14ac:dyDescent="0.2">
      <c r="A26" s="413"/>
      <c r="B26" s="114" t="s">
        <v>201</v>
      </c>
      <c r="C26" s="103" t="s">
        <v>408</v>
      </c>
      <c r="D26" s="109">
        <f>+D27+D43</f>
        <v>10300000000</v>
      </c>
      <c r="E26" s="154">
        <f>SUM('ADICIONES  2018'!C26:E26)</f>
        <v>0</v>
      </c>
      <c r="F26" s="109">
        <f>+F27+F43</f>
        <v>0</v>
      </c>
      <c r="G26" s="109">
        <f>+G27+G43</f>
        <v>0</v>
      </c>
      <c r="H26" s="109">
        <f>+H27+H43</f>
        <v>0</v>
      </c>
      <c r="I26" s="109">
        <f>+I27+I43</f>
        <v>0</v>
      </c>
      <c r="J26" s="109">
        <f>+J27+J43</f>
        <v>0</v>
      </c>
      <c r="K26" s="303">
        <f t="shared" si="14"/>
        <v>10300000000</v>
      </c>
      <c r="L26" s="109">
        <f t="shared" ref="L26:Q26" si="33">+L27+L43</f>
        <v>1432121837</v>
      </c>
      <c r="M26" s="109">
        <f t="shared" si="33"/>
        <v>255222733</v>
      </c>
      <c r="N26" s="109">
        <f t="shared" si="33"/>
        <v>249569804</v>
      </c>
      <c r="O26" s="109">
        <f t="shared" si="33"/>
        <v>0</v>
      </c>
      <c r="P26" s="109">
        <f t="shared" si="33"/>
        <v>0</v>
      </c>
      <c r="Q26" s="109">
        <f t="shared" si="33"/>
        <v>0</v>
      </c>
      <c r="R26" s="303">
        <f t="shared" si="15"/>
        <v>1936914374</v>
      </c>
      <c r="S26" s="109">
        <f t="shared" ref="S26:Z26" si="34">+S27+S43</f>
        <v>0</v>
      </c>
      <c r="T26" s="109">
        <f t="shared" si="34"/>
        <v>0</v>
      </c>
      <c r="U26" s="109">
        <f t="shared" si="34"/>
        <v>0</v>
      </c>
      <c r="V26" s="109">
        <f t="shared" si="34"/>
        <v>0</v>
      </c>
      <c r="W26" s="109">
        <f t="shared" si="34"/>
        <v>0</v>
      </c>
      <c r="X26" s="109">
        <f t="shared" si="34"/>
        <v>0</v>
      </c>
      <c r="Y26" s="109">
        <f t="shared" si="34"/>
        <v>0</v>
      </c>
      <c r="Z26" s="109">
        <f t="shared" si="34"/>
        <v>0</v>
      </c>
      <c r="AA26" s="303">
        <f t="shared" si="16"/>
        <v>0</v>
      </c>
      <c r="AB26" s="303">
        <f t="shared" si="4"/>
        <v>1936914374</v>
      </c>
      <c r="AC26" s="108">
        <f t="shared" si="5"/>
        <v>0.18804993922330096</v>
      </c>
    </row>
    <row r="27" spans="1:29" s="82" customFormat="1" ht="30" hidden="1" x14ac:dyDescent="0.2">
      <c r="A27" s="413"/>
      <c r="B27" s="114" t="s">
        <v>203</v>
      </c>
      <c r="C27" s="103" t="s">
        <v>93</v>
      </c>
      <c r="D27" s="109">
        <f>+D28</f>
        <v>6000000000</v>
      </c>
      <c r="E27" s="154">
        <f>SUM('ADICIONES  2018'!C27:E27)</f>
        <v>0</v>
      </c>
      <c r="F27" s="109">
        <f t="shared" ref="F27:Z27" si="35">+F28</f>
        <v>0</v>
      </c>
      <c r="G27" s="109">
        <f t="shared" si="35"/>
        <v>0</v>
      </c>
      <c r="H27" s="109">
        <f t="shared" si="35"/>
        <v>0</v>
      </c>
      <c r="I27" s="109">
        <f t="shared" si="35"/>
        <v>0</v>
      </c>
      <c r="J27" s="109">
        <f t="shared" si="35"/>
        <v>0</v>
      </c>
      <c r="K27" s="303">
        <f t="shared" si="14"/>
        <v>6000000000</v>
      </c>
      <c r="L27" s="109">
        <f t="shared" si="35"/>
        <v>915322610</v>
      </c>
      <c r="M27" s="109">
        <f t="shared" si="35"/>
        <v>138554031</v>
      </c>
      <c r="N27" s="109">
        <f t="shared" si="35"/>
        <v>152057332</v>
      </c>
      <c r="O27" s="109">
        <f t="shared" si="35"/>
        <v>0</v>
      </c>
      <c r="P27" s="109">
        <f t="shared" si="35"/>
        <v>0</v>
      </c>
      <c r="Q27" s="109">
        <f t="shared" si="35"/>
        <v>0</v>
      </c>
      <c r="R27" s="303">
        <f t="shared" si="15"/>
        <v>1205933973</v>
      </c>
      <c r="S27" s="109">
        <f t="shared" si="35"/>
        <v>0</v>
      </c>
      <c r="T27" s="109">
        <f t="shared" si="35"/>
        <v>0</v>
      </c>
      <c r="U27" s="109">
        <f t="shared" si="35"/>
        <v>0</v>
      </c>
      <c r="V27" s="109">
        <f t="shared" si="35"/>
        <v>0</v>
      </c>
      <c r="W27" s="109">
        <f t="shared" si="35"/>
        <v>0</v>
      </c>
      <c r="X27" s="109">
        <f t="shared" si="35"/>
        <v>0</v>
      </c>
      <c r="Y27" s="109">
        <f t="shared" si="35"/>
        <v>0</v>
      </c>
      <c r="Z27" s="109">
        <f t="shared" si="35"/>
        <v>0</v>
      </c>
      <c r="AA27" s="303">
        <f t="shared" si="16"/>
        <v>0</v>
      </c>
      <c r="AB27" s="303">
        <f t="shared" si="4"/>
        <v>1205933973</v>
      </c>
      <c r="AC27" s="108">
        <f t="shared" si="5"/>
        <v>0.20098899549999999</v>
      </c>
    </row>
    <row r="28" spans="1:29" s="82" customFormat="1" ht="31.5" hidden="1" x14ac:dyDescent="0.2">
      <c r="A28" s="413"/>
      <c r="B28" s="114" t="s">
        <v>409</v>
      </c>
      <c r="C28" s="110" t="s">
        <v>410</v>
      </c>
      <c r="D28" s="109">
        <f>+D29+D36</f>
        <v>6000000000</v>
      </c>
      <c r="E28" s="154">
        <f>SUM('ADICIONES  2018'!C28:E28)</f>
        <v>0</v>
      </c>
      <c r="F28" s="109">
        <f>+F29+F36</f>
        <v>0</v>
      </c>
      <c r="G28" s="109">
        <f>+G29+G36</f>
        <v>0</v>
      </c>
      <c r="H28" s="109">
        <f>+H29+H36</f>
        <v>0</v>
      </c>
      <c r="I28" s="109">
        <f>+I29+I36</f>
        <v>0</v>
      </c>
      <c r="J28" s="109">
        <f>+J29+J36</f>
        <v>0</v>
      </c>
      <c r="K28" s="303">
        <f t="shared" si="14"/>
        <v>6000000000</v>
      </c>
      <c r="L28" s="109">
        <f t="shared" ref="L28:Q28" si="36">+L29+L36</f>
        <v>915322610</v>
      </c>
      <c r="M28" s="109">
        <f t="shared" si="36"/>
        <v>138554031</v>
      </c>
      <c r="N28" s="109">
        <f t="shared" si="36"/>
        <v>152057332</v>
      </c>
      <c r="O28" s="109">
        <f t="shared" si="36"/>
        <v>0</v>
      </c>
      <c r="P28" s="109">
        <f t="shared" si="36"/>
        <v>0</v>
      </c>
      <c r="Q28" s="109">
        <f t="shared" si="36"/>
        <v>0</v>
      </c>
      <c r="R28" s="303">
        <f t="shared" si="15"/>
        <v>1205933973</v>
      </c>
      <c r="S28" s="109">
        <f t="shared" ref="S28:Z28" si="37">+S29+S36</f>
        <v>0</v>
      </c>
      <c r="T28" s="109">
        <f t="shared" si="37"/>
        <v>0</v>
      </c>
      <c r="U28" s="109">
        <f t="shared" si="37"/>
        <v>0</v>
      </c>
      <c r="V28" s="109">
        <f t="shared" si="37"/>
        <v>0</v>
      </c>
      <c r="W28" s="109">
        <f t="shared" si="37"/>
        <v>0</v>
      </c>
      <c r="X28" s="109">
        <f t="shared" si="37"/>
        <v>0</v>
      </c>
      <c r="Y28" s="109">
        <f t="shared" si="37"/>
        <v>0</v>
      </c>
      <c r="Z28" s="109">
        <f t="shared" si="37"/>
        <v>0</v>
      </c>
      <c r="AA28" s="303">
        <f t="shared" si="16"/>
        <v>0</v>
      </c>
      <c r="AB28" s="303">
        <f t="shared" si="4"/>
        <v>1205933973</v>
      </c>
      <c r="AC28" s="108">
        <f t="shared" si="5"/>
        <v>0.20098899549999999</v>
      </c>
    </row>
    <row r="29" spans="1:29" s="21" customFormat="1" ht="45" x14ac:dyDescent="0.2">
      <c r="A29" s="95">
        <v>1</v>
      </c>
      <c r="B29" s="116" t="s">
        <v>411</v>
      </c>
      <c r="C29" s="117" t="s">
        <v>412</v>
      </c>
      <c r="D29" s="109">
        <v>500000000</v>
      </c>
      <c r="E29" s="154">
        <f>SUM('ADICIONES  2018'!C29:E29)</f>
        <v>0</v>
      </c>
      <c r="F29" s="109"/>
      <c r="G29" s="109"/>
      <c r="H29" s="109"/>
      <c r="I29" s="109"/>
      <c r="J29" s="109"/>
      <c r="K29" s="307">
        <f t="shared" si="14"/>
        <v>500000000</v>
      </c>
      <c r="L29" s="304">
        <v>0</v>
      </c>
      <c r="M29" s="304">
        <v>0</v>
      </c>
      <c r="N29" s="304"/>
      <c r="O29" s="109"/>
      <c r="P29" s="109"/>
      <c r="Q29" s="109"/>
      <c r="R29" s="303">
        <f t="shared" si="15"/>
        <v>0</v>
      </c>
      <c r="S29" s="109"/>
      <c r="T29" s="109"/>
      <c r="U29" s="109"/>
      <c r="V29" s="109"/>
      <c r="W29" s="109"/>
      <c r="X29" s="109"/>
      <c r="Y29" s="109"/>
      <c r="Z29" s="109"/>
      <c r="AA29" s="303">
        <f t="shared" si="16"/>
        <v>0</v>
      </c>
      <c r="AB29" s="307">
        <f t="shared" si="4"/>
        <v>0</v>
      </c>
      <c r="AC29" s="118">
        <f t="shared" si="5"/>
        <v>0</v>
      </c>
    </row>
    <row r="30" spans="1:29" ht="42.75" hidden="1" x14ac:dyDescent="0.2">
      <c r="B30" s="100" t="s">
        <v>413</v>
      </c>
      <c r="C30" s="101" t="s">
        <v>414</v>
      </c>
      <c r="D30" s="304">
        <f>+D29*87.230682%</f>
        <v>436153410</v>
      </c>
      <c r="E30" s="387">
        <f>SUM('ADICIONES  2018'!C30:E30)</f>
        <v>0</v>
      </c>
      <c r="F30" s="304">
        <f>+F29*87.230682%</f>
        <v>0</v>
      </c>
      <c r="G30" s="304">
        <f>+G29*87.230682%</f>
        <v>0</v>
      </c>
      <c r="H30" s="304">
        <f>+H29*87.230682%</f>
        <v>0</v>
      </c>
      <c r="I30" s="304">
        <f>+I29*87.230682%</f>
        <v>0</v>
      </c>
      <c r="J30" s="304">
        <f>+J29*87.230682%</f>
        <v>0</v>
      </c>
      <c r="K30" s="305">
        <f t="shared" si="14"/>
        <v>436153410</v>
      </c>
      <c r="L30" s="304">
        <f t="shared" ref="L30:Q30" si="38">+L29*87.230682%</f>
        <v>0</v>
      </c>
      <c r="M30" s="304">
        <f t="shared" si="38"/>
        <v>0</v>
      </c>
      <c r="N30" s="304">
        <f t="shared" si="38"/>
        <v>0</v>
      </c>
      <c r="O30" s="304">
        <f t="shared" si="38"/>
        <v>0</v>
      </c>
      <c r="P30" s="304">
        <f t="shared" si="38"/>
        <v>0</v>
      </c>
      <c r="Q30" s="304">
        <f t="shared" si="38"/>
        <v>0</v>
      </c>
      <c r="R30" s="305">
        <f t="shared" si="15"/>
        <v>0</v>
      </c>
      <c r="S30" s="304">
        <f t="shared" ref="S30:Z30" si="39">+S29*87.230682%</f>
        <v>0</v>
      </c>
      <c r="T30" s="304">
        <f t="shared" si="39"/>
        <v>0</v>
      </c>
      <c r="U30" s="304">
        <f t="shared" si="39"/>
        <v>0</v>
      </c>
      <c r="V30" s="304">
        <f t="shared" si="39"/>
        <v>0</v>
      </c>
      <c r="W30" s="304">
        <f t="shared" si="39"/>
        <v>0</v>
      </c>
      <c r="X30" s="304">
        <f t="shared" si="39"/>
        <v>0</v>
      </c>
      <c r="Y30" s="304">
        <f t="shared" si="39"/>
        <v>0</v>
      </c>
      <c r="Z30" s="304">
        <f t="shared" si="39"/>
        <v>0</v>
      </c>
      <c r="AA30" s="305">
        <f t="shared" si="16"/>
        <v>0</v>
      </c>
      <c r="AB30" s="305">
        <f t="shared" si="4"/>
        <v>0</v>
      </c>
      <c r="AC30" s="37">
        <f t="shared" si="5"/>
        <v>0</v>
      </c>
    </row>
    <row r="31" spans="1:29" s="5" customFormat="1" ht="28.5" hidden="1" x14ac:dyDescent="0.2">
      <c r="A31" s="414"/>
      <c r="B31" s="100" t="s">
        <v>415</v>
      </c>
      <c r="C31" s="101" t="s">
        <v>416</v>
      </c>
      <c r="D31" s="304">
        <f>+D29*0.1%</f>
        <v>500000</v>
      </c>
      <c r="E31" s="387">
        <f>SUM('ADICIONES  2018'!C31:E31)</f>
        <v>0</v>
      </c>
      <c r="F31" s="304">
        <f>+F29*0.1%</f>
        <v>0</v>
      </c>
      <c r="G31" s="304">
        <f>+G29*0.1%</f>
        <v>0</v>
      </c>
      <c r="H31" s="304">
        <f>+H29*0.1%</f>
        <v>0</v>
      </c>
      <c r="I31" s="304">
        <f>+I29*0.1%</f>
        <v>0</v>
      </c>
      <c r="J31" s="304">
        <f>+J29*0.1%</f>
        <v>0</v>
      </c>
      <c r="K31" s="305">
        <f t="shared" si="14"/>
        <v>500000</v>
      </c>
      <c r="L31" s="304">
        <f t="shared" ref="L31:Q31" si="40">+L29*0.1%</f>
        <v>0</v>
      </c>
      <c r="M31" s="304">
        <f t="shared" si="40"/>
        <v>0</v>
      </c>
      <c r="N31" s="304">
        <f t="shared" si="40"/>
        <v>0</v>
      </c>
      <c r="O31" s="304">
        <f t="shared" si="40"/>
        <v>0</v>
      </c>
      <c r="P31" s="304">
        <f t="shared" si="40"/>
        <v>0</v>
      </c>
      <c r="Q31" s="304">
        <f t="shared" si="40"/>
        <v>0</v>
      </c>
      <c r="R31" s="305">
        <f t="shared" si="15"/>
        <v>0</v>
      </c>
      <c r="S31" s="304">
        <f t="shared" ref="S31:Z31" si="41">+S29*0.1%</f>
        <v>0</v>
      </c>
      <c r="T31" s="304">
        <f t="shared" si="41"/>
        <v>0</v>
      </c>
      <c r="U31" s="304">
        <f t="shared" si="41"/>
        <v>0</v>
      </c>
      <c r="V31" s="304">
        <f t="shared" si="41"/>
        <v>0</v>
      </c>
      <c r="W31" s="304">
        <f t="shared" si="41"/>
        <v>0</v>
      </c>
      <c r="X31" s="304">
        <f t="shared" si="41"/>
        <v>0</v>
      </c>
      <c r="Y31" s="304">
        <f t="shared" si="41"/>
        <v>0</v>
      </c>
      <c r="Z31" s="304">
        <f t="shared" si="41"/>
        <v>0</v>
      </c>
      <c r="AA31" s="305">
        <f t="shared" si="16"/>
        <v>0</v>
      </c>
      <c r="AB31" s="305">
        <f t="shared" si="4"/>
        <v>0</v>
      </c>
      <c r="AC31" s="37">
        <f t="shared" si="5"/>
        <v>0</v>
      </c>
    </row>
    <row r="32" spans="1:29" s="5" customFormat="1" ht="28.5" hidden="1" x14ac:dyDescent="0.2">
      <c r="A32" s="166"/>
      <c r="B32" s="100" t="s">
        <v>417</v>
      </c>
      <c r="C32" s="101" t="s">
        <v>418</v>
      </c>
      <c r="D32" s="304">
        <f>+D29*9.99%</f>
        <v>49950000</v>
      </c>
      <c r="E32" s="387">
        <f>SUM('ADICIONES  2018'!C32:E32)</f>
        <v>0</v>
      </c>
      <c r="F32" s="304">
        <f>+F29*9.99%</f>
        <v>0</v>
      </c>
      <c r="G32" s="304">
        <f>+G29*9.99%</f>
        <v>0</v>
      </c>
      <c r="H32" s="304">
        <f>+H29*9.99%</f>
        <v>0</v>
      </c>
      <c r="I32" s="304">
        <f>+I29*9.99%</f>
        <v>0</v>
      </c>
      <c r="J32" s="304">
        <f>+J29*9.99%</f>
        <v>0</v>
      </c>
      <c r="K32" s="305">
        <f t="shared" si="14"/>
        <v>49950000</v>
      </c>
      <c r="L32" s="304">
        <f t="shared" ref="L32:Q32" si="42">+L29*9.99%</f>
        <v>0</v>
      </c>
      <c r="M32" s="304">
        <f t="shared" si="42"/>
        <v>0</v>
      </c>
      <c r="N32" s="304">
        <f t="shared" si="42"/>
        <v>0</v>
      </c>
      <c r="O32" s="304">
        <f t="shared" si="42"/>
        <v>0</v>
      </c>
      <c r="P32" s="304">
        <f t="shared" si="42"/>
        <v>0</v>
      </c>
      <c r="Q32" s="304">
        <f t="shared" si="42"/>
        <v>0</v>
      </c>
      <c r="R32" s="305">
        <f t="shared" si="15"/>
        <v>0</v>
      </c>
      <c r="S32" s="304">
        <f t="shared" ref="S32:Z32" si="43">+S29*9.99%</f>
        <v>0</v>
      </c>
      <c r="T32" s="304">
        <f t="shared" si="43"/>
        <v>0</v>
      </c>
      <c r="U32" s="304">
        <f t="shared" si="43"/>
        <v>0</v>
      </c>
      <c r="V32" s="304">
        <f t="shared" si="43"/>
        <v>0</v>
      </c>
      <c r="W32" s="304">
        <f t="shared" si="43"/>
        <v>0</v>
      </c>
      <c r="X32" s="304">
        <f t="shared" si="43"/>
        <v>0</v>
      </c>
      <c r="Y32" s="304">
        <f t="shared" si="43"/>
        <v>0</v>
      </c>
      <c r="Z32" s="304">
        <f t="shared" si="43"/>
        <v>0</v>
      </c>
      <c r="AA32" s="305">
        <f t="shared" si="16"/>
        <v>0</v>
      </c>
      <c r="AB32" s="305">
        <f t="shared" si="4"/>
        <v>0</v>
      </c>
      <c r="AC32" s="37">
        <f t="shared" si="5"/>
        <v>0</v>
      </c>
    </row>
    <row r="33" spans="1:29" ht="57" hidden="1" x14ac:dyDescent="0.2">
      <c r="B33" s="100" t="s">
        <v>419</v>
      </c>
      <c r="C33" s="171" t="s">
        <v>1354</v>
      </c>
      <c r="D33" s="304">
        <f>+D29*0%</f>
        <v>0</v>
      </c>
      <c r="E33" s="387">
        <f>SUM('ADICIONES  2018'!C33:E33)</f>
        <v>0</v>
      </c>
      <c r="F33" s="304">
        <f>+F29*0%</f>
        <v>0</v>
      </c>
      <c r="G33" s="304">
        <f>+G29*0%</f>
        <v>0</v>
      </c>
      <c r="H33" s="304">
        <f>+H29*0%</f>
        <v>0</v>
      </c>
      <c r="I33" s="304">
        <f>+I29*0%</f>
        <v>0</v>
      </c>
      <c r="J33" s="304">
        <f>+J29*0%</f>
        <v>0</v>
      </c>
      <c r="K33" s="305">
        <f t="shared" si="14"/>
        <v>0</v>
      </c>
      <c r="L33" s="304">
        <f t="shared" ref="L33:Q33" si="44">+L29*0%</f>
        <v>0</v>
      </c>
      <c r="M33" s="304">
        <f t="shared" si="44"/>
        <v>0</v>
      </c>
      <c r="N33" s="304">
        <f t="shared" si="44"/>
        <v>0</v>
      </c>
      <c r="O33" s="304">
        <f t="shared" si="44"/>
        <v>0</v>
      </c>
      <c r="P33" s="304">
        <f t="shared" si="44"/>
        <v>0</v>
      </c>
      <c r="Q33" s="304">
        <f t="shared" si="44"/>
        <v>0</v>
      </c>
      <c r="R33" s="305">
        <f t="shared" si="15"/>
        <v>0</v>
      </c>
      <c r="S33" s="304">
        <f t="shared" ref="S33:Z33" si="45">+S29*0%</f>
        <v>0</v>
      </c>
      <c r="T33" s="304">
        <f t="shared" si="45"/>
        <v>0</v>
      </c>
      <c r="U33" s="304">
        <f t="shared" si="45"/>
        <v>0</v>
      </c>
      <c r="V33" s="304">
        <f t="shared" si="45"/>
        <v>0</v>
      </c>
      <c r="W33" s="304">
        <f t="shared" si="45"/>
        <v>0</v>
      </c>
      <c r="X33" s="304">
        <f t="shared" si="45"/>
        <v>0</v>
      </c>
      <c r="Y33" s="304">
        <f t="shared" si="45"/>
        <v>0</v>
      </c>
      <c r="Z33" s="304">
        <f t="shared" si="45"/>
        <v>0</v>
      </c>
      <c r="AA33" s="305">
        <f t="shared" si="16"/>
        <v>0</v>
      </c>
      <c r="AB33" s="305">
        <f t="shared" si="4"/>
        <v>0</v>
      </c>
      <c r="AC33" s="37" t="e">
        <f t="shared" si="5"/>
        <v>#DIV/0!</v>
      </c>
    </row>
    <row r="34" spans="1:29" ht="28.5" hidden="1" x14ac:dyDescent="0.2">
      <c r="B34" s="100" t="s">
        <v>420</v>
      </c>
      <c r="C34" s="101" t="s">
        <v>421</v>
      </c>
      <c r="D34" s="304">
        <f>+D29*1.7982%</f>
        <v>8991000</v>
      </c>
      <c r="E34" s="387">
        <f>SUM('ADICIONES  2018'!C34:E34)</f>
        <v>0</v>
      </c>
      <c r="F34" s="304">
        <f>+F29*1.7982%</f>
        <v>0</v>
      </c>
      <c r="G34" s="304">
        <f>+G29*1.7982%</f>
        <v>0</v>
      </c>
      <c r="H34" s="304">
        <f>+H29*1.7982%</f>
        <v>0</v>
      </c>
      <c r="I34" s="304">
        <f>+I29*1.7982%</f>
        <v>0</v>
      </c>
      <c r="J34" s="304">
        <f>+J29*1.7982%</f>
        <v>0</v>
      </c>
      <c r="K34" s="305">
        <f t="shared" si="14"/>
        <v>8991000</v>
      </c>
      <c r="L34" s="304">
        <f t="shared" ref="L34:Q34" si="46">+L29*1.7982%</f>
        <v>0</v>
      </c>
      <c r="M34" s="304">
        <f t="shared" si="46"/>
        <v>0</v>
      </c>
      <c r="N34" s="304">
        <f t="shared" si="46"/>
        <v>0</v>
      </c>
      <c r="O34" s="304">
        <f t="shared" si="46"/>
        <v>0</v>
      </c>
      <c r="P34" s="304">
        <f t="shared" si="46"/>
        <v>0</v>
      </c>
      <c r="Q34" s="304">
        <f t="shared" si="46"/>
        <v>0</v>
      </c>
      <c r="R34" s="305">
        <f t="shared" si="15"/>
        <v>0</v>
      </c>
      <c r="S34" s="304">
        <f t="shared" ref="S34:Z34" si="47">+S29*1.7982%</f>
        <v>0</v>
      </c>
      <c r="T34" s="304">
        <f t="shared" si="47"/>
        <v>0</v>
      </c>
      <c r="U34" s="304">
        <f t="shared" si="47"/>
        <v>0</v>
      </c>
      <c r="V34" s="304">
        <f t="shared" si="47"/>
        <v>0</v>
      </c>
      <c r="W34" s="304">
        <f t="shared" si="47"/>
        <v>0</v>
      </c>
      <c r="X34" s="304">
        <f t="shared" si="47"/>
        <v>0</v>
      </c>
      <c r="Y34" s="304">
        <f t="shared" si="47"/>
        <v>0</v>
      </c>
      <c r="Z34" s="304">
        <f t="shared" si="47"/>
        <v>0</v>
      </c>
      <c r="AA34" s="305">
        <f t="shared" si="16"/>
        <v>0</v>
      </c>
      <c r="AB34" s="305">
        <f t="shared" si="4"/>
        <v>0</v>
      </c>
      <c r="AC34" s="37">
        <f t="shared" si="5"/>
        <v>0</v>
      </c>
    </row>
    <row r="35" spans="1:29" s="5" customFormat="1" ht="42.75" hidden="1" x14ac:dyDescent="0.2">
      <c r="A35" s="166"/>
      <c r="B35" s="100" t="s">
        <v>422</v>
      </c>
      <c r="C35" s="101" t="s">
        <v>423</v>
      </c>
      <c r="D35" s="304">
        <f>+D29*0.881118%</f>
        <v>4405590</v>
      </c>
      <c r="E35" s="387">
        <f>SUM('ADICIONES  2018'!C35:E35)</f>
        <v>0</v>
      </c>
      <c r="F35" s="304">
        <f>+F29*0.881118%</f>
        <v>0</v>
      </c>
      <c r="G35" s="304">
        <f>+G29*0.881118%</f>
        <v>0</v>
      </c>
      <c r="H35" s="304">
        <f>+H29*0.881118%</f>
        <v>0</v>
      </c>
      <c r="I35" s="304">
        <f>+I29*0.881118%</f>
        <v>0</v>
      </c>
      <c r="J35" s="304">
        <f>+J29*0.881118%</f>
        <v>0</v>
      </c>
      <c r="K35" s="305">
        <f t="shared" si="14"/>
        <v>4405590</v>
      </c>
      <c r="L35" s="304">
        <f t="shared" ref="L35:Q35" si="48">+L29*0.881118%</f>
        <v>0</v>
      </c>
      <c r="M35" s="304">
        <f t="shared" si="48"/>
        <v>0</v>
      </c>
      <c r="N35" s="304">
        <f t="shared" si="48"/>
        <v>0</v>
      </c>
      <c r="O35" s="304">
        <f t="shared" si="48"/>
        <v>0</v>
      </c>
      <c r="P35" s="304">
        <f t="shared" si="48"/>
        <v>0</v>
      </c>
      <c r="Q35" s="304">
        <f t="shared" si="48"/>
        <v>0</v>
      </c>
      <c r="R35" s="305">
        <f t="shared" si="15"/>
        <v>0</v>
      </c>
      <c r="S35" s="304">
        <f t="shared" ref="S35:Z35" si="49">+S29*0.881118%</f>
        <v>0</v>
      </c>
      <c r="T35" s="304">
        <f t="shared" si="49"/>
        <v>0</v>
      </c>
      <c r="U35" s="304">
        <f t="shared" si="49"/>
        <v>0</v>
      </c>
      <c r="V35" s="304">
        <f t="shared" si="49"/>
        <v>0</v>
      </c>
      <c r="W35" s="304">
        <f t="shared" si="49"/>
        <v>0</v>
      </c>
      <c r="X35" s="304">
        <f t="shared" si="49"/>
        <v>0</v>
      </c>
      <c r="Y35" s="304">
        <f t="shared" si="49"/>
        <v>0</v>
      </c>
      <c r="Z35" s="304">
        <f t="shared" si="49"/>
        <v>0</v>
      </c>
      <c r="AA35" s="305">
        <f t="shared" si="16"/>
        <v>0</v>
      </c>
      <c r="AB35" s="305">
        <f t="shared" si="4"/>
        <v>0</v>
      </c>
      <c r="AC35" s="37">
        <f t="shared" si="5"/>
        <v>0</v>
      </c>
    </row>
    <row r="36" spans="1:29" s="21" customFormat="1" ht="30" x14ac:dyDescent="0.2">
      <c r="A36" s="95">
        <v>1</v>
      </c>
      <c r="B36" s="116" t="s">
        <v>424</v>
      </c>
      <c r="C36" s="117" t="s">
        <v>425</v>
      </c>
      <c r="D36" s="109">
        <v>5500000000</v>
      </c>
      <c r="E36" s="154">
        <f>SUM('ADICIONES  2018'!C36:E36)</f>
        <v>0</v>
      </c>
      <c r="F36" s="109"/>
      <c r="G36" s="109"/>
      <c r="H36" s="109"/>
      <c r="I36" s="109"/>
      <c r="J36" s="109"/>
      <c r="K36" s="307">
        <f t="shared" si="14"/>
        <v>5500000000</v>
      </c>
      <c r="L36" s="304">
        <v>915322610</v>
      </c>
      <c r="M36" s="304">
        <v>138554031</v>
      </c>
      <c r="N36" s="304">
        <v>152057332</v>
      </c>
      <c r="O36" s="109"/>
      <c r="P36" s="109"/>
      <c r="Q36" s="109"/>
      <c r="R36" s="303">
        <f t="shared" si="15"/>
        <v>1205933973</v>
      </c>
      <c r="S36" s="109"/>
      <c r="T36" s="109"/>
      <c r="U36" s="109"/>
      <c r="V36" s="109"/>
      <c r="W36" s="109"/>
      <c r="X36" s="109"/>
      <c r="Y36" s="109"/>
      <c r="Z36" s="109"/>
      <c r="AA36" s="303">
        <f t="shared" si="16"/>
        <v>0</v>
      </c>
      <c r="AB36" s="307">
        <f t="shared" si="4"/>
        <v>1205933973</v>
      </c>
      <c r="AC36" s="118">
        <f t="shared" si="5"/>
        <v>0.21926072236363636</v>
      </c>
    </row>
    <row r="37" spans="1:29" s="5" customFormat="1" ht="42.75" hidden="1" x14ac:dyDescent="0.2">
      <c r="A37" s="166"/>
      <c r="B37" s="100" t="s">
        <v>426</v>
      </c>
      <c r="C37" s="101" t="s">
        <v>427</v>
      </c>
      <c r="D37" s="304">
        <f>+D36*87.230682%</f>
        <v>4797687510</v>
      </c>
      <c r="E37" s="387">
        <f>SUM('ADICIONES  2018'!C37:E37)</f>
        <v>0</v>
      </c>
      <c r="F37" s="304">
        <f>+F36*87.230682%</f>
        <v>0</v>
      </c>
      <c r="G37" s="304">
        <f>+G36*87.230682%</f>
        <v>0</v>
      </c>
      <c r="H37" s="304">
        <f>+H36*87.230682%</f>
        <v>0</v>
      </c>
      <c r="I37" s="304">
        <f>+I36*87.230682%</f>
        <v>0</v>
      </c>
      <c r="J37" s="304">
        <f>+J36*87.230682%</f>
        <v>0</v>
      </c>
      <c r="K37" s="305">
        <f t="shared" si="14"/>
        <v>4797687510</v>
      </c>
      <c r="L37" s="304">
        <f t="shared" ref="L37:Q37" si="50">+L36*87.230682%</f>
        <v>798442155.20320022</v>
      </c>
      <c r="M37" s="304">
        <f t="shared" si="50"/>
        <v>120861626.17979142</v>
      </c>
      <c r="N37" s="304">
        <f t="shared" si="50"/>
        <v>132640647.73460424</v>
      </c>
      <c r="O37" s="304">
        <f t="shared" si="50"/>
        <v>0</v>
      </c>
      <c r="P37" s="304">
        <f t="shared" si="50"/>
        <v>0</v>
      </c>
      <c r="Q37" s="304">
        <f t="shared" si="50"/>
        <v>0</v>
      </c>
      <c r="R37" s="305">
        <f t="shared" si="15"/>
        <v>1051944429.1175959</v>
      </c>
      <c r="S37" s="304">
        <f t="shared" ref="S37:Z37" si="51">+S36*87.230682%</f>
        <v>0</v>
      </c>
      <c r="T37" s="304">
        <f t="shared" si="51"/>
        <v>0</v>
      </c>
      <c r="U37" s="304">
        <f t="shared" si="51"/>
        <v>0</v>
      </c>
      <c r="V37" s="304">
        <f t="shared" si="51"/>
        <v>0</v>
      </c>
      <c r="W37" s="304">
        <f t="shared" si="51"/>
        <v>0</v>
      </c>
      <c r="X37" s="304">
        <f t="shared" si="51"/>
        <v>0</v>
      </c>
      <c r="Y37" s="304">
        <f t="shared" si="51"/>
        <v>0</v>
      </c>
      <c r="Z37" s="304">
        <f t="shared" si="51"/>
        <v>0</v>
      </c>
      <c r="AA37" s="305">
        <f t="shared" si="16"/>
        <v>0</v>
      </c>
      <c r="AB37" s="305">
        <f t="shared" si="4"/>
        <v>1051944429.1175959</v>
      </c>
      <c r="AC37" s="37">
        <f t="shared" si="5"/>
        <v>0.21926072236363636</v>
      </c>
    </row>
    <row r="38" spans="1:29" s="5" customFormat="1" ht="28.5" hidden="1" x14ac:dyDescent="0.2">
      <c r="A38" s="166"/>
      <c r="B38" s="100" t="s">
        <v>428</v>
      </c>
      <c r="C38" s="101" t="s">
        <v>429</v>
      </c>
      <c r="D38" s="304">
        <f>+D36*0.1%</f>
        <v>5500000</v>
      </c>
      <c r="E38" s="387">
        <f>SUM('ADICIONES  2018'!C38:E38)</f>
        <v>0</v>
      </c>
      <c r="F38" s="304">
        <f>+F36*0.1%</f>
        <v>0</v>
      </c>
      <c r="G38" s="304">
        <f>+G36*0.1%</f>
        <v>0</v>
      </c>
      <c r="H38" s="304">
        <f>+H36*0.1%</f>
        <v>0</v>
      </c>
      <c r="I38" s="304">
        <f>+I36*0.1%</f>
        <v>0</v>
      </c>
      <c r="J38" s="304">
        <f>+J36*0.1%</f>
        <v>0</v>
      </c>
      <c r="K38" s="305">
        <f t="shared" si="14"/>
        <v>5500000</v>
      </c>
      <c r="L38" s="304">
        <f t="shared" ref="L38:Q38" si="52">+L36*0.1%</f>
        <v>915322.61</v>
      </c>
      <c r="M38" s="304">
        <f t="shared" si="52"/>
        <v>138554.03100000002</v>
      </c>
      <c r="N38" s="304">
        <f t="shared" si="52"/>
        <v>152057.33199999999</v>
      </c>
      <c r="O38" s="304">
        <f t="shared" si="52"/>
        <v>0</v>
      </c>
      <c r="P38" s="304">
        <f t="shared" si="52"/>
        <v>0</v>
      </c>
      <c r="Q38" s="304">
        <f t="shared" si="52"/>
        <v>0</v>
      </c>
      <c r="R38" s="305">
        <f t="shared" si="15"/>
        <v>1205933.973</v>
      </c>
      <c r="S38" s="304">
        <f t="shared" ref="S38:Z38" si="53">+S36*0.1%</f>
        <v>0</v>
      </c>
      <c r="T38" s="304">
        <f t="shared" si="53"/>
        <v>0</v>
      </c>
      <c r="U38" s="304">
        <f t="shared" si="53"/>
        <v>0</v>
      </c>
      <c r="V38" s="304">
        <f t="shared" si="53"/>
        <v>0</v>
      </c>
      <c r="W38" s="304">
        <f t="shared" si="53"/>
        <v>0</v>
      </c>
      <c r="X38" s="304">
        <f t="shared" si="53"/>
        <v>0</v>
      </c>
      <c r="Y38" s="304">
        <f t="shared" si="53"/>
        <v>0</v>
      </c>
      <c r="Z38" s="304">
        <f t="shared" si="53"/>
        <v>0</v>
      </c>
      <c r="AA38" s="305">
        <f t="shared" si="16"/>
        <v>0</v>
      </c>
      <c r="AB38" s="305">
        <f t="shared" si="4"/>
        <v>1205933.973</v>
      </c>
      <c r="AC38" s="37">
        <f t="shared" si="5"/>
        <v>0.21926072236363636</v>
      </c>
    </row>
    <row r="39" spans="1:29" ht="28.5" hidden="1" x14ac:dyDescent="0.2">
      <c r="B39" s="100" t="s">
        <v>430</v>
      </c>
      <c r="C39" s="101" t="s">
        <v>431</v>
      </c>
      <c r="D39" s="304">
        <f>+D36*9.99%</f>
        <v>549450000</v>
      </c>
      <c r="E39" s="387">
        <f>SUM('ADICIONES  2018'!C39:E39)</f>
        <v>0</v>
      </c>
      <c r="F39" s="304">
        <f>+F36*9.99%</f>
        <v>0</v>
      </c>
      <c r="G39" s="304">
        <f>+G36*9.99%</f>
        <v>0</v>
      </c>
      <c r="H39" s="304">
        <f>+H36*9.99%</f>
        <v>0</v>
      </c>
      <c r="I39" s="304">
        <f>+I36*9.99%</f>
        <v>0</v>
      </c>
      <c r="J39" s="304">
        <f>+J36*9.99%</f>
        <v>0</v>
      </c>
      <c r="K39" s="305">
        <f t="shared" si="14"/>
        <v>549450000</v>
      </c>
      <c r="L39" s="304">
        <f t="shared" ref="L39:Q39" si="54">+L36*9.99%</f>
        <v>91440728.739000008</v>
      </c>
      <c r="M39" s="304">
        <f t="shared" si="54"/>
        <v>13841547.696900001</v>
      </c>
      <c r="N39" s="304">
        <f t="shared" si="54"/>
        <v>15190527.466800001</v>
      </c>
      <c r="O39" s="304">
        <f t="shared" si="54"/>
        <v>0</v>
      </c>
      <c r="P39" s="304">
        <f t="shared" si="54"/>
        <v>0</v>
      </c>
      <c r="Q39" s="304">
        <f t="shared" si="54"/>
        <v>0</v>
      </c>
      <c r="R39" s="305">
        <f t="shared" si="15"/>
        <v>120472803.90270001</v>
      </c>
      <c r="S39" s="304">
        <f t="shared" ref="S39:Z39" si="55">+S36*9.99%</f>
        <v>0</v>
      </c>
      <c r="T39" s="304">
        <f t="shared" si="55"/>
        <v>0</v>
      </c>
      <c r="U39" s="304">
        <f t="shared" si="55"/>
        <v>0</v>
      </c>
      <c r="V39" s="304">
        <f t="shared" si="55"/>
        <v>0</v>
      </c>
      <c r="W39" s="304">
        <f t="shared" si="55"/>
        <v>0</v>
      </c>
      <c r="X39" s="304">
        <f t="shared" si="55"/>
        <v>0</v>
      </c>
      <c r="Y39" s="304">
        <f t="shared" si="55"/>
        <v>0</v>
      </c>
      <c r="Z39" s="304">
        <f t="shared" si="55"/>
        <v>0</v>
      </c>
      <c r="AA39" s="305">
        <f t="shared" si="16"/>
        <v>0</v>
      </c>
      <c r="AB39" s="305">
        <f t="shared" si="4"/>
        <v>120472803.90270001</v>
      </c>
      <c r="AC39" s="37">
        <f t="shared" si="5"/>
        <v>0.21926072236363639</v>
      </c>
    </row>
    <row r="40" spans="1:29" ht="57" hidden="1" x14ac:dyDescent="0.2">
      <c r="B40" s="100" t="s">
        <v>432</v>
      </c>
      <c r="C40" s="171" t="s">
        <v>1355</v>
      </c>
      <c r="D40" s="304">
        <f>+D36*0%</f>
        <v>0</v>
      </c>
      <c r="E40" s="387">
        <f>SUM('ADICIONES  2018'!C40:E40)</f>
        <v>0</v>
      </c>
      <c r="F40" s="304">
        <f>+F36*0%</f>
        <v>0</v>
      </c>
      <c r="G40" s="304">
        <f>+G36*0%</f>
        <v>0</v>
      </c>
      <c r="H40" s="304">
        <f>+H36*0%</f>
        <v>0</v>
      </c>
      <c r="I40" s="304">
        <f>+I36*0%</f>
        <v>0</v>
      </c>
      <c r="J40" s="304">
        <f>+J36*0%</f>
        <v>0</v>
      </c>
      <c r="K40" s="305">
        <f t="shared" si="14"/>
        <v>0</v>
      </c>
      <c r="L40" s="304">
        <f t="shared" ref="L40:Q40" si="56">+L36*0%</f>
        <v>0</v>
      </c>
      <c r="M40" s="304">
        <f t="shared" si="56"/>
        <v>0</v>
      </c>
      <c r="N40" s="304">
        <f t="shared" si="56"/>
        <v>0</v>
      </c>
      <c r="O40" s="304">
        <f t="shared" si="56"/>
        <v>0</v>
      </c>
      <c r="P40" s="304">
        <f t="shared" si="56"/>
        <v>0</v>
      </c>
      <c r="Q40" s="304">
        <f t="shared" si="56"/>
        <v>0</v>
      </c>
      <c r="R40" s="305">
        <f t="shared" si="15"/>
        <v>0</v>
      </c>
      <c r="S40" s="304">
        <f t="shared" ref="S40:Z40" si="57">+S36*0%</f>
        <v>0</v>
      </c>
      <c r="T40" s="304">
        <f t="shared" si="57"/>
        <v>0</v>
      </c>
      <c r="U40" s="304">
        <f t="shared" si="57"/>
        <v>0</v>
      </c>
      <c r="V40" s="304">
        <f t="shared" si="57"/>
        <v>0</v>
      </c>
      <c r="W40" s="304">
        <f t="shared" si="57"/>
        <v>0</v>
      </c>
      <c r="X40" s="304">
        <f t="shared" si="57"/>
        <v>0</v>
      </c>
      <c r="Y40" s="304">
        <f t="shared" si="57"/>
        <v>0</v>
      </c>
      <c r="Z40" s="304">
        <f t="shared" si="57"/>
        <v>0</v>
      </c>
      <c r="AA40" s="305">
        <f t="shared" si="16"/>
        <v>0</v>
      </c>
      <c r="AB40" s="305">
        <f t="shared" si="4"/>
        <v>0</v>
      </c>
      <c r="AC40" s="37" t="e">
        <f t="shared" si="5"/>
        <v>#DIV/0!</v>
      </c>
    </row>
    <row r="41" spans="1:29" ht="28.5" hidden="1" x14ac:dyDescent="0.2">
      <c r="B41" s="100" t="s">
        <v>433</v>
      </c>
      <c r="C41" s="101" t="s">
        <v>434</v>
      </c>
      <c r="D41" s="304">
        <f>+D36*1.7982%</f>
        <v>98901000.000000015</v>
      </c>
      <c r="E41" s="387">
        <f>SUM('ADICIONES  2018'!C41:E41)</f>
        <v>0</v>
      </c>
      <c r="F41" s="304">
        <f>+F36*1.7982%</f>
        <v>0</v>
      </c>
      <c r="G41" s="304">
        <f>+G36*1.7982%</f>
        <v>0</v>
      </c>
      <c r="H41" s="304">
        <f>+H36*1.7982%</f>
        <v>0</v>
      </c>
      <c r="I41" s="304">
        <f>+I36*1.7982%</f>
        <v>0</v>
      </c>
      <c r="J41" s="304">
        <f>+J36*1.7982%</f>
        <v>0</v>
      </c>
      <c r="K41" s="305">
        <f t="shared" si="14"/>
        <v>98901000.000000015</v>
      </c>
      <c r="L41" s="304">
        <f t="shared" ref="L41:Q41" si="58">+L36*1.7982%</f>
        <v>16459331.173020002</v>
      </c>
      <c r="M41" s="304">
        <f t="shared" si="58"/>
        <v>2491478.5854420001</v>
      </c>
      <c r="N41" s="304">
        <f t="shared" si="58"/>
        <v>2734294.9440240003</v>
      </c>
      <c r="O41" s="304">
        <f t="shared" si="58"/>
        <v>0</v>
      </c>
      <c r="P41" s="304">
        <f t="shared" si="58"/>
        <v>0</v>
      </c>
      <c r="Q41" s="304">
        <f t="shared" si="58"/>
        <v>0</v>
      </c>
      <c r="R41" s="305">
        <f t="shared" si="15"/>
        <v>21685104.702486001</v>
      </c>
      <c r="S41" s="304">
        <f t="shared" ref="S41:Z41" si="59">+S36*1.7982%</f>
        <v>0</v>
      </c>
      <c r="T41" s="304">
        <f t="shared" si="59"/>
        <v>0</v>
      </c>
      <c r="U41" s="304">
        <f t="shared" si="59"/>
        <v>0</v>
      </c>
      <c r="V41" s="304">
        <f t="shared" si="59"/>
        <v>0</v>
      </c>
      <c r="W41" s="304">
        <f t="shared" si="59"/>
        <v>0</v>
      </c>
      <c r="X41" s="304">
        <f t="shared" si="59"/>
        <v>0</v>
      </c>
      <c r="Y41" s="304">
        <f t="shared" si="59"/>
        <v>0</v>
      </c>
      <c r="Z41" s="304">
        <f t="shared" si="59"/>
        <v>0</v>
      </c>
      <c r="AA41" s="305">
        <f t="shared" si="16"/>
        <v>0</v>
      </c>
      <c r="AB41" s="305">
        <f t="shared" si="4"/>
        <v>21685104.702486001</v>
      </c>
      <c r="AC41" s="37">
        <f t="shared" si="5"/>
        <v>0.21926072236363633</v>
      </c>
    </row>
    <row r="42" spans="1:29" ht="57" hidden="1" x14ac:dyDescent="0.2">
      <c r="B42" s="100" t="s">
        <v>435</v>
      </c>
      <c r="C42" s="101" t="s">
        <v>436</v>
      </c>
      <c r="D42" s="304">
        <f>+D36*0.881118%</f>
        <v>48461490</v>
      </c>
      <c r="E42" s="387">
        <f>SUM('ADICIONES  2018'!C42:E42)</f>
        <v>0</v>
      </c>
      <c r="F42" s="304">
        <f>+F36*0.881118%</f>
        <v>0</v>
      </c>
      <c r="G42" s="304">
        <f>+G36*0.881118%</f>
        <v>0</v>
      </c>
      <c r="H42" s="304">
        <f>+H36*0.881118%</f>
        <v>0</v>
      </c>
      <c r="I42" s="304">
        <f>+I36*0.881118%</f>
        <v>0</v>
      </c>
      <c r="J42" s="304">
        <f>+J36*0.881118%</f>
        <v>0</v>
      </c>
      <c r="K42" s="305">
        <f t="shared" si="14"/>
        <v>48461490</v>
      </c>
      <c r="L42" s="304">
        <f t="shared" ref="L42:Q42" si="60">+L36*0.881118%</f>
        <v>8065072.2747798003</v>
      </c>
      <c r="M42" s="304">
        <f t="shared" si="60"/>
        <v>1220824.5068665801</v>
      </c>
      <c r="N42" s="304">
        <f t="shared" si="60"/>
        <v>1339804.52257176</v>
      </c>
      <c r="O42" s="304">
        <f t="shared" si="60"/>
        <v>0</v>
      </c>
      <c r="P42" s="304">
        <f t="shared" si="60"/>
        <v>0</v>
      </c>
      <c r="Q42" s="304">
        <f t="shared" si="60"/>
        <v>0</v>
      </c>
      <c r="R42" s="305">
        <f t="shared" si="15"/>
        <v>10625701.304218139</v>
      </c>
      <c r="S42" s="304">
        <f t="shared" ref="S42:Z42" si="61">+S36*0.881118%</f>
        <v>0</v>
      </c>
      <c r="T42" s="304">
        <f t="shared" si="61"/>
        <v>0</v>
      </c>
      <c r="U42" s="304">
        <f t="shared" si="61"/>
        <v>0</v>
      </c>
      <c r="V42" s="304">
        <f t="shared" si="61"/>
        <v>0</v>
      </c>
      <c r="W42" s="304">
        <f t="shared" si="61"/>
        <v>0</v>
      </c>
      <c r="X42" s="304">
        <f t="shared" si="61"/>
        <v>0</v>
      </c>
      <c r="Y42" s="304">
        <f t="shared" si="61"/>
        <v>0</v>
      </c>
      <c r="Z42" s="304">
        <f t="shared" si="61"/>
        <v>0</v>
      </c>
      <c r="AA42" s="305">
        <f t="shared" si="16"/>
        <v>0</v>
      </c>
      <c r="AB42" s="305">
        <f t="shared" si="4"/>
        <v>10625701.304218139</v>
      </c>
      <c r="AC42" s="37">
        <f t="shared" si="5"/>
        <v>0.21926072236363636</v>
      </c>
    </row>
    <row r="43" spans="1:29" s="82" customFormat="1" ht="30" hidden="1" x14ac:dyDescent="0.2">
      <c r="A43" s="413"/>
      <c r="B43" s="114" t="s">
        <v>437</v>
      </c>
      <c r="C43" s="103" t="s">
        <v>438</v>
      </c>
      <c r="D43" s="109">
        <f>+D44</f>
        <v>4300000000</v>
      </c>
      <c r="E43" s="154">
        <f>SUM('ADICIONES  2018'!C43:E43)</f>
        <v>0</v>
      </c>
      <c r="F43" s="109">
        <f t="shared" ref="F43:Z43" si="62">+F44</f>
        <v>0</v>
      </c>
      <c r="G43" s="109">
        <f t="shared" si="62"/>
        <v>0</v>
      </c>
      <c r="H43" s="109">
        <f t="shared" si="62"/>
        <v>0</v>
      </c>
      <c r="I43" s="109">
        <f t="shared" si="62"/>
        <v>0</v>
      </c>
      <c r="J43" s="109">
        <f t="shared" si="62"/>
        <v>0</v>
      </c>
      <c r="K43" s="303">
        <f t="shared" si="14"/>
        <v>4300000000</v>
      </c>
      <c r="L43" s="109">
        <f t="shared" si="62"/>
        <v>516799227</v>
      </c>
      <c r="M43" s="109">
        <f t="shared" si="62"/>
        <v>116668702</v>
      </c>
      <c r="N43" s="109">
        <f t="shared" si="62"/>
        <v>97512472</v>
      </c>
      <c r="O43" s="109">
        <f t="shared" si="62"/>
        <v>0</v>
      </c>
      <c r="P43" s="109">
        <f t="shared" si="62"/>
        <v>0</v>
      </c>
      <c r="Q43" s="109">
        <f t="shared" si="62"/>
        <v>0</v>
      </c>
      <c r="R43" s="303">
        <f t="shared" si="15"/>
        <v>730980401</v>
      </c>
      <c r="S43" s="109">
        <f t="shared" si="62"/>
        <v>0</v>
      </c>
      <c r="T43" s="109">
        <f t="shared" si="62"/>
        <v>0</v>
      </c>
      <c r="U43" s="109">
        <f t="shared" si="62"/>
        <v>0</v>
      </c>
      <c r="V43" s="109">
        <f t="shared" si="62"/>
        <v>0</v>
      </c>
      <c r="W43" s="109">
        <f t="shared" si="62"/>
        <v>0</v>
      </c>
      <c r="X43" s="109">
        <f t="shared" si="62"/>
        <v>0</v>
      </c>
      <c r="Y43" s="109">
        <f t="shared" si="62"/>
        <v>0</v>
      </c>
      <c r="Z43" s="109">
        <f t="shared" si="62"/>
        <v>0</v>
      </c>
      <c r="AA43" s="303">
        <f t="shared" si="16"/>
        <v>0</v>
      </c>
      <c r="AB43" s="303">
        <f t="shared" si="4"/>
        <v>730980401</v>
      </c>
      <c r="AC43" s="108">
        <f t="shared" si="5"/>
        <v>0.16999544209302325</v>
      </c>
    </row>
    <row r="44" spans="1:29" s="82" customFormat="1" ht="47.25" hidden="1" x14ac:dyDescent="0.2">
      <c r="A44" s="413"/>
      <c r="B44" s="114" t="s">
        <v>439</v>
      </c>
      <c r="C44" s="110" t="s">
        <v>440</v>
      </c>
      <c r="D44" s="109">
        <f>+D45+D52</f>
        <v>4300000000</v>
      </c>
      <c r="E44" s="154">
        <f>SUM('ADICIONES  2018'!C44:E44)</f>
        <v>0</v>
      </c>
      <c r="F44" s="109">
        <f>+F45+F52</f>
        <v>0</v>
      </c>
      <c r="G44" s="109">
        <f>+G45+G52</f>
        <v>0</v>
      </c>
      <c r="H44" s="109">
        <f>+H45+H52</f>
        <v>0</v>
      </c>
      <c r="I44" s="109">
        <f>+I45+I52</f>
        <v>0</v>
      </c>
      <c r="J44" s="109">
        <f>+J45+J52</f>
        <v>0</v>
      </c>
      <c r="K44" s="303">
        <f t="shared" si="14"/>
        <v>4300000000</v>
      </c>
      <c r="L44" s="109">
        <f t="shared" ref="L44:Q44" si="63">+L45+L52</f>
        <v>516799227</v>
      </c>
      <c r="M44" s="109">
        <f t="shared" si="63"/>
        <v>116668702</v>
      </c>
      <c r="N44" s="109">
        <f t="shared" si="63"/>
        <v>97512472</v>
      </c>
      <c r="O44" s="109">
        <f t="shared" si="63"/>
        <v>0</v>
      </c>
      <c r="P44" s="109">
        <f t="shared" si="63"/>
        <v>0</v>
      </c>
      <c r="Q44" s="109">
        <f t="shared" si="63"/>
        <v>0</v>
      </c>
      <c r="R44" s="303">
        <f t="shared" si="15"/>
        <v>730980401</v>
      </c>
      <c r="S44" s="109">
        <f t="shared" ref="S44:Z44" si="64">+S45+S52</f>
        <v>0</v>
      </c>
      <c r="T44" s="109">
        <f t="shared" si="64"/>
        <v>0</v>
      </c>
      <c r="U44" s="109">
        <f t="shared" si="64"/>
        <v>0</v>
      </c>
      <c r="V44" s="109">
        <f t="shared" si="64"/>
        <v>0</v>
      </c>
      <c r="W44" s="109">
        <f t="shared" si="64"/>
        <v>0</v>
      </c>
      <c r="X44" s="109">
        <f t="shared" si="64"/>
        <v>0</v>
      </c>
      <c r="Y44" s="109">
        <f t="shared" si="64"/>
        <v>0</v>
      </c>
      <c r="Z44" s="109">
        <f t="shared" si="64"/>
        <v>0</v>
      </c>
      <c r="AA44" s="303">
        <f t="shared" si="16"/>
        <v>0</v>
      </c>
      <c r="AB44" s="303">
        <f t="shared" si="4"/>
        <v>730980401</v>
      </c>
      <c r="AC44" s="108">
        <f t="shared" si="5"/>
        <v>0.16999544209302325</v>
      </c>
    </row>
    <row r="45" spans="1:29" s="21" customFormat="1" ht="45" x14ac:dyDescent="0.2">
      <c r="A45" s="95">
        <v>1</v>
      </c>
      <c r="B45" s="116" t="s">
        <v>441</v>
      </c>
      <c r="C45" s="117" t="s">
        <v>442</v>
      </c>
      <c r="D45" s="109">
        <v>1300000000</v>
      </c>
      <c r="E45" s="154">
        <f>SUM('ADICIONES  2018'!C45:E45)</f>
        <v>0</v>
      </c>
      <c r="F45" s="109"/>
      <c r="G45" s="109"/>
      <c r="H45" s="109"/>
      <c r="I45" s="109"/>
      <c r="J45" s="109"/>
      <c r="K45" s="307">
        <f t="shared" si="14"/>
        <v>1300000000</v>
      </c>
      <c r="L45" s="304">
        <v>133725600</v>
      </c>
      <c r="M45" s="304">
        <v>30410556</v>
      </c>
      <c r="N45" s="304">
        <v>17033083</v>
      </c>
      <c r="O45" s="109"/>
      <c r="P45" s="109"/>
      <c r="Q45" s="109"/>
      <c r="R45" s="303">
        <f t="shared" si="15"/>
        <v>181169239</v>
      </c>
      <c r="S45" s="109"/>
      <c r="T45" s="109"/>
      <c r="U45" s="109"/>
      <c r="V45" s="109"/>
      <c r="W45" s="109"/>
      <c r="X45" s="109"/>
      <c r="Y45" s="109"/>
      <c r="Z45" s="109"/>
      <c r="AA45" s="303">
        <f t="shared" si="16"/>
        <v>0</v>
      </c>
      <c r="AB45" s="307">
        <f t="shared" si="4"/>
        <v>181169239</v>
      </c>
      <c r="AC45" s="118">
        <f t="shared" si="5"/>
        <v>0.13936095307692309</v>
      </c>
    </row>
    <row r="46" spans="1:29" ht="42.75" hidden="1" x14ac:dyDescent="0.2">
      <c r="B46" s="100" t="s">
        <v>443</v>
      </c>
      <c r="C46" s="101" t="s">
        <v>444</v>
      </c>
      <c r="D46" s="304">
        <f>+D45*87.230682%</f>
        <v>1133998866</v>
      </c>
      <c r="E46" s="387">
        <f>SUM('ADICIONES  2018'!C46:E46)</f>
        <v>0</v>
      </c>
      <c r="F46" s="304">
        <f>+F45*87.230682%</f>
        <v>0</v>
      </c>
      <c r="G46" s="304">
        <f>+G45*87.230682%</f>
        <v>0</v>
      </c>
      <c r="H46" s="304">
        <f>+H45*87.230682%</f>
        <v>0</v>
      </c>
      <c r="I46" s="304">
        <f>+I45*87.230682%</f>
        <v>0</v>
      </c>
      <c r="J46" s="304">
        <f>+J45*87.230682%</f>
        <v>0</v>
      </c>
      <c r="K46" s="305">
        <f t="shared" si="14"/>
        <v>1133998866</v>
      </c>
      <c r="L46" s="304">
        <f t="shared" ref="L46:Q46" si="65">+L45*87.230682%</f>
        <v>116649752.888592</v>
      </c>
      <c r="M46" s="304">
        <f t="shared" si="65"/>
        <v>26527335.39879192</v>
      </c>
      <c r="N46" s="304">
        <f t="shared" si="65"/>
        <v>14858074.466526061</v>
      </c>
      <c r="O46" s="304">
        <f t="shared" si="65"/>
        <v>0</v>
      </c>
      <c r="P46" s="304">
        <f t="shared" si="65"/>
        <v>0</v>
      </c>
      <c r="Q46" s="304">
        <f t="shared" si="65"/>
        <v>0</v>
      </c>
      <c r="R46" s="305">
        <f t="shared" si="15"/>
        <v>158035162.75390998</v>
      </c>
      <c r="S46" s="304">
        <f t="shared" ref="S46:Z46" si="66">+S45*87.230682%</f>
        <v>0</v>
      </c>
      <c r="T46" s="304">
        <f t="shared" si="66"/>
        <v>0</v>
      </c>
      <c r="U46" s="304">
        <f t="shared" si="66"/>
        <v>0</v>
      </c>
      <c r="V46" s="304">
        <f t="shared" si="66"/>
        <v>0</v>
      </c>
      <c r="W46" s="304">
        <f t="shared" si="66"/>
        <v>0</v>
      </c>
      <c r="X46" s="304">
        <f t="shared" si="66"/>
        <v>0</v>
      </c>
      <c r="Y46" s="304">
        <f t="shared" si="66"/>
        <v>0</v>
      </c>
      <c r="Z46" s="304">
        <f t="shared" si="66"/>
        <v>0</v>
      </c>
      <c r="AA46" s="305">
        <f t="shared" si="16"/>
        <v>0</v>
      </c>
      <c r="AB46" s="305">
        <f t="shared" si="4"/>
        <v>158035162.75390998</v>
      </c>
      <c r="AC46" s="37">
        <f t="shared" si="5"/>
        <v>0.13936095307692306</v>
      </c>
    </row>
    <row r="47" spans="1:29" ht="28.5" hidden="1" x14ac:dyDescent="0.2">
      <c r="B47" s="100" t="s">
        <v>445</v>
      </c>
      <c r="C47" s="101" t="s">
        <v>446</v>
      </c>
      <c r="D47" s="304">
        <f>+D45*0.1%</f>
        <v>1300000</v>
      </c>
      <c r="E47" s="387">
        <f>SUM('ADICIONES  2018'!C47:E47)</f>
        <v>0</v>
      </c>
      <c r="F47" s="304">
        <f>+F45*0.1%</f>
        <v>0</v>
      </c>
      <c r="G47" s="304">
        <f>+G45*0.1%</f>
        <v>0</v>
      </c>
      <c r="H47" s="304">
        <f>+H45*0.1%</f>
        <v>0</v>
      </c>
      <c r="I47" s="304">
        <f>+I45*0.1%</f>
        <v>0</v>
      </c>
      <c r="J47" s="304">
        <f>+J45*0.1%</f>
        <v>0</v>
      </c>
      <c r="K47" s="305">
        <f t="shared" si="14"/>
        <v>1300000</v>
      </c>
      <c r="L47" s="304">
        <f t="shared" ref="L47:Q47" si="67">+L45*0.1%</f>
        <v>133725.6</v>
      </c>
      <c r="M47" s="304">
        <f t="shared" si="67"/>
        <v>30410.556</v>
      </c>
      <c r="N47" s="304">
        <f t="shared" si="67"/>
        <v>17033.082999999999</v>
      </c>
      <c r="O47" s="304">
        <f t="shared" si="67"/>
        <v>0</v>
      </c>
      <c r="P47" s="304">
        <f t="shared" si="67"/>
        <v>0</v>
      </c>
      <c r="Q47" s="304">
        <f t="shared" si="67"/>
        <v>0</v>
      </c>
      <c r="R47" s="305">
        <f t="shared" si="15"/>
        <v>181169.239</v>
      </c>
      <c r="S47" s="304">
        <f t="shared" ref="S47:Z47" si="68">+S45*0.1%</f>
        <v>0</v>
      </c>
      <c r="T47" s="304">
        <f t="shared" si="68"/>
        <v>0</v>
      </c>
      <c r="U47" s="304">
        <f t="shared" si="68"/>
        <v>0</v>
      </c>
      <c r="V47" s="304">
        <f t="shared" si="68"/>
        <v>0</v>
      </c>
      <c r="W47" s="304">
        <f t="shared" si="68"/>
        <v>0</v>
      </c>
      <c r="X47" s="304">
        <f t="shared" si="68"/>
        <v>0</v>
      </c>
      <c r="Y47" s="304">
        <f t="shared" si="68"/>
        <v>0</v>
      </c>
      <c r="Z47" s="304">
        <f t="shared" si="68"/>
        <v>0</v>
      </c>
      <c r="AA47" s="305">
        <f t="shared" si="16"/>
        <v>0</v>
      </c>
      <c r="AB47" s="305">
        <f t="shared" si="4"/>
        <v>181169.239</v>
      </c>
      <c r="AC47" s="37">
        <f t="shared" si="5"/>
        <v>0.13936095307692309</v>
      </c>
    </row>
    <row r="48" spans="1:29" s="5" customFormat="1" ht="28.5" hidden="1" x14ac:dyDescent="0.2">
      <c r="A48" s="166"/>
      <c r="B48" s="100" t="s">
        <v>447</v>
      </c>
      <c r="C48" s="101" t="s">
        <v>448</v>
      </c>
      <c r="D48" s="304">
        <f>+D45*9.99%</f>
        <v>129870000</v>
      </c>
      <c r="E48" s="387">
        <f>SUM('ADICIONES  2018'!C48:E48)</f>
        <v>0</v>
      </c>
      <c r="F48" s="304">
        <f>+F45*9.99%</f>
        <v>0</v>
      </c>
      <c r="G48" s="304">
        <f>+G45*9.99%</f>
        <v>0</v>
      </c>
      <c r="H48" s="304">
        <f>+H45*9.99%</f>
        <v>0</v>
      </c>
      <c r="I48" s="304">
        <f>+I45*9.99%</f>
        <v>0</v>
      </c>
      <c r="J48" s="304">
        <f>+J45*9.99%</f>
        <v>0</v>
      </c>
      <c r="K48" s="305">
        <f t="shared" si="14"/>
        <v>129870000</v>
      </c>
      <c r="L48" s="304">
        <f t="shared" ref="L48:Q48" si="69">+L45*9.99%</f>
        <v>13359187.439999999</v>
      </c>
      <c r="M48" s="304">
        <f t="shared" si="69"/>
        <v>3038014.5444</v>
      </c>
      <c r="N48" s="304">
        <f t="shared" si="69"/>
        <v>1701604.9917000001</v>
      </c>
      <c r="O48" s="304">
        <f t="shared" si="69"/>
        <v>0</v>
      </c>
      <c r="P48" s="304">
        <f t="shared" si="69"/>
        <v>0</v>
      </c>
      <c r="Q48" s="304">
        <f t="shared" si="69"/>
        <v>0</v>
      </c>
      <c r="R48" s="305">
        <f t="shared" si="15"/>
        <v>18098806.976100001</v>
      </c>
      <c r="S48" s="304">
        <f t="shared" ref="S48:Z48" si="70">+S45*9.99%</f>
        <v>0</v>
      </c>
      <c r="T48" s="304">
        <f t="shared" si="70"/>
        <v>0</v>
      </c>
      <c r="U48" s="304">
        <f t="shared" si="70"/>
        <v>0</v>
      </c>
      <c r="V48" s="304">
        <f t="shared" si="70"/>
        <v>0</v>
      </c>
      <c r="W48" s="304">
        <f t="shared" si="70"/>
        <v>0</v>
      </c>
      <c r="X48" s="304">
        <f t="shared" si="70"/>
        <v>0</v>
      </c>
      <c r="Y48" s="304">
        <f t="shared" si="70"/>
        <v>0</v>
      </c>
      <c r="Z48" s="304">
        <f t="shared" si="70"/>
        <v>0</v>
      </c>
      <c r="AA48" s="305">
        <f t="shared" si="16"/>
        <v>0</v>
      </c>
      <c r="AB48" s="305">
        <f t="shared" si="4"/>
        <v>18098806.976100001</v>
      </c>
      <c r="AC48" s="37">
        <f t="shared" si="5"/>
        <v>0.13936095307692309</v>
      </c>
    </row>
    <row r="49" spans="1:29" s="5" customFormat="1" ht="57" hidden="1" x14ac:dyDescent="0.2">
      <c r="A49" s="166"/>
      <c r="B49" s="100" t="s">
        <v>449</v>
      </c>
      <c r="C49" s="171" t="s">
        <v>1356</v>
      </c>
      <c r="D49" s="304">
        <f>+D45*0%</f>
        <v>0</v>
      </c>
      <c r="E49" s="387">
        <f>SUM('ADICIONES  2018'!C49:E49)</f>
        <v>0</v>
      </c>
      <c r="F49" s="304">
        <f>+F45*0%</f>
        <v>0</v>
      </c>
      <c r="G49" s="304">
        <f>+G45*0%</f>
        <v>0</v>
      </c>
      <c r="H49" s="304">
        <f>+H45*0%</f>
        <v>0</v>
      </c>
      <c r="I49" s="304">
        <f>+I45*0%</f>
        <v>0</v>
      </c>
      <c r="J49" s="304">
        <f>+J45*0%</f>
        <v>0</v>
      </c>
      <c r="K49" s="305">
        <f t="shared" si="14"/>
        <v>0</v>
      </c>
      <c r="L49" s="304">
        <f t="shared" ref="L49:Q49" si="71">+L45*0%</f>
        <v>0</v>
      </c>
      <c r="M49" s="304">
        <f t="shared" si="71"/>
        <v>0</v>
      </c>
      <c r="N49" s="304">
        <f t="shared" si="71"/>
        <v>0</v>
      </c>
      <c r="O49" s="304">
        <f t="shared" si="71"/>
        <v>0</v>
      </c>
      <c r="P49" s="304">
        <f t="shared" si="71"/>
        <v>0</v>
      </c>
      <c r="Q49" s="304">
        <f t="shared" si="71"/>
        <v>0</v>
      </c>
      <c r="R49" s="305">
        <f t="shared" si="15"/>
        <v>0</v>
      </c>
      <c r="S49" s="304">
        <f t="shared" ref="S49:Z49" si="72">+S45*0%</f>
        <v>0</v>
      </c>
      <c r="T49" s="304">
        <f t="shared" si="72"/>
        <v>0</v>
      </c>
      <c r="U49" s="304">
        <f t="shared" si="72"/>
        <v>0</v>
      </c>
      <c r="V49" s="304">
        <f t="shared" si="72"/>
        <v>0</v>
      </c>
      <c r="W49" s="304">
        <f t="shared" si="72"/>
        <v>0</v>
      </c>
      <c r="X49" s="304">
        <f t="shared" si="72"/>
        <v>0</v>
      </c>
      <c r="Y49" s="304">
        <f t="shared" si="72"/>
        <v>0</v>
      </c>
      <c r="Z49" s="304">
        <f t="shared" si="72"/>
        <v>0</v>
      </c>
      <c r="AA49" s="305">
        <f t="shared" si="16"/>
        <v>0</v>
      </c>
      <c r="AB49" s="305">
        <f t="shared" si="4"/>
        <v>0</v>
      </c>
      <c r="AC49" s="37" t="e">
        <f t="shared" si="5"/>
        <v>#DIV/0!</v>
      </c>
    </row>
    <row r="50" spans="1:29" s="5" customFormat="1" ht="42.75" hidden="1" x14ac:dyDescent="0.2">
      <c r="A50" s="166"/>
      <c r="B50" s="100" t="s">
        <v>450</v>
      </c>
      <c r="C50" s="101" t="s">
        <v>451</v>
      </c>
      <c r="D50" s="304">
        <f>+D45*1.7982%</f>
        <v>23376600.000000004</v>
      </c>
      <c r="E50" s="387">
        <f>SUM('ADICIONES  2018'!C50:E50)</f>
        <v>0</v>
      </c>
      <c r="F50" s="304">
        <f>+F45*1.7982%</f>
        <v>0</v>
      </c>
      <c r="G50" s="304">
        <f>+G45*1.7982%</f>
        <v>0</v>
      </c>
      <c r="H50" s="304">
        <f>+H45*1.7982%</f>
        <v>0</v>
      </c>
      <c r="I50" s="304">
        <f>+I45*1.7982%</f>
        <v>0</v>
      </c>
      <c r="J50" s="304">
        <f>+J45*1.7982%</f>
        <v>0</v>
      </c>
      <c r="K50" s="305">
        <f t="shared" si="14"/>
        <v>23376600.000000004</v>
      </c>
      <c r="L50" s="304">
        <f t="shared" ref="L50:Q50" si="73">+L45*1.7982%</f>
        <v>2404653.7392000002</v>
      </c>
      <c r="M50" s="304">
        <f t="shared" si="73"/>
        <v>546842.61799200007</v>
      </c>
      <c r="N50" s="304">
        <f t="shared" si="73"/>
        <v>306288.898506</v>
      </c>
      <c r="O50" s="304">
        <f t="shared" si="73"/>
        <v>0</v>
      </c>
      <c r="P50" s="304">
        <f t="shared" si="73"/>
        <v>0</v>
      </c>
      <c r="Q50" s="304">
        <f t="shared" si="73"/>
        <v>0</v>
      </c>
      <c r="R50" s="305">
        <f t="shared" si="15"/>
        <v>3257785.2556980005</v>
      </c>
      <c r="S50" s="304">
        <f t="shared" ref="S50:Z50" si="74">+S45*1.7982%</f>
        <v>0</v>
      </c>
      <c r="T50" s="304">
        <f t="shared" si="74"/>
        <v>0</v>
      </c>
      <c r="U50" s="304">
        <f t="shared" si="74"/>
        <v>0</v>
      </c>
      <c r="V50" s="304">
        <f t="shared" si="74"/>
        <v>0</v>
      </c>
      <c r="W50" s="304">
        <f t="shared" si="74"/>
        <v>0</v>
      </c>
      <c r="X50" s="304">
        <f t="shared" si="74"/>
        <v>0</v>
      </c>
      <c r="Y50" s="304">
        <f t="shared" si="74"/>
        <v>0</v>
      </c>
      <c r="Z50" s="304">
        <f t="shared" si="74"/>
        <v>0</v>
      </c>
      <c r="AA50" s="305">
        <f t="shared" si="16"/>
        <v>0</v>
      </c>
      <c r="AB50" s="305">
        <f t="shared" si="4"/>
        <v>3257785.2556980005</v>
      </c>
      <c r="AC50" s="37">
        <f t="shared" si="5"/>
        <v>0.13936095307692309</v>
      </c>
    </row>
    <row r="51" spans="1:29" s="5" customFormat="1" ht="57" hidden="1" x14ac:dyDescent="0.2">
      <c r="A51" s="414"/>
      <c r="B51" s="100" t="s">
        <v>452</v>
      </c>
      <c r="C51" s="101" t="s">
        <v>453</v>
      </c>
      <c r="D51" s="304">
        <f>+D45*0.881118%</f>
        <v>11454534</v>
      </c>
      <c r="E51" s="387">
        <f>SUM('ADICIONES  2018'!C51:E51)</f>
        <v>0</v>
      </c>
      <c r="F51" s="304">
        <f>+F45*0.881118%</f>
        <v>0</v>
      </c>
      <c r="G51" s="304">
        <f>+G45*0.881118%</f>
        <v>0</v>
      </c>
      <c r="H51" s="304">
        <f>+H45*0.881118%</f>
        <v>0</v>
      </c>
      <c r="I51" s="304">
        <f>+I45*0.881118%</f>
        <v>0</v>
      </c>
      <c r="J51" s="304">
        <f>+J45*0.881118%</f>
        <v>0</v>
      </c>
      <c r="K51" s="305">
        <f t="shared" si="14"/>
        <v>11454534</v>
      </c>
      <c r="L51" s="304">
        <f t="shared" ref="L51:Q51" si="75">+L45*0.881118%</f>
        <v>1178280.3322080001</v>
      </c>
      <c r="M51" s="304">
        <f t="shared" si="75"/>
        <v>267952.88281608</v>
      </c>
      <c r="N51" s="304">
        <f t="shared" si="75"/>
        <v>150081.56026793999</v>
      </c>
      <c r="O51" s="304">
        <f t="shared" si="75"/>
        <v>0</v>
      </c>
      <c r="P51" s="304">
        <f t="shared" si="75"/>
        <v>0</v>
      </c>
      <c r="Q51" s="304">
        <f t="shared" si="75"/>
        <v>0</v>
      </c>
      <c r="R51" s="305">
        <f t="shared" si="15"/>
        <v>1596314.7752920201</v>
      </c>
      <c r="S51" s="304">
        <f t="shared" ref="S51:Z51" si="76">+S45*0.881118%</f>
        <v>0</v>
      </c>
      <c r="T51" s="304">
        <f t="shared" si="76"/>
        <v>0</v>
      </c>
      <c r="U51" s="304">
        <f t="shared" si="76"/>
        <v>0</v>
      </c>
      <c r="V51" s="304">
        <f t="shared" si="76"/>
        <v>0</v>
      </c>
      <c r="W51" s="304">
        <f t="shared" si="76"/>
        <v>0</v>
      </c>
      <c r="X51" s="304">
        <f t="shared" si="76"/>
        <v>0</v>
      </c>
      <c r="Y51" s="304">
        <f t="shared" si="76"/>
        <v>0</v>
      </c>
      <c r="Z51" s="304">
        <f t="shared" si="76"/>
        <v>0</v>
      </c>
      <c r="AA51" s="305">
        <f t="shared" si="16"/>
        <v>0</v>
      </c>
      <c r="AB51" s="305">
        <f t="shared" si="4"/>
        <v>1596314.7752920201</v>
      </c>
      <c r="AC51" s="37">
        <f t="shared" si="5"/>
        <v>0.13936095307692309</v>
      </c>
    </row>
    <row r="52" spans="1:29" s="21" customFormat="1" ht="45" x14ac:dyDescent="0.2">
      <c r="A52" s="95">
        <v>1</v>
      </c>
      <c r="B52" s="116" t="s">
        <v>454</v>
      </c>
      <c r="C52" s="117" t="s">
        <v>455</v>
      </c>
      <c r="D52" s="109">
        <v>3000000000</v>
      </c>
      <c r="E52" s="154">
        <f>SUM('ADICIONES  2018'!C52:E52)</f>
        <v>0</v>
      </c>
      <c r="F52" s="109"/>
      <c r="G52" s="109"/>
      <c r="H52" s="109"/>
      <c r="I52" s="109"/>
      <c r="J52" s="109"/>
      <c r="K52" s="307">
        <f t="shared" si="14"/>
        <v>3000000000</v>
      </c>
      <c r="L52" s="304">
        <v>383073627</v>
      </c>
      <c r="M52" s="304">
        <v>86258146</v>
      </c>
      <c r="N52" s="304">
        <v>80479389</v>
      </c>
      <c r="O52" s="109"/>
      <c r="P52" s="109"/>
      <c r="Q52" s="109"/>
      <c r="R52" s="303">
        <f t="shared" si="15"/>
        <v>549811162</v>
      </c>
      <c r="S52" s="109"/>
      <c r="T52" s="109"/>
      <c r="U52" s="109"/>
      <c r="V52" s="109"/>
      <c r="W52" s="109"/>
      <c r="X52" s="109"/>
      <c r="Y52" s="109"/>
      <c r="Z52" s="109"/>
      <c r="AA52" s="303">
        <f t="shared" si="16"/>
        <v>0</v>
      </c>
      <c r="AB52" s="307">
        <f t="shared" si="4"/>
        <v>549811162</v>
      </c>
      <c r="AC52" s="118">
        <f t="shared" si="5"/>
        <v>0.18327038733333334</v>
      </c>
    </row>
    <row r="53" spans="1:29" ht="42.75" hidden="1" x14ac:dyDescent="0.2">
      <c r="B53" s="100" t="s">
        <v>456</v>
      </c>
      <c r="C53" s="101" t="s">
        <v>457</v>
      </c>
      <c r="D53" s="304">
        <f>+D52*87.230682%</f>
        <v>2616920460</v>
      </c>
      <c r="E53" s="387">
        <f>SUM('ADICIONES  2018'!C53:E53)</f>
        <v>0</v>
      </c>
      <c r="F53" s="304">
        <f>+F52*87.230682%</f>
        <v>0</v>
      </c>
      <c r="G53" s="304">
        <f>+G52*87.230682%</f>
        <v>0</v>
      </c>
      <c r="H53" s="304">
        <f>+H52*87.230682%</f>
        <v>0</v>
      </c>
      <c r="I53" s="304">
        <f>+I52*87.230682%</f>
        <v>0</v>
      </c>
      <c r="J53" s="304">
        <f>+J52*87.230682%</f>
        <v>0</v>
      </c>
      <c r="K53" s="305">
        <f t="shared" si="14"/>
        <v>2616920460</v>
      </c>
      <c r="L53" s="304">
        <f t="shared" ref="L53:Q53" si="77">+L52*87.230682%</f>
        <v>334157737.39423615</v>
      </c>
      <c r="M53" s="304">
        <f t="shared" si="77"/>
        <v>75243569.036355719</v>
      </c>
      <c r="N53" s="304">
        <f t="shared" si="77"/>
        <v>70202719.894132987</v>
      </c>
      <c r="O53" s="304">
        <f t="shared" si="77"/>
        <v>0</v>
      </c>
      <c r="P53" s="304">
        <f t="shared" si="77"/>
        <v>0</v>
      </c>
      <c r="Q53" s="304">
        <f t="shared" si="77"/>
        <v>0</v>
      </c>
      <c r="R53" s="305">
        <f t="shared" si="15"/>
        <v>479604026.32472485</v>
      </c>
      <c r="S53" s="304">
        <f t="shared" ref="S53:Z53" si="78">+S52*87.230682%</f>
        <v>0</v>
      </c>
      <c r="T53" s="304">
        <f t="shared" si="78"/>
        <v>0</v>
      </c>
      <c r="U53" s="304">
        <f t="shared" si="78"/>
        <v>0</v>
      </c>
      <c r="V53" s="304">
        <f t="shared" si="78"/>
        <v>0</v>
      </c>
      <c r="W53" s="304">
        <f t="shared" si="78"/>
        <v>0</v>
      </c>
      <c r="X53" s="304">
        <f t="shared" si="78"/>
        <v>0</v>
      </c>
      <c r="Y53" s="304">
        <f t="shared" si="78"/>
        <v>0</v>
      </c>
      <c r="Z53" s="304">
        <f t="shared" si="78"/>
        <v>0</v>
      </c>
      <c r="AA53" s="305">
        <f t="shared" si="16"/>
        <v>0</v>
      </c>
      <c r="AB53" s="305">
        <f t="shared" si="4"/>
        <v>479604026.32472485</v>
      </c>
      <c r="AC53" s="37">
        <f t="shared" si="5"/>
        <v>0.18327038733333334</v>
      </c>
    </row>
    <row r="54" spans="1:29" ht="28.5" hidden="1" x14ac:dyDescent="0.2">
      <c r="B54" s="100" t="s">
        <v>458</v>
      </c>
      <c r="C54" s="101" t="s">
        <v>459</v>
      </c>
      <c r="D54" s="304">
        <f>+D52*0.1%</f>
        <v>3000000</v>
      </c>
      <c r="E54" s="387">
        <f>SUM('ADICIONES  2018'!C54:E54)</f>
        <v>0</v>
      </c>
      <c r="F54" s="304">
        <f>+F52*0.1%</f>
        <v>0</v>
      </c>
      <c r="G54" s="304">
        <f>+G52*0.1%</f>
        <v>0</v>
      </c>
      <c r="H54" s="304">
        <f>+H52*0.1%</f>
        <v>0</v>
      </c>
      <c r="I54" s="304">
        <f>+I52*0.1%</f>
        <v>0</v>
      </c>
      <c r="J54" s="304">
        <f>+J52*0.1%</f>
        <v>0</v>
      </c>
      <c r="K54" s="305">
        <f t="shared" si="14"/>
        <v>3000000</v>
      </c>
      <c r="L54" s="304">
        <f t="shared" ref="L54:Q54" si="79">+L52*0.1%</f>
        <v>383073.62700000004</v>
      </c>
      <c r="M54" s="304">
        <f t="shared" si="79"/>
        <v>86258.146000000008</v>
      </c>
      <c r="N54" s="304">
        <f t="shared" si="79"/>
        <v>80479.388999999996</v>
      </c>
      <c r="O54" s="304">
        <f t="shared" si="79"/>
        <v>0</v>
      </c>
      <c r="P54" s="304">
        <f t="shared" si="79"/>
        <v>0</v>
      </c>
      <c r="Q54" s="304">
        <f t="shared" si="79"/>
        <v>0</v>
      </c>
      <c r="R54" s="305">
        <f t="shared" si="15"/>
        <v>549811.16200000001</v>
      </c>
      <c r="S54" s="304">
        <f t="shared" ref="S54:Z54" si="80">+S52*0.1%</f>
        <v>0</v>
      </c>
      <c r="T54" s="304">
        <f t="shared" si="80"/>
        <v>0</v>
      </c>
      <c r="U54" s="304">
        <f t="shared" si="80"/>
        <v>0</v>
      </c>
      <c r="V54" s="304">
        <f t="shared" si="80"/>
        <v>0</v>
      </c>
      <c r="W54" s="304">
        <f t="shared" si="80"/>
        <v>0</v>
      </c>
      <c r="X54" s="304">
        <f t="shared" si="80"/>
        <v>0</v>
      </c>
      <c r="Y54" s="304">
        <f t="shared" si="80"/>
        <v>0</v>
      </c>
      <c r="Z54" s="304">
        <f t="shared" si="80"/>
        <v>0</v>
      </c>
      <c r="AA54" s="305">
        <f t="shared" si="16"/>
        <v>0</v>
      </c>
      <c r="AB54" s="305">
        <f t="shared" si="4"/>
        <v>549811.16200000001</v>
      </c>
      <c r="AC54" s="37">
        <f t="shared" si="5"/>
        <v>0.18327038733333334</v>
      </c>
    </row>
    <row r="55" spans="1:29" s="5" customFormat="1" ht="28.5" hidden="1" x14ac:dyDescent="0.2">
      <c r="A55" s="166"/>
      <c r="B55" s="100" t="s">
        <v>460</v>
      </c>
      <c r="C55" s="101" t="s">
        <v>461</v>
      </c>
      <c r="D55" s="304">
        <f>+D52*9.99%</f>
        <v>299700000</v>
      </c>
      <c r="E55" s="387">
        <f>SUM('ADICIONES  2018'!C55:E55)</f>
        <v>0</v>
      </c>
      <c r="F55" s="304">
        <f>+F52*9.99%</f>
        <v>0</v>
      </c>
      <c r="G55" s="304">
        <f>+G52*9.99%</f>
        <v>0</v>
      </c>
      <c r="H55" s="304">
        <f>+H52*9.99%</f>
        <v>0</v>
      </c>
      <c r="I55" s="304">
        <f>+I52*9.99%</f>
        <v>0</v>
      </c>
      <c r="J55" s="304">
        <f>+J52*9.99%</f>
        <v>0</v>
      </c>
      <c r="K55" s="305">
        <f t="shared" si="14"/>
        <v>299700000</v>
      </c>
      <c r="L55" s="304">
        <f t="shared" ref="L55:Q55" si="81">+L52*9.99%</f>
        <v>38269055.337300003</v>
      </c>
      <c r="M55" s="304">
        <f t="shared" si="81"/>
        <v>8617188.7853999995</v>
      </c>
      <c r="N55" s="304">
        <f t="shared" si="81"/>
        <v>8039890.9611</v>
      </c>
      <c r="O55" s="304">
        <f t="shared" si="81"/>
        <v>0</v>
      </c>
      <c r="P55" s="304">
        <f t="shared" si="81"/>
        <v>0</v>
      </c>
      <c r="Q55" s="304">
        <f t="shared" si="81"/>
        <v>0</v>
      </c>
      <c r="R55" s="305">
        <f t="shared" si="15"/>
        <v>54926135.083800003</v>
      </c>
      <c r="S55" s="304">
        <f t="shared" ref="S55:Z55" si="82">+S52*9.99%</f>
        <v>0</v>
      </c>
      <c r="T55" s="304">
        <f t="shared" si="82"/>
        <v>0</v>
      </c>
      <c r="U55" s="304">
        <f t="shared" si="82"/>
        <v>0</v>
      </c>
      <c r="V55" s="304">
        <f t="shared" si="82"/>
        <v>0</v>
      </c>
      <c r="W55" s="304">
        <f t="shared" si="82"/>
        <v>0</v>
      </c>
      <c r="X55" s="304">
        <f t="shared" si="82"/>
        <v>0</v>
      </c>
      <c r="Y55" s="304">
        <f t="shared" si="82"/>
        <v>0</v>
      </c>
      <c r="Z55" s="304">
        <f t="shared" si="82"/>
        <v>0</v>
      </c>
      <c r="AA55" s="305">
        <f t="shared" si="16"/>
        <v>0</v>
      </c>
      <c r="AB55" s="305">
        <f t="shared" si="4"/>
        <v>54926135.083800003</v>
      </c>
      <c r="AC55" s="37">
        <f t="shared" si="5"/>
        <v>0.18327038733333334</v>
      </c>
    </row>
    <row r="56" spans="1:29" s="5" customFormat="1" ht="57" hidden="1" x14ac:dyDescent="0.2">
      <c r="A56" s="414"/>
      <c r="B56" s="100" t="s">
        <v>462</v>
      </c>
      <c r="C56" s="171" t="s">
        <v>1357</v>
      </c>
      <c r="D56" s="304">
        <f>+D52*0%</f>
        <v>0</v>
      </c>
      <c r="E56" s="387">
        <f>SUM('ADICIONES  2018'!C56:E56)</f>
        <v>0</v>
      </c>
      <c r="F56" s="304">
        <f>+F52*0%</f>
        <v>0</v>
      </c>
      <c r="G56" s="304">
        <f>+G52*0%</f>
        <v>0</v>
      </c>
      <c r="H56" s="304">
        <f>+H52*0%</f>
        <v>0</v>
      </c>
      <c r="I56" s="304">
        <f>+I52*0%</f>
        <v>0</v>
      </c>
      <c r="J56" s="304">
        <f>+J52*0%</f>
        <v>0</v>
      </c>
      <c r="K56" s="305">
        <f t="shared" si="14"/>
        <v>0</v>
      </c>
      <c r="L56" s="304">
        <f t="shared" ref="L56:Q56" si="83">+L52*0%</f>
        <v>0</v>
      </c>
      <c r="M56" s="304">
        <f t="shared" si="83"/>
        <v>0</v>
      </c>
      <c r="N56" s="304">
        <f t="shared" si="83"/>
        <v>0</v>
      </c>
      <c r="O56" s="304">
        <f t="shared" si="83"/>
        <v>0</v>
      </c>
      <c r="P56" s="304">
        <f t="shared" si="83"/>
        <v>0</v>
      </c>
      <c r="Q56" s="304">
        <f t="shared" si="83"/>
        <v>0</v>
      </c>
      <c r="R56" s="305">
        <f t="shared" si="15"/>
        <v>0</v>
      </c>
      <c r="S56" s="304">
        <f t="shared" ref="S56:Z56" si="84">+S52*0%</f>
        <v>0</v>
      </c>
      <c r="T56" s="304">
        <f t="shared" si="84"/>
        <v>0</v>
      </c>
      <c r="U56" s="304">
        <f t="shared" si="84"/>
        <v>0</v>
      </c>
      <c r="V56" s="304">
        <f t="shared" si="84"/>
        <v>0</v>
      </c>
      <c r="W56" s="304">
        <f t="shared" si="84"/>
        <v>0</v>
      </c>
      <c r="X56" s="304">
        <f t="shared" si="84"/>
        <v>0</v>
      </c>
      <c r="Y56" s="304">
        <f t="shared" si="84"/>
        <v>0</v>
      </c>
      <c r="Z56" s="304">
        <f t="shared" si="84"/>
        <v>0</v>
      </c>
      <c r="AA56" s="305">
        <f t="shared" si="16"/>
        <v>0</v>
      </c>
      <c r="AB56" s="305">
        <f t="shared" si="4"/>
        <v>0</v>
      </c>
      <c r="AC56" s="37" t="e">
        <f t="shared" si="5"/>
        <v>#DIV/0!</v>
      </c>
    </row>
    <row r="57" spans="1:29" s="5" customFormat="1" ht="42.75" hidden="1" x14ac:dyDescent="0.2">
      <c r="A57" s="414"/>
      <c r="B57" s="100" t="s">
        <v>463</v>
      </c>
      <c r="C57" s="101" t="s">
        <v>464</v>
      </c>
      <c r="D57" s="304">
        <f>+D52*1.7982%</f>
        <v>53946000.000000007</v>
      </c>
      <c r="E57" s="387">
        <f>SUM('ADICIONES  2018'!C57:E57)</f>
        <v>0</v>
      </c>
      <c r="F57" s="304">
        <f>+F52*1.7982%</f>
        <v>0</v>
      </c>
      <c r="G57" s="304">
        <f>+G52*1.7982%</f>
        <v>0</v>
      </c>
      <c r="H57" s="304">
        <f>+H52*1.7982%</f>
        <v>0</v>
      </c>
      <c r="I57" s="304">
        <f>+I52*1.7982%</f>
        <v>0</v>
      </c>
      <c r="J57" s="304">
        <f>+J52*1.7982%</f>
        <v>0</v>
      </c>
      <c r="K57" s="305">
        <f t="shared" si="14"/>
        <v>53946000.000000007</v>
      </c>
      <c r="L57" s="304">
        <f t="shared" ref="L57:Q57" si="85">+L52*1.7982%</f>
        <v>6888429.9607140003</v>
      </c>
      <c r="M57" s="304">
        <f t="shared" si="85"/>
        <v>1551093.9813720002</v>
      </c>
      <c r="N57" s="304">
        <f t="shared" si="85"/>
        <v>1447180.3729980001</v>
      </c>
      <c r="O57" s="304">
        <f t="shared" si="85"/>
        <v>0</v>
      </c>
      <c r="P57" s="304">
        <f t="shared" si="85"/>
        <v>0</v>
      </c>
      <c r="Q57" s="304">
        <f t="shared" si="85"/>
        <v>0</v>
      </c>
      <c r="R57" s="305">
        <f t="shared" si="15"/>
        <v>9886704.3150839992</v>
      </c>
      <c r="S57" s="304">
        <f t="shared" ref="S57:Z57" si="86">+S52*1.7982%</f>
        <v>0</v>
      </c>
      <c r="T57" s="304">
        <f t="shared" si="86"/>
        <v>0</v>
      </c>
      <c r="U57" s="304">
        <f t="shared" si="86"/>
        <v>0</v>
      </c>
      <c r="V57" s="304">
        <f t="shared" si="86"/>
        <v>0</v>
      </c>
      <c r="W57" s="304">
        <f t="shared" si="86"/>
        <v>0</v>
      </c>
      <c r="X57" s="304">
        <f t="shared" si="86"/>
        <v>0</v>
      </c>
      <c r="Y57" s="304">
        <f t="shared" si="86"/>
        <v>0</v>
      </c>
      <c r="Z57" s="304">
        <f t="shared" si="86"/>
        <v>0</v>
      </c>
      <c r="AA57" s="305">
        <f t="shared" si="16"/>
        <v>0</v>
      </c>
      <c r="AB57" s="305">
        <f t="shared" si="4"/>
        <v>9886704.3150839992</v>
      </c>
      <c r="AC57" s="37">
        <f t="shared" si="5"/>
        <v>0.18327038733333328</v>
      </c>
    </row>
    <row r="58" spans="1:29" ht="57" hidden="1" x14ac:dyDescent="0.2">
      <c r="B58" s="100" t="s">
        <v>465</v>
      </c>
      <c r="C58" s="101" t="s">
        <v>466</v>
      </c>
      <c r="D58" s="304">
        <f>+D52*0.881118%</f>
        <v>26433540</v>
      </c>
      <c r="E58" s="387">
        <f>SUM('ADICIONES  2018'!C58:E58)</f>
        <v>0</v>
      </c>
      <c r="F58" s="304">
        <f>+F52*0.881118%</f>
        <v>0</v>
      </c>
      <c r="G58" s="304">
        <f>+G52*0.881118%</f>
        <v>0</v>
      </c>
      <c r="H58" s="304">
        <f>+H52*0.881118%</f>
        <v>0</v>
      </c>
      <c r="I58" s="304">
        <f>+I52*0.881118%</f>
        <v>0</v>
      </c>
      <c r="J58" s="304">
        <f>+J52*0.881118%</f>
        <v>0</v>
      </c>
      <c r="K58" s="305">
        <f t="shared" si="14"/>
        <v>26433540</v>
      </c>
      <c r="L58" s="304">
        <f t="shared" ref="L58:Q58" si="87">+L52*0.881118%</f>
        <v>3375330.6807498601</v>
      </c>
      <c r="M58" s="304">
        <f t="shared" si="87"/>
        <v>760036.05087228003</v>
      </c>
      <c r="N58" s="304">
        <f t="shared" si="87"/>
        <v>709118.38276902004</v>
      </c>
      <c r="O58" s="304">
        <f t="shared" si="87"/>
        <v>0</v>
      </c>
      <c r="P58" s="304">
        <f t="shared" si="87"/>
        <v>0</v>
      </c>
      <c r="Q58" s="304">
        <f t="shared" si="87"/>
        <v>0</v>
      </c>
      <c r="R58" s="305">
        <f t="shared" si="15"/>
        <v>4844485.1143911602</v>
      </c>
      <c r="S58" s="304">
        <f t="shared" ref="S58:Z58" si="88">+S52*0.881118%</f>
        <v>0</v>
      </c>
      <c r="T58" s="304">
        <f t="shared" si="88"/>
        <v>0</v>
      </c>
      <c r="U58" s="304">
        <f t="shared" si="88"/>
        <v>0</v>
      </c>
      <c r="V58" s="304">
        <f t="shared" si="88"/>
        <v>0</v>
      </c>
      <c r="W58" s="304">
        <f t="shared" si="88"/>
        <v>0</v>
      </c>
      <c r="X58" s="304">
        <f t="shared" si="88"/>
        <v>0</v>
      </c>
      <c r="Y58" s="304">
        <f t="shared" si="88"/>
        <v>0</v>
      </c>
      <c r="Z58" s="304">
        <f t="shared" si="88"/>
        <v>0</v>
      </c>
      <c r="AA58" s="305">
        <f t="shared" si="16"/>
        <v>0</v>
      </c>
      <c r="AB58" s="305">
        <f t="shared" si="4"/>
        <v>4844485.1143911602</v>
      </c>
      <c r="AC58" s="37">
        <f t="shared" si="5"/>
        <v>0.18327038733333334</v>
      </c>
    </row>
    <row r="59" spans="1:29" s="82" customFormat="1" ht="31.5" x14ac:dyDescent="0.2">
      <c r="A59" s="413">
        <v>1</v>
      </c>
      <c r="B59" s="114" t="s">
        <v>215</v>
      </c>
      <c r="C59" s="110" t="s">
        <v>467</v>
      </c>
      <c r="D59" s="109">
        <f>+D60+D67</f>
        <v>124100000000</v>
      </c>
      <c r="E59" s="154">
        <f>SUM('ADICIONES  2018'!C59:E59)</f>
        <v>0</v>
      </c>
      <c r="F59" s="109">
        <f>+F60+F67</f>
        <v>0</v>
      </c>
      <c r="G59" s="109">
        <f>+G60+G67</f>
        <v>0</v>
      </c>
      <c r="H59" s="109">
        <f>+H60+H67</f>
        <v>0</v>
      </c>
      <c r="I59" s="109">
        <f>+I60+I67</f>
        <v>0</v>
      </c>
      <c r="J59" s="109">
        <f>+J60+J67</f>
        <v>0</v>
      </c>
      <c r="K59" s="303">
        <f t="shared" si="14"/>
        <v>124100000000</v>
      </c>
      <c r="L59" s="109">
        <f t="shared" ref="L59:Q59" si="89">+L60+L67</f>
        <v>14359760000</v>
      </c>
      <c r="M59" s="109">
        <f t="shared" si="89"/>
        <v>11938915000</v>
      </c>
      <c r="N59" s="109">
        <f t="shared" si="89"/>
        <v>8349404000</v>
      </c>
      <c r="O59" s="109">
        <f t="shared" si="89"/>
        <v>0</v>
      </c>
      <c r="P59" s="109">
        <f t="shared" si="89"/>
        <v>0</v>
      </c>
      <c r="Q59" s="109">
        <f t="shared" si="89"/>
        <v>0</v>
      </c>
      <c r="R59" s="303">
        <f t="shared" si="15"/>
        <v>34648079000</v>
      </c>
      <c r="S59" s="109">
        <f t="shared" ref="S59:Z59" si="90">+S60+S67</f>
        <v>0</v>
      </c>
      <c r="T59" s="109">
        <f t="shared" si="90"/>
        <v>0</v>
      </c>
      <c r="U59" s="109">
        <f t="shared" si="90"/>
        <v>0</v>
      </c>
      <c r="V59" s="109">
        <f t="shared" si="90"/>
        <v>0</v>
      </c>
      <c r="W59" s="109">
        <f t="shared" si="90"/>
        <v>0</v>
      </c>
      <c r="X59" s="109">
        <f t="shared" si="90"/>
        <v>0</v>
      </c>
      <c r="Y59" s="109">
        <f t="shared" si="90"/>
        <v>0</v>
      </c>
      <c r="Z59" s="109">
        <f t="shared" si="90"/>
        <v>0</v>
      </c>
      <c r="AA59" s="303">
        <f>SUM(S59:Z59)</f>
        <v>0</v>
      </c>
      <c r="AB59" s="303">
        <f t="shared" si="4"/>
        <v>34648079000</v>
      </c>
      <c r="AC59" s="108">
        <f t="shared" si="5"/>
        <v>0.27919483481063656</v>
      </c>
    </row>
    <row r="60" spans="1:29" s="21" customFormat="1" ht="54" customHeight="1" x14ac:dyDescent="0.2">
      <c r="A60" s="95">
        <v>1</v>
      </c>
      <c r="B60" s="116" t="s">
        <v>216</v>
      </c>
      <c r="C60" s="117" t="s">
        <v>468</v>
      </c>
      <c r="D60" s="109">
        <v>122000000000</v>
      </c>
      <c r="E60" s="154">
        <f>SUM('ADICIONES  2018'!C60:E60)</f>
        <v>0</v>
      </c>
      <c r="F60" s="109"/>
      <c r="G60" s="109"/>
      <c r="H60" s="109"/>
      <c r="I60" s="109"/>
      <c r="J60" s="109"/>
      <c r="K60" s="307">
        <f t="shared" si="14"/>
        <v>122000000000</v>
      </c>
      <c r="L60" s="304">
        <v>13888581000</v>
      </c>
      <c r="M60" s="304">
        <v>11683107000</v>
      </c>
      <c r="N60" s="304">
        <v>8024632000</v>
      </c>
      <c r="O60" s="109"/>
      <c r="P60" s="109"/>
      <c r="Q60" s="109"/>
      <c r="R60" s="303">
        <f t="shared" si="15"/>
        <v>33596320000</v>
      </c>
      <c r="S60" s="109"/>
      <c r="T60" s="109"/>
      <c r="U60" s="109"/>
      <c r="V60" s="109"/>
      <c r="W60" s="109"/>
      <c r="X60" s="109"/>
      <c r="Y60" s="109"/>
      <c r="Z60" s="109"/>
      <c r="AA60" s="303">
        <f>SUM(S60:Z60)</f>
        <v>0</v>
      </c>
      <c r="AB60" s="307">
        <f t="shared" si="4"/>
        <v>33596320000</v>
      </c>
      <c r="AC60" s="118">
        <f t="shared" si="5"/>
        <v>0.27537967213114756</v>
      </c>
    </row>
    <row r="61" spans="1:29" s="5" customFormat="1" ht="42.75" hidden="1" x14ac:dyDescent="0.2">
      <c r="A61" s="166"/>
      <c r="B61" s="100" t="s">
        <v>217</v>
      </c>
      <c r="C61" s="101" t="s">
        <v>469</v>
      </c>
      <c r="D61" s="304">
        <f>+D60*87.230682%</f>
        <v>106421432040</v>
      </c>
      <c r="E61" s="387">
        <f>SUM('ADICIONES  2018'!C61:E61)</f>
        <v>0</v>
      </c>
      <c r="F61" s="304">
        <f>+F60*87.230682%</f>
        <v>0</v>
      </c>
      <c r="G61" s="304">
        <f>+G60*87.230682%</f>
        <v>0</v>
      </c>
      <c r="H61" s="304">
        <f>+H60*87.230682%</f>
        <v>0</v>
      </c>
      <c r="I61" s="304">
        <f>+I60*87.230682%</f>
        <v>0</v>
      </c>
      <c r="J61" s="304">
        <f>+J60*87.230682%</f>
        <v>0</v>
      </c>
      <c r="K61" s="305">
        <f t="shared" si="14"/>
        <v>106421432040</v>
      </c>
      <c r="L61" s="304">
        <f t="shared" ref="L61:Q61" si="91">+L60*87.230682%</f>
        <v>12115103926.422421</v>
      </c>
      <c r="M61" s="304">
        <f t="shared" si="91"/>
        <v>10191253914.88974</v>
      </c>
      <c r="N61" s="304">
        <f t="shared" si="91"/>
        <v>6999941221.5902405</v>
      </c>
      <c r="O61" s="304">
        <f t="shared" si="91"/>
        <v>0</v>
      </c>
      <c r="P61" s="304">
        <f t="shared" si="91"/>
        <v>0</v>
      </c>
      <c r="Q61" s="304">
        <f t="shared" si="91"/>
        <v>0</v>
      </c>
      <c r="R61" s="305">
        <f t="shared" si="15"/>
        <v>29306299062.902401</v>
      </c>
      <c r="S61" s="304">
        <f t="shared" ref="S61:Z61" si="92">+S60*87.230682%</f>
        <v>0</v>
      </c>
      <c r="T61" s="304">
        <f t="shared" si="92"/>
        <v>0</v>
      </c>
      <c r="U61" s="304">
        <f t="shared" si="92"/>
        <v>0</v>
      </c>
      <c r="V61" s="304">
        <f t="shared" si="92"/>
        <v>0</v>
      </c>
      <c r="W61" s="304">
        <f t="shared" si="92"/>
        <v>0</v>
      </c>
      <c r="X61" s="304">
        <f t="shared" si="92"/>
        <v>0</v>
      </c>
      <c r="Y61" s="304">
        <f t="shared" si="92"/>
        <v>0</v>
      </c>
      <c r="Z61" s="304">
        <f t="shared" si="92"/>
        <v>0</v>
      </c>
      <c r="AA61" s="305">
        <f t="shared" si="16"/>
        <v>0</v>
      </c>
      <c r="AB61" s="305">
        <f t="shared" si="4"/>
        <v>29306299062.902401</v>
      </c>
      <c r="AC61" s="37">
        <f t="shared" si="5"/>
        <v>0.27537967213114756</v>
      </c>
    </row>
    <row r="62" spans="1:29" s="5" customFormat="1" ht="28.5" hidden="1" x14ac:dyDescent="0.2">
      <c r="A62" s="414"/>
      <c r="B62" s="100" t="s">
        <v>218</v>
      </c>
      <c r="C62" s="101" t="s">
        <v>470</v>
      </c>
      <c r="D62" s="304">
        <f>+D60*0.1%</f>
        <v>122000000</v>
      </c>
      <c r="E62" s="387">
        <f>SUM('ADICIONES  2018'!C62:E62)</f>
        <v>0</v>
      </c>
      <c r="F62" s="304">
        <f>+F60*0.1%</f>
        <v>0</v>
      </c>
      <c r="G62" s="304">
        <f>+G60*0.1%</f>
        <v>0</v>
      </c>
      <c r="H62" s="304">
        <f>+H60*0.1%</f>
        <v>0</v>
      </c>
      <c r="I62" s="304">
        <f>+I60*0.1%</f>
        <v>0</v>
      </c>
      <c r="J62" s="304">
        <f>+J60*0.1%</f>
        <v>0</v>
      </c>
      <c r="K62" s="305">
        <f t="shared" si="14"/>
        <v>122000000</v>
      </c>
      <c r="L62" s="304">
        <f t="shared" ref="L62:Q62" si="93">+L60*0.1%</f>
        <v>13888581</v>
      </c>
      <c r="M62" s="304">
        <f t="shared" si="93"/>
        <v>11683107</v>
      </c>
      <c r="N62" s="304">
        <f t="shared" si="93"/>
        <v>8024632</v>
      </c>
      <c r="O62" s="304">
        <f t="shared" si="93"/>
        <v>0</v>
      </c>
      <c r="P62" s="304">
        <f t="shared" si="93"/>
        <v>0</v>
      </c>
      <c r="Q62" s="304">
        <f t="shared" si="93"/>
        <v>0</v>
      </c>
      <c r="R62" s="305">
        <f t="shared" si="15"/>
        <v>33596320</v>
      </c>
      <c r="S62" s="304">
        <f t="shared" ref="S62:Z62" si="94">+S60*0.1%</f>
        <v>0</v>
      </c>
      <c r="T62" s="304">
        <f t="shared" si="94"/>
        <v>0</v>
      </c>
      <c r="U62" s="304">
        <f t="shared" si="94"/>
        <v>0</v>
      </c>
      <c r="V62" s="304">
        <f t="shared" si="94"/>
        <v>0</v>
      </c>
      <c r="W62" s="304">
        <f t="shared" si="94"/>
        <v>0</v>
      </c>
      <c r="X62" s="304">
        <f t="shared" si="94"/>
        <v>0</v>
      </c>
      <c r="Y62" s="304">
        <f t="shared" si="94"/>
        <v>0</v>
      </c>
      <c r="Z62" s="304">
        <f t="shared" si="94"/>
        <v>0</v>
      </c>
      <c r="AA62" s="305">
        <f t="shared" si="16"/>
        <v>0</v>
      </c>
      <c r="AB62" s="305">
        <f t="shared" si="4"/>
        <v>33596320</v>
      </c>
      <c r="AC62" s="37">
        <f t="shared" si="5"/>
        <v>0.27537967213114756</v>
      </c>
    </row>
    <row r="63" spans="1:29" ht="28.5" hidden="1" x14ac:dyDescent="0.2">
      <c r="B63" s="100" t="s">
        <v>471</v>
      </c>
      <c r="C63" s="101" t="s">
        <v>472</v>
      </c>
      <c r="D63" s="304">
        <f>+D60*9.99%</f>
        <v>12187800000</v>
      </c>
      <c r="E63" s="387">
        <f>SUM('ADICIONES  2018'!C63:E63)</f>
        <v>0</v>
      </c>
      <c r="F63" s="304">
        <f>+F60*9.99%</f>
        <v>0</v>
      </c>
      <c r="G63" s="304">
        <f>+G60*9.99%</f>
        <v>0</v>
      </c>
      <c r="H63" s="304">
        <f>+H60*9.99%</f>
        <v>0</v>
      </c>
      <c r="I63" s="304">
        <f>+I60*9.99%</f>
        <v>0</v>
      </c>
      <c r="J63" s="304">
        <f>+J60*9.99%</f>
        <v>0</v>
      </c>
      <c r="K63" s="305">
        <f t="shared" si="14"/>
        <v>12187800000</v>
      </c>
      <c r="L63" s="304">
        <f t="shared" ref="L63:Q63" si="95">+L60*9.99%</f>
        <v>1387469241.9000001</v>
      </c>
      <c r="M63" s="304">
        <f t="shared" si="95"/>
        <v>1167142389.3</v>
      </c>
      <c r="N63" s="304">
        <f t="shared" si="95"/>
        <v>801660736.80000007</v>
      </c>
      <c r="O63" s="304">
        <f t="shared" si="95"/>
        <v>0</v>
      </c>
      <c r="P63" s="304">
        <f t="shared" si="95"/>
        <v>0</v>
      </c>
      <c r="Q63" s="304">
        <f t="shared" si="95"/>
        <v>0</v>
      </c>
      <c r="R63" s="305">
        <f t="shared" si="15"/>
        <v>3356272368</v>
      </c>
      <c r="S63" s="304">
        <f t="shared" ref="S63:Z63" si="96">+S60*9.99%</f>
        <v>0</v>
      </c>
      <c r="T63" s="304">
        <f t="shared" si="96"/>
        <v>0</v>
      </c>
      <c r="U63" s="304">
        <f t="shared" si="96"/>
        <v>0</v>
      </c>
      <c r="V63" s="304">
        <f t="shared" si="96"/>
        <v>0</v>
      </c>
      <c r="W63" s="304">
        <f t="shared" si="96"/>
        <v>0</v>
      </c>
      <c r="X63" s="304">
        <f t="shared" si="96"/>
        <v>0</v>
      </c>
      <c r="Y63" s="304">
        <f t="shared" si="96"/>
        <v>0</v>
      </c>
      <c r="Z63" s="304">
        <f t="shared" si="96"/>
        <v>0</v>
      </c>
      <c r="AA63" s="305">
        <f t="shared" si="16"/>
        <v>0</v>
      </c>
      <c r="AB63" s="305">
        <f t="shared" si="4"/>
        <v>3356272368</v>
      </c>
      <c r="AC63" s="37">
        <f t="shared" si="5"/>
        <v>0.27537967213114756</v>
      </c>
    </row>
    <row r="64" spans="1:29" ht="57" hidden="1" x14ac:dyDescent="0.2">
      <c r="B64" s="100" t="s">
        <v>336</v>
      </c>
      <c r="C64" s="171" t="s">
        <v>1358</v>
      </c>
      <c r="D64" s="304">
        <f>+D60*0%</f>
        <v>0</v>
      </c>
      <c r="E64" s="387">
        <f>SUM('ADICIONES  2018'!C64:E64)</f>
        <v>0</v>
      </c>
      <c r="F64" s="304">
        <f>+F60*0%</f>
        <v>0</v>
      </c>
      <c r="G64" s="304">
        <f>+G60*0%</f>
        <v>0</v>
      </c>
      <c r="H64" s="304">
        <f>+H60*0%</f>
        <v>0</v>
      </c>
      <c r="I64" s="304">
        <f>+I60*0%</f>
        <v>0</v>
      </c>
      <c r="J64" s="304">
        <f>+J60*0%</f>
        <v>0</v>
      </c>
      <c r="K64" s="305">
        <f t="shared" si="14"/>
        <v>0</v>
      </c>
      <c r="L64" s="304">
        <f t="shared" ref="L64:Q64" si="97">+L60*0%</f>
        <v>0</v>
      </c>
      <c r="M64" s="304">
        <f t="shared" si="97"/>
        <v>0</v>
      </c>
      <c r="N64" s="304">
        <f t="shared" si="97"/>
        <v>0</v>
      </c>
      <c r="O64" s="304">
        <f t="shared" si="97"/>
        <v>0</v>
      </c>
      <c r="P64" s="304">
        <f t="shared" si="97"/>
        <v>0</v>
      </c>
      <c r="Q64" s="304">
        <f t="shared" si="97"/>
        <v>0</v>
      </c>
      <c r="R64" s="305">
        <f t="shared" si="15"/>
        <v>0</v>
      </c>
      <c r="S64" s="304">
        <f t="shared" ref="S64:Z64" si="98">+S60*0%</f>
        <v>0</v>
      </c>
      <c r="T64" s="304">
        <f t="shared" si="98"/>
        <v>0</v>
      </c>
      <c r="U64" s="304">
        <f t="shared" si="98"/>
        <v>0</v>
      </c>
      <c r="V64" s="304">
        <f t="shared" si="98"/>
        <v>0</v>
      </c>
      <c r="W64" s="304">
        <f t="shared" si="98"/>
        <v>0</v>
      </c>
      <c r="X64" s="304">
        <f t="shared" si="98"/>
        <v>0</v>
      </c>
      <c r="Y64" s="304">
        <f t="shared" si="98"/>
        <v>0</v>
      </c>
      <c r="Z64" s="304">
        <f t="shared" si="98"/>
        <v>0</v>
      </c>
      <c r="AA64" s="305">
        <f t="shared" si="16"/>
        <v>0</v>
      </c>
      <c r="AB64" s="305">
        <f t="shared" si="4"/>
        <v>0</v>
      </c>
      <c r="AC64" s="37" t="e">
        <f t="shared" si="5"/>
        <v>#DIV/0!</v>
      </c>
    </row>
    <row r="65" spans="1:29" ht="28.5" hidden="1" x14ac:dyDescent="0.2">
      <c r="B65" s="100" t="s">
        <v>473</v>
      </c>
      <c r="C65" s="101" t="s">
        <v>474</v>
      </c>
      <c r="D65" s="304">
        <f>+D60*1.7982%</f>
        <v>2193804000</v>
      </c>
      <c r="E65" s="387">
        <f>SUM('ADICIONES  2018'!C65:E65)</f>
        <v>0</v>
      </c>
      <c r="F65" s="304">
        <f>+F60*1.7982%</f>
        <v>0</v>
      </c>
      <c r="G65" s="304">
        <f>+G60*1.7982%</f>
        <v>0</v>
      </c>
      <c r="H65" s="304">
        <f>+H60*1.7982%</f>
        <v>0</v>
      </c>
      <c r="I65" s="304">
        <f>+I60*1.7982%</f>
        <v>0</v>
      </c>
      <c r="J65" s="304">
        <f>+J60*1.7982%</f>
        <v>0</v>
      </c>
      <c r="K65" s="305">
        <f t="shared" si="14"/>
        <v>2193804000</v>
      </c>
      <c r="L65" s="304">
        <f t="shared" ref="L65:Q65" si="99">+L60*1.7982%</f>
        <v>249744463.54200003</v>
      </c>
      <c r="M65" s="304">
        <f t="shared" si="99"/>
        <v>210085630.07400003</v>
      </c>
      <c r="N65" s="304">
        <f t="shared" si="99"/>
        <v>144298932.62400001</v>
      </c>
      <c r="O65" s="304">
        <f t="shared" si="99"/>
        <v>0</v>
      </c>
      <c r="P65" s="304">
        <f t="shared" si="99"/>
        <v>0</v>
      </c>
      <c r="Q65" s="304">
        <f t="shared" si="99"/>
        <v>0</v>
      </c>
      <c r="R65" s="305">
        <f t="shared" si="15"/>
        <v>604129026.24000001</v>
      </c>
      <c r="S65" s="304">
        <f t="shared" ref="S65:Z65" si="100">+S60*1.7982%</f>
        <v>0</v>
      </c>
      <c r="T65" s="304">
        <f t="shared" si="100"/>
        <v>0</v>
      </c>
      <c r="U65" s="304">
        <f t="shared" si="100"/>
        <v>0</v>
      </c>
      <c r="V65" s="304">
        <f t="shared" si="100"/>
        <v>0</v>
      </c>
      <c r="W65" s="304">
        <f t="shared" si="100"/>
        <v>0</v>
      </c>
      <c r="X65" s="304">
        <f t="shared" si="100"/>
        <v>0</v>
      </c>
      <c r="Y65" s="304">
        <f t="shared" si="100"/>
        <v>0</v>
      </c>
      <c r="Z65" s="304">
        <f t="shared" si="100"/>
        <v>0</v>
      </c>
      <c r="AA65" s="305">
        <f t="shared" si="16"/>
        <v>0</v>
      </c>
      <c r="AB65" s="305">
        <f t="shared" si="4"/>
        <v>604129026.24000001</v>
      </c>
      <c r="AC65" s="37">
        <f t="shared" si="5"/>
        <v>0.27537967213114756</v>
      </c>
    </row>
    <row r="66" spans="1:29" s="5" customFormat="1" ht="42.75" hidden="1" x14ac:dyDescent="0.2">
      <c r="A66" s="166"/>
      <c r="B66" s="100" t="s">
        <v>475</v>
      </c>
      <c r="C66" s="101" t="s">
        <v>476</v>
      </c>
      <c r="D66" s="304">
        <f>+D60*0.881118%</f>
        <v>1074963960</v>
      </c>
      <c r="E66" s="387">
        <f>SUM('ADICIONES  2018'!C66:E66)</f>
        <v>0</v>
      </c>
      <c r="F66" s="304">
        <f>+F60*0.881118%</f>
        <v>0</v>
      </c>
      <c r="G66" s="304">
        <f>+G60*0.881118%</f>
        <v>0</v>
      </c>
      <c r="H66" s="304">
        <f>+H60*0.881118%</f>
        <v>0</v>
      </c>
      <c r="I66" s="304">
        <f>+I60*0.881118%</f>
        <v>0</v>
      </c>
      <c r="J66" s="304">
        <f>+J60*0.881118%</f>
        <v>0</v>
      </c>
      <c r="K66" s="305">
        <f t="shared" si="14"/>
        <v>1074963960</v>
      </c>
      <c r="L66" s="304">
        <f t="shared" ref="L66:Q66" si="101">+L60*0.881118%</f>
        <v>122374787.13558</v>
      </c>
      <c r="M66" s="304">
        <f t="shared" si="101"/>
        <v>102941958.73626</v>
      </c>
      <c r="N66" s="304">
        <f t="shared" si="101"/>
        <v>70706476.985760003</v>
      </c>
      <c r="O66" s="304">
        <f t="shared" si="101"/>
        <v>0</v>
      </c>
      <c r="P66" s="304">
        <f t="shared" si="101"/>
        <v>0</v>
      </c>
      <c r="Q66" s="304">
        <f t="shared" si="101"/>
        <v>0</v>
      </c>
      <c r="R66" s="305">
        <f t="shared" si="15"/>
        <v>296023222.85759997</v>
      </c>
      <c r="S66" s="304">
        <f t="shared" ref="S66:Z66" si="102">+S60*0.881118%</f>
        <v>0</v>
      </c>
      <c r="T66" s="304">
        <f t="shared" si="102"/>
        <v>0</v>
      </c>
      <c r="U66" s="304">
        <f t="shared" si="102"/>
        <v>0</v>
      </c>
      <c r="V66" s="304">
        <f t="shared" si="102"/>
        <v>0</v>
      </c>
      <c r="W66" s="304">
        <f t="shared" si="102"/>
        <v>0</v>
      </c>
      <c r="X66" s="304">
        <f t="shared" si="102"/>
        <v>0</v>
      </c>
      <c r="Y66" s="304">
        <f t="shared" si="102"/>
        <v>0</v>
      </c>
      <c r="Z66" s="304">
        <f t="shared" si="102"/>
        <v>0</v>
      </c>
      <c r="AA66" s="305">
        <f t="shared" si="16"/>
        <v>0</v>
      </c>
      <c r="AB66" s="305">
        <f t="shared" si="4"/>
        <v>296023222.85759997</v>
      </c>
      <c r="AC66" s="37">
        <f t="shared" si="5"/>
        <v>0.2753796721311475</v>
      </c>
    </row>
    <row r="67" spans="1:29" s="21" customFormat="1" ht="46.5" customHeight="1" x14ac:dyDescent="0.2">
      <c r="A67" s="95">
        <v>1</v>
      </c>
      <c r="B67" s="116" t="s">
        <v>477</v>
      </c>
      <c r="C67" s="117" t="s">
        <v>478</v>
      </c>
      <c r="D67" s="109">
        <v>2100000000</v>
      </c>
      <c r="E67" s="154">
        <f>SUM('ADICIONES  2018'!C67:E67)</f>
        <v>0</v>
      </c>
      <c r="F67" s="109"/>
      <c r="G67" s="109"/>
      <c r="H67" s="109"/>
      <c r="I67" s="109"/>
      <c r="J67" s="109"/>
      <c r="K67" s="307">
        <f t="shared" si="14"/>
        <v>2100000000</v>
      </c>
      <c r="L67" s="304">
        <v>471179000</v>
      </c>
      <c r="M67" s="304">
        <v>255808000</v>
      </c>
      <c r="N67" s="304">
        <v>324772000</v>
      </c>
      <c r="O67" s="109"/>
      <c r="P67" s="109"/>
      <c r="Q67" s="109"/>
      <c r="R67" s="303">
        <f t="shared" si="15"/>
        <v>1051759000</v>
      </c>
      <c r="S67" s="109"/>
      <c r="T67" s="109"/>
      <c r="U67" s="109"/>
      <c r="V67" s="109"/>
      <c r="W67" s="109"/>
      <c r="X67" s="109"/>
      <c r="Y67" s="109"/>
      <c r="Z67" s="109"/>
      <c r="AA67" s="303">
        <f t="shared" si="16"/>
        <v>0</v>
      </c>
      <c r="AB67" s="307">
        <f t="shared" si="4"/>
        <v>1051759000</v>
      </c>
      <c r="AC67" s="118">
        <f t="shared" si="5"/>
        <v>0.50083761904761903</v>
      </c>
    </row>
    <row r="68" spans="1:29" s="5" customFormat="1" ht="42.75" hidden="1" x14ac:dyDescent="0.2">
      <c r="A68" s="414"/>
      <c r="B68" s="100" t="s">
        <v>479</v>
      </c>
      <c r="C68" s="101" t="s">
        <v>480</v>
      </c>
      <c r="D68" s="304">
        <f>+D67*87.230682%</f>
        <v>1831844322</v>
      </c>
      <c r="E68" s="387">
        <f>SUM('ADICIONES  2018'!C68:E68)</f>
        <v>0</v>
      </c>
      <c r="F68" s="304">
        <f>+F67*87.230682%</f>
        <v>0</v>
      </c>
      <c r="G68" s="304">
        <f>+G67*87.230682%</f>
        <v>0</v>
      </c>
      <c r="H68" s="304">
        <f>+H67*87.230682%</f>
        <v>0</v>
      </c>
      <c r="I68" s="304">
        <f>+I67*87.230682%</f>
        <v>0</v>
      </c>
      <c r="J68" s="304">
        <f>+J67*87.230682%</f>
        <v>0</v>
      </c>
      <c r="K68" s="305">
        <f t="shared" si="14"/>
        <v>1831844322</v>
      </c>
      <c r="L68" s="304">
        <f t="shared" ref="L68:Q68" si="103">+L67*87.230682%</f>
        <v>411012655.14078003</v>
      </c>
      <c r="M68" s="304">
        <f t="shared" si="103"/>
        <v>223143063.01056001</v>
      </c>
      <c r="N68" s="304">
        <f t="shared" si="103"/>
        <v>283300830.54504001</v>
      </c>
      <c r="O68" s="304">
        <f t="shared" si="103"/>
        <v>0</v>
      </c>
      <c r="P68" s="304">
        <f t="shared" si="103"/>
        <v>0</v>
      </c>
      <c r="Q68" s="304">
        <f t="shared" si="103"/>
        <v>0</v>
      </c>
      <c r="R68" s="305">
        <f t="shared" si="15"/>
        <v>917456548.69638002</v>
      </c>
      <c r="S68" s="304">
        <f t="shared" ref="S68:Z68" si="104">+S67*87.230682%</f>
        <v>0</v>
      </c>
      <c r="T68" s="304">
        <f t="shared" si="104"/>
        <v>0</v>
      </c>
      <c r="U68" s="304">
        <f t="shared" si="104"/>
        <v>0</v>
      </c>
      <c r="V68" s="304">
        <f t="shared" si="104"/>
        <v>0</v>
      </c>
      <c r="W68" s="304">
        <f t="shared" si="104"/>
        <v>0</v>
      </c>
      <c r="X68" s="304">
        <f t="shared" si="104"/>
        <v>0</v>
      </c>
      <c r="Y68" s="304">
        <f t="shared" si="104"/>
        <v>0</v>
      </c>
      <c r="Z68" s="304">
        <f t="shared" si="104"/>
        <v>0</v>
      </c>
      <c r="AA68" s="305">
        <f t="shared" si="16"/>
        <v>0</v>
      </c>
      <c r="AB68" s="305">
        <f t="shared" si="4"/>
        <v>917456548.69638002</v>
      </c>
      <c r="AC68" s="37">
        <f t="shared" si="5"/>
        <v>0.50083761904761903</v>
      </c>
    </row>
    <row r="69" spans="1:29" ht="28.5" hidden="1" x14ac:dyDescent="0.2">
      <c r="B69" s="100" t="s">
        <v>481</v>
      </c>
      <c r="C69" s="101" t="s">
        <v>482</v>
      </c>
      <c r="D69" s="304">
        <f>+D67*0.1%</f>
        <v>2100000</v>
      </c>
      <c r="E69" s="387">
        <f>SUM('ADICIONES  2018'!C69:E69)</f>
        <v>0</v>
      </c>
      <c r="F69" s="304">
        <f>+F67*0.1%</f>
        <v>0</v>
      </c>
      <c r="G69" s="304">
        <f>+G67*0.1%</f>
        <v>0</v>
      </c>
      <c r="H69" s="304">
        <f>+H67*0.1%</f>
        <v>0</v>
      </c>
      <c r="I69" s="304">
        <f>+I67*0.1%</f>
        <v>0</v>
      </c>
      <c r="J69" s="304">
        <f>+J67*0.1%</f>
        <v>0</v>
      </c>
      <c r="K69" s="305">
        <f t="shared" si="14"/>
        <v>2100000</v>
      </c>
      <c r="L69" s="304">
        <f t="shared" ref="L69:Q69" si="105">+L67*0.1%</f>
        <v>471179</v>
      </c>
      <c r="M69" s="304">
        <f t="shared" si="105"/>
        <v>255808</v>
      </c>
      <c r="N69" s="304">
        <f t="shared" si="105"/>
        <v>324772</v>
      </c>
      <c r="O69" s="304">
        <f t="shared" si="105"/>
        <v>0</v>
      </c>
      <c r="P69" s="304">
        <f t="shared" si="105"/>
        <v>0</v>
      </c>
      <c r="Q69" s="304">
        <f t="shared" si="105"/>
        <v>0</v>
      </c>
      <c r="R69" s="305">
        <f t="shared" si="15"/>
        <v>1051759</v>
      </c>
      <c r="S69" s="304">
        <f t="shared" ref="S69:Z69" si="106">+S67*0.1%</f>
        <v>0</v>
      </c>
      <c r="T69" s="304">
        <f t="shared" si="106"/>
        <v>0</v>
      </c>
      <c r="U69" s="304">
        <f t="shared" si="106"/>
        <v>0</v>
      </c>
      <c r="V69" s="304">
        <f t="shared" si="106"/>
        <v>0</v>
      </c>
      <c r="W69" s="304">
        <f t="shared" si="106"/>
        <v>0</v>
      </c>
      <c r="X69" s="304">
        <f t="shared" si="106"/>
        <v>0</v>
      </c>
      <c r="Y69" s="304">
        <f t="shared" si="106"/>
        <v>0</v>
      </c>
      <c r="Z69" s="304">
        <f t="shared" si="106"/>
        <v>0</v>
      </c>
      <c r="AA69" s="305">
        <f t="shared" si="16"/>
        <v>0</v>
      </c>
      <c r="AB69" s="305">
        <f t="shared" si="4"/>
        <v>1051759</v>
      </c>
      <c r="AC69" s="37">
        <f t="shared" si="5"/>
        <v>0.50083761904761903</v>
      </c>
    </row>
    <row r="70" spans="1:29" ht="28.5" hidden="1" x14ac:dyDescent="0.2">
      <c r="B70" s="100" t="s">
        <v>483</v>
      </c>
      <c r="C70" s="101" t="s">
        <v>484</v>
      </c>
      <c r="D70" s="304">
        <f>+D67*9.99%</f>
        <v>209790000</v>
      </c>
      <c r="E70" s="387">
        <f>SUM('ADICIONES  2018'!C70:E70)</f>
        <v>0</v>
      </c>
      <c r="F70" s="304">
        <f>+F67*9.99%</f>
        <v>0</v>
      </c>
      <c r="G70" s="304">
        <f>+G67*9.99%</f>
        <v>0</v>
      </c>
      <c r="H70" s="304">
        <f>+H67*9.99%</f>
        <v>0</v>
      </c>
      <c r="I70" s="304">
        <f>+I67*9.99%</f>
        <v>0</v>
      </c>
      <c r="J70" s="304">
        <f>+J67*9.99%</f>
        <v>0</v>
      </c>
      <c r="K70" s="305">
        <f t="shared" si="14"/>
        <v>209790000</v>
      </c>
      <c r="L70" s="304">
        <f t="shared" ref="L70:Q70" si="107">+L67*9.99%</f>
        <v>47070782.100000001</v>
      </c>
      <c r="M70" s="304">
        <f t="shared" si="107"/>
        <v>25555219.199999999</v>
      </c>
      <c r="N70" s="304">
        <f t="shared" si="107"/>
        <v>32444722.800000001</v>
      </c>
      <c r="O70" s="304">
        <f t="shared" si="107"/>
        <v>0</v>
      </c>
      <c r="P70" s="304">
        <f t="shared" si="107"/>
        <v>0</v>
      </c>
      <c r="Q70" s="304">
        <f t="shared" si="107"/>
        <v>0</v>
      </c>
      <c r="R70" s="305">
        <f t="shared" si="15"/>
        <v>105070724.09999999</v>
      </c>
      <c r="S70" s="304">
        <f t="shared" ref="S70:Z70" si="108">+S67*9.99%</f>
        <v>0</v>
      </c>
      <c r="T70" s="304">
        <f t="shared" si="108"/>
        <v>0</v>
      </c>
      <c r="U70" s="304">
        <f t="shared" si="108"/>
        <v>0</v>
      </c>
      <c r="V70" s="304">
        <f t="shared" si="108"/>
        <v>0</v>
      </c>
      <c r="W70" s="304">
        <f t="shared" si="108"/>
        <v>0</v>
      </c>
      <c r="X70" s="304">
        <f t="shared" si="108"/>
        <v>0</v>
      </c>
      <c r="Y70" s="304">
        <f t="shared" si="108"/>
        <v>0</v>
      </c>
      <c r="Z70" s="304">
        <f t="shared" si="108"/>
        <v>0</v>
      </c>
      <c r="AA70" s="305">
        <f t="shared" si="16"/>
        <v>0</v>
      </c>
      <c r="AB70" s="305">
        <f t="shared" si="4"/>
        <v>105070724.09999999</v>
      </c>
      <c r="AC70" s="37">
        <f t="shared" si="5"/>
        <v>0.50083761904761903</v>
      </c>
    </row>
    <row r="71" spans="1:29" s="9" customFormat="1" ht="57" hidden="1" x14ac:dyDescent="0.2">
      <c r="A71" s="166"/>
      <c r="B71" s="100" t="s">
        <v>485</v>
      </c>
      <c r="C71" s="171" t="s">
        <v>1359</v>
      </c>
      <c r="D71" s="304">
        <f>+D67*0%</f>
        <v>0</v>
      </c>
      <c r="E71" s="387">
        <f>SUM('ADICIONES  2018'!C71:E71)</f>
        <v>0</v>
      </c>
      <c r="F71" s="304">
        <f>+F67*0%</f>
        <v>0</v>
      </c>
      <c r="G71" s="304">
        <f>+G67*0%</f>
        <v>0</v>
      </c>
      <c r="H71" s="304">
        <f>+H67*0%</f>
        <v>0</v>
      </c>
      <c r="I71" s="304">
        <f>+I67*0%</f>
        <v>0</v>
      </c>
      <c r="J71" s="304">
        <f>+J67*0%</f>
        <v>0</v>
      </c>
      <c r="K71" s="305">
        <f t="shared" si="14"/>
        <v>0</v>
      </c>
      <c r="L71" s="304">
        <f t="shared" ref="L71:Q71" si="109">+L67*0%</f>
        <v>0</v>
      </c>
      <c r="M71" s="304">
        <f t="shared" si="109"/>
        <v>0</v>
      </c>
      <c r="N71" s="304">
        <f t="shared" si="109"/>
        <v>0</v>
      </c>
      <c r="O71" s="304">
        <f t="shared" si="109"/>
        <v>0</v>
      </c>
      <c r="P71" s="304">
        <f t="shared" si="109"/>
        <v>0</v>
      </c>
      <c r="Q71" s="304">
        <f t="shared" si="109"/>
        <v>0</v>
      </c>
      <c r="R71" s="305">
        <f t="shared" si="15"/>
        <v>0</v>
      </c>
      <c r="S71" s="304">
        <f t="shared" ref="S71:Z71" si="110">+S67*0%</f>
        <v>0</v>
      </c>
      <c r="T71" s="304">
        <f t="shared" si="110"/>
        <v>0</v>
      </c>
      <c r="U71" s="304">
        <f t="shared" si="110"/>
        <v>0</v>
      </c>
      <c r="V71" s="304">
        <f t="shared" si="110"/>
        <v>0</v>
      </c>
      <c r="W71" s="304">
        <f t="shared" si="110"/>
        <v>0</v>
      </c>
      <c r="X71" s="304">
        <f t="shared" si="110"/>
        <v>0</v>
      </c>
      <c r="Y71" s="304">
        <f t="shared" si="110"/>
        <v>0</v>
      </c>
      <c r="Z71" s="304">
        <f t="shared" si="110"/>
        <v>0</v>
      </c>
      <c r="AA71" s="305">
        <f t="shared" si="16"/>
        <v>0</v>
      </c>
      <c r="AB71" s="305">
        <f t="shared" si="4"/>
        <v>0</v>
      </c>
      <c r="AC71" s="37" t="e">
        <f t="shared" si="5"/>
        <v>#DIV/0!</v>
      </c>
    </row>
    <row r="72" spans="1:29" s="5" customFormat="1" ht="28.5" hidden="1" x14ac:dyDescent="0.2">
      <c r="A72" s="166"/>
      <c r="B72" s="100" t="s">
        <v>486</v>
      </c>
      <c r="C72" s="101" t="s">
        <v>487</v>
      </c>
      <c r="D72" s="304">
        <f>+D67*1.7982%</f>
        <v>37762200</v>
      </c>
      <c r="E72" s="387">
        <f>SUM('ADICIONES  2018'!C72:E72)</f>
        <v>0</v>
      </c>
      <c r="F72" s="304">
        <f>+F67*1.7982%</f>
        <v>0</v>
      </c>
      <c r="G72" s="304">
        <f>+G67*1.7982%</f>
        <v>0</v>
      </c>
      <c r="H72" s="304">
        <f>+H67*1.7982%</f>
        <v>0</v>
      </c>
      <c r="I72" s="304">
        <f>+I67*1.7982%</f>
        <v>0</v>
      </c>
      <c r="J72" s="304">
        <f>+J67*1.7982%</f>
        <v>0</v>
      </c>
      <c r="K72" s="305">
        <f t="shared" si="14"/>
        <v>37762200</v>
      </c>
      <c r="L72" s="304">
        <f t="shared" ref="L72:Q72" si="111">+L67*1.7982%</f>
        <v>8472740.7780000009</v>
      </c>
      <c r="M72" s="304">
        <f t="shared" si="111"/>
        <v>4599939.4560000002</v>
      </c>
      <c r="N72" s="304">
        <f t="shared" si="111"/>
        <v>5840050.1040000003</v>
      </c>
      <c r="O72" s="304">
        <f t="shared" si="111"/>
        <v>0</v>
      </c>
      <c r="P72" s="304">
        <f t="shared" si="111"/>
        <v>0</v>
      </c>
      <c r="Q72" s="304">
        <f t="shared" si="111"/>
        <v>0</v>
      </c>
      <c r="R72" s="305">
        <f t="shared" si="15"/>
        <v>18912730.338</v>
      </c>
      <c r="S72" s="304">
        <f t="shared" ref="S72:Z72" si="112">+S67*1.7982%</f>
        <v>0</v>
      </c>
      <c r="T72" s="304">
        <f t="shared" si="112"/>
        <v>0</v>
      </c>
      <c r="U72" s="304">
        <f t="shared" si="112"/>
        <v>0</v>
      </c>
      <c r="V72" s="304">
        <f t="shared" si="112"/>
        <v>0</v>
      </c>
      <c r="W72" s="304">
        <f t="shared" si="112"/>
        <v>0</v>
      </c>
      <c r="X72" s="304">
        <f t="shared" si="112"/>
        <v>0</v>
      </c>
      <c r="Y72" s="304">
        <f t="shared" si="112"/>
        <v>0</v>
      </c>
      <c r="Z72" s="304">
        <f t="shared" si="112"/>
        <v>0</v>
      </c>
      <c r="AA72" s="305">
        <f t="shared" si="16"/>
        <v>0</v>
      </c>
      <c r="AB72" s="305">
        <f t="shared" si="4"/>
        <v>18912730.338</v>
      </c>
      <c r="AC72" s="37">
        <f t="shared" si="5"/>
        <v>0.50083761904761903</v>
      </c>
    </row>
    <row r="73" spans="1:29" s="5" customFormat="1" ht="42.75" hidden="1" x14ac:dyDescent="0.2">
      <c r="A73" s="166"/>
      <c r="B73" s="100" t="s">
        <v>488</v>
      </c>
      <c r="C73" s="101" t="s">
        <v>489</v>
      </c>
      <c r="D73" s="304">
        <f>+D67*0.881118%</f>
        <v>18503478</v>
      </c>
      <c r="E73" s="387">
        <f>SUM('ADICIONES  2018'!C73:E73)</f>
        <v>0</v>
      </c>
      <c r="F73" s="304">
        <f>+F67*0.881118%</f>
        <v>0</v>
      </c>
      <c r="G73" s="304">
        <f>+G67*0.881118%</f>
        <v>0</v>
      </c>
      <c r="H73" s="304">
        <f>+H67*0.881118%</f>
        <v>0</v>
      </c>
      <c r="I73" s="304">
        <f>+I67*0.881118%</f>
        <v>0</v>
      </c>
      <c r="J73" s="304">
        <f>+J67*0.881118%</f>
        <v>0</v>
      </c>
      <c r="K73" s="305">
        <f t="shared" si="14"/>
        <v>18503478</v>
      </c>
      <c r="L73" s="304">
        <f t="shared" ref="L73:Q73" si="113">+L67*0.881118%</f>
        <v>4151642.98122</v>
      </c>
      <c r="M73" s="304">
        <f t="shared" si="113"/>
        <v>2253970.3334400002</v>
      </c>
      <c r="N73" s="304">
        <f t="shared" si="113"/>
        <v>2861624.5509600001</v>
      </c>
      <c r="O73" s="304">
        <f t="shared" si="113"/>
        <v>0</v>
      </c>
      <c r="P73" s="304">
        <f t="shared" si="113"/>
        <v>0</v>
      </c>
      <c r="Q73" s="304">
        <f t="shared" si="113"/>
        <v>0</v>
      </c>
      <c r="R73" s="305">
        <f t="shared" si="15"/>
        <v>9267237.8656200003</v>
      </c>
      <c r="S73" s="304">
        <f t="shared" ref="S73:Z73" si="114">+S67*0.881118%</f>
        <v>0</v>
      </c>
      <c r="T73" s="304">
        <f t="shared" si="114"/>
        <v>0</v>
      </c>
      <c r="U73" s="304">
        <f t="shared" si="114"/>
        <v>0</v>
      </c>
      <c r="V73" s="304">
        <f t="shared" si="114"/>
        <v>0</v>
      </c>
      <c r="W73" s="304">
        <f t="shared" si="114"/>
        <v>0</v>
      </c>
      <c r="X73" s="304">
        <f t="shared" si="114"/>
        <v>0</v>
      </c>
      <c r="Y73" s="304">
        <f t="shared" si="114"/>
        <v>0</v>
      </c>
      <c r="Z73" s="304">
        <f t="shared" si="114"/>
        <v>0</v>
      </c>
      <c r="AA73" s="305">
        <f t="shared" si="16"/>
        <v>0</v>
      </c>
      <c r="AB73" s="305">
        <f t="shared" si="4"/>
        <v>9267237.8656200003</v>
      </c>
      <c r="AC73" s="37">
        <f t="shared" si="5"/>
        <v>0.50083761904761903</v>
      </c>
    </row>
    <row r="74" spans="1:29" s="82" customFormat="1" ht="31.5" hidden="1" x14ac:dyDescent="0.2">
      <c r="A74" s="413"/>
      <c r="B74" s="114" t="s">
        <v>230</v>
      </c>
      <c r="C74" s="110" t="s">
        <v>94</v>
      </c>
      <c r="D74" s="109">
        <f>+D75</f>
        <v>16600000000</v>
      </c>
      <c r="E74" s="154">
        <f>SUM('ADICIONES  2018'!C74:E74)</f>
        <v>0</v>
      </c>
      <c r="F74" s="109">
        <f>+F75</f>
        <v>0</v>
      </c>
      <c r="G74" s="109">
        <f>+G75</f>
        <v>0</v>
      </c>
      <c r="H74" s="109">
        <f>+H75</f>
        <v>0</v>
      </c>
      <c r="I74" s="109">
        <f>+I75</f>
        <v>0</v>
      </c>
      <c r="J74" s="109">
        <f>+J75</f>
        <v>0</v>
      </c>
      <c r="K74" s="303">
        <f t="shared" si="14"/>
        <v>16600000000</v>
      </c>
      <c r="L74" s="109">
        <f t="shared" ref="L74:Q74" si="115">+L75</f>
        <v>2141160036</v>
      </c>
      <c r="M74" s="109">
        <f t="shared" si="115"/>
        <v>501436909</v>
      </c>
      <c r="N74" s="109">
        <f t="shared" si="115"/>
        <v>1240173867</v>
      </c>
      <c r="O74" s="109">
        <f t="shared" si="115"/>
        <v>0</v>
      </c>
      <c r="P74" s="109">
        <f t="shared" si="115"/>
        <v>0</v>
      </c>
      <c r="Q74" s="109">
        <f t="shared" si="115"/>
        <v>0</v>
      </c>
      <c r="R74" s="303">
        <f t="shared" si="15"/>
        <v>3882770812</v>
      </c>
      <c r="S74" s="109">
        <f t="shared" ref="S74:Z74" si="116">+S75</f>
        <v>0</v>
      </c>
      <c r="T74" s="109">
        <f t="shared" si="116"/>
        <v>0</v>
      </c>
      <c r="U74" s="109">
        <f t="shared" si="116"/>
        <v>0</v>
      </c>
      <c r="V74" s="109">
        <f t="shared" si="116"/>
        <v>0</v>
      </c>
      <c r="W74" s="109">
        <f t="shared" si="116"/>
        <v>0</v>
      </c>
      <c r="X74" s="109">
        <f t="shared" si="116"/>
        <v>0</v>
      </c>
      <c r="Y74" s="109">
        <f t="shared" si="116"/>
        <v>0</v>
      </c>
      <c r="Z74" s="109">
        <f t="shared" si="116"/>
        <v>0</v>
      </c>
      <c r="AA74" s="303">
        <f t="shared" si="16"/>
        <v>0</v>
      </c>
      <c r="AB74" s="303">
        <f t="shared" si="4"/>
        <v>3882770812</v>
      </c>
      <c r="AC74" s="108">
        <f t="shared" si="5"/>
        <v>0.23390185614457831</v>
      </c>
    </row>
    <row r="75" spans="1:29" s="82" customFormat="1" ht="47.25" hidden="1" x14ac:dyDescent="0.2">
      <c r="A75" s="413"/>
      <c r="B75" s="114" t="s">
        <v>490</v>
      </c>
      <c r="C75" s="110" t="s">
        <v>491</v>
      </c>
      <c r="D75" s="109">
        <f>+D76+D84</f>
        <v>16600000000</v>
      </c>
      <c r="E75" s="154">
        <f>SUM('ADICIONES  2018'!C75:E75)</f>
        <v>0</v>
      </c>
      <c r="F75" s="109">
        <f>+F76+F84</f>
        <v>0</v>
      </c>
      <c r="G75" s="109">
        <f>+G76+G84</f>
        <v>0</v>
      </c>
      <c r="H75" s="109">
        <f>+H76+H84</f>
        <v>0</v>
      </c>
      <c r="I75" s="109">
        <f>+I76+I84</f>
        <v>0</v>
      </c>
      <c r="J75" s="109">
        <f>+J76+J84</f>
        <v>0</v>
      </c>
      <c r="K75" s="303">
        <f t="shared" si="14"/>
        <v>16600000000</v>
      </c>
      <c r="L75" s="109">
        <f t="shared" ref="L75:Q75" si="117">+L76+L84</f>
        <v>2141160036</v>
      </c>
      <c r="M75" s="109">
        <f t="shared" si="117"/>
        <v>501436909</v>
      </c>
      <c r="N75" s="109">
        <f t="shared" si="117"/>
        <v>1240173867</v>
      </c>
      <c r="O75" s="109">
        <f t="shared" si="117"/>
        <v>0</v>
      </c>
      <c r="P75" s="109">
        <f t="shared" si="117"/>
        <v>0</v>
      </c>
      <c r="Q75" s="109">
        <f t="shared" si="117"/>
        <v>0</v>
      </c>
      <c r="R75" s="303">
        <f t="shared" si="15"/>
        <v>3882770812</v>
      </c>
      <c r="S75" s="109">
        <f t="shared" ref="S75:Z75" si="118">+S76+S84</f>
        <v>0</v>
      </c>
      <c r="T75" s="109">
        <f t="shared" si="118"/>
        <v>0</v>
      </c>
      <c r="U75" s="109">
        <f t="shared" si="118"/>
        <v>0</v>
      </c>
      <c r="V75" s="109">
        <f t="shared" si="118"/>
        <v>0</v>
      </c>
      <c r="W75" s="109">
        <f t="shared" si="118"/>
        <v>0</v>
      </c>
      <c r="X75" s="109">
        <f t="shared" si="118"/>
        <v>0</v>
      </c>
      <c r="Y75" s="109">
        <f t="shared" si="118"/>
        <v>0</v>
      </c>
      <c r="Z75" s="109">
        <f t="shared" si="118"/>
        <v>0</v>
      </c>
      <c r="AA75" s="303">
        <f t="shared" si="16"/>
        <v>0</v>
      </c>
      <c r="AB75" s="303">
        <f t="shared" ref="AB75:AB138" si="119">+R75+AA75</f>
        <v>3882770812</v>
      </c>
      <c r="AC75" s="108">
        <f t="shared" ref="AC75:AC138" si="120">+AB75/K75</f>
        <v>0.23390185614457831</v>
      </c>
    </row>
    <row r="76" spans="1:29" s="21" customFormat="1" ht="45" x14ac:dyDescent="0.2">
      <c r="A76" s="95">
        <v>1</v>
      </c>
      <c r="B76" s="116" t="s">
        <v>492</v>
      </c>
      <c r="C76" s="117" t="s">
        <v>493</v>
      </c>
      <c r="D76" s="109">
        <v>1600000000</v>
      </c>
      <c r="E76" s="154">
        <f>SUM('ADICIONES  2018'!C76:E76)</f>
        <v>0</v>
      </c>
      <c r="F76" s="109"/>
      <c r="G76" s="109"/>
      <c r="H76" s="109"/>
      <c r="I76" s="109"/>
      <c r="J76" s="109"/>
      <c r="K76" s="307">
        <f t="shared" si="14"/>
        <v>1600000000</v>
      </c>
      <c r="L76" s="304">
        <v>63993849</v>
      </c>
      <c r="M76" s="304">
        <v>40606217</v>
      </c>
      <c r="N76" s="304">
        <v>90015455</v>
      </c>
      <c r="O76" s="109"/>
      <c r="P76" s="109"/>
      <c r="Q76" s="109"/>
      <c r="R76" s="303">
        <f t="shared" si="15"/>
        <v>194615521</v>
      </c>
      <c r="S76" s="109"/>
      <c r="T76" s="109"/>
      <c r="U76" s="109"/>
      <c r="V76" s="109"/>
      <c r="W76" s="109"/>
      <c r="X76" s="109"/>
      <c r="Y76" s="109"/>
      <c r="Z76" s="109"/>
      <c r="AA76" s="303">
        <f t="shared" si="16"/>
        <v>0</v>
      </c>
      <c r="AB76" s="307">
        <f t="shared" si="119"/>
        <v>194615521</v>
      </c>
      <c r="AC76" s="118">
        <f t="shared" si="120"/>
        <v>0.12163470062499999</v>
      </c>
    </row>
    <row r="77" spans="1:29" ht="42.75" hidden="1" x14ac:dyDescent="0.2">
      <c r="B77" s="100" t="s">
        <v>494</v>
      </c>
      <c r="C77" s="101" t="s">
        <v>495</v>
      </c>
      <c r="D77" s="304">
        <f>+D76*82.8691479%</f>
        <v>1325906366.4000001</v>
      </c>
      <c r="E77" s="387">
        <f>SUM('ADICIONES  2018'!C77:E77)</f>
        <v>0</v>
      </c>
      <c r="F77" s="304">
        <f>+F76*82.8691479%</f>
        <v>0</v>
      </c>
      <c r="G77" s="304">
        <f>+G76*82.8691479%</f>
        <v>0</v>
      </c>
      <c r="H77" s="304">
        <f>+H76*82.8691479%</f>
        <v>0</v>
      </c>
      <c r="I77" s="304">
        <f>+I76*82.8691479%</f>
        <v>0</v>
      </c>
      <c r="J77" s="304">
        <f>+J76*82.8691479%</f>
        <v>0</v>
      </c>
      <c r="K77" s="305">
        <f t="shared" si="14"/>
        <v>1325906366.4000001</v>
      </c>
      <c r="L77" s="304">
        <f t="shared" ref="L77:Q77" si="121">+L76*82.8691479%</f>
        <v>53031157.374712676</v>
      </c>
      <c r="M77" s="304">
        <f t="shared" si="121"/>
        <v>33650026.022324942</v>
      </c>
      <c r="N77" s="304">
        <f t="shared" si="121"/>
        <v>74595040.536807954</v>
      </c>
      <c r="O77" s="304">
        <f t="shared" si="121"/>
        <v>0</v>
      </c>
      <c r="P77" s="304">
        <f t="shared" si="121"/>
        <v>0</v>
      </c>
      <c r="Q77" s="304">
        <f t="shared" si="121"/>
        <v>0</v>
      </c>
      <c r="R77" s="305">
        <f t="shared" si="15"/>
        <v>161276223.93384558</v>
      </c>
      <c r="S77" s="304">
        <f t="shared" ref="S77:Z77" si="122">+S76*82.8691479%</f>
        <v>0</v>
      </c>
      <c r="T77" s="304">
        <f t="shared" si="122"/>
        <v>0</v>
      </c>
      <c r="U77" s="304">
        <f t="shared" si="122"/>
        <v>0</v>
      </c>
      <c r="V77" s="304">
        <f t="shared" si="122"/>
        <v>0</v>
      </c>
      <c r="W77" s="304">
        <f t="shared" si="122"/>
        <v>0</v>
      </c>
      <c r="X77" s="304">
        <f t="shared" si="122"/>
        <v>0</v>
      </c>
      <c r="Y77" s="304">
        <f t="shared" si="122"/>
        <v>0</v>
      </c>
      <c r="Z77" s="304">
        <f t="shared" si="122"/>
        <v>0</v>
      </c>
      <c r="AA77" s="305">
        <f t="shared" si="16"/>
        <v>0</v>
      </c>
      <c r="AB77" s="305">
        <f t="shared" si="119"/>
        <v>161276223.93384558</v>
      </c>
      <c r="AC77" s="37">
        <f t="shared" si="120"/>
        <v>0.12163470062500001</v>
      </c>
    </row>
    <row r="78" spans="1:29" ht="28.5" hidden="1" x14ac:dyDescent="0.2">
      <c r="B78" s="100" t="s">
        <v>496</v>
      </c>
      <c r="C78" s="101" t="s">
        <v>497</v>
      </c>
      <c r="D78" s="304">
        <f>+D76*0.095%</f>
        <v>1520000</v>
      </c>
      <c r="E78" s="387">
        <f>SUM('ADICIONES  2018'!C78:E78)</f>
        <v>0</v>
      </c>
      <c r="F78" s="304">
        <f>+F76*0.095%</f>
        <v>0</v>
      </c>
      <c r="G78" s="304">
        <f>+G76*0.095%</f>
        <v>0</v>
      </c>
      <c r="H78" s="304">
        <f>+H76*0.095%</f>
        <v>0</v>
      </c>
      <c r="I78" s="304">
        <f>+I76*0.095%</f>
        <v>0</v>
      </c>
      <c r="J78" s="304">
        <f>+J76*0.095%</f>
        <v>0</v>
      </c>
      <c r="K78" s="305">
        <f t="shared" si="14"/>
        <v>1520000</v>
      </c>
      <c r="L78" s="304">
        <f t="shared" ref="L78:Q78" si="123">+L76*0.095%</f>
        <v>60794.15655</v>
      </c>
      <c r="M78" s="304">
        <f t="shared" si="123"/>
        <v>38575.906150000003</v>
      </c>
      <c r="N78" s="304">
        <f t="shared" si="123"/>
        <v>85514.682249999998</v>
      </c>
      <c r="O78" s="304">
        <f t="shared" si="123"/>
        <v>0</v>
      </c>
      <c r="P78" s="304">
        <f t="shared" si="123"/>
        <v>0</v>
      </c>
      <c r="Q78" s="304">
        <f t="shared" si="123"/>
        <v>0</v>
      </c>
      <c r="R78" s="305">
        <f t="shared" si="15"/>
        <v>184884.74495000002</v>
      </c>
      <c r="S78" s="304">
        <f t="shared" ref="S78:Z78" si="124">+S76*0.095%</f>
        <v>0</v>
      </c>
      <c r="T78" s="304">
        <f t="shared" si="124"/>
        <v>0</v>
      </c>
      <c r="U78" s="304">
        <f t="shared" si="124"/>
        <v>0</v>
      </c>
      <c r="V78" s="304">
        <f t="shared" si="124"/>
        <v>0</v>
      </c>
      <c r="W78" s="304">
        <f t="shared" si="124"/>
        <v>0</v>
      </c>
      <c r="X78" s="304">
        <f t="shared" si="124"/>
        <v>0</v>
      </c>
      <c r="Y78" s="304">
        <f t="shared" si="124"/>
        <v>0</v>
      </c>
      <c r="Z78" s="304">
        <f t="shared" si="124"/>
        <v>0</v>
      </c>
      <c r="AA78" s="305">
        <f t="shared" si="16"/>
        <v>0</v>
      </c>
      <c r="AB78" s="305">
        <f t="shared" si="119"/>
        <v>184884.74495000002</v>
      </c>
      <c r="AC78" s="37">
        <f t="shared" si="120"/>
        <v>0.12163470062500001</v>
      </c>
    </row>
    <row r="79" spans="1:29" s="5" customFormat="1" ht="42.75" hidden="1" x14ac:dyDescent="0.2">
      <c r="A79" s="166"/>
      <c r="B79" s="100" t="s">
        <v>498</v>
      </c>
      <c r="C79" s="101" t="s">
        <v>499</v>
      </c>
      <c r="D79" s="304">
        <f>+D76*5%</f>
        <v>80000000</v>
      </c>
      <c r="E79" s="387">
        <f>SUM('ADICIONES  2018'!C79:E79)</f>
        <v>0</v>
      </c>
      <c r="F79" s="304">
        <f>+F76*5%</f>
        <v>0</v>
      </c>
      <c r="G79" s="304">
        <f>+G76*5%</f>
        <v>0</v>
      </c>
      <c r="H79" s="304">
        <f>+H76*5%</f>
        <v>0</v>
      </c>
      <c r="I79" s="304">
        <f>+I76*5%</f>
        <v>0</v>
      </c>
      <c r="J79" s="304">
        <f>+J76*5%</f>
        <v>0</v>
      </c>
      <c r="K79" s="305">
        <f t="shared" si="14"/>
        <v>80000000</v>
      </c>
      <c r="L79" s="304">
        <f t="shared" ref="L79:Q79" si="125">+L76*5%</f>
        <v>3199692.45</v>
      </c>
      <c r="M79" s="304">
        <f t="shared" si="125"/>
        <v>2030310.85</v>
      </c>
      <c r="N79" s="304">
        <f t="shared" si="125"/>
        <v>4500772.75</v>
      </c>
      <c r="O79" s="304">
        <f t="shared" si="125"/>
        <v>0</v>
      </c>
      <c r="P79" s="304">
        <f t="shared" si="125"/>
        <v>0</v>
      </c>
      <c r="Q79" s="304">
        <f t="shared" si="125"/>
        <v>0</v>
      </c>
      <c r="R79" s="305">
        <f t="shared" si="15"/>
        <v>9730776.0500000007</v>
      </c>
      <c r="S79" s="304">
        <f t="shared" ref="S79:Z79" si="126">+S76*5%</f>
        <v>0</v>
      </c>
      <c r="T79" s="304">
        <f t="shared" si="126"/>
        <v>0</v>
      </c>
      <c r="U79" s="304">
        <f t="shared" si="126"/>
        <v>0</v>
      </c>
      <c r="V79" s="304">
        <f t="shared" si="126"/>
        <v>0</v>
      </c>
      <c r="W79" s="304">
        <f t="shared" si="126"/>
        <v>0</v>
      </c>
      <c r="X79" s="304">
        <f t="shared" si="126"/>
        <v>0</v>
      </c>
      <c r="Y79" s="304">
        <f t="shared" si="126"/>
        <v>0</v>
      </c>
      <c r="Z79" s="304">
        <f t="shared" si="126"/>
        <v>0</v>
      </c>
      <c r="AA79" s="305">
        <f t="shared" si="16"/>
        <v>0</v>
      </c>
      <c r="AB79" s="305">
        <f t="shared" si="119"/>
        <v>9730776.0500000007</v>
      </c>
      <c r="AC79" s="37">
        <f t="shared" si="120"/>
        <v>0.12163470062500001</v>
      </c>
    </row>
    <row r="80" spans="1:29" s="5" customFormat="1" ht="28.5" hidden="1" x14ac:dyDescent="0.2">
      <c r="A80" s="414"/>
      <c r="B80" s="100" t="s">
        <v>500</v>
      </c>
      <c r="C80" s="101" t="s">
        <v>501</v>
      </c>
      <c r="D80" s="304">
        <f>+D76*9.4905%</f>
        <v>151848000</v>
      </c>
      <c r="E80" s="387">
        <f>SUM('ADICIONES  2018'!C80:E80)</f>
        <v>0</v>
      </c>
      <c r="F80" s="304">
        <f>+F76*9.4905%</f>
        <v>0</v>
      </c>
      <c r="G80" s="304">
        <f>+G76*9.4905%</f>
        <v>0</v>
      </c>
      <c r="H80" s="304">
        <f>+H76*9.4905%</f>
        <v>0</v>
      </c>
      <c r="I80" s="304">
        <f>+I76*9.4905%</f>
        <v>0</v>
      </c>
      <c r="J80" s="304">
        <f>+J76*9.4905%</f>
        <v>0</v>
      </c>
      <c r="K80" s="305">
        <f t="shared" si="14"/>
        <v>151848000</v>
      </c>
      <c r="L80" s="304">
        <f t="shared" ref="L80:Q80" si="127">+L76*9.4905%</f>
        <v>6073336.2393450001</v>
      </c>
      <c r="M80" s="304">
        <f t="shared" si="127"/>
        <v>3853733.0243850001</v>
      </c>
      <c r="N80" s="304">
        <f t="shared" si="127"/>
        <v>8542916.7567750011</v>
      </c>
      <c r="O80" s="304">
        <f t="shared" si="127"/>
        <v>0</v>
      </c>
      <c r="P80" s="304">
        <f t="shared" si="127"/>
        <v>0</v>
      </c>
      <c r="Q80" s="304">
        <f t="shared" si="127"/>
        <v>0</v>
      </c>
      <c r="R80" s="305">
        <f t="shared" si="15"/>
        <v>18469986.020505004</v>
      </c>
      <c r="S80" s="304">
        <f t="shared" ref="S80:Z80" si="128">+S76*9.4905%</f>
        <v>0</v>
      </c>
      <c r="T80" s="304">
        <f t="shared" si="128"/>
        <v>0</v>
      </c>
      <c r="U80" s="304">
        <f t="shared" si="128"/>
        <v>0</v>
      </c>
      <c r="V80" s="304">
        <f t="shared" si="128"/>
        <v>0</v>
      </c>
      <c r="W80" s="304">
        <f t="shared" si="128"/>
        <v>0</v>
      </c>
      <c r="X80" s="304">
        <f t="shared" si="128"/>
        <v>0</v>
      </c>
      <c r="Y80" s="304">
        <f t="shared" si="128"/>
        <v>0</v>
      </c>
      <c r="Z80" s="304">
        <f t="shared" si="128"/>
        <v>0</v>
      </c>
      <c r="AA80" s="305">
        <f t="shared" si="16"/>
        <v>0</v>
      </c>
      <c r="AB80" s="305">
        <f t="shared" si="119"/>
        <v>18469986.020505004</v>
      </c>
      <c r="AC80" s="37">
        <f t="shared" si="120"/>
        <v>0.12163470062500002</v>
      </c>
    </row>
    <row r="81" spans="1:29" ht="57" hidden="1" x14ac:dyDescent="0.2">
      <c r="B81" s="100" t="s">
        <v>502</v>
      </c>
      <c r="C81" s="171" t="s">
        <v>1360</v>
      </c>
      <c r="D81" s="304">
        <f>+D76*0%</f>
        <v>0</v>
      </c>
      <c r="E81" s="387">
        <f>SUM('ADICIONES  2018'!C81:E81)</f>
        <v>0</v>
      </c>
      <c r="F81" s="304">
        <f>+F76*0%</f>
        <v>0</v>
      </c>
      <c r="G81" s="304">
        <f>+G76*0%</f>
        <v>0</v>
      </c>
      <c r="H81" s="304">
        <f>+H76*0%</f>
        <v>0</v>
      </c>
      <c r="I81" s="304">
        <f>+I76*0%</f>
        <v>0</v>
      </c>
      <c r="J81" s="304">
        <f>+J76*0%</f>
        <v>0</v>
      </c>
      <c r="K81" s="305">
        <f t="shared" ref="K81:K144" si="129">+D81+E81-F81+G81-H81</f>
        <v>0</v>
      </c>
      <c r="L81" s="304">
        <f t="shared" ref="L81:Q81" si="130">+L76*0%</f>
        <v>0</v>
      </c>
      <c r="M81" s="304">
        <f t="shared" si="130"/>
        <v>0</v>
      </c>
      <c r="N81" s="304">
        <f t="shared" si="130"/>
        <v>0</v>
      </c>
      <c r="O81" s="304">
        <f t="shared" si="130"/>
        <v>0</v>
      </c>
      <c r="P81" s="304">
        <f t="shared" si="130"/>
        <v>0</v>
      </c>
      <c r="Q81" s="304">
        <f t="shared" si="130"/>
        <v>0</v>
      </c>
      <c r="R81" s="305">
        <f t="shared" ref="R81:R144" si="131">SUM(L81:Q81)</f>
        <v>0</v>
      </c>
      <c r="S81" s="304">
        <f t="shared" ref="S81:Z81" si="132">+S76*0%</f>
        <v>0</v>
      </c>
      <c r="T81" s="304">
        <f t="shared" si="132"/>
        <v>0</v>
      </c>
      <c r="U81" s="304">
        <f t="shared" si="132"/>
        <v>0</v>
      </c>
      <c r="V81" s="304">
        <f t="shared" si="132"/>
        <v>0</v>
      </c>
      <c r="W81" s="304">
        <f t="shared" si="132"/>
        <v>0</v>
      </c>
      <c r="X81" s="304">
        <f t="shared" si="132"/>
        <v>0</v>
      </c>
      <c r="Y81" s="304">
        <f t="shared" si="132"/>
        <v>0</v>
      </c>
      <c r="Z81" s="304">
        <f t="shared" si="132"/>
        <v>0</v>
      </c>
      <c r="AA81" s="305">
        <f t="shared" ref="AA81:AA144" si="133">SUM(S81:Z81)</f>
        <v>0</v>
      </c>
      <c r="AB81" s="305">
        <f t="shared" si="119"/>
        <v>0</v>
      </c>
      <c r="AC81" s="37" t="e">
        <f t="shared" si="120"/>
        <v>#DIV/0!</v>
      </c>
    </row>
    <row r="82" spans="1:29" ht="42.75" hidden="1" x14ac:dyDescent="0.2">
      <c r="B82" s="100" t="s">
        <v>503</v>
      </c>
      <c r="C82" s="101" t="s">
        <v>504</v>
      </c>
      <c r="D82" s="304">
        <f>+D76*1.70829%</f>
        <v>27332640.000000004</v>
      </c>
      <c r="E82" s="387">
        <f>SUM('ADICIONES  2018'!C82:E82)</f>
        <v>0</v>
      </c>
      <c r="F82" s="304">
        <f>+F76*1.70829%</f>
        <v>0</v>
      </c>
      <c r="G82" s="304">
        <f>+G76*1.70829%</f>
        <v>0</v>
      </c>
      <c r="H82" s="304">
        <f>+H76*1.70829%</f>
        <v>0</v>
      </c>
      <c r="I82" s="304">
        <f>+I76*1.70829%</f>
        <v>0</v>
      </c>
      <c r="J82" s="304">
        <f>+J76*1.70829%</f>
        <v>0</v>
      </c>
      <c r="K82" s="305">
        <f t="shared" si="129"/>
        <v>27332640.000000004</v>
      </c>
      <c r="L82" s="304">
        <f t="shared" ref="L82:Q82" si="134">+L76*1.70829%</f>
        <v>1093200.5230821001</v>
      </c>
      <c r="M82" s="304">
        <f t="shared" si="134"/>
        <v>693671.94438930007</v>
      </c>
      <c r="N82" s="304">
        <f t="shared" si="134"/>
        <v>1537725.0162195002</v>
      </c>
      <c r="O82" s="304">
        <f t="shared" si="134"/>
        <v>0</v>
      </c>
      <c r="P82" s="304">
        <f t="shared" si="134"/>
        <v>0</v>
      </c>
      <c r="Q82" s="304">
        <f t="shared" si="134"/>
        <v>0</v>
      </c>
      <c r="R82" s="305">
        <f t="shared" si="131"/>
        <v>3324597.4836909007</v>
      </c>
      <c r="S82" s="304">
        <f t="shared" ref="S82:Z82" si="135">+S76*1.70829%</f>
        <v>0</v>
      </c>
      <c r="T82" s="304">
        <f t="shared" si="135"/>
        <v>0</v>
      </c>
      <c r="U82" s="304">
        <f t="shared" si="135"/>
        <v>0</v>
      </c>
      <c r="V82" s="304">
        <f t="shared" si="135"/>
        <v>0</v>
      </c>
      <c r="W82" s="304">
        <f t="shared" si="135"/>
        <v>0</v>
      </c>
      <c r="X82" s="304">
        <f t="shared" si="135"/>
        <v>0</v>
      </c>
      <c r="Y82" s="304">
        <f t="shared" si="135"/>
        <v>0</v>
      </c>
      <c r="Z82" s="304">
        <f t="shared" si="135"/>
        <v>0</v>
      </c>
      <c r="AA82" s="305">
        <f t="shared" si="133"/>
        <v>0</v>
      </c>
      <c r="AB82" s="305">
        <f t="shared" si="119"/>
        <v>3324597.4836909007</v>
      </c>
      <c r="AC82" s="37">
        <f t="shared" si="120"/>
        <v>0.12163470062500001</v>
      </c>
    </row>
    <row r="83" spans="1:29" ht="57" hidden="1" x14ac:dyDescent="0.2">
      <c r="B83" s="100" t="s">
        <v>505</v>
      </c>
      <c r="C83" s="101" t="s">
        <v>506</v>
      </c>
      <c r="D83" s="304">
        <f>+D76*0.8370621%</f>
        <v>13392993.6</v>
      </c>
      <c r="E83" s="387">
        <f>SUM('ADICIONES  2018'!C83:E83)</f>
        <v>0</v>
      </c>
      <c r="F83" s="304">
        <f>+F76*0.8370621%</f>
        <v>0</v>
      </c>
      <c r="G83" s="304">
        <f>+G76*0.8370621%</f>
        <v>0</v>
      </c>
      <c r="H83" s="304">
        <f>+H76*0.8370621%</f>
        <v>0</v>
      </c>
      <c r="I83" s="304">
        <f>+I76*0.8370621%</f>
        <v>0</v>
      </c>
      <c r="J83" s="304">
        <f>+J76*0.8370621%</f>
        <v>0</v>
      </c>
      <c r="K83" s="305">
        <f t="shared" si="129"/>
        <v>13392993.6</v>
      </c>
      <c r="L83" s="304">
        <f t="shared" ref="L83:Q83" si="136">+L76*0.8370621%</f>
        <v>535668.25631022896</v>
      </c>
      <c r="M83" s="304">
        <f t="shared" si="136"/>
        <v>339899.25275075698</v>
      </c>
      <c r="N83" s="304">
        <f t="shared" si="136"/>
        <v>753485.25794755504</v>
      </c>
      <c r="O83" s="304">
        <f t="shared" si="136"/>
        <v>0</v>
      </c>
      <c r="P83" s="304">
        <f t="shared" si="136"/>
        <v>0</v>
      </c>
      <c r="Q83" s="304">
        <f t="shared" si="136"/>
        <v>0</v>
      </c>
      <c r="R83" s="305">
        <f t="shared" si="131"/>
        <v>1629052.7670085409</v>
      </c>
      <c r="S83" s="304">
        <f t="shared" ref="S83:Z83" si="137">+S76*0.8370621%</f>
        <v>0</v>
      </c>
      <c r="T83" s="304">
        <f t="shared" si="137"/>
        <v>0</v>
      </c>
      <c r="U83" s="304">
        <f t="shared" si="137"/>
        <v>0</v>
      </c>
      <c r="V83" s="304">
        <f t="shared" si="137"/>
        <v>0</v>
      </c>
      <c r="W83" s="304">
        <f t="shared" si="137"/>
        <v>0</v>
      </c>
      <c r="X83" s="304">
        <f t="shared" si="137"/>
        <v>0</v>
      </c>
      <c r="Y83" s="304">
        <f t="shared" si="137"/>
        <v>0</v>
      </c>
      <c r="Z83" s="304">
        <f t="shared" si="137"/>
        <v>0</v>
      </c>
      <c r="AA83" s="305">
        <f t="shared" si="133"/>
        <v>0</v>
      </c>
      <c r="AB83" s="305">
        <f t="shared" si="119"/>
        <v>1629052.7670085409</v>
      </c>
      <c r="AC83" s="37">
        <f t="shared" si="120"/>
        <v>0.12163470062499999</v>
      </c>
    </row>
    <row r="84" spans="1:29" s="21" customFormat="1" ht="45" x14ac:dyDescent="0.2">
      <c r="A84" s="95">
        <v>1</v>
      </c>
      <c r="B84" s="116" t="s">
        <v>507</v>
      </c>
      <c r="C84" s="117" t="s">
        <v>508</v>
      </c>
      <c r="D84" s="109">
        <v>15000000000</v>
      </c>
      <c r="E84" s="154">
        <f>SUM('ADICIONES  2018'!C84:E84)</f>
        <v>0</v>
      </c>
      <c r="F84" s="109"/>
      <c r="G84" s="109"/>
      <c r="H84" s="109"/>
      <c r="I84" s="109"/>
      <c r="J84" s="109"/>
      <c r="K84" s="307">
        <f t="shared" si="129"/>
        <v>15000000000</v>
      </c>
      <c r="L84" s="304">
        <v>2077166187</v>
      </c>
      <c r="M84" s="304">
        <v>460830692</v>
      </c>
      <c r="N84" s="304">
        <v>1150158412</v>
      </c>
      <c r="O84" s="109"/>
      <c r="P84" s="109"/>
      <c r="Q84" s="109"/>
      <c r="R84" s="303">
        <f t="shared" si="131"/>
        <v>3688155291</v>
      </c>
      <c r="S84" s="109"/>
      <c r="T84" s="109"/>
      <c r="U84" s="109"/>
      <c r="V84" s="109"/>
      <c r="W84" s="109"/>
      <c r="X84" s="109"/>
      <c r="Y84" s="109"/>
      <c r="Z84" s="109"/>
      <c r="AA84" s="303">
        <f t="shared" si="133"/>
        <v>0</v>
      </c>
      <c r="AB84" s="307">
        <f t="shared" si="119"/>
        <v>3688155291</v>
      </c>
      <c r="AC84" s="118">
        <f t="shared" si="120"/>
        <v>0.24587701940000001</v>
      </c>
    </row>
    <row r="85" spans="1:29" s="5" customFormat="1" ht="42.75" hidden="1" x14ac:dyDescent="0.2">
      <c r="A85" s="166"/>
      <c r="B85" s="100" t="s">
        <v>509</v>
      </c>
      <c r="C85" s="101" t="s">
        <v>510</v>
      </c>
      <c r="D85" s="304">
        <f>+D84*82.8691479%</f>
        <v>12430372185.000002</v>
      </c>
      <c r="E85" s="387">
        <f>SUM('ADICIONES  2018'!C85:E85)</f>
        <v>0</v>
      </c>
      <c r="F85" s="304">
        <f>+F84*82.8691479%</f>
        <v>0</v>
      </c>
      <c r="G85" s="304">
        <f>+G84*82.8691479%</f>
        <v>0</v>
      </c>
      <c r="H85" s="304">
        <f>+H84*82.8691479%</f>
        <v>0</v>
      </c>
      <c r="I85" s="304">
        <f>+I84*82.8691479%</f>
        <v>0</v>
      </c>
      <c r="J85" s="304">
        <f>+J84*82.8691479%</f>
        <v>0</v>
      </c>
      <c r="K85" s="305">
        <f t="shared" si="129"/>
        <v>12430372185.000002</v>
      </c>
      <c r="L85" s="304">
        <f t="shared" ref="L85:Q85" si="138">+L84*82.8691479%</f>
        <v>1721329919.6338208</v>
      </c>
      <c r="M85" s="304">
        <f t="shared" si="138"/>
        <v>381886467.7220735</v>
      </c>
      <c r="N85" s="304">
        <f t="shared" si="138"/>
        <v>953126475.52457142</v>
      </c>
      <c r="O85" s="304">
        <f t="shared" si="138"/>
        <v>0</v>
      </c>
      <c r="P85" s="304">
        <f t="shared" si="138"/>
        <v>0</v>
      </c>
      <c r="Q85" s="304">
        <f t="shared" si="138"/>
        <v>0</v>
      </c>
      <c r="R85" s="305">
        <f t="shared" si="131"/>
        <v>3056342862.8804655</v>
      </c>
      <c r="S85" s="304">
        <f t="shared" ref="S85:Z85" si="139">+S84*82.8691479%</f>
        <v>0</v>
      </c>
      <c r="T85" s="304">
        <f t="shared" si="139"/>
        <v>0</v>
      </c>
      <c r="U85" s="304">
        <f t="shared" si="139"/>
        <v>0</v>
      </c>
      <c r="V85" s="304">
        <f t="shared" si="139"/>
        <v>0</v>
      </c>
      <c r="W85" s="304">
        <f t="shared" si="139"/>
        <v>0</v>
      </c>
      <c r="X85" s="304">
        <f t="shared" si="139"/>
        <v>0</v>
      </c>
      <c r="Y85" s="304">
        <f t="shared" si="139"/>
        <v>0</v>
      </c>
      <c r="Z85" s="304">
        <f t="shared" si="139"/>
        <v>0</v>
      </c>
      <c r="AA85" s="305">
        <f t="shared" si="133"/>
        <v>0</v>
      </c>
      <c r="AB85" s="305">
        <f t="shared" si="119"/>
        <v>3056342862.8804655</v>
      </c>
      <c r="AC85" s="37">
        <f t="shared" si="120"/>
        <v>0.24587701939999998</v>
      </c>
    </row>
    <row r="86" spans="1:29" s="5" customFormat="1" ht="28.5" hidden="1" x14ac:dyDescent="0.2">
      <c r="A86" s="414"/>
      <c r="B86" s="100" t="s">
        <v>511</v>
      </c>
      <c r="C86" s="101" t="s">
        <v>512</v>
      </c>
      <c r="D86" s="304">
        <f>+D84*0.095%</f>
        <v>14250000</v>
      </c>
      <c r="E86" s="387">
        <f>SUM('ADICIONES  2018'!C86:E86)</f>
        <v>0</v>
      </c>
      <c r="F86" s="304">
        <f>+F84*0.095%</f>
        <v>0</v>
      </c>
      <c r="G86" s="304">
        <f>+G84*0.095%</f>
        <v>0</v>
      </c>
      <c r="H86" s="304">
        <f>+H84*0.095%</f>
        <v>0</v>
      </c>
      <c r="I86" s="304">
        <f>+I84*0.095%</f>
        <v>0</v>
      </c>
      <c r="J86" s="304">
        <f>+J84*0.095%</f>
        <v>0</v>
      </c>
      <c r="K86" s="305">
        <f t="shared" si="129"/>
        <v>14250000</v>
      </c>
      <c r="L86" s="304">
        <f t="shared" ref="L86:Q86" si="140">+L84*0.095%</f>
        <v>1973307.8776499999</v>
      </c>
      <c r="M86" s="304">
        <f t="shared" si="140"/>
        <v>437789.15740000003</v>
      </c>
      <c r="N86" s="304">
        <f t="shared" si="140"/>
        <v>1092650.4913999999</v>
      </c>
      <c r="O86" s="304">
        <f t="shared" si="140"/>
        <v>0</v>
      </c>
      <c r="P86" s="304">
        <f t="shared" si="140"/>
        <v>0</v>
      </c>
      <c r="Q86" s="304">
        <f t="shared" si="140"/>
        <v>0</v>
      </c>
      <c r="R86" s="305">
        <f t="shared" si="131"/>
        <v>3503747.5264499998</v>
      </c>
      <c r="S86" s="304">
        <f t="shared" ref="S86:Z86" si="141">+S84*0.095%</f>
        <v>0</v>
      </c>
      <c r="T86" s="304">
        <f t="shared" si="141"/>
        <v>0</v>
      </c>
      <c r="U86" s="304">
        <f t="shared" si="141"/>
        <v>0</v>
      </c>
      <c r="V86" s="304">
        <f t="shared" si="141"/>
        <v>0</v>
      </c>
      <c r="W86" s="304">
        <f t="shared" si="141"/>
        <v>0</v>
      </c>
      <c r="X86" s="304">
        <f t="shared" si="141"/>
        <v>0</v>
      </c>
      <c r="Y86" s="304">
        <f t="shared" si="141"/>
        <v>0</v>
      </c>
      <c r="Z86" s="304">
        <f t="shared" si="141"/>
        <v>0</v>
      </c>
      <c r="AA86" s="305">
        <f t="shared" si="133"/>
        <v>0</v>
      </c>
      <c r="AB86" s="305">
        <f t="shared" si="119"/>
        <v>3503747.5264499998</v>
      </c>
      <c r="AC86" s="37">
        <f t="shared" si="120"/>
        <v>0.24587701939999998</v>
      </c>
    </row>
    <row r="87" spans="1:29" ht="42.75" hidden="1" x14ac:dyDescent="0.2">
      <c r="B87" s="100" t="s">
        <v>513</v>
      </c>
      <c r="C87" s="101" t="s">
        <v>514</v>
      </c>
      <c r="D87" s="304">
        <f>+D84*5%</f>
        <v>750000000</v>
      </c>
      <c r="E87" s="387">
        <f>SUM('ADICIONES  2018'!C87:E87)</f>
        <v>0</v>
      </c>
      <c r="F87" s="304">
        <f>+F84*5%</f>
        <v>0</v>
      </c>
      <c r="G87" s="304">
        <f>+G84*5%</f>
        <v>0</v>
      </c>
      <c r="H87" s="304">
        <f>+H84*5%</f>
        <v>0</v>
      </c>
      <c r="I87" s="304">
        <f>+I84*5%</f>
        <v>0</v>
      </c>
      <c r="J87" s="304">
        <f>+J84*5%</f>
        <v>0</v>
      </c>
      <c r="K87" s="305">
        <f t="shared" si="129"/>
        <v>750000000</v>
      </c>
      <c r="L87" s="304">
        <f t="shared" ref="L87:Q87" si="142">+L84*5%</f>
        <v>103858309.35000001</v>
      </c>
      <c r="M87" s="304">
        <f t="shared" si="142"/>
        <v>23041534.600000001</v>
      </c>
      <c r="N87" s="304">
        <f t="shared" si="142"/>
        <v>57507920.600000001</v>
      </c>
      <c r="O87" s="304">
        <f t="shared" si="142"/>
        <v>0</v>
      </c>
      <c r="P87" s="304">
        <f t="shared" si="142"/>
        <v>0</v>
      </c>
      <c r="Q87" s="304">
        <f t="shared" si="142"/>
        <v>0</v>
      </c>
      <c r="R87" s="305">
        <f t="shared" si="131"/>
        <v>184407764.55000001</v>
      </c>
      <c r="S87" s="304">
        <f t="shared" ref="S87:Z87" si="143">+S84*5%</f>
        <v>0</v>
      </c>
      <c r="T87" s="304">
        <f t="shared" si="143"/>
        <v>0</v>
      </c>
      <c r="U87" s="304">
        <f t="shared" si="143"/>
        <v>0</v>
      </c>
      <c r="V87" s="304">
        <f t="shared" si="143"/>
        <v>0</v>
      </c>
      <c r="W87" s="304">
        <f t="shared" si="143"/>
        <v>0</v>
      </c>
      <c r="X87" s="304">
        <f t="shared" si="143"/>
        <v>0</v>
      </c>
      <c r="Y87" s="304">
        <f t="shared" si="143"/>
        <v>0</v>
      </c>
      <c r="Z87" s="304">
        <f t="shared" si="143"/>
        <v>0</v>
      </c>
      <c r="AA87" s="305">
        <f t="shared" si="133"/>
        <v>0</v>
      </c>
      <c r="AB87" s="305">
        <f t="shared" si="119"/>
        <v>184407764.55000001</v>
      </c>
      <c r="AC87" s="37">
        <f t="shared" si="120"/>
        <v>0.24587701940000001</v>
      </c>
    </row>
    <row r="88" spans="1:29" ht="28.5" hidden="1" x14ac:dyDescent="0.2">
      <c r="B88" s="100" t="s">
        <v>515</v>
      </c>
      <c r="C88" s="101" t="s">
        <v>516</v>
      </c>
      <c r="D88" s="304">
        <f>+D84*9.4905%</f>
        <v>1423575000</v>
      </c>
      <c r="E88" s="387">
        <f>SUM('ADICIONES  2018'!C88:E88)</f>
        <v>0</v>
      </c>
      <c r="F88" s="304">
        <f>+F84*9.4905%</f>
        <v>0</v>
      </c>
      <c r="G88" s="304">
        <f>+G84*9.4905%</f>
        <v>0</v>
      </c>
      <c r="H88" s="304">
        <f>+H84*9.4905%</f>
        <v>0</v>
      </c>
      <c r="I88" s="304">
        <f>+I84*9.4905%</f>
        <v>0</v>
      </c>
      <c r="J88" s="304">
        <f>+J84*9.4905%</f>
        <v>0</v>
      </c>
      <c r="K88" s="305">
        <f t="shared" si="129"/>
        <v>1423575000</v>
      </c>
      <c r="L88" s="304">
        <f t="shared" ref="L88:Q88" si="144">+L84*9.4905%</f>
        <v>197133456.97723502</v>
      </c>
      <c r="M88" s="304">
        <f t="shared" si="144"/>
        <v>43735136.824260004</v>
      </c>
      <c r="N88" s="304">
        <f t="shared" si="144"/>
        <v>109155784.09086001</v>
      </c>
      <c r="O88" s="304">
        <f t="shared" si="144"/>
        <v>0</v>
      </c>
      <c r="P88" s="304">
        <f t="shared" si="144"/>
        <v>0</v>
      </c>
      <c r="Q88" s="304">
        <f t="shared" si="144"/>
        <v>0</v>
      </c>
      <c r="R88" s="305">
        <f t="shared" si="131"/>
        <v>350024377.89235502</v>
      </c>
      <c r="S88" s="304">
        <f t="shared" ref="S88:Z88" si="145">+S84*9.4905%</f>
        <v>0</v>
      </c>
      <c r="T88" s="304">
        <f t="shared" si="145"/>
        <v>0</v>
      </c>
      <c r="U88" s="304">
        <f t="shared" si="145"/>
        <v>0</v>
      </c>
      <c r="V88" s="304">
        <f t="shared" si="145"/>
        <v>0</v>
      </c>
      <c r="W88" s="304">
        <f t="shared" si="145"/>
        <v>0</v>
      </c>
      <c r="X88" s="304">
        <f t="shared" si="145"/>
        <v>0</v>
      </c>
      <c r="Y88" s="304">
        <f t="shared" si="145"/>
        <v>0</v>
      </c>
      <c r="Z88" s="304">
        <f t="shared" si="145"/>
        <v>0</v>
      </c>
      <c r="AA88" s="305">
        <f t="shared" si="133"/>
        <v>0</v>
      </c>
      <c r="AB88" s="305">
        <f t="shared" si="119"/>
        <v>350024377.89235502</v>
      </c>
      <c r="AC88" s="37">
        <f t="shared" si="120"/>
        <v>0.24587701940000001</v>
      </c>
    </row>
    <row r="89" spans="1:29" ht="58.5" hidden="1" customHeight="1" x14ac:dyDescent="0.2">
      <c r="B89" s="100" t="s">
        <v>517</v>
      </c>
      <c r="C89" s="171" t="s">
        <v>1361</v>
      </c>
      <c r="D89" s="304">
        <f>+D84*0%</f>
        <v>0</v>
      </c>
      <c r="E89" s="387">
        <f>SUM('ADICIONES  2018'!C89:E89)</f>
        <v>0</v>
      </c>
      <c r="F89" s="304">
        <f>+F84*0%</f>
        <v>0</v>
      </c>
      <c r="G89" s="304">
        <f>+G84*0%</f>
        <v>0</v>
      </c>
      <c r="H89" s="304">
        <f>+H84*0%</f>
        <v>0</v>
      </c>
      <c r="I89" s="304">
        <f>+I84*0%</f>
        <v>0</v>
      </c>
      <c r="J89" s="304">
        <f>+J84*0%</f>
        <v>0</v>
      </c>
      <c r="K89" s="305">
        <f t="shared" si="129"/>
        <v>0</v>
      </c>
      <c r="L89" s="304">
        <f t="shared" ref="L89:Q89" si="146">+L84*0%</f>
        <v>0</v>
      </c>
      <c r="M89" s="304">
        <f t="shared" si="146"/>
        <v>0</v>
      </c>
      <c r="N89" s="304">
        <f t="shared" si="146"/>
        <v>0</v>
      </c>
      <c r="O89" s="304">
        <f t="shared" si="146"/>
        <v>0</v>
      </c>
      <c r="P89" s="304">
        <f t="shared" si="146"/>
        <v>0</v>
      </c>
      <c r="Q89" s="304">
        <f t="shared" si="146"/>
        <v>0</v>
      </c>
      <c r="R89" s="305">
        <f t="shared" si="131"/>
        <v>0</v>
      </c>
      <c r="S89" s="304">
        <f t="shared" ref="S89:Z89" si="147">+S84*0%</f>
        <v>0</v>
      </c>
      <c r="T89" s="304">
        <f t="shared" si="147"/>
        <v>0</v>
      </c>
      <c r="U89" s="304">
        <f t="shared" si="147"/>
        <v>0</v>
      </c>
      <c r="V89" s="304">
        <f t="shared" si="147"/>
        <v>0</v>
      </c>
      <c r="W89" s="304">
        <f t="shared" si="147"/>
        <v>0</v>
      </c>
      <c r="X89" s="304">
        <f t="shared" si="147"/>
        <v>0</v>
      </c>
      <c r="Y89" s="304">
        <f t="shared" si="147"/>
        <v>0</v>
      </c>
      <c r="Z89" s="304">
        <f t="shared" si="147"/>
        <v>0</v>
      </c>
      <c r="AA89" s="305">
        <f t="shared" si="133"/>
        <v>0</v>
      </c>
      <c r="AB89" s="305">
        <f t="shared" si="119"/>
        <v>0</v>
      </c>
      <c r="AC89" s="37" t="e">
        <f t="shared" si="120"/>
        <v>#DIV/0!</v>
      </c>
    </row>
    <row r="90" spans="1:29" s="5" customFormat="1" ht="42.75" hidden="1" x14ac:dyDescent="0.2">
      <c r="A90" s="166"/>
      <c r="B90" s="100" t="s">
        <v>518</v>
      </c>
      <c r="C90" s="101" t="s">
        <v>519</v>
      </c>
      <c r="D90" s="304">
        <f>+D84*1.70829%</f>
        <v>256243500.00000003</v>
      </c>
      <c r="E90" s="387">
        <f>SUM('ADICIONES  2018'!C90:E90)</f>
        <v>0</v>
      </c>
      <c r="F90" s="304">
        <f>+F84*1.70829%</f>
        <v>0</v>
      </c>
      <c r="G90" s="304">
        <f>+G84*1.70829%</f>
        <v>0</v>
      </c>
      <c r="H90" s="304">
        <f>+H84*1.70829%</f>
        <v>0</v>
      </c>
      <c r="I90" s="304">
        <f>+I84*1.70829%</f>
        <v>0</v>
      </c>
      <c r="J90" s="304">
        <f>+J84*1.70829%</f>
        <v>0</v>
      </c>
      <c r="K90" s="305">
        <f t="shared" si="129"/>
        <v>256243500.00000003</v>
      </c>
      <c r="L90" s="304">
        <f t="shared" ref="L90:Q90" si="148">+L84*1.70829%</f>
        <v>35484022.255902305</v>
      </c>
      <c r="M90" s="304">
        <f t="shared" si="148"/>
        <v>7872324.628366801</v>
      </c>
      <c r="N90" s="304">
        <f t="shared" si="148"/>
        <v>19648041.1363548</v>
      </c>
      <c r="O90" s="304">
        <f t="shared" si="148"/>
        <v>0</v>
      </c>
      <c r="P90" s="304">
        <f t="shared" si="148"/>
        <v>0</v>
      </c>
      <c r="Q90" s="304">
        <f t="shared" si="148"/>
        <v>0</v>
      </c>
      <c r="R90" s="305">
        <f t="shared" si="131"/>
        <v>63004388.020623907</v>
      </c>
      <c r="S90" s="304">
        <f t="shared" ref="S90:Z90" si="149">+S84*1.70829%</f>
        <v>0</v>
      </c>
      <c r="T90" s="304">
        <f t="shared" si="149"/>
        <v>0</v>
      </c>
      <c r="U90" s="304">
        <f t="shared" si="149"/>
        <v>0</v>
      </c>
      <c r="V90" s="304">
        <f t="shared" si="149"/>
        <v>0</v>
      </c>
      <c r="W90" s="304">
        <f t="shared" si="149"/>
        <v>0</v>
      </c>
      <c r="X90" s="304">
        <f t="shared" si="149"/>
        <v>0</v>
      </c>
      <c r="Y90" s="304">
        <f t="shared" si="149"/>
        <v>0</v>
      </c>
      <c r="Z90" s="304">
        <f t="shared" si="149"/>
        <v>0</v>
      </c>
      <c r="AA90" s="305">
        <f t="shared" si="133"/>
        <v>0</v>
      </c>
      <c r="AB90" s="305">
        <f t="shared" si="119"/>
        <v>63004388.020623907</v>
      </c>
      <c r="AC90" s="37">
        <f t="shared" si="120"/>
        <v>0.24587701940000001</v>
      </c>
    </row>
    <row r="91" spans="1:29" s="5" customFormat="1" ht="57" hidden="1" x14ac:dyDescent="0.2">
      <c r="A91" s="414"/>
      <c r="B91" s="100" t="s">
        <v>520</v>
      </c>
      <c r="C91" s="101" t="s">
        <v>521</v>
      </c>
      <c r="D91" s="304">
        <f>+D84*0.8370621%</f>
        <v>125559315</v>
      </c>
      <c r="E91" s="387">
        <f>SUM('ADICIONES  2018'!C91:E91)</f>
        <v>0</v>
      </c>
      <c r="F91" s="304">
        <f>+F84*0.8370621%</f>
        <v>0</v>
      </c>
      <c r="G91" s="304">
        <f>+G84*0.8370621%</f>
        <v>0</v>
      </c>
      <c r="H91" s="304">
        <f>+H84*0.8370621%</f>
        <v>0</v>
      </c>
      <c r="I91" s="304">
        <f>+I84*0.8370621%</f>
        <v>0</v>
      </c>
      <c r="J91" s="304">
        <f>+J84*0.8370621%</f>
        <v>0</v>
      </c>
      <c r="K91" s="305">
        <f t="shared" si="129"/>
        <v>125559315</v>
      </c>
      <c r="L91" s="304">
        <f t="shared" ref="L91:Q91" si="150">+L84*0.8370621%</f>
        <v>17387170.905392125</v>
      </c>
      <c r="M91" s="304">
        <f t="shared" si="150"/>
        <v>3857439.0678997319</v>
      </c>
      <c r="N91" s="304">
        <f t="shared" si="150"/>
        <v>9627540.1568138525</v>
      </c>
      <c r="O91" s="304">
        <f t="shared" si="150"/>
        <v>0</v>
      </c>
      <c r="P91" s="304">
        <f t="shared" si="150"/>
        <v>0</v>
      </c>
      <c r="Q91" s="304">
        <f t="shared" si="150"/>
        <v>0</v>
      </c>
      <c r="R91" s="305">
        <f t="shared" si="131"/>
        <v>30872150.130105712</v>
      </c>
      <c r="S91" s="304">
        <f t="shared" ref="S91:Z91" si="151">+S84*0.8370621%</f>
        <v>0</v>
      </c>
      <c r="T91" s="304">
        <f t="shared" si="151"/>
        <v>0</v>
      </c>
      <c r="U91" s="304">
        <f t="shared" si="151"/>
        <v>0</v>
      </c>
      <c r="V91" s="304">
        <f t="shared" si="151"/>
        <v>0</v>
      </c>
      <c r="W91" s="304">
        <f t="shared" si="151"/>
        <v>0</v>
      </c>
      <c r="X91" s="304">
        <f t="shared" si="151"/>
        <v>0</v>
      </c>
      <c r="Y91" s="304">
        <f t="shared" si="151"/>
        <v>0</v>
      </c>
      <c r="Z91" s="304">
        <f t="shared" si="151"/>
        <v>0</v>
      </c>
      <c r="AA91" s="305">
        <f t="shared" si="133"/>
        <v>0</v>
      </c>
      <c r="AB91" s="305">
        <f t="shared" si="119"/>
        <v>30872150.130105712</v>
      </c>
      <c r="AC91" s="37">
        <f t="shared" si="120"/>
        <v>0.24587701940000001</v>
      </c>
    </row>
    <row r="92" spans="1:29" s="82" customFormat="1" ht="31.5" hidden="1" x14ac:dyDescent="0.2">
      <c r="A92" s="413"/>
      <c r="B92" s="114" t="s">
        <v>522</v>
      </c>
      <c r="C92" s="110" t="s">
        <v>523</v>
      </c>
      <c r="D92" s="109">
        <f>+D93+D100</f>
        <v>48000000000</v>
      </c>
      <c r="E92" s="154">
        <f>SUM('ADICIONES  2018'!C92:E92)</f>
        <v>0</v>
      </c>
      <c r="F92" s="109">
        <f>+F93+F100</f>
        <v>0</v>
      </c>
      <c r="G92" s="109">
        <f>+G93+G100</f>
        <v>0</v>
      </c>
      <c r="H92" s="109">
        <f>+H93+H100</f>
        <v>0</v>
      </c>
      <c r="I92" s="109">
        <f>+I93+I100</f>
        <v>0</v>
      </c>
      <c r="J92" s="109">
        <f>+J93+J100</f>
        <v>0</v>
      </c>
      <c r="K92" s="303">
        <f t="shared" si="129"/>
        <v>48000000000</v>
      </c>
      <c r="L92" s="109">
        <f t="shared" ref="L92:Q92" si="152">+L93+L100</f>
        <v>5528138420</v>
      </c>
      <c r="M92" s="109">
        <f t="shared" si="152"/>
        <v>6674989213.6000004</v>
      </c>
      <c r="N92" s="109">
        <f t="shared" si="152"/>
        <v>12431925331</v>
      </c>
      <c r="O92" s="109">
        <f t="shared" si="152"/>
        <v>0</v>
      </c>
      <c r="P92" s="109">
        <f t="shared" si="152"/>
        <v>0</v>
      </c>
      <c r="Q92" s="109">
        <f t="shared" si="152"/>
        <v>0</v>
      </c>
      <c r="R92" s="303">
        <f t="shared" si="131"/>
        <v>24635052964.599998</v>
      </c>
      <c r="S92" s="109">
        <f t="shared" ref="S92:Z92" si="153">+S93+S100</f>
        <v>0</v>
      </c>
      <c r="T92" s="109">
        <f t="shared" si="153"/>
        <v>0</v>
      </c>
      <c r="U92" s="109">
        <f t="shared" si="153"/>
        <v>0</v>
      </c>
      <c r="V92" s="109">
        <f t="shared" si="153"/>
        <v>0</v>
      </c>
      <c r="W92" s="109">
        <f t="shared" si="153"/>
        <v>0</v>
      </c>
      <c r="X92" s="109">
        <f t="shared" si="153"/>
        <v>0</v>
      </c>
      <c r="Y92" s="109">
        <f t="shared" si="153"/>
        <v>0</v>
      </c>
      <c r="Z92" s="109">
        <f t="shared" si="153"/>
        <v>0</v>
      </c>
      <c r="AA92" s="303">
        <f t="shared" si="133"/>
        <v>0</v>
      </c>
      <c r="AB92" s="303">
        <f t="shared" si="119"/>
        <v>24635052964.599998</v>
      </c>
      <c r="AC92" s="108">
        <f t="shared" si="120"/>
        <v>0.51323027009583333</v>
      </c>
    </row>
    <row r="93" spans="1:29" s="21" customFormat="1" ht="30" x14ac:dyDescent="0.2">
      <c r="A93" s="95">
        <v>1</v>
      </c>
      <c r="B93" s="116" t="s">
        <v>524</v>
      </c>
      <c r="C93" s="117" t="s">
        <v>525</v>
      </c>
      <c r="D93" s="109">
        <v>43000000000</v>
      </c>
      <c r="E93" s="154">
        <f>SUM('ADICIONES  2018'!C93:E93)</f>
        <v>0</v>
      </c>
      <c r="F93" s="109"/>
      <c r="G93" s="109"/>
      <c r="H93" s="109"/>
      <c r="I93" s="109"/>
      <c r="J93" s="109"/>
      <c r="K93" s="307">
        <f t="shared" si="129"/>
        <v>43000000000</v>
      </c>
      <c r="L93" s="304">
        <v>4778720040</v>
      </c>
      <c r="M93" s="304">
        <v>6008977496</v>
      </c>
      <c r="N93" s="304">
        <v>11643151264</v>
      </c>
      <c r="O93" s="109"/>
      <c r="P93" s="109"/>
      <c r="Q93" s="109"/>
      <c r="R93" s="303">
        <f t="shared" si="131"/>
        <v>22430848800</v>
      </c>
      <c r="S93" s="109"/>
      <c r="T93" s="109"/>
      <c r="U93" s="109"/>
      <c r="V93" s="109"/>
      <c r="W93" s="109"/>
      <c r="X93" s="109"/>
      <c r="Y93" s="109"/>
      <c r="Z93" s="109"/>
      <c r="AA93" s="303">
        <f t="shared" si="133"/>
        <v>0</v>
      </c>
      <c r="AB93" s="307">
        <f t="shared" si="119"/>
        <v>22430848800</v>
      </c>
      <c r="AC93" s="118">
        <f t="shared" si="120"/>
        <v>0.52164764651162787</v>
      </c>
    </row>
    <row r="94" spans="1:29" ht="28.5" hidden="1" x14ac:dyDescent="0.2">
      <c r="B94" s="100" t="s">
        <v>526</v>
      </c>
      <c r="C94" s="101" t="s">
        <v>527</v>
      </c>
      <c r="D94" s="304">
        <f>+D93*87.230682%</f>
        <v>37509193260</v>
      </c>
      <c r="E94" s="387">
        <f>SUM('ADICIONES  2018'!C94:E94)</f>
        <v>0</v>
      </c>
      <c r="F94" s="304">
        <f>+F93*87.230682%</f>
        <v>0</v>
      </c>
      <c r="G94" s="304">
        <f>+G93*87.230682%</f>
        <v>0</v>
      </c>
      <c r="H94" s="304">
        <f>+H93*87.230682%</f>
        <v>0</v>
      </c>
      <c r="I94" s="304">
        <f>+I93*87.230682%</f>
        <v>0</v>
      </c>
      <c r="J94" s="304">
        <f>+J93*87.230682%</f>
        <v>0</v>
      </c>
      <c r="K94" s="305">
        <f t="shared" si="129"/>
        <v>37509193260</v>
      </c>
      <c r="L94" s="304">
        <f t="shared" ref="L94:Q94" si="154">+L93*87.230682%</f>
        <v>4168510081.7626729</v>
      </c>
      <c r="M94" s="304">
        <f t="shared" si="154"/>
        <v>5241672050.9873228</v>
      </c>
      <c r="N94" s="304">
        <f t="shared" si="154"/>
        <v>10156400253.87882</v>
      </c>
      <c r="O94" s="304">
        <f t="shared" si="154"/>
        <v>0</v>
      </c>
      <c r="P94" s="304">
        <f t="shared" si="154"/>
        <v>0</v>
      </c>
      <c r="Q94" s="304">
        <f t="shared" si="154"/>
        <v>0</v>
      </c>
      <c r="R94" s="305">
        <f>SUM(L94:Q94)</f>
        <v>19566582386.628815</v>
      </c>
      <c r="S94" s="304">
        <f t="shared" ref="S94:Z94" si="155">+S93*87.230682%</f>
        <v>0</v>
      </c>
      <c r="T94" s="304">
        <f t="shared" si="155"/>
        <v>0</v>
      </c>
      <c r="U94" s="304">
        <f t="shared" si="155"/>
        <v>0</v>
      </c>
      <c r="V94" s="304">
        <f t="shared" si="155"/>
        <v>0</v>
      </c>
      <c r="W94" s="304">
        <f t="shared" si="155"/>
        <v>0</v>
      </c>
      <c r="X94" s="304">
        <f t="shared" si="155"/>
        <v>0</v>
      </c>
      <c r="Y94" s="304">
        <f t="shared" si="155"/>
        <v>0</v>
      </c>
      <c r="Z94" s="304">
        <f t="shared" si="155"/>
        <v>0</v>
      </c>
      <c r="AA94" s="305">
        <f t="shared" si="133"/>
        <v>0</v>
      </c>
      <c r="AB94" s="305">
        <f t="shared" si="119"/>
        <v>19566582386.628815</v>
      </c>
      <c r="AC94" s="37">
        <f t="shared" si="120"/>
        <v>0.52164764651162787</v>
      </c>
    </row>
    <row r="95" spans="1:29" ht="28.5" hidden="1" x14ac:dyDescent="0.2">
      <c r="B95" s="100" t="s">
        <v>528</v>
      </c>
      <c r="C95" s="101" t="s">
        <v>529</v>
      </c>
      <c r="D95" s="304">
        <f>+D93*0.1%</f>
        <v>43000000</v>
      </c>
      <c r="E95" s="387">
        <f>SUM('ADICIONES  2018'!C95:E95)</f>
        <v>0</v>
      </c>
      <c r="F95" s="304">
        <f>+F93*0.1%</f>
        <v>0</v>
      </c>
      <c r="G95" s="304">
        <f>+G93*0.1%</f>
        <v>0</v>
      </c>
      <c r="H95" s="304">
        <f>+H93*0.1%</f>
        <v>0</v>
      </c>
      <c r="I95" s="304">
        <f>+I93*0.1%</f>
        <v>0</v>
      </c>
      <c r="J95" s="304">
        <f>+J93*0.1%</f>
        <v>0</v>
      </c>
      <c r="K95" s="305">
        <f t="shared" si="129"/>
        <v>43000000</v>
      </c>
      <c r="L95" s="304">
        <f t="shared" ref="L95:Q95" si="156">+L93*0.1%</f>
        <v>4778720.04</v>
      </c>
      <c r="M95" s="304">
        <f t="shared" si="156"/>
        <v>6008977.4960000003</v>
      </c>
      <c r="N95" s="304">
        <f t="shared" si="156"/>
        <v>11643151.264</v>
      </c>
      <c r="O95" s="304">
        <f t="shared" si="156"/>
        <v>0</v>
      </c>
      <c r="P95" s="304">
        <f t="shared" si="156"/>
        <v>0</v>
      </c>
      <c r="Q95" s="304">
        <f t="shared" si="156"/>
        <v>0</v>
      </c>
      <c r="R95" s="305">
        <f t="shared" si="131"/>
        <v>22430848.800000001</v>
      </c>
      <c r="S95" s="304">
        <f t="shared" ref="S95:Z95" si="157">+S93*0.1%</f>
        <v>0</v>
      </c>
      <c r="T95" s="304">
        <f t="shared" si="157"/>
        <v>0</v>
      </c>
      <c r="U95" s="304">
        <f t="shared" si="157"/>
        <v>0</v>
      </c>
      <c r="V95" s="304">
        <f t="shared" si="157"/>
        <v>0</v>
      </c>
      <c r="W95" s="304">
        <f t="shared" si="157"/>
        <v>0</v>
      </c>
      <c r="X95" s="304">
        <f t="shared" si="157"/>
        <v>0</v>
      </c>
      <c r="Y95" s="304">
        <f t="shared" si="157"/>
        <v>0</v>
      </c>
      <c r="Z95" s="304">
        <f t="shared" si="157"/>
        <v>0</v>
      </c>
      <c r="AA95" s="305">
        <f t="shared" si="133"/>
        <v>0</v>
      </c>
      <c r="AB95" s="305">
        <f t="shared" si="119"/>
        <v>22430848.800000001</v>
      </c>
      <c r="AC95" s="37">
        <f t="shared" si="120"/>
        <v>0.52164764651162787</v>
      </c>
    </row>
    <row r="96" spans="1:29" ht="28.5" hidden="1" x14ac:dyDescent="0.2">
      <c r="B96" s="100" t="s">
        <v>530</v>
      </c>
      <c r="C96" s="101" t="s">
        <v>531</v>
      </c>
      <c r="D96" s="304">
        <f>+D93*9.99%</f>
        <v>4295700000</v>
      </c>
      <c r="E96" s="387">
        <f>SUM('ADICIONES  2018'!C96:E96)</f>
        <v>0</v>
      </c>
      <c r="F96" s="304">
        <f>+F93*9.99%</f>
        <v>0</v>
      </c>
      <c r="G96" s="304">
        <f>+G93*9.99%</f>
        <v>0</v>
      </c>
      <c r="H96" s="304">
        <f>+H93*9.99%</f>
        <v>0</v>
      </c>
      <c r="I96" s="304">
        <f>+I93*9.99%</f>
        <v>0</v>
      </c>
      <c r="J96" s="304">
        <f>+J93*9.99%</f>
        <v>0</v>
      </c>
      <c r="K96" s="305">
        <f t="shared" si="129"/>
        <v>4295700000</v>
      </c>
      <c r="L96" s="304">
        <f t="shared" ref="L96:Q96" si="158">+L93*9.99%</f>
        <v>477394131.99599999</v>
      </c>
      <c r="M96" s="304">
        <f t="shared" si="158"/>
        <v>600296851.85039997</v>
      </c>
      <c r="N96" s="304">
        <f t="shared" si="158"/>
        <v>1163150811.2736001</v>
      </c>
      <c r="O96" s="304">
        <f t="shared" si="158"/>
        <v>0</v>
      </c>
      <c r="P96" s="304">
        <f t="shared" si="158"/>
        <v>0</v>
      </c>
      <c r="Q96" s="304">
        <f t="shared" si="158"/>
        <v>0</v>
      </c>
      <c r="R96" s="305">
        <f t="shared" si="131"/>
        <v>2240841795.1199999</v>
      </c>
      <c r="S96" s="304">
        <f t="shared" ref="S96:Z96" si="159">+S93*9.99%</f>
        <v>0</v>
      </c>
      <c r="T96" s="304">
        <f t="shared" si="159"/>
        <v>0</v>
      </c>
      <c r="U96" s="304">
        <f t="shared" si="159"/>
        <v>0</v>
      </c>
      <c r="V96" s="304">
        <f t="shared" si="159"/>
        <v>0</v>
      </c>
      <c r="W96" s="304">
        <f t="shared" si="159"/>
        <v>0</v>
      </c>
      <c r="X96" s="304">
        <f t="shared" si="159"/>
        <v>0</v>
      </c>
      <c r="Y96" s="304">
        <f t="shared" si="159"/>
        <v>0</v>
      </c>
      <c r="Z96" s="304">
        <f t="shared" si="159"/>
        <v>0</v>
      </c>
      <c r="AA96" s="305">
        <f t="shared" si="133"/>
        <v>0</v>
      </c>
      <c r="AB96" s="305">
        <f t="shared" si="119"/>
        <v>2240841795.1199999</v>
      </c>
      <c r="AC96" s="37">
        <f t="shared" si="120"/>
        <v>0.52164764651162787</v>
      </c>
    </row>
    <row r="97" spans="1:29" s="5" customFormat="1" ht="42.75" hidden="1" x14ac:dyDescent="0.2">
      <c r="A97" s="166"/>
      <c r="B97" s="100" t="s">
        <v>532</v>
      </c>
      <c r="C97" s="171" t="s">
        <v>1362</v>
      </c>
      <c r="D97" s="304">
        <f>+D93*0%</f>
        <v>0</v>
      </c>
      <c r="E97" s="387">
        <f>SUM('ADICIONES  2018'!C97:E97)</f>
        <v>0</v>
      </c>
      <c r="F97" s="304">
        <f>+F93*0%</f>
        <v>0</v>
      </c>
      <c r="G97" s="304">
        <f>+G93*0%</f>
        <v>0</v>
      </c>
      <c r="H97" s="304">
        <f>+H93*0%</f>
        <v>0</v>
      </c>
      <c r="I97" s="304">
        <f>+I93*0%</f>
        <v>0</v>
      </c>
      <c r="J97" s="304">
        <f>+J93*0%</f>
        <v>0</v>
      </c>
      <c r="K97" s="305">
        <f t="shared" si="129"/>
        <v>0</v>
      </c>
      <c r="L97" s="304">
        <f t="shared" ref="L97:Q97" si="160">+L93*0%</f>
        <v>0</v>
      </c>
      <c r="M97" s="304">
        <f t="shared" si="160"/>
        <v>0</v>
      </c>
      <c r="N97" s="304">
        <f t="shared" si="160"/>
        <v>0</v>
      </c>
      <c r="O97" s="304">
        <f t="shared" si="160"/>
        <v>0</v>
      </c>
      <c r="P97" s="304">
        <f t="shared" si="160"/>
        <v>0</v>
      </c>
      <c r="Q97" s="304">
        <f t="shared" si="160"/>
        <v>0</v>
      </c>
      <c r="R97" s="305">
        <f t="shared" si="131"/>
        <v>0</v>
      </c>
      <c r="S97" s="304">
        <f t="shared" ref="S97:Z97" si="161">+S93*0%</f>
        <v>0</v>
      </c>
      <c r="T97" s="304">
        <f t="shared" si="161"/>
        <v>0</v>
      </c>
      <c r="U97" s="304">
        <f t="shared" si="161"/>
        <v>0</v>
      </c>
      <c r="V97" s="304">
        <f t="shared" si="161"/>
        <v>0</v>
      </c>
      <c r="W97" s="304">
        <f t="shared" si="161"/>
        <v>0</v>
      </c>
      <c r="X97" s="304">
        <f t="shared" si="161"/>
        <v>0</v>
      </c>
      <c r="Y97" s="304">
        <f t="shared" si="161"/>
        <v>0</v>
      </c>
      <c r="Z97" s="304">
        <f t="shared" si="161"/>
        <v>0</v>
      </c>
      <c r="AA97" s="305">
        <f t="shared" si="133"/>
        <v>0</v>
      </c>
      <c r="AB97" s="305">
        <f t="shared" si="119"/>
        <v>0</v>
      </c>
      <c r="AC97" s="37" t="e">
        <f t="shared" si="120"/>
        <v>#DIV/0!</v>
      </c>
    </row>
    <row r="98" spans="1:29" s="5" customFormat="1" ht="28.5" hidden="1" x14ac:dyDescent="0.2">
      <c r="A98" s="414"/>
      <c r="B98" s="100" t="s">
        <v>533</v>
      </c>
      <c r="C98" s="101" t="s">
        <v>534</v>
      </c>
      <c r="D98" s="304">
        <f>+D93*1.7982%</f>
        <v>773226000.00000012</v>
      </c>
      <c r="E98" s="387">
        <f>SUM('ADICIONES  2018'!C98:E98)</f>
        <v>0</v>
      </c>
      <c r="F98" s="304">
        <f>+F93*1.7982%</f>
        <v>0</v>
      </c>
      <c r="G98" s="304">
        <f>+G93*1.7982%</f>
        <v>0</v>
      </c>
      <c r="H98" s="304">
        <f>+H93*1.7982%</f>
        <v>0</v>
      </c>
      <c r="I98" s="304">
        <f>+I93*1.7982%</f>
        <v>0</v>
      </c>
      <c r="J98" s="304">
        <f>+J93*1.7982%</f>
        <v>0</v>
      </c>
      <c r="K98" s="305">
        <f t="shared" si="129"/>
        <v>773226000.00000012</v>
      </c>
      <c r="L98" s="304">
        <f t="shared" ref="L98:Q98" si="162">+L93*1.7982%</f>
        <v>85930943.759280011</v>
      </c>
      <c r="M98" s="304">
        <f t="shared" si="162"/>
        <v>108053433.33307201</v>
      </c>
      <c r="N98" s="304">
        <f t="shared" si="162"/>
        <v>209367146.02924803</v>
      </c>
      <c r="O98" s="304">
        <f t="shared" si="162"/>
        <v>0</v>
      </c>
      <c r="P98" s="304">
        <f t="shared" si="162"/>
        <v>0</v>
      </c>
      <c r="Q98" s="304">
        <f t="shared" si="162"/>
        <v>0</v>
      </c>
      <c r="R98" s="305">
        <f t="shared" si="131"/>
        <v>403351523.12160003</v>
      </c>
      <c r="S98" s="304">
        <f t="shared" ref="S98:Z98" si="163">+S93*1.7982%</f>
        <v>0</v>
      </c>
      <c r="T98" s="304">
        <f t="shared" si="163"/>
        <v>0</v>
      </c>
      <c r="U98" s="304">
        <f t="shared" si="163"/>
        <v>0</v>
      </c>
      <c r="V98" s="304">
        <f t="shared" si="163"/>
        <v>0</v>
      </c>
      <c r="W98" s="304">
        <f t="shared" si="163"/>
        <v>0</v>
      </c>
      <c r="X98" s="304">
        <f t="shared" si="163"/>
        <v>0</v>
      </c>
      <c r="Y98" s="304">
        <f t="shared" si="163"/>
        <v>0</v>
      </c>
      <c r="Z98" s="304">
        <f t="shared" si="163"/>
        <v>0</v>
      </c>
      <c r="AA98" s="305">
        <f t="shared" si="133"/>
        <v>0</v>
      </c>
      <c r="AB98" s="305">
        <f t="shared" si="119"/>
        <v>403351523.12160003</v>
      </c>
      <c r="AC98" s="37">
        <f t="shared" si="120"/>
        <v>0.52164764651162787</v>
      </c>
    </row>
    <row r="99" spans="1:29" s="5" customFormat="1" ht="42.75" hidden="1" x14ac:dyDescent="0.2">
      <c r="A99" s="414"/>
      <c r="B99" s="100" t="s">
        <v>535</v>
      </c>
      <c r="C99" s="101" t="s">
        <v>536</v>
      </c>
      <c r="D99" s="304">
        <f>+D93*0.881118%</f>
        <v>378880740</v>
      </c>
      <c r="E99" s="387">
        <f>SUM('ADICIONES  2018'!C99:E99)</f>
        <v>0</v>
      </c>
      <c r="F99" s="304">
        <f>+F93*0.881118%</f>
        <v>0</v>
      </c>
      <c r="G99" s="304">
        <f>+G93*0.881118%</f>
        <v>0</v>
      </c>
      <c r="H99" s="304">
        <f>+H93*0.881118%</f>
        <v>0</v>
      </c>
      <c r="I99" s="304">
        <f>+I93*0.881118%</f>
        <v>0</v>
      </c>
      <c r="J99" s="304">
        <f>+J93*0.881118%</f>
        <v>0</v>
      </c>
      <c r="K99" s="305">
        <f t="shared" si="129"/>
        <v>378880740</v>
      </c>
      <c r="L99" s="304">
        <f t="shared" ref="L99:Q99" si="164">+L93*0.881118%</f>
        <v>42106162.442047201</v>
      </c>
      <c r="M99" s="304">
        <f t="shared" si="164"/>
        <v>52946182.333205283</v>
      </c>
      <c r="N99" s="304">
        <f t="shared" si="164"/>
        <v>102589901.55433153</v>
      </c>
      <c r="O99" s="304">
        <f t="shared" si="164"/>
        <v>0</v>
      </c>
      <c r="P99" s="304">
        <f t="shared" si="164"/>
        <v>0</v>
      </c>
      <c r="Q99" s="304">
        <f t="shared" si="164"/>
        <v>0</v>
      </c>
      <c r="R99" s="305">
        <f t="shared" si="131"/>
        <v>197642246.329584</v>
      </c>
      <c r="S99" s="304">
        <f t="shared" ref="S99:Z99" si="165">+S93*0.881118%</f>
        <v>0</v>
      </c>
      <c r="T99" s="304">
        <f t="shared" si="165"/>
        <v>0</v>
      </c>
      <c r="U99" s="304">
        <f t="shared" si="165"/>
        <v>0</v>
      </c>
      <c r="V99" s="304">
        <f t="shared" si="165"/>
        <v>0</v>
      </c>
      <c r="W99" s="304">
        <f t="shared" si="165"/>
        <v>0</v>
      </c>
      <c r="X99" s="304">
        <f t="shared" si="165"/>
        <v>0</v>
      </c>
      <c r="Y99" s="304">
        <f t="shared" si="165"/>
        <v>0</v>
      </c>
      <c r="Z99" s="304">
        <f t="shared" si="165"/>
        <v>0</v>
      </c>
      <c r="AA99" s="305">
        <f t="shared" si="133"/>
        <v>0</v>
      </c>
      <c r="AB99" s="305">
        <f t="shared" si="119"/>
        <v>197642246.329584</v>
      </c>
      <c r="AC99" s="37">
        <f t="shared" si="120"/>
        <v>0.52164764651162787</v>
      </c>
    </row>
    <row r="100" spans="1:29" s="21" customFormat="1" ht="30" x14ac:dyDescent="0.2">
      <c r="A100" s="95">
        <v>1</v>
      </c>
      <c r="B100" s="116" t="s">
        <v>537</v>
      </c>
      <c r="C100" s="117" t="s">
        <v>538</v>
      </c>
      <c r="D100" s="109">
        <v>5000000000</v>
      </c>
      <c r="E100" s="154">
        <f>SUM('ADICIONES  2018'!C100:E100)</f>
        <v>0</v>
      </c>
      <c r="F100" s="109"/>
      <c r="G100" s="109"/>
      <c r="H100" s="109"/>
      <c r="I100" s="109"/>
      <c r="J100" s="109"/>
      <c r="K100" s="307">
        <f t="shared" si="129"/>
        <v>5000000000</v>
      </c>
      <c r="L100" s="304">
        <v>749418380</v>
      </c>
      <c r="M100" s="304">
        <v>666011717.60000002</v>
      </c>
      <c r="N100" s="304">
        <v>788774067</v>
      </c>
      <c r="O100" s="109"/>
      <c r="P100" s="109"/>
      <c r="Q100" s="109"/>
      <c r="R100" s="303">
        <f t="shared" si="131"/>
        <v>2204204164.5999999</v>
      </c>
      <c r="S100" s="109"/>
      <c r="T100" s="109"/>
      <c r="U100" s="109"/>
      <c r="V100" s="109"/>
      <c r="W100" s="109"/>
      <c r="X100" s="109"/>
      <c r="Y100" s="109"/>
      <c r="Z100" s="109"/>
      <c r="AA100" s="303">
        <f t="shared" si="133"/>
        <v>0</v>
      </c>
      <c r="AB100" s="307">
        <f t="shared" si="119"/>
        <v>2204204164.5999999</v>
      </c>
      <c r="AC100" s="118">
        <f t="shared" si="120"/>
        <v>0.44084083291999998</v>
      </c>
    </row>
    <row r="101" spans="1:29" ht="42.75" hidden="1" x14ac:dyDescent="0.2">
      <c r="B101" s="100" t="s">
        <v>539</v>
      </c>
      <c r="C101" s="101" t="s">
        <v>540</v>
      </c>
      <c r="D101" s="304">
        <f>+D100*87.230682%</f>
        <v>4361534100</v>
      </c>
      <c r="E101" s="387">
        <f>SUM('ADICIONES  2018'!C101:E101)</f>
        <v>0</v>
      </c>
      <c r="F101" s="304">
        <f>+F100*87.230682%</f>
        <v>0</v>
      </c>
      <c r="G101" s="304">
        <f>+G100*87.230682%</f>
        <v>0</v>
      </c>
      <c r="H101" s="304">
        <f>+H100*87.230682%</f>
        <v>0</v>
      </c>
      <c r="I101" s="304">
        <f>+I100*87.230682%</f>
        <v>0</v>
      </c>
      <c r="J101" s="304">
        <f>+J100*87.230682%</f>
        <v>0</v>
      </c>
      <c r="K101" s="305">
        <f t="shared" si="129"/>
        <v>4361534100</v>
      </c>
      <c r="L101" s="304">
        <f t="shared" ref="L101:Q101" si="166">+L100*87.230682%</f>
        <v>653722763.90735161</v>
      </c>
      <c r="M101" s="304">
        <f t="shared" si="166"/>
        <v>580966563.46239412</v>
      </c>
      <c r="N101" s="304">
        <f t="shared" si="166"/>
        <v>688052998.08323693</v>
      </c>
      <c r="O101" s="304">
        <f t="shared" si="166"/>
        <v>0</v>
      </c>
      <c r="P101" s="304">
        <f t="shared" si="166"/>
        <v>0</v>
      </c>
      <c r="Q101" s="304">
        <f t="shared" si="166"/>
        <v>0</v>
      </c>
      <c r="R101" s="305">
        <f t="shared" si="131"/>
        <v>1922742325.4529827</v>
      </c>
      <c r="S101" s="304">
        <f t="shared" ref="S101:Z101" si="167">+S100*87.230682%</f>
        <v>0</v>
      </c>
      <c r="T101" s="304">
        <f t="shared" si="167"/>
        <v>0</v>
      </c>
      <c r="U101" s="304">
        <f t="shared" si="167"/>
        <v>0</v>
      </c>
      <c r="V101" s="304">
        <f t="shared" si="167"/>
        <v>0</v>
      </c>
      <c r="W101" s="304">
        <f t="shared" si="167"/>
        <v>0</v>
      </c>
      <c r="X101" s="304">
        <f t="shared" si="167"/>
        <v>0</v>
      </c>
      <c r="Y101" s="304">
        <f t="shared" si="167"/>
        <v>0</v>
      </c>
      <c r="Z101" s="304">
        <f t="shared" si="167"/>
        <v>0</v>
      </c>
      <c r="AA101" s="305">
        <f t="shared" si="133"/>
        <v>0</v>
      </c>
      <c r="AB101" s="305">
        <f t="shared" si="119"/>
        <v>1922742325.4529827</v>
      </c>
      <c r="AC101" s="37">
        <f t="shared" si="120"/>
        <v>0.44084083292000004</v>
      </c>
    </row>
    <row r="102" spans="1:29" s="5" customFormat="1" ht="28.5" hidden="1" x14ac:dyDescent="0.2">
      <c r="A102" s="166"/>
      <c r="B102" s="100" t="s">
        <v>541</v>
      </c>
      <c r="C102" s="101" t="s">
        <v>542</v>
      </c>
      <c r="D102" s="304">
        <f>+D100*0.1%</f>
        <v>5000000</v>
      </c>
      <c r="E102" s="387">
        <f>SUM('ADICIONES  2018'!C102:E102)</f>
        <v>0</v>
      </c>
      <c r="F102" s="304">
        <f>+F100*0.1%</f>
        <v>0</v>
      </c>
      <c r="G102" s="304">
        <f>+G100*0.1%</f>
        <v>0</v>
      </c>
      <c r="H102" s="304">
        <f>+H100*0.1%</f>
        <v>0</v>
      </c>
      <c r="I102" s="304">
        <f>+I100*0.1%</f>
        <v>0</v>
      </c>
      <c r="J102" s="304">
        <f>+J100*0.1%</f>
        <v>0</v>
      </c>
      <c r="K102" s="305">
        <f t="shared" si="129"/>
        <v>5000000</v>
      </c>
      <c r="L102" s="304">
        <f t="shared" ref="L102:Q102" si="168">+L100*0.1%</f>
        <v>749418.38</v>
      </c>
      <c r="M102" s="304">
        <f t="shared" si="168"/>
        <v>666011.71760000009</v>
      </c>
      <c r="N102" s="304">
        <f t="shared" si="168"/>
        <v>788774.06700000004</v>
      </c>
      <c r="O102" s="304">
        <f t="shared" si="168"/>
        <v>0</v>
      </c>
      <c r="P102" s="304">
        <f t="shared" si="168"/>
        <v>0</v>
      </c>
      <c r="Q102" s="304">
        <f t="shared" si="168"/>
        <v>0</v>
      </c>
      <c r="R102" s="305">
        <f t="shared" si="131"/>
        <v>2204204.1645999998</v>
      </c>
      <c r="S102" s="304">
        <f t="shared" ref="S102:Z102" si="169">+S100*0.1%</f>
        <v>0</v>
      </c>
      <c r="T102" s="304">
        <f t="shared" si="169"/>
        <v>0</v>
      </c>
      <c r="U102" s="304">
        <f t="shared" si="169"/>
        <v>0</v>
      </c>
      <c r="V102" s="304">
        <f t="shared" si="169"/>
        <v>0</v>
      </c>
      <c r="W102" s="304">
        <f t="shared" si="169"/>
        <v>0</v>
      </c>
      <c r="X102" s="304">
        <f t="shared" si="169"/>
        <v>0</v>
      </c>
      <c r="Y102" s="304">
        <f t="shared" si="169"/>
        <v>0</v>
      </c>
      <c r="Z102" s="304">
        <f t="shared" si="169"/>
        <v>0</v>
      </c>
      <c r="AA102" s="305">
        <f t="shared" si="133"/>
        <v>0</v>
      </c>
      <c r="AB102" s="305">
        <f t="shared" si="119"/>
        <v>2204204.1645999998</v>
      </c>
      <c r="AC102" s="37">
        <f t="shared" si="120"/>
        <v>0.44084083291999998</v>
      </c>
    </row>
    <row r="103" spans="1:29" s="5" customFormat="1" ht="28.5" hidden="1" x14ac:dyDescent="0.2">
      <c r="A103" s="166"/>
      <c r="B103" s="100" t="s">
        <v>543</v>
      </c>
      <c r="C103" s="101" t="s">
        <v>544</v>
      </c>
      <c r="D103" s="304">
        <f>+D100*9.99%</f>
        <v>499500000</v>
      </c>
      <c r="E103" s="387">
        <f>SUM('ADICIONES  2018'!C103:E103)</f>
        <v>0</v>
      </c>
      <c r="F103" s="304">
        <f>+F100*9.99%</f>
        <v>0</v>
      </c>
      <c r="G103" s="304">
        <f>+G100*9.99%</f>
        <v>0</v>
      </c>
      <c r="H103" s="304">
        <f>+H100*9.99%</f>
        <v>0</v>
      </c>
      <c r="I103" s="304">
        <f>+I100*9.99%</f>
        <v>0</v>
      </c>
      <c r="J103" s="304">
        <f>+J100*9.99%</f>
        <v>0</v>
      </c>
      <c r="K103" s="305">
        <f t="shared" si="129"/>
        <v>499500000</v>
      </c>
      <c r="L103" s="304">
        <f t="shared" ref="L103:Q103" si="170">+L100*9.99%</f>
        <v>74866896.162</v>
      </c>
      <c r="M103" s="304">
        <f t="shared" si="170"/>
        <v>66534570.588240005</v>
      </c>
      <c r="N103" s="304">
        <f t="shared" si="170"/>
        <v>78798529.293300003</v>
      </c>
      <c r="O103" s="304">
        <f t="shared" si="170"/>
        <v>0</v>
      </c>
      <c r="P103" s="304">
        <f t="shared" si="170"/>
        <v>0</v>
      </c>
      <c r="Q103" s="304">
        <f t="shared" si="170"/>
        <v>0</v>
      </c>
      <c r="R103" s="305">
        <f t="shared" si="131"/>
        <v>220199996.04354</v>
      </c>
      <c r="S103" s="304">
        <f t="shared" ref="S103:Z103" si="171">+S100*9.99%</f>
        <v>0</v>
      </c>
      <c r="T103" s="304">
        <f t="shared" si="171"/>
        <v>0</v>
      </c>
      <c r="U103" s="304">
        <f t="shared" si="171"/>
        <v>0</v>
      </c>
      <c r="V103" s="304">
        <f t="shared" si="171"/>
        <v>0</v>
      </c>
      <c r="W103" s="304">
        <f t="shared" si="171"/>
        <v>0</v>
      </c>
      <c r="X103" s="304">
        <f t="shared" si="171"/>
        <v>0</v>
      </c>
      <c r="Y103" s="304">
        <f t="shared" si="171"/>
        <v>0</v>
      </c>
      <c r="Z103" s="304">
        <f t="shared" si="171"/>
        <v>0</v>
      </c>
      <c r="AA103" s="305">
        <f t="shared" si="133"/>
        <v>0</v>
      </c>
      <c r="AB103" s="305">
        <f t="shared" si="119"/>
        <v>220199996.04354</v>
      </c>
      <c r="AC103" s="37">
        <f t="shared" si="120"/>
        <v>0.44084083291999998</v>
      </c>
    </row>
    <row r="104" spans="1:29" ht="42.75" hidden="1" x14ac:dyDescent="0.2">
      <c r="B104" s="100" t="s">
        <v>545</v>
      </c>
      <c r="C104" s="171" t="s">
        <v>1363</v>
      </c>
      <c r="D104" s="304">
        <f>+D100*0%</f>
        <v>0</v>
      </c>
      <c r="E104" s="387">
        <f>SUM('ADICIONES  2018'!C104:E104)</f>
        <v>0</v>
      </c>
      <c r="F104" s="304">
        <f>+F100*0%</f>
        <v>0</v>
      </c>
      <c r="G104" s="304">
        <f>+G100*0%</f>
        <v>0</v>
      </c>
      <c r="H104" s="304">
        <f>+H100*0%</f>
        <v>0</v>
      </c>
      <c r="I104" s="304">
        <f>+I100*0%</f>
        <v>0</v>
      </c>
      <c r="J104" s="304">
        <f>+J100*0%</f>
        <v>0</v>
      </c>
      <c r="K104" s="305">
        <f t="shared" si="129"/>
        <v>0</v>
      </c>
      <c r="L104" s="304">
        <f t="shared" ref="L104:Q104" si="172">+L100*0%</f>
        <v>0</v>
      </c>
      <c r="M104" s="304">
        <f t="shared" si="172"/>
        <v>0</v>
      </c>
      <c r="N104" s="304">
        <f t="shared" si="172"/>
        <v>0</v>
      </c>
      <c r="O104" s="304">
        <f t="shared" si="172"/>
        <v>0</v>
      </c>
      <c r="P104" s="304">
        <f t="shared" si="172"/>
        <v>0</v>
      </c>
      <c r="Q104" s="304">
        <f t="shared" si="172"/>
        <v>0</v>
      </c>
      <c r="R104" s="305">
        <f t="shared" si="131"/>
        <v>0</v>
      </c>
      <c r="S104" s="304">
        <f t="shared" ref="S104:Z104" si="173">+S100*0%</f>
        <v>0</v>
      </c>
      <c r="T104" s="304">
        <f t="shared" si="173"/>
        <v>0</v>
      </c>
      <c r="U104" s="304">
        <f t="shared" si="173"/>
        <v>0</v>
      </c>
      <c r="V104" s="304">
        <f t="shared" si="173"/>
        <v>0</v>
      </c>
      <c r="W104" s="304">
        <f t="shared" si="173"/>
        <v>0</v>
      </c>
      <c r="X104" s="304">
        <f t="shared" si="173"/>
        <v>0</v>
      </c>
      <c r="Y104" s="304">
        <f t="shared" si="173"/>
        <v>0</v>
      </c>
      <c r="Z104" s="304">
        <f t="shared" si="173"/>
        <v>0</v>
      </c>
      <c r="AA104" s="305">
        <f t="shared" si="133"/>
        <v>0</v>
      </c>
      <c r="AB104" s="305">
        <f t="shared" si="119"/>
        <v>0</v>
      </c>
      <c r="AC104" s="37" t="e">
        <f t="shared" si="120"/>
        <v>#DIV/0!</v>
      </c>
    </row>
    <row r="105" spans="1:29" s="5" customFormat="1" ht="28.5" hidden="1" x14ac:dyDescent="0.2">
      <c r="A105" s="166"/>
      <c r="B105" s="100" t="s">
        <v>546</v>
      </c>
      <c r="C105" s="101" t="s">
        <v>547</v>
      </c>
      <c r="D105" s="304">
        <f>+D100*1.7982%</f>
        <v>89910000</v>
      </c>
      <c r="E105" s="387">
        <f>SUM('ADICIONES  2018'!C105:E105)</f>
        <v>0</v>
      </c>
      <c r="F105" s="304">
        <f>+F100*1.7982%</f>
        <v>0</v>
      </c>
      <c r="G105" s="304">
        <f>+G100*1.7982%</f>
        <v>0</v>
      </c>
      <c r="H105" s="304">
        <f>+H100*1.7982%</f>
        <v>0</v>
      </c>
      <c r="I105" s="304">
        <f>+I100*1.7982%</f>
        <v>0</v>
      </c>
      <c r="J105" s="304">
        <f>+J100*1.7982%</f>
        <v>0</v>
      </c>
      <c r="K105" s="305">
        <f t="shared" si="129"/>
        <v>89910000</v>
      </c>
      <c r="L105" s="304">
        <f t="shared" ref="L105:Q105" si="174">+L100*1.7982%</f>
        <v>13476041.309160002</v>
      </c>
      <c r="M105" s="304">
        <f t="shared" si="174"/>
        <v>11976222.705883201</v>
      </c>
      <c r="N105" s="304">
        <f t="shared" si="174"/>
        <v>14183735.272794001</v>
      </c>
      <c r="O105" s="304">
        <f t="shared" si="174"/>
        <v>0</v>
      </c>
      <c r="P105" s="304">
        <f t="shared" si="174"/>
        <v>0</v>
      </c>
      <c r="Q105" s="304">
        <f t="shared" si="174"/>
        <v>0</v>
      </c>
      <c r="R105" s="305">
        <f t="shared" si="131"/>
        <v>39635999.287837207</v>
      </c>
      <c r="S105" s="304">
        <f t="shared" ref="S105:Z105" si="175">+S100*1.7982%</f>
        <v>0</v>
      </c>
      <c r="T105" s="304">
        <f t="shared" si="175"/>
        <v>0</v>
      </c>
      <c r="U105" s="304">
        <f t="shared" si="175"/>
        <v>0</v>
      </c>
      <c r="V105" s="304">
        <f t="shared" si="175"/>
        <v>0</v>
      </c>
      <c r="W105" s="304">
        <f t="shared" si="175"/>
        <v>0</v>
      </c>
      <c r="X105" s="304">
        <f t="shared" si="175"/>
        <v>0</v>
      </c>
      <c r="Y105" s="304">
        <f t="shared" si="175"/>
        <v>0</v>
      </c>
      <c r="Z105" s="304">
        <f t="shared" si="175"/>
        <v>0</v>
      </c>
      <c r="AA105" s="305">
        <f t="shared" si="133"/>
        <v>0</v>
      </c>
      <c r="AB105" s="305">
        <f t="shared" si="119"/>
        <v>39635999.287837207</v>
      </c>
      <c r="AC105" s="37">
        <f t="shared" si="120"/>
        <v>0.44084083292000009</v>
      </c>
    </row>
    <row r="106" spans="1:29" ht="42.75" hidden="1" x14ac:dyDescent="0.2">
      <c r="B106" s="100" t="s">
        <v>548</v>
      </c>
      <c r="C106" s="101" t="s">
        <v>549</v>
      </c>
      <c r="D106" s="304">
        <f>+D100*0.881118%</f>
        <v>44055900</v>
      </c>
      <c r="E106" s="387">
        <f>SUM('ADICIONES  2018'!C106:E106)</f>
        <v>0</v>
      </c>
      <c r="F106" s="304">
        <f>+F100*0.881118%</f>
        <v>0</v>
      </c>
      <c r="G106" s="304">
        <f>+G100*0.881118%</f>
        <v>0</v>
      </c>
      <c r="H106" s="304">
        <f>+H100*0.881118%</f>
        <v>0</v>
      </c>
      <c r="I106" s="304">
        <f>+I100*0.881118%</f>
        <v>0</v>
      </c>
      <c r="J106" s="304">
        <f>+J100*0.881118%</f>
        <v>0</v>
      </c>
      <c r="K106" s="305">
        <f t="shared" si="129"/>
        <v>44055900</v>
      </c>
      <c r="L106" s="304">
        <f t="shared" ref="L106:Q106" si="176">+L100*0.881118%</f>
        <v>6603260.2414883999</v>
      </c>
      <c r="M106" s="304">
        <f t="shared" si="176"/>
        <v>5868349.1258827681</v>
      </c>
      <c r="N106" s="304">
        <f t="shared" si="176"/>
        <v>6950030.2836690601</v>
      </c>
      <c r="O106" s="304">
        <f t="shared" si="176"/>
        <v>0</v>
      </c>
      <c r="P106" s="304">
        <f t="shared" si="176"/>
        <v>0</v>
      </c>
      <c r="Q106" s="304">
        <f t="shared" si="176"/>
        <v>0</v>
      </c>
      <c r="R106" s="305">
        <f t="shared" si="131"/>
        <v>19421639.651040226</v>
      </c>
      <c r="S106" s="304">
        <f t="shared" ref="S106:Z106" si="177">+S100*0.881118%</f>
        <v>0</v>
      </c>
      <c r="T106" s="304">
        <f t="shared" si="177"/>
        <v>0</v>
      </c>
      <c r="U106" s="304">
        <f t="shared" si="177"/>
        <v>0</v>
      </c>
      <c r="V106" s="304">
        <f t="shared" si="177"/>
        <v>0</v>
      </c>
      <c r="W106" s="304">
        <f t="shared" si="177"/>
        <v>0</v>
      </c>
      <c r="X106" s="304">
        <f t="shared" si="177"/>
        <v>0</v>
      </c>
      <c r="Y106" s="304">
        <f t="shared" si="177"/>
        <v>0</v>
      </c>
      <c r="Z106" s="304">
        <f t="shared" si="177"/>
        <v>0</v>
      </c>
      <c r="AA106" s="305">
        <f t="shared" si="133"/>
        <v>0</v>
      </c>
      <c r="AB106" s="305">
        <f t="shared" si="119"/>
        <v>19421639.651040226</v>
      </c>
      <c r="AC106" s="37">
        <f t="shared" si="120"/>
        <v>0.44084083291999998</v>
      </c>
    </row>
    <row r="107" spans="1:29" s="21" customFormat="1" ht="30" x14ac:dyDescent="0.2">
      <c r="A107" s="95">
        <v>1</v>
      </c>
      <c r="B107" s="116" t="s">
        <v>550</v>
      </c>
      <c r="C107" s="117" t="s">
        <v>908</v>
      </c>
      <c r="D107" s="109">
        <v>2500000000</v>
      </c>
      <c r="E107" s="154">
        <f>SUM('ADICIONES  2018'!C107:E107)</f>
        <v>0</v>
      </c>
      <c r="F107" s="109"/>
      <c r="G107" s="109"/>
      <c r="H107" s="109"/>
      <c r="I107" s="109"/>
      <c r="J107" s="109"/>
      <c r="K107" s="307">
        <f t="shared" si="129"/>
        <v>2500000000</v>
      </c>
      <c r="L107" s="304">
        <v>284101325</v>
      </c>
      <c r="M107" s="304">
        <v>251186866</v>
      </c>
      <c r="N107" s="304">
        <v>251304135</v>
      </c>
      <c r="O107" s="109"/>
      <c r="P107" s="109"/>
      <c r="Q107" s="109"/>
      <c r="R107" s="303">
        <f t="shared" si="131"/>
        <v>786592326</v>
      </c>
      <c r="S107" s="109"/>
      <c r="T107" s="109"/>
      <c r="U107" s="109"/>
      <c r="V107" s="109"/>
      <c r="W107" s="109"/>
      <c r="X107" s="109"/>
      <c r="Y107" s="109"/>
      <c r="Z107" s="109"/>
      <c r="AA107" s="303">
        <f t="shared" si="133"/>
        <v>0</v>
      </c>
      <c r="AB107" s="307">
        <f t="shared" si="119"/>
        <v>786592326</v>
      </c>
      <c r="AC107" s="118">
        <f t="shared" si="120"/>
        <v>0.31463693040000001</v>
      </c>
    </row>
    <row r="108" spans="1:29" s="5" customFormat="1" ht="28.5" hidden="1" x14ac:dyDescent="0.2">
      <c r="A108" s="166"/>
      <c r="B108" s="100" t="s">
        <v>551</v>
      </c>
      <c r="C108" s="101" t="s">
        <v>552</v>
      </c>
      <c r="D108" s="304">
        <f>+D107*87.230682%</f>
        <v>2180767050</v>
      </c>
      <c r="E108" s="387">
        <f>SUM('ADICIONES  2018'!C108:E108)</f>
        <v>0</v>
      </c>
      <c r="F108" s="304">
        <f>+F107*87.230682%</f>
        <v>0</v>
      </c>
      <c r="G108" s="304">
        <f>+G107*87.230682%</f>
        <v>0</v>
      </c>
      <c r="H108" s="304">
        <f>+H107*87.230682%</f>
        <v>0</v>
      </c>
      <c r="I108" s="304">
        <f>+I107*87.230682%</f>
        <v>0</v>
      </c>
      <c r="J108" s="304">
        <f>+J107*87.230682%</f>
        <v>0</v>
      </c>
      <c r="K108" s="305">
        <f t="shared" si="129"/>
        <v>2180767050</v>
      </c>
      <c r="L108" s="304">
        <f t="shared" ref="L108:Q108" si="178">+L107*87.230682%</f>
        <v>247823523.3685365</v>
      </c>
      <c r="M108" s="304">
        <f t="shared" si="178"/>
        <v>219112016.30622613</v>
      </c>
      <c r="N108" s="304">
        <f t="shared" si="178"/>
        <v>219214310.85470071</v>
      </c>
      <c r="O108" s="304">
        <f t="shared" si="178"/>
        <v>0</v>
      </c>
      <c r="P108" s="304">
        <f t="shared" si="178"/>
        <v>0</v>
      </c>
      <c r="Q108" s="304">
        <f t="shared" si="178"/>
        <v>0</v>
      </c>
      <c r="R108" s="305">
        <f t="shared" si="131"/>
        <v>686149850.52946329</v>
      </c>
      <c r="S108" s="304">
        <f t="shared" ref="S108:Z108" si="179">+S107*87.230682%</f>
        <v>0</v>
      </c>
      <c r="T108" s="304">
        <f t="shared" si="179"/>
        <v>0</v>
      </c>
      <c r="U108" s="304">
        <f t="shared" si="179"/>
        <v>0</v>
      </c>
      <c r="V108" s="304">
        <f t="shared" si="179"/>
        <v>0</v>
      </c>
      <c r="W108" s="304">
        <f t="shared" si="179"/>
        <v>0</v>
      </c>
      <c r="X108" s="304">
        <f t="shared" si="179"/>
        <v>0</v>
      </c>
      <c r="Y108" s="304">
        <f t="shared" si="179"/>
        <v>0</v>
      </c>
      <c r="Z108" s="304">
        <f t="shared" si="179"/>
        <v>0</v>
      </c>
      <c r="AA108" s="305">
        <f t="shared" si="133"/>
        <v>0</v>
      </c>
      <c r="AB108" s="305">
        <f t="shared" si="119"/>
        <v>686149850.52946329</v>
      </c>
      <c r="AC108" s="37">
        <f t="shared" si="120"/>
        <v>0.31463693040000001</v>
      </c>
    </row>
    <row r="109" spans="1:29" ht="28.5" hidden="1" x14ac:dyDescent="0.2">
      <c r="B109" s="100" t="s">
        <v>553</v>
      </c>
      <c r="C109" s="101" t="s">
        <v>554</v>
      </c>
      <c r="D109" s="304">
        <f>+D107*0.1%</f>
        <v>2500000</v>
      </c>
      <c r="E109" s="387">
        <f>SUM('ADICIONES  2018'!C109:E109)</f>
        <v>0</v>
      </c>
      <c r="F109" s="304">
        <f>+F107*0.1%</f>
        <v>0</v>
      </c>
      <c r="G109" s="304">
        <f>+G107*0.1%</f>
        <v>0</v>
      </c>
      <c r="H109" s="304">
        <f>+H107*0.1%</f>
        <v>0</v>
      </c>
      <c r="I109" s="304">
        <f>+I107*0.1%</f>
        <v>0</v>
      </c>
      <c r="J109" s="304">
        <f>+J107*0.1%</f>
        <v>0</v>
      </c>
      <c r="K109" s="305">
        <f t="shared" si="129"/>
        <v>2500000</v>
      </c>
      <c r="L109" s="304">
        <f t="shared" ref="L109:Q109" si="180">+L107*0.1%</f>
        <v>284101.32500000001</v>
      </c>
      <c r="M109" s="304">
        <f t="shared" si="180"/>
        <v>251186.86600000001</v>
      </c>
      <c r="N109" s="304">
        <f t="shared" si="180"/>
        <v>251304.13500000001</v>
      </c>
      <c r="O109" s="304">
        <f t="shared" si="180"/>
        <v>0</v>
      </c>
      <c r="P109" s="304">
        <f t="shared" si="180"/>
        <v>0</v>
      </c>
      <c r="Q109" s="304">
        <f t="shared" si="180"/>
        <v>0</v>
      </c>
      <c r="R109" s="305">
        <f t="shared" si="131"/>
        <v>786592.326</v>
      </c>
      <c r="S109" s="304">
        <f t="shared" ref="S109:Z109" si="181">+S107*0.1%</f>
        <v>0</v>
      </c>
      <c r="T109" s="304">
        <f t="shared" si="181"/>
        <v>0</v>
      </c>
      <c r="U109" s="304">
        <f t="shared" si="181"/>
        <v>0</v>
      </c>
      <c r="V109" s="304">
        <f t="shared" si="181"/>
        <v>0</v>
      </c>
      <c r="W109" s="304">
        <f t="shared" si="181"/>
        <v>0</v>
      </c>
      <c r="X109" s="304">
        <f t="shared" si="181"/>
        <v>0</v>
      </c>
      <c r="Y109" s="304">
        <f t="shared" si="181"/>
        <v>0</v>
      </c>
      <c r="Z109" s="304">
        <f t="shared" si="181"/>
        <v>0</v>
      </c>
      <c r="AA109" s="305">
        <f t="shared" si="133"/>
        <v>0</v>
      </c>
      <c r="AB109" s="305">
        <f t="shared" si="119"/>
        <v>786592.326</v>
      </c>
      <c r="AC109" s="37">
        <f t="shared" si="120"/>
        <v>0.31463693040000001</v>
      </c>
    </row>
    <row r="110" spans="1:29" hidden="1" x14ac:dyDescent="0.2">
      <c r="B110" s="100" t="s">
        <v>555</v>
      </c>
      <c r="C110" s="101" t="s">
        <v>556</v>
      </c>
      <c r="D110" s="304">
        <f>+D107*9.99%</f>
        <v>249750000</v>
      </c>
      <c r="E110" s="387">
        <f>SUM('ADICIONES  2018'!C110:E110)</f>
        <v>0</v>
      </c>
      <c r="F110" s="304">
        <f>+F107*9.99%</f>
        <v>0</v>
      </c>
      <c r="G110" s="304">
        <f>+G107*9.99%</f>
        <v>0</v>
      </c>
      <c r="H110" s="304">
        <f>+H107*9.99%</f>
        <v>0</v>
      </c>
      <c r="I110" s="304">
        <f>+I107*9.99%</f>
        <v>0</v>
      </c>
      <c r="J110" s="304">
        <f>+J107*9.99%</f>
        <v>0</v>
      </c>
      <c r="K110" s="305">
        <f t="shared" si="129"/>
        <v>249750000</v>
      </c>
      <c r="L110" s="304">
        <f t="shared" ref="L110:Q110" si="182">+L107*9.99%</f>
        <v>28381722.3675</v>
      </c>
      <c r="M110" s="304">
        <f t="shared" si="182"/>
        <v>25093567.913400002</v>
      </c>
      <c r="N110" s="304">
        <f t="shared" si="182"/>
        <v>25105283.0865</v>
      </c>
      <c r="O110" s="304">
        <f t="shared" si="182"/>
        <v>0</v>
      </c>
      <c r="P110" s="304">
        <f t="shared" si="182"/>
        <v>0</v>
      </c>
      <c r="Q110" s="304">
        <f t="shared" si="182"/>
        <v>0</v>
      </c>
      <c r="R110" s="305">
        <f t="shared" si="131"/>
        <v>78580573.367400005</v>
      </c>
      <c r="S110" s="304">
        <f t="shared" ref="S110:Z110" si="183">+S107*9.99%</f>
        <v>0</v>
      </c>
      <c r="T110" s="304">
        <f t="shared" si="183"/>
        <v>0</v>
      </c>
      <c r="U110" s="304">
        <f t="shared" si="183"/>
        <v>0</v>
      </c>
      <c r="V110" s="304">
        <f t="shared" si="183"/>
        <v>0</v>
      </c>
      <c r="W110" s="304">
        <f t="shared" si="183"/>
        <v>0</v>
      </c>
      <c r="X110" s="304">
        <f t="shared" si="183"/>
        <v>0</v>
      </c>
      <c r="Y110" s="304">
        <f t="shared" si="183"/>
        <v>0</v>
      </c>
      <c r="Z110" s="304">
        <f t="shared" si="183"/>
        <v>0</v>
      </c>
      <c r="AA110" s="305">
        <f t="shared" si="133"/>
        <v>0</v>
      </c>
      <c r="AB110" s="305">
        <f t="shared" si="119"/>
        <v>78580573.367400005</v>
      </c>
      <c r="AC110" s="37">
        <f t="shared" si="120"/>
        <v>0.31463693040000001</v>
      </c>
    </row>
    <row r="111" spans="1:29" ht="42.75" hidden="1" x14ac:dyDescent="0.2">
      <c r="B111" s="100" t="s">
        <v>557</v>
      </c>
      <c r="C111" s="171" t="s">
        <v>1364</v>
      </c>
      <c r="D111" s="304">
        <f>+D107*0%</f>
        <v>0</v>
      </c>
      <c r="E111" s="387">
        <f>SUM('ADICIONES  2018'!C111:E111)</f>
        <v>0</v>
      </c>
      <c r="F111" s="304">
        <f>+F107*0%</f>
        <v>0</v>
      </c>
      <c r="G111" s="304">
        <f>+G107*0%</f>
        <v>0</v>
      </c>
      <c r="H111" s="304">
        <f>+H107*0%</f>
        <v>0</v>
      </c>
      <c r="I111" s="304">
        <f>+I107*0%</f>
        <v>0</v>
      </c>
      <c r="J111" s="304">
        <f>+J107*0%</f>
        <v>0</v>
      </c>
      <c r="K111" s="305">
        <f t="shared" si="129"/>
        <v>0</v>
      </c>
      <c r="L111" s="304">
        <f t="shared" ref="L111:Q111" si="184">+L107*0%</f>
        <v>0</v>
      </c>
      <c r="M111" s="304">
        <f t="shared" si="184"/>
        <v>0</v>
      </c>
      <c r="N111" s="304">
        <f t="shared" si="184"/>
        <v>0</v>
      </c>
      <c r="O111" s="304">
        <f t="shared" si="184"/>
        <v>0</v>
      </c>
      <c r="P111" s="304">
        <f t="shared" si="184"/>
        <v>0</v>
      </c>
      <c r="Q111" s="304">
        <f t="shared" si="184"/>
        <v>0</v>
      </c>
      <c r="R111" s="305">
        <f t="shared" si="131"/>
        <v>0</v>
      </c>
      <c r="S111" s="304">
        <f t="shared" ref="S111:Z111" si="185">+S107*0%</f>
        <v>0</v>
      </c>
      <c r="T111" s="304">
        <f t="shared" si="185"/>
        <v>0</v>
      </c>
      <c r="U111" s="304">
        <f t="shared" si="185"/>
        <v>0</v>
      </c>
      <c r="V111" s="304">
        <f t="shared" si="185"/>
        <v>0</v>
      </c>
      <c r="W111" s="304">
        <f t="shared" si="185"/>
        <v>0</v>
      </c>
      <c r="X111" s="304">
        <f t="shared" si="185"/>
        <v>0</v>
      </c>
      <c r="Y111" s="304">
        <f t="shared" si="185"/>
        <v>0</v>
      </c>
      <c r="Z111" s="304">
        <f t="shared" si="185"/>
        <v>0</v>
      </c>
      <c r="AA111" s="305">
        <f t="shared" si="133"/>
        <v>0</v>
      </c>
      <c r="AB111" s="305">
        <f t="shared" si="119"/>
        <v>0</v>
      </c>
      <c r="AC111" s="37" t="e">
        <f t="shared" si="120"/>
        <v>#DIV/0!</v>
      </c>
    </row>
    <row r="112" spans="1:29" ht="28.5" hidden="1" x14ac:dyDescent="0.2">
      <c r="B112" s="100" t="s">
        <v>558</v>
      </c>
      <c r="C112" s="101" t="s">
        <v>559</v>
      </c>
      <c r="D112" s="304">
        <f>+D107*1.7982%</f>
        <v>44955000</v>
      </c>
      <c r="E112" s="387">
        <f>SUM('ADICIONES  2018'!C112:E112)</f>
        <v>0</v>
      </c>
      <c r="F112" s="304">
        <f>+F107*1.7982%</f>
        <v>0</v>
      </c>
      <c r="G112" s="304">
        <f>+G107*1.7982%</f>
        <v>0</v>
      </c>
      <c r="H112" s="304">
        <f>+H107*1.7982%</f>
        <v>0</v>
      </c>
      <c r="I112" s="304">
        <f>+I107*1.7982%</f>
        <v>0</v>
      </c>
      <c r="J112" s="304">
        <f>+J107*1.7982%</f>
        <v>0</v>
      </c>
      <c r="K112" s="305">
        <f t="shared" si="129"/>
        <v>44955000</v>
      </c>
      <c r="L112" s="304">
        <f t="shared" ref="L112:Q112" si="186">+L107*1.7982%</f>
        <v>5108710.0261500003</v>
      </c>
      <c r="M112" s="304">
        <f t="shared" si="186"/>
        <v>4516842.2244120007</v>
      </c>
      <c r="N112" s="304">
        <f t="shared" si="186"/>
        <v>4518950.9555700002</v>
      </c>
      <c r="O112" s="304">
        <f t="shared" si="186"/>
        <v>0</v>
      </c>
      <c r="P112" s="304">
        <f t="shared" si="186"/>
        <v>0</v>
      </c>
      <c r="Q112" s="304">
        <f t="shared" si="186"/>
        <v>0</v>
      </c>
      <c r="R112" s="305">
        <f t="shared" si="131"/>
        <v>14144503.206132002</v>
      </c>
      <c r="S112" s="304">
        <f t="shared" ref="S112:Z112" si="187">+S107*1.7982%</f>
        <v>0</v>
      </c>
      <c r="T112" s="304">
        <f t="shared" si="187"/>
        <v>0</v>
      </c>
      <c r="U112" s="304">
        <f t="shared" si="187"/>
        <v>0</v>
      </c>
      <c r="V112" s="304">
        <f t="shared" si="187"/>
        <v>0</v>
      </c>
      <c r="W112" s="304">
        <f t="shared" si="187"/>
        <v>0</v>
      </c>
      <c r="X112" s="304">
        <f t="shared" si="187"/>
        <v>0</v>
      </c>
      <c r="Y112" s="304">
        <f t="shared" si="187"/>
        <v>0</v>
      </c>
      <c r="Z112" s="304">
        <f t="shared" si="187"/>
        <v>0</v>
      </c>
      <c r="AA112" s="305">
        <f t="shared" si="133"/>
        <v>0</v>
      </c>
      <c r="AB112" s="305">
        <f t="shared" si="119"/>
        <v>14144503.206132002</v>
      </c>
      <c r="AC112" s="37">
        <f t="shared" si="120"/>
        <v>0.31463693040000007</v>
      </c>
    </row>
    <row r="113" spans="1:29" s="5" customFormat="1" ht="42.75" hidden="1" x14ac:dyDescent="0.2">
      <c r="A113" s="166"/>
      <c r="B113" s="100" t="s">
        <v>560</v>
      </c>
      <c r="C113" s="101" t="s">
        <v>561</v>
      </c>
      <c r="D113" s="304">
        <f>+D107*0.881118%</f>
        <v>22027950</v>
      </c>
      <c r="E113" s="387">
        <f>SUM('ADICIONES  2018'!C113:E113)</f>
        <v>0</v>
      </c>
      <c r="F113" s="304">
        <f>+F107*0.881118%</f>
        <v>0</v>
      </c>
      <c r="G113" s="304">
        <f>+G107*0.881118%</f>
        <v>0</v>
      </c>
      <c r="H113" s="304">
        <f>+H107*0.881118%</f>
        <v>0</v>
      </c>
      <c r="I113" s="304">
        <f>+I107*0.881118%</f>
        <v>0</v>
      </c>
      <c r="J113" s="304">
        <f>+J107*0.881118%</f>
        <v>0</v>
      </c>
      <c r="K113" s="305">
        <f t="shared" si="129"/>
        <v>22027950</v>
      </c>
      <c r="L113" s="304">
        <f t="shared" ref="L113:Q113" si="188">+L107*0.881118%</f>
        <v>2503267.9128135</v>
      </c>
      <c r="M113" s="304">
        <f t="shared" si="188"/>
        <v>2213252.68996188</v>
      </c>
      <c r="N113" s="304">
        <f t="shared" si="188"/>
        <v>2214285.9682292999</v>
      </c>
      <c r="O113" s="304">
        <f t="shared" si="188"/>
        <v>0</v>
      </c>
      <c r="P113" s="304">
        <f t="shared" si="188"/>
        <v>0</v>
      </c>
      <c r="Q113" s="304">
        <f t="shared" si="188"/>
        <v>0</v>
      </c>
      <c r="R113" s="305">
        <f t="shared" si="131"/>
        <v>6930806.5710046794</v>
      </c>
      <c r="S113" s="304">
        <f t="shared" ref="S113:Z113" si="189">+S107*0.881118%</f>
        <v>0</v>
      </c>
      <c r="T113" s="304">
        <f t="shared" si="189"/>
        <v>0</v>
      </c>
      <c r="U113" s="304">
        <f t="shared" si="189"/>
        <v>0</v>
      </c>
      <c r="V113" s="304">
        <f t="shared" si="189"/>
        <v>0</v>
      </c>
      <c r="W113" s="304">
        <f t="shared" si="189"/>
        <v>0</v>
      </c>
      <c r="X113" s="304">
        <f t="shared" si="189"/>
        <v>0</v>
      </c>
      <c r="Y113" s="304">
        <f t="shared" si="189"/>
        <v>0</v>
      </c>
      <c r="Z113" s="304">
        <f t="shared" si="189"/>
        <v>0</v>
      </c>
      <c r="AA113" s="305">
        <f t="shared" si="133"/>
        <v>0</v>
      </c>
      <c r="AB113" s="305">
        <f t="shared" si="119"/>
        <v>6930806.5710046794</v>
      </c>
      <c r="AC113" s="37">
        <f t="shared" si="120"/>
        <v>0.31463693039999996</v>
      </c>
    </row>
    <row r="114" spans="1:29" s="21" customFormat="1" ht="15.75" x14ac:dyDescent="0.2">
      <c r="A114" s="95">
        <v>1</v>
      </c>
      <c r="B114" s="116" t="s">
        <v>562</v>
      </c>
      <c r="C114" s="117" t="s">
        <v>563</v>
      </c>
      <c r="D114" s="109">
        <v>27000000000</v>
      </c>
      <c r="E114" s="387">
        <f>SUM('ADICIONES  2018'!C114:E114)</f>
        <v>0</v>
      </c>
      <c r="F114" s="109"/>
      <c r="G114" s="109"/>
      <c r="H114" s="109"/>
      <c r="I114" s="109"/>
      <c r="J114" s="109"/>
      <c r="K114" s="307">
        <f t="shared" si="129"/>
        <v>27000000000</v>
      </c>
      <c r="L114" s="304">
        <v>2548772100</v>
      </c>
      <c r="M114" s="304">
        <v>2340302200</v>
      </c>
      <c r="N114" s="304">
        <v>2054578300</v>
      </c>
      <c r="O114" s="109"/>
      <c r="P114" s="109"/>
      <c r="Q114" s="109"/>
      <c r="R114" s="303">
        <f t="shared" si="131"/>
        <v>6943652600</v>
      </c>
      <c r="S114" s="109"/>
      <c r="T114" s="109"/>
      <c r="U114" s="109"/>
      <c r="V114" s="109"/>
      <c r="W114" s="109"/>
      <c r="X114" s="109"/>
      <c r="Y114" s="109"/>
      <c r="Z114" s="109"/>
      <c r="AA114" s="303">
        <f t="shared" si="133"/>
        <v>0</v>
      </c>
      <c r="AB114" s="307">
        <f t="shared" si="119"/>
        <v>6943652600</v>
      </c>
      <c r="AC114" s="118">
        <f t="shared" si="120"/>
        <v>0.25717231851851852</v>
      </c>
    </row>
    <row r="115" spans="1:29" ht="28.5" hidden="1" x14ac:dyDescent="0.2">
      <c r="B115" s="100" t="s">
        <v>564</v>
      </c>
      <c r="C115" s="101" t="s">
        <v>565</v>
      </c>
      <c r="D115" s="304">
        <f>+D114*87.230682%</f>
        <v>23552284140</v>
      </c>
      <c r="E115" s="387">
        <f>SUM('ADICIONES  2018'!C115:E115)</f>
        <v>0</v>
      </c>
      <c r="F115" s="304">
        <f>+F114*87.230682%</f>
        <v>0</v>
      </c>
      <c r="G115" s="304">
        <f>+G114*87.230682%</f>
        <v>0</v>
      </c>
      <c r="H115" s="304">
        <f>+H114*87.230682%</f>
        <v>0</v>
      </c>
      <c r="I115" s="304">
        <f>+I114*87.230682%</f>
        <v>0</v>
      </c>
      <c r="J115" s="304">
        <f>+J114*87.230682%</f>
        <v>0</v>
      </c>
      <c r="K115" s="305">
        <f t="shared" si="129"/>
        <v>23552284140</v>
      </c>
      <c r="L115" s="304">
        <f t="shared" ref="L115:Q115" si="190">+L114*87.230682%</f>
        <v>2223311285.4557223</v>
      </c>
      <c r="M115" s="304">
        <f t="shared" si="190"/>
        <v>2041461569.9210041</v>
      </c>
      <c r="N115" s="304">
        <f t="shared" si="190"/>
        <v>1792222663.3140061</v>
      </c>
      <c r="O115" s="304">
        <f t="shared" si="190"/>
        <v>0</v>
      </c>
      <c r="P115" s="304">
        <f t="shared" si="190"/>
        <v>0</v>
      </c>
      <c r="Q115" s="304">
        <f t="shared" si="190"/>
        <v>0</v>
      </c>
      <c r="R115" s="305">
        <f t="shared" si="131"/>
        <v>6056995518.690732</v>
      </c>
      <c r="S115" s="304">
        <f t="shared" ref="S115:Z115" si="191">+S114*87.230682%</f>
        <v>0</v>
      </c>
      <c r="T115" s="304">
        <f t="shared" si="191"/>
        <v>0</v>
      </c>
      <c r="U115" s="304">
        <f t="shared" si="191"/>
        <v>0</v>
      </c>
      <c r="V115" s="304">
        <f t="shared" si="191"/>
        <v>0</v>
      </c>
      <c r="W115" s="304">
        <f t="shared" si="191"/>
        <v>0</v>
      </c>
      <c r="X115" s="304">
        <f t="shared" si="191"/>
        <v>0</v>
      </c>
      <c r="Y115" s="304">
        <f t="shared" si="191"/>
        <v>0</v>
      </c>
      <c r="Z115" s="304">
        <f t="shared" si="191"/>
        <v>0</v>
      </c>
      <c r="AA115" s="305">
        <f t="shared" si="133"/>
        <v>0</v>
      </c>
      <c r="AB115" s="305">
        <f t="shared" si="119"/>
        <v>6056995518.690732</v>
      </c>
      <c r="AC115" s="37">
        <f t="shared" si="120"/>
        <v>0.25717231851851852</v>
      </c>
    </row>
    <row r="116" spans="1:29" hidden="1" x14ac:dyDescent="0.2">
      <c r="B116" s="100" t="s">
        <v>566</v>
      </c>
      <c r="C116" s="101" t="s">
        <v>567</v>
      </c>
      <c r="D116" s="304">
        <f>+D114*0.1%</f>
        <v>27000000</v>
      </c>
      <c r="E116" s="387">
        <f>SUM('ADICIONES  2018'!C116:E116)</f>
        <v>0</v>
      </c>
      <c r="F116" s="304">
        <f>+F114*0.1%</f>
        <v>0</v>
      </c>
      <c r="G116" s="304">
        <f>+G114*0.1%</f>
        <v>0</v>
      </c>
      <c r="H116" s="304">
        <f>+H114*0.1%</f>
        <v>0</v>
      </c>
      <c r="I116" s="304">
        <f>+I114*0.1%</f>
        <v>0</v>
      </c>
      <c r="J116" s="304">
        <f>+J114*0.1%</f>
        <v>0</v>
      </c>
      <c r="K116" s="305">
        <f t="shared" si="129"/>
        <v>27000000</v>
      </c>
      <c r="L116" s="304">
        <f t="shared" ref="L116:Q116" si="192">+L114*0.1%</f>
        <v>2548772.1</v>
      </c>
      <c r="M116" s="304">
        <f t="shared" si="192"/>
        <v>2340302.2000000002</v>
      </c>
      <c r="N116" s="304">
        <f t="shared" si="192"/>
        <v>2054578.3</v>
      </c>
      <c r="O116" s="304">
        <f t="shared" si="192"/>
        <v>0</v>
      </c>
      <c r="P116" s="304">
        <f t="shared" si="192"/>
        <v>0</v>
      </c>
      <c r="Q116" s="304">
        <f t="shared" si="192"/>
        <v>0</v>
      </c>
      <c r="R116" s="305">
        <f t="shared" si="131"/>
        <v>6943652.6000000006</v>
      </c>
      <c r="S116" s="304">
        <f t="shared" ref="S116:Z116" si="193">+S114*0.1%</f>
        <v>0</v>
      </c>
      <c r="T116" s="304">
        <f t="shared" si="193"/>
        <v>0</v>
      </c>
      <c r="U116" s="304">
        <f t="shared" si="193"/>
        <v>0</v>
      </c>
      <c r="V116" s="304">
        <f t="shared" si="193"/>
        <v>0</v>
      </c>
      <c r="W116" s="304">
        <f t="shared" si="193"/>
        <v>0</v>
      </c>
      <c r="X116" s="304">
        <f t="shared" si="193"/>
        <v>0</v>
      </c>
      <c r="Y116" s="304">
        <f t="shared" si="193"/>
        <v>0</v>
      </c>
      <c r="Z116" s="304">
        <f t="shared" si="193"/>
        <v>0</v>
      </c>
      <c r="AA116" s="305">
        <f t="shared" si="133"/>
        <v>0</v>
      </c>
      <c r="AB116" s="305">
        <f t="shared" si="119"/>
        <v>6943652.6000000006</v>
      </c>
      <c r="AC116" s="37">
        <f t="shared" si="120"/>
        <v>0.25717231851851852</v>
      </c>
    </row>
    <row r="117" spans="1:29" s="5" customFormat="1" hidden="1" x14ac:dyDescent="0.2">
      <c r="A117" s="414"/>
      <c r="B117" s="100" t="s">
        <v>568</v>
      </c>
      <c r="C117" s="101" t="s">
        <v>569</v>
      </c>
      <c r="D117" s="304">
        <f>+D114*9.99%</f>
        <v>2697300000</v>
      </c>
      <c r="E117" s="387">
        <f>SUM('ADICIONES  2018'!C117:E117)</f>
        <v>0</v>
      </c>
      <c r="F117" s="304">
        <f>+F114*9.99%</f>
        <v>0</v>
      </c>
      <c r="G117" s="304">
        <f>+G114*9.99%</f>
        <v>0</v>
      </c>
      <c r="H117" s="304">
        <f>+H114*9.99%</f>
        <v>0</v>
      </c>
      <c r="I117" s="304">
        <f>+I114*9.99%</f>
        <v>0</v>
      </c>
      <c r="J117" s="304">
        <f>+J114*9.99%</f>
        <v>0</v>
      </c>
      <c r="K117" s="305">
        <f t="shared" si="129"/>
        <v>2697300000</v>
      </c>
      <c r="L117" s="304">
        <f t="shared" ref="L117:Q117" si="194">+L114*9.99%</f>
        <v>254622332.79000002</v>
      </c>
      <c r="M117" s="304">
        <f t="shared" si="194"/>
        <v>233796189.78</v>
      </c>
      <c r="N117" s="304">
        <f t="shared" si="194"/>
        <v>205252372.17000002</v>
      </c>
      <c r="O117" s="304">
        <f t="shared" si="194"/>
        <v>0</v>
      </c>
      <c r="P117" s="304">
        <f t="shared" si="194"/>
        <v>0</v>
      </c>
      <c r="Q117" s="304">
        <f t="shared" si="194"/>
        <v>0</v>
      </c>
      <c r="R117" s="305">
        <f t="shared" si="131"/>
        <v>693670894.74000001</v>
      </c>
      <c r="S117" s="304">
        <f t="shared" ref="S117:Z117" si="195">+S114*9.99%</f>
        <v>0</v>
      </c>
      <c r="T117" s="304">
        <f t="shared" si="195"/>
        <v>0</v>
      </c>
      <c r="U117" s="304">
        <f t="shared" si="195"/>
        <v>0</v>
      </c>
      <c r="V117" s="304">
        <f t="shared" si="195"/>
        <v>0</v>
      </c>
      <c r="W117" s="304">
        <f t="shared" si="195"/>
        <v>0</v>
      </c>
      <c r="X117" s="304">
        <f t="shared" si="195"/>
        <v>0</v>
      </c>
      <c r="Y117" s="304">
        <f t="shared" si="195"/>
        <v>0</v>
      </c>
      <c r="Z117" s="304">
        <f t="shared" si="195"/>
        <v>0</v>
      </c>
      <c r="AA117" s="305">
        <f t="shared" si="133"/>
        <v>0</v>
      </c>
      <c r="AB117" s="305">
        <f t="shared" si="119"/>
        <v>693670894.74000001</v>
      </c>
      <c r="AC117" s="37">
        <f t="shared" si="120"/>
        <v>0.25717231851851852</v>
      </c>
    </row>
    <row r="118" spans="1:29" s="5" customFormat="1" ht="42.75" hidden="1" x14ac:dyDescent="0.2">
      <c r="A118" s="166"/>
      <c r="B118" s="100" t="s">
        <v>570</v>
      </c>
      <c r="C118" s="171" t="s">
        <v>1365</v>
      </c>
      <c r="D118" s="304">
        <f>+D114*0%</f>
        <v>0</v>
      </c>
      <c r="E118" s="387">
        <f>SUM('ADICIONES  2018'!C118:E118)</f>
        <v>0</v>
      </c>
      <c r="F118" s="304">
        <f>+F114*0%</f>
        <v>0</v>
      </c>
      <c r="G118" s="304">
        <f>+G114*0%</f>
        <v>0</v>
      </c>
      <c r="H118" s="304">
        <f>+H114*0%</f>
        <v>0</v>
      </c>
      <c r="I118" s="304">
        <f>+I114*0%</f>
        <v>0</v>
      </c>
      <c r="J118" s="304">
        <f>+J114*0%</f>
        <v>0</v>
      </c>
      <c r="K118" s="305">
        <f t="shared" si="129"/>
        <v>0</v>
      </c>
      <c r="L118" s="304">
        <f t="shared" ref="L118:Q118" si="196">+L114*0%</f>
        <v>0</v>
      </c>
      <c r="M118" s="304">
        <f t="shared" si="196"/>
        <v>0</v>
      </c>
      <c r="N118" s="304">
        <f t="shared" si="196"/>
        <v>0</v>
      </c>
      <c r="O118" s="304">
        <f t="shared" si="196"/>
        <v>0</v>
      </c>
      <c r="P118" s="304">
        <f t="shared" si="196"/>
        <v>0</v>
      </c>
      <c r="Q118" s="304">
        <f t="shared" si="196"/>
        <v>0</v>
      </c>
      <c r="R118" s="305">
        <f t="shared" si="131"/>
        <v>0</v>
      </c>
      <c r="S118" s="304">
        <f t="shared" ref="S118:Z118" si="197">+S114*0%</f>
        <v>0</v>
      </c>
      <c r="T118" s="304">
        <f t="shared" si="197"/>
        <v>0</v>
      </c>
      <c r="U118" s="304">
        <f t="shared" si="197"/>
        <v>0</v>
      </c>
      <c r="V118" s="304">
        <f t="shared" si="197"/>
        <v>0</v>
      </c>
      <c r="W118" s="304">
        <f t="shared" si="197"/>
        <v>0</v>
      </c>
      <c r="X118" s="304">
        <f t="shared" si="197"/>
        <v>0</v>
      </c>
      <c r="Y118" s="304">
        <f t="shared" si="197"/>
        <v>0</v>
      </c>
      <c r="Z118" s="304">
        <f t="shared" si="197"/>
        <v>0</v>
      </c>
      <c r="AA118" s="305">
        <f t="shared" si="133"/>
        <v>0</v>
      </c>
      <c r="AB118" s="305">
        <f t="shared" si="119"/>
        <v>0</v>
      </c>
      <c r="AC118" s="37" t="e">
        <f t="shared" si="120"/>
        <v>#DIV/0!</v>
      </c>
    </row>
    <row r="119" spans="1:29" ht="28.5" hidden="1" x14ac:dyDescent="0.2">
      <c r="B119" s="100" t="s">
        <v>571</v>
      </c>
      <c r="C119" s="101" t="s">
        <v>572</v>
      </c>
      <c r="D119" s="304">
        <f>+D114*1.7982%</f>
        <v>485514000.00000006</v>
      </c>
      <c r="E119" s="387">
        <f>SUM('ADICIONES  2018'!C119:E119)</f>
        <v>0</v>
      </c>
      <c r="F119" s="304">
        <f>+F114*1.7982%</f>
        <v>0</v>
      </c>
      <c r="G119" s="304">
        <f>+G114*1.7982%</f>
        <v>0</v>
      </c>
      <c r="H119" s="304">
        <f>+H114*1.7982%</f>
        <v>0</v>
      </c>
      <c r="I119" s="304">
        <f>+I114*1.7982%</f>
        <v>0</v>
      </c>
      <c r="J119" s="304">
        <f>+J114*1.7982%</f>
        <v>0</v>
      </c>
      <c r="K119" s="305">
        <f t="shared" si="129"/>
        <v>485514000.00000006</v>
      </c>
      <c r="L119" s="304">
        <f t="shared" ref="L119:Q119" si="198">+L114*1.7982%</f>
        <v>45832019.902200006</v>
      </c>
      <c r="M119" s="304">
        <f t="shared" si="198"/>
        <v>42083314.160400003</v>
      </c>
      <c r="N119" s="304">
        <f t="shared" si="198"/>
        <v>36945426.990600005</v>
      </c>
      <c r="O119" s="304">
        <f t="shared" si="198"/>
        <v>0</v>
      </c>
      <c r="P119" s="304">
        <f t="shared" si="198"/>
        <v>0</v>
      </c>
      <c r="Q119" s="304">
        <f t="shared" si="198"/>
        <v>0</v>
      </c>
      <c r="R119" s="305">
        <f t="shared" si="131"/>
        <v>124860761.05320002</v>
      </c>
      <c r="S119" s="304">
        <f t="shared" ref="S119:Z119" si="199">+S114*1.7982%</f>
        <v>0</v>
      </c>
      <c r="T119" s="304">
        <f t="shared" si="199"/>
        <v>0</v>
      </c>
      <c r="U119" s="304">
        <f t="shared" si="199"/>
        <v>0</v>
      </c>
      <c r="V119" s="304">
        <f t="shared" si="199"/>
        <v>0</v>
      </c>
      <c r="W119" s="304">
        <f t="shared" si="199"/>
        <v>0</v>
      </c>
      <c r="X119" s="304">
        <f t="shared" si="199"/>
        <v>0</v>
      </c>
      <c r="Y119" s="304">
        <f t="shared" si="199"/>
        <v>0</v>
      </c>
      <c r="Z119" s="304">
        <f t="shared" si="199"/>
        <v>0</v>
      </c>
      <c r="AA119" s="305">
        <f t="shared" si="133"/>
        <v>0</v>
      </c>
      <c r="AB119" s="305">
        <f t="shared" si="119"/>
        <v>124860761.05320002</v>
      </c>
      <c r="AC119" s="37">
        <f t="shared" si="120"/>
        <v>0.25717231851851852</v>
      </c>
    </row>
    <row r="120" spans="1:29" ht="42.75" hidden="1" x14ac:dyDescent="0.2">
      <c r="B120" s="100" t="s">
        <v>573</v>
      </c>
      <c r="C120" s="101" t="s">
        <v>574</v>
      </c>
      <c r="D120" s="304">
        <f>+D114*0.881118%</f>
        <v>237901860</v>
      </c>
      <c r="E120" s="387">
        <f>SUM('ADICIONES  2018'!C120:E120)</f>
        <v>0</v>
      </c>
      <c r="F120" s="304">
        <f>+F114*0.881118%</f>
        <v>0</v>
      </c>
      <c r="G120" s="304">
        <f>+G114*0.881118%</f>
        <v>0</v>
      </c>
      <c r="H120" s="304">
        <f>+H114*0.881118%</f>
        <v>0</v>
      </c>
      <c r="I120" s="304">
        <f>+I114*0.881118%</f>
        <v>0</v>
      </c>
      <c r="J120" s="304">
        <f>+J114*0.881118%</f>
        <v>0</v>
      </c>
      <c r="K120" s="305">
        <f t="shared" si="129"/>
        <v>237901860</v>
      </c>
      <c r="L120" s="304">
        <f t="shared" ref="L120:Q120" si="200">+L114*0.881118%</f>
        <v>22457689.752078</v>
      </c>
      <c r="M120" s="304">
        <f t="shared" si="200"/>
        <v>20620823.938595999</v>
      </c>
      <c r="N120" s="304">
        <f t="shared" si="200"/>
        <v>18103259.225393999</v>
      </c>
      <c r="O120" s="304">
        <f t="shared" si="200"/>
        <v>0</v>
      </c>
      <c r="P120" s="304">
        <f t="shared" si="200"/>
        <v>0</v>
      </c>
      <c r="Q120" s="304">
        <f t="shared" si="200"/>
        <v>0</v>
      </c>
      <c r="R120" s="305">
        <f t="shared" si="131"/>
        <v>61181772.916068003</v>
      </c>
      <c r="S120" s="304">
        <f t="shared" ref="S120:Z120" si="201">+S114*0.881118%</f>
        <v>0</v>
      </c>
      <c r="T120" s="304">
        <f t="shared" si="201"/>
        <v>0</v>
      </c>
      <c r="U120" s="304">
        <f t="shared" si="201"/>
        <v>0</v>
      </c>
      <c r="V120" s="304">
        <f t="shared" si="201"/>
        <v>0</v>
      </c>
      <c r="W120" s="304">
        <f t="shared" si="201"/>
        <v>0</v>
      </c>
      <c r="X120" s="304">
        <f t="shared" si="201"/>
        <v>0</v>
      </c>
      <c r="Y120" s="304">
        <f t="shared" si="201"/>
        <v>0</v>
      </c>
      <c r="Z120" s="304">
        <f t="shared" si="201"/>
        <v>0</v>
      </c>
      <c r="AA120" s="305">
        <f t="shared" si="133"/>
        <v>0</v>
      </c>
      <c r="AB120" s="305">
        <f t="shared" si="119"/>
        <v>61181772.916068003</v>
      </c>
      <c r="AC120" s="37">
        <f t="shared" si="120"/>
        <v>0.25717231851851852</v>
      </c>
    </row>
    <row r="121" spans="1:29" s="82" customFormat="1" ht="31.5" x14ac:dyDescent="0.2">
      <c r="A121" s="413">
        <v>1</v>
      </c>
      <c r="B121" s="114" t="s">
        <v>575</v>
      </c>
      <c r="C121" s="110" t="s">
        <v>576</v>
      </c>
      <c r="D121" s="109">
        <f>+D122+D127+D124+D132+D150+D143+D137+D153</f>
        <v>177024000000</v>
      </c>
      <c r="E121" s="154">
        <f>SUM('ADICIONES  2018'!C121:E121)</f>
        <v>0</v>
      </c>
      <c r="F121" s="109">
        <f>+F122+F127+F124+F132+F150+F143+F137+F153</f>
        <v>0</v>
      </c>
      <c r="G121" s="109">
        <f>+G122+G127+G124+G132+G150+G143+G137+G153</f>
        <v>0</v>
      </c>
      <c r="H121" s="109">
        <f>+H122+H127+H124+H132+H150+H143+H137+H153</f>
        <v>0</v>
      </c>
      <c r="I121" s="109">
        <f>+I122+I127+I124+I132+I150+I143+I137+I153</f>
        <v>0</v>
      </c>
      <c r="J121" s="109">
        <f>+J122+J127+J124+J132+J150+J143+J137+J153</f>
        <v>0</v>
      </c>
      <c r="K121" s="303">
        <f t="shared" si="129"/>
        <v>177024000000</v>
      </c>
      <c r="L121" s="109">
        <f t="shared" ref="L121:Q121" si="202">+L122+L127+L124+L132+L150+L143+L137+L153</f>
        <v>20037530096</v>
      </c>
      <c r="M121" s="109">
        <f t="shared" si="202"/>
        <v>7756256150</v>
      </c>
      <c r="N121" s="109">
        <f t="shared" si="202"/>
        <v>12352925881</v>
      </c>
      <c r="O121" s="109">
        <f t="shared" si="202"/>
        <v>0</v>
      </c>
      <c r="P121" s="109">
        <f t="shared" si="202"/>
        <v>0</v>
      </c>
      <c r="Q121" s="109">
        <f t="shared" si="202"/>
        <v>0</v>
      </c>
      <c r="R121" s="303">
        <f t="shared" si="131"/>
        <v>40146712127</v>
      </c>
      <c r="S121" s="109">
        <f t="shared" ref="S121:Z121" si="203">+S122+S127+S124+S132+S150+S143+S137+S153</f>
        <v>0</v>
      </c>
      <c r="T121" s="109">
        <f t="shared" si="203"/>
        <v>0</v>
      </c>
      <c r="U121" s="109">
        <f t="shared" si="203"/>
        <v>0</v>
      </c>
      <c r="V121" s="109">
        <f t="shared" si="203"/>
        <v>0</v>
      </c>
      <c r="W121" s="109">
        <f t="shared" si="203"/>
        <v>0</v>
      </c>
      <c r="X121" s="109">
        <f t="shared" si="203"/>
        <v>0</v>
      </c>
      <c r="Y121" s="109">
        <f t="shared" si="203"/>
        <v>0</v>
      </c>
      <c r="Z121" s="109">
        <f t="shared" si="203"/>
        <v>0</v>
      </c>
      <c r="AA121" s="303">
        <f t="shared" si="133"/>
        <v>0</v>
      </c>
      <c r="AB121" s="303">
        <f t="shared" si="119"/>
        <v>40146712127</v>
      </c>
      <c r="AC121" s="108">
        <f t="shared" si="120"/>
        <v>0.2267868318815528</v>
      </c>
    </row>
    <row r="122" spans="1:29" s="21" customFormat="1" ht="15.75" x14ac:dyDescent="0.2">
      <c r="A122" s="95">
        <v>1</v>
      </c>
      <c r="B122" s="116" t="s">
        <v>577</v>
      </c>
      <c r="C122" s="117" t="s">
        <v>578</v>
      </c>
      <c r="D122" s="109">
        <v>18400000000</v>
      </c>
      <c r="E122" s="154">
        <f>SUM('ADICIONES  2018'!C122:E122)</f>
        <v>0</v>
      </c>
      <c r="F122" s="109"/>
      <c r="G122" s="109"/>
      <c r="H122" s="109"/>
      <c r="I122" s="109"/>
      <c r="J122" s="109"/>
      <c r="K122" s="307">
        <f t="shared" si="129"/>
        <v>18400000000</v>
      </c>
      <c r="L122" s="304">
        <v>2046357335</v>
      </c>
      <c r="M122" s="304">
        <v>782782881</v>
      </c>
      <c r="N122" s="304">
        <v>1458170276</v>
      </c>
      <c r="O122" s="109"/>
      <c r="P122" s="109"/>
      <c r="Q122" s="109"/>
      <c r="R122" s="303">
        <f t="shared" si="131"/>
        <v>4287310492</v>
      </c>
      <c r="S122" s="109"/>
      <c r="T122" s="109"/>
      <c r="U122" s="109"/>
      <c r="V122" s="109"/>
      <c r="W122" s="109"/>
      <c r="X122" s="109"/>
      <c r="Y122" s="109"/>
      <c r="Z122" s="109"/>
      <c r="AA122" s="303">
        <f t="shared" si="133"/>
        <v>0</v>
      </c>
      <c r="AB122" s="307">
        <f t="shared" si="119"/>
        <v>4287310492</v>
      </c>
      <c r="AC122" s="118">
        <f t="shared" si="120"/>
        <v>0.23300600499999999</v>
      </c>
    </row>
    <row r="123" spans="1:29" ht="28.5" hidden="1" x14ac:dyDescent="0.2">
      <c r="B123" s="100" t="s">
        <v>579</v>
      </c>
      <c r="C123" s="101" t="s">
        <v>580</v>
      </c>
      <c r="D123" s="304">
        <f>+D122</f>
        <v>18400000000</v>
      </c>
      <c r="E123" s="387">
        <f>SUM('ADICIONES  2018'!C123:E123)</f>
        <v>0</v>
      </c>
      <c r="F123" s="304">
        <f>+F122</f>
        <v>0</v>
      </c>
      <c r="G123" s="304">
        <f>+G122</f>
        <v>0</v>
      </c>
      <c r="H123" s="304">
        <f>+H122</f>
        <v>0</v>
      </c>
      <c r="I123" s="304">
        <f>+I122</f>
        <v>0</v>
      </c>
      <c r="J123" s="304">
        <f>+J122</f>
        <v>0</v>
      </c>
      <c r="K123" s="305">
        <f t="shared" si="129"/>
        <v>18400000000</v>
      </c>
      <c r="L123" s="304">
        <f t="shared" ref="L123:Q123" si="204">+L122</f>
        <v>2046357335</v>
      </c>
      <c r="M123" s="304">
        <f t="shared" si="204"/>
        <v>782782881</v>
      </c>
      <c r="N123" s="304">
        <f t="shared" si="204"/>
        <v>1458170276</v>
      </c>
      <c r="O123" s="304">
        <f t="shared" si="204"/>
        <v>0</v>
      </c>
      <c r="P123" s="304">
        <f t="shared" si="204"/>
        <v>0</v>
      </c>
      <c r="Q123" s="304">
        <f t="shared" si="204"/>
        <v>0</v>
      </c>
      <c r="R123" s="305">
        <f t="shared" si="131"/>
        <v>4287310492</v>
      </c>
      <c r="S123" s="304">
        <f t="shared" ref="S123:Z123" si="205">+S122</f>
        <v>0</v>
      </c>
      <c r="T123" s="304">
        <f t="shared" si="205"/>
        <v>0</v>
      </c>
      <c r="U123" s="304">
        <f t="shared" si="205"/>
        <v>0</v>
      </c>
      <c r="V123" s="304">
        <f t="shared" si="205"/>
        <v>0</v>
      </c>
      <c r="W123" s="304">
        <f t="shared" si="205"/>
        <v>0</v>
      </c>
      <c r="X123" s="304">
        <f t="shared" si="205"/>
        <v>0</v>
      </c>
      <c r="Y123" s="304">
        <f t="shared" si="205"/>
        <v>0</v>
      </c>
      <c r="Z123" s="304">
        <f t="shared" si="205"/>
        <v>0</v>
      </c>
      <c r="AA123" s="305">
        <f t="shared" si="133"/>
        <v>0</v>
      </c>
      <c r="AB123" s="305">
        <f t="shared" si="119"/>
        <v>4287310492</v>
      </c>
      <c r="AC123" s="37">
        <f t="shared" si="120"/>
        <v>0.23300600499999999</v>
      </c>
    </row>
    <row r="124" spans="1:29" s="21" customFormat="1" ht="15.75" x14ac:dyDescent="0.2">
      <c r="A124" s="95">
        <v>1</v>
      </c>
      <c r="B124" s="116" t="s">
        <v>581</v>
      </c>
      <c r="C124" s="117" t="s">
        <v>582</v>
      </c>
      <c r="D124" s="109">
        <v>13500000000</v>
      </c>
      <c r="E124" s="154">
        <f>SUM('ADICIONES  2018'!C124:E124)</f>
        <v>0</v>
      </c>
      <c r="F124" s="303"/>
      <c r="G124" s="109"/>
      <c r="H124" s="303"/>
      <c r="I124" s="303"/>
      <c r="J124" s="303"/>
      <c r="K124" s="307">
        <f t="shared" si="129"/>
        <v>13500000000</v>
      </c>
      <c r="L124" s="304">
        <v>1092090830</v>
      </c>
      <c r="M124" s="304">
        <v>466787320</v>
      </c>
      <c r="N124" s="304">
        <v>836211115</v>
      </c>
      <c r="O124" s="109"/>
      <c r="P124" s="109"/>
      <c r="Q124" s="109"/>
      <c r="R124" s="303">
        <f t="shared" si="131"/>
        <v>2395089265</v>
      </c>
      <c r="S124" s="109"/>
      <c r="T124" s="109"/>
      <c r="U124" s="109"/>
      <c r="V124" s="109"/>
      <c r="W124" s="109"/>
      <c r="X124" s="109"/>
      <c r="Y124" s="109"/>
      <c r="Z124" s="109"/>
      <c r="AA124" s="303">
        <f t="shared" si="133"/>
        <v>0</v>
      </c>
      <c r="AB124" s="307">
        <f t="shared" si="119"/>
        <v>2395089265</v>
      </c>
      <c r="AC124" s="118">
        <f t="shared" si="120"/>
        <v>0.17741401962962963</v>
      </c>
    </row>
    <row r="125" spans="1:29" hidden="1" x14ac:dyDescent="0.2">
      <c r="B125" s="100" t="s">
        <v>583</v>
      </c>
      <c r="C125" s="101" t="s">
        <v>584</v>
      </c>
      <c r="D125" s="304">
        <f>+D124*80%</f>
        <v>10800000000</v>
      </c>
      <c r="E125" s="387">
        <f>SUM('ADICIONES  2018'!C125:E125)</f>
        <v>0</v>
      </c>
      <c r="F125" s="304">
        <f>+F124*80%</f>
        <v>0</v>
      </c>
      <c r="G125" s="304">
        <f>+G124*80%</f>
        <v>0</v>
      </c>
      <c r="H125" s="304">
        <f>+H124*80%</f>
        <v>0</v>
      </c>
      <c r="I125" s="304">
        <f>+I124*80%</f>
        <v>0</v>
      </c>
      <c r="J125" s="304">
        <f>+J124*80%</f>
        <v>0</v>
      </c>
      <c r="K125" s="305">
        <f t="shared" si="129"/>
        <v>10800000000</v>
      </c>
      <c r="L125" s="304">
        <f t="shared" ref="L125:Q125" si="206">+L124*80%</f>
        <v>873672664</v>
      </c>
      <c r="M125" s="304">
        <f t="shared" si="206"/>
        <v>373429856</v>
      </c>
      <c r="N125" s="304">
        <f t="shared" si="206"/>
        <v>668968892</v>
      </c>
      <c r="O125" s="304">
        <f t="shared" si="206"/>
        <v>0</v>
      </c>
      <c r="P125" s="304">
        <f t="shared" si="206"/>
        <v>0</v>
      </c>
      <c r="Q125" s="304">
        <f t="shared" si="206"/>
        <v>0</v>
      </c>
      <c r="R125" s="305">
        <f t="shared" si="131"/>
        <v>1916071412</v>
      </c>
      <c r="S125" s="304">
        <f t="shared" ref="S125:Z125" si="207">+S124*80%</f>
        <v>0</v>
      </c>
      <c r="T125" s="304">
        <f t="shared" si="207"/>
        <v>0</v>
      </c>
      <c r="U125" s="304">
        <f t="shared" si="207"/>
        <v>0</v>
      </c>
      <c r="V125" s="304">
        <f t="shared" si="207"/>
        <v>0</v>
      </c>
      <c r="W125" s="304">
        <f t="shared" si="207"/>
        <v>0</v>
      </c>
      <c r="X125" s="304">
        <f t="shared" si="207"/>
        <v>0</v>
      </c>
      <c r="Y125" s="304">
        <f t="shared" si="207"/>
        <v>0</v>
      </c>
      <c r="Z125" s="304">
        <f t="shared" si="207"/>
        <v>0</v>
      </c>
      <c r="AA125" s="305">
        <f t="shared" si="133"/>
        <v>0</v>
      </c>
      <c r="AB125" s="305">
        <f t="shared" si="119"/>
        <v>1916071412</v>
      </c>
      <c r="AC125" s="37">
        <f t="shared" si="120"/>
        <v>0.17741401962962963</v>
      </c>
    </row>
    <row r="126" spans="1:29" hidden="1" x14ac:dyDescent="0.2">
      <c r="B126" s="100" t="s">
        <v>585</v>
      </c>
      <c r="C126" s="101" t="s">
        <v>586</v>
      </c>
      <c r="D126" s="304">
        <f>+D124*20%</f>
        <v>2700000000</v>
      </c>
      <c r="E126" s="387">
        <f>SUM('ADICIONES  2018'!C126:E126)</f>
        <v>0</v>
      </c>
      <c r="F126" s="304">
        <f>+F124*20%</f>
        <v>0</v>
      </c>
      <c r="G126" s="304">
        <f>+G124*20%</f>
        <v>0</v>
      </c>
      <c r="H126" s="304">
        <f>+H124*20%</f>
        <v>0</v>
      </c>
      <c r="I126" s="304">
        <f>+I124*20%</f>
        <v>0</v>
      </c>
      <c r="J126" s="304">
        <f>+J124*20%</f>
        <v>0</v>
      </c>
      <c r="K126" s="305">
        <f t="shared" si="129"/>
        <v>2700000000</v>
      </c>
      <c r="L126" s="304">
        <f t="shared" ref="L126:Q126" si="208">+L124*20%</f>
        <v>218418166</v>
      </c>
      <c r="M126" s="304">
        <f t="shared" si="208"/>
        <v>93357464</v>
      </c>
      <c r="N126" s="304">
        <f t="shared" si="208"/>
        <v>167242223</v>
      </c>
      <c r="O126" s="304">
        <f t="shared" si="208"/>
        <v>0</v>
      </c>
      <c r="P126" s="304">
        <f t="shared" si="208"/>
        <v>0</v>
      </c>
      <c r="Q126" s="304">
        <f t="shared" si="208"/>
        <v>0</v>
      </c>
      <c r="R126" s="305">
        <f t="shared" si="131"/>
        <v>479017853</v>
      </c>
      <c r="S126" s="304">
        <f t="shared" ref="S126:Z126" si="209">+S124*20%</f>
        <v>0</v>
      </c>
      <c r="T126" s="304">
        <f t="shared" si="209"/>
        <v>0</v>
      </c>
      <c r="U126" s="304">
        <f t="shared" si="209"/>
        <v>0</v>
      </c>
      <c r="V126" s="304">
        <f t="shared" si="209"/>
        <v>0</v>
      </c>
      <c r="W126" s="304">
        <f t="shared" si="209"/>
        <v>0</v>
      </c>
      <c r="X126" s="304">
        <f t="shared" si="209"/>
        <v>0</v>
      </c>
      <c r="Y126" s="304">
        <f t="shared" si="209"/>
        <v>0</v>
      </c>
      <c r="Z126" s="304">
        <f t="shared" si="209"/>
        <v>0</v>
      </c>
      <c r="AA126" s="305">
        <f t="shared" si="133"/>
        <v>0</v>
      </c>
      <c r="AB126" s="305">
        <f t="shared" si="119"/>
        <v>479017853</v>
      </c>
      <c r="AC126" s="37">
        <f t="shared" si="120"/>
        <v>0.17741401962962963</v>
      </c>
    </row>
    <row r="127" spans="1:29" s="21" customFormat="1" ht="15.75" x14ac:dyDescent="0.2">
      <c r="A127" s="95">
        <v>1</v>
      </c>
      <c r="B127" s="116" t="s">
        <v>587</v>
      </c>
      <c r="C127" s="117" t="s">
        <v>588</v>
      </c>
      <c r="D127" s="109">
        <v>12500000000</v>
      </c>
      <c r="E127" s="154">
        <f>SUM('ADICIONES  2018'!C127:E127)</f>
        <v>0</v>
      </c>
      <c r="F127" s="109"/>
      <c r="G127" s="109"/>
      <c r="H127" s="109"/>
      <c r="I127" s="109"/>
      <c r="J127" s="109"/>
      <c r="K127" s="307">
        <f t="shared" si="129"/>
        <v>12500000000</v>
      </c>
      <c r="L127" s="304">
        <v>888955705</v>
      </c>
      <c r="M127" s="304">
        <v>564117432</v>
      </c>
      <c r="N127" s="304">
        <v>823676008</v>
      </c>
      <c r="O127" s="109"/>
      <c r="P127" s="109"/>
      <c r="Q127" s="109"/>
      <c r="R127" s="303">
        <f t="shared" si="131"/>
        <v>2276749145</v>
      </c>
      <c r="S127" s="109"/>
      <c r="T127" s="109"/>
      <c r="U127" s="109"/>
      <c r="V127" s="109"/>
      <c r="W127" s="109"/>
      <c r="X127" s="109"/>
      <c r="Y127" s="109"/>
      <c r="Z127" s="109"/>
      <c r="AA127" s="303">
        <f t="shared" si="133"/>
        <v>0</v>
      </c>
      <c r="AB127" s="307">
        <f t="shared" si="119"/>
        <v>2276749145</v>
      </c>
      <c r="AC127" s="118">
        <f t="shared" si="120"/>
        <v>0.1821399316</v>
      </c>
    </row>
    <row r="128" spans="1:29" hidden="1" x14ac:dyDescent="0.2">
      <c r="B128" s="100" t="s">
        <v>589</v>
      </c>
      <c r="C128" s="101" t="s">
        <v>590</v>
      </c>
      <c r="D128" s="304">
        <f>+D127*60%</f>
        <v>7500000000</v>
      </c>
      <c r="E128" s="387">
        <f>SUM('ADICIONES  2018'!C128:E128)</f>
        <v>0</v>
      </c>
      <c r="F128" s="304">
        <f>+F127*60%</f>
        <v>0</v>
      </c>
      <c r="G128" s="304">
        <f>+G127*60%</f>
        <v>0</v>
      </c>
      <c r="H128" s="304">
        <f>+H127*60%</f>
        <v>0</v>
      </c>
      <c r="I128" s="304">
        <f>+I127*60%</f>
        <v>0</v>
      </c>
      <c r="J128" s="304">
        <f>+J127*60%</f>
        <v>0</v>
      </c>
      <c r="K128" s="305">
        <f t="shared" si="129"/>
        <v>7500000000</v>
      </c>
      <c r="L128" s="304">
        <f t="shared" ref="L128:Q128" si="210">+L127*60%</f>
        <v>533373423</v>
      </c>
      <c r="M128" s="304">
        <f t="shared" si="210"/>
        <v>338470459.19999999</v>
      </c>
      <c r="N128" s="304">
        <f t="shared" si="210"/>
        <v>494205604.79999995</v>
      </c>
      <c r="O128" s="304">
        <f t="shared" si="210"/>
        <v>0</v>
      </c>
      <c r="P128" s="304">
        <f t="shared" si="210"/>
        <v>0</v>
      </c>
      <c r="Q128" s="304">
        <f t="shared" si="210"/>
        <v>0</v>
      </c>
      <c r="R128" s="305">
        <f t="shared" si="131"/>
        <v>1366049487</v>
      </c>
      <c r="S128" s="304">
        <f t="shared" ref="S128:Z128" si="211">+S127*60%</f>
        <v>0</v>
      </c>
      <c r="T128" s="304">
        <f t="shared" si="211"/>
        <v>0</v>
      </c>
      <c r="U128" s="304">
        <f t="shared" si="211"/>
        <v>0</v>
      </c>
      <c r="V128" s="304">
        <f t="shared" si="211"/>
        <v>0</v>
      </c>
      <c r="W128" s="304">
        <f t="shared" si="211"/>
        <v>0</v>
      </c>
      <c r="X128" s="304">
        <f t="shared" si="211"/>
        <v>0</v>
      </c>
      <c r="Y128" s="304">
        <f t="shared" si="211"/>
        <v>0</v>
      </c>
      <c r="Z128" s="304">
        <f t="shared" si="211"/>
        <v>0</v>
      </c>
      <c r="AA128" s="305">
        <f t="shared" si="133"/>
        <v>0</v>
      </c>
      <c r="AB128" s="305">
        <f t="shared" si="119"/>
        <v>1366049487</v>
      </c>
      <c r="AC128" s="37">
        <f t="shared" si="120"/>
        <v>0.1821399316</v>
      </c>
    </row>
    <row r="129" spans="1:29" s="5" customFormat="1" hidden="1" x14ac:dyDescent="0.2">
      <c r="A129" s="414"/>
      <c r="B129" s="100" t="s">
        <v>591</v>
      </c>
      <c r="C129" s="101" t="s">
        <v>592</v>
      </c>
      <c r="D129" s="304">
        <f>+D127*20%</f>
        <v>2500000000</v>
      </c>
      <c r="E129" s="387">
        <f>SUM('ADICIONES  2018'!C129:E129)</f>
        <v>0</v>
      </c>
      <c r="F129" s="304">
        <f>+F127*20%</f>
        <v>0</v>
      </c>
      <c r="G129" s="304">
        <f>+G127*20%</f>
        <v>0</v>
      </c>
      <c r="H129" s="304">
        <f>+H127*20%</f>
        <v>0</v>
      </c>
      <c r="I129" s="304">
        <f>+I127*20%</f>
        <v>0</v>
      </c>
      <c r="J129" s="304">
        <f>+J127*20%</f>
        <v>0</v>
      </c>
      <c r="K129" s="305">
        <f t="shared" si="129"/>
        <v>2500000000</v>
      </c>
      <c r="L129" s="304">
        <f t="shared" ref="L129:Q129" si="212">+L127*20%</f>
        <v>177791141</v>
      </c>
      <c r="M129" s="304">
        <f t="shared" si="212"/>
        <v>112823486.40000001</v>
      </c>
      <c r="N129" s="304">
        <f t="shared" si="212"/>
        <v>164735201.60000002</v>
      </c>
      <c r="O129" s="304">
        <f t="shared" si="212"/>
        <v>0</v>
      </c>
      <c r="P129" s="304">
        <f t="shared" si="212"/>
        <v>0</v>
      </c>
      <c r="Q129" s="304">
        <f t="shared" si="212"/>
        <v>0</v>
      </c>
      <c r="R129" s="305">
        <f t="shared" si="131"/>
        <v>455349829</v>
      </c>
      <c r="S129" s="304">
        <f t="shared" ref="S129:Z129" si="213">+S127*20%</f>
        <v>0</v>
      </c>
      <c r="T129" s="304">
        <f t="shared" si="213"/>
        <v>0</v>
      </c>
      <c r="U129" s="304">
        <f t="shared" si="213"/>
        <v>0</v>
      </c>
      <c r="V129" s="304">
        <f t="shared" si="213"/>
        <v>0</v>
      </c>
      <c r="W129" s="304">
        <f t="shared" si="213"/>
        <v>0</v>
      </c>
      <c r="X129" s="304">
        <f t="shared" si="213"/>
        <v>0</v>
      </c>
      <c r="Y129" s="304">
        <f t="shared" si="213"/>
        <v>0</v>
      </c>
      <c r="Z129" s="304">
        <f t="shared" si="213"/>
        <v>0</v>
      </c>
      <c r="AA129" s="305">
        <f t="shared" si="133"/>
        <v>0</v>
      </c>
      <c r="AB129" s="305">
        <f t="shared" si="119"/>
        <v>455349829</v>
      </c>
      <c r="AC129" s="37">
        <f t="shared" si="120"/>
        <v>0.1821399316</v>
      </c>
    </row>
    <row r="130" spans="1:29" s="5" customFormat="1" ht="28.5" hidden="1" x14ac:dyDescent="0.2">
      <c r="A130" s="166"/>
      <c r="B130" s="100" t="s">
        <v>593</v>
      </c>
      <c r="C130" s="101" t="s">
        <v>594</v>
      </c>
      <c r="D130" s="304">
        <f>+D127*10%</f>
        <v>1250000000</v>
      </c>
      <c r="E130" s="387">
        <f>SUM('ADICIONES  2018'!C130:E130)</f>
        <v>0</v>
      </c>
      <c r="F130" s="304">
        <f>+F127*10%</f>
        <v>0</v>
      </c>
      <c r="G130" s="304">
        <f>+G127*10%</f>
        <v>0</v>
      </c>
      <c r="H130" s="304">
        <f>+H127*10%</f>
        <v>0</v>
      </c>
      <c r="I130" s="304">
        <f>+I127*10%</f>
        <v>0</v>
      </c>
      <c r="J130" s="304">
        <f>+J127*10%</f>
        <v>0</v>
      </c>
      <c r="K130" s="305">
        <f t="shared" si="129"/>
        <v>1250000000</v>
      </c>
      <c r="L130" s="304">
        <f t="shared" ref="L130:Q130" si="214">+L127*10%</f>
        <v>88895570.5</v>
      </c>
      <c r="M130" s="304">
        <f t="shared" si="214"/>
        <v>56411743.200000003</v>
      </c>
      <c r="N130" s="304">
        <f t="shared" si="214"/>
        <v>82367600.800000012</v>
      </c>
      <c r="O130" s="304">
        <f t="shared" si="214"/>
        <v>0</v>
      </c>
      <c r="P130" s="304">
        <f t="shared" si="214"/>
        <v>0</v>
      </c>
      <c r="Q130" s="304">
        <f t="shared" si="214"/>
        <v>0</v>
      </c>
      <c r="R130" s="305">
        <f t="shared" si="131"/>
        <v>227674914.5</v>
      </c>
      <c r="S130" s="304">
        <f t="shared" ref="S130:Z130" si="215">+S127*10%</f>
        <v>0</v>
      </c>
      <c r="T130" s="304">
        <f t="shared" si="215"/>
        <v>0</v>
      </c>
      <c r="U130" s="304">
        <f t="shared" si="215"/>
        <v>0</v>
      </c>
      <c r="V130" s="304">
        <f t="shared" si="215"/>
        <v>0</v>
      </c>
      <c r="W130" s="304">
        <f t="shared" si="215"/>
        <v>0</v>
      </c>
      <c r="X130" s="304">
        <f t="shared" si="215"/>
        <v>0</v>
      </c>
      <c r="Y130" s="304">
        <f t="shared" si="215"/>
        <v>0</v>
      </c>
      <c r="Z130" s="304">
        <f t="shared" si="215"/>
        <v>0</v>
      </c>
      <c r="AA130" s="305">
        <f t="shared" si="133"/>
        <v>0</v>
      </c>
      <c r="AB130" s="305">
        <f t="shared" si="119"/>
        <v>227674914.5</v>
      </c>
      <c r="AC130" s="37">
        <f t="shared" si="120"/>
        <v>0.1821399316</v>
      </c>
    </row>
    <row r="131" spans="1:29" s="5" customFormat="1" ht="28.5" hidden="1" x14ac:dyDescent="0.2">
      <c r="A131" s="166"/>
      <c r="B131" s="100" t="s">
        <v>595</v>
      </c>
      <c r="C131" s="101" t="s">
        <v>596</v>
      </c>
      <c r="D131" s="304">
        <f>+D127*10%</f>
        <v>1250000000</v>
      </c>
      <c r="E131" s="387">
        <f>SUM('ADICIONES  2018'!C131:E131)</f>
        <v>0</v>
      </c>
      <c r="F131" s="304">
        <f>+F127*10%</f>
        <v>0</v>
      </c>
      <c r="G131" s="304">
        <f>+G127*10%</f>
        <v>0</v>
      </c>
      <c r="H131" s="304">
        <f>+H127*10%</f>
        <v>0</v>
      </c>
      <c r="I131" s="304">
        <f>+I127*10%</f>
        <v>0</v>
      </c>
      <c r="J131" s="304">
        <f>+J127*10%</f>
        <v>0</v>
      </c>
      <c r="K131" s="305">
        <f t="shared" si="129"/>
        <v>1250000000</v>
      </c>
      <c r="L131" s="304">
        <f t="shared" ref="L131:Q131" si="216">+L127*10%</f>
        <v>88895570.5</v>
      </c>
      <c r="M131" s="304">
        <f t="shared" si="216"/>
        <v>56411743.200000003</v>
      </c>
      <c r="N131" s="304">
        <f t="shared" si="216"/>
        <v>82367600.800000012</v>
      </c>
      <c r="O131" s="304">
        <f t="shared" si="216"/>
        <v>0</v>
      </c>
      <c r="P131" s="304">
        <f t="shared" si="216"/>
        <v>0</v>
      </c>
      <c r="Q131" s="304">
        <f t="shared" si="216"/>
        <v>0</v>
      </c>
      <c r="R131" s="305">
        <f t="shared" si="131"/>
        <v>227674914.5</v>
      </c>
      <c r="S131" s="304">
        <f t="shared" ref="S131:Z131" si="217">+S127*10%</f>
        <v>0</v>
      </c>
      <c r="T131" s="304">
        <f t="shared" si="217"/>
        <v>0</v>
      </c>
      <c r="U131" s="304">
        <f t="shared" si="217"/>
        <v>0</v>
      </c>
      <c r="V131" s="304">
        <f t="shared" si="217"/>
        <v>0</v>
      </c>
      <c r="W131" s="304">
        <f t="shared" si="217"/>
        <v>0</v>
      </c>
      <c r="X131" s="304">
        <f t="shared" si="217"/>
        <v>0</v>
      </c>
      <c r="Y131" s="304">
        <f t="shared" si="217"/>
        <v>0</v>
      </c>
      <c r="Z131" s="304">
        <f t="shared" si="217"/>
        <v>0</v>
      </c>
      <c r="AA131" s="305">
        <f t="shared" si="133"/>
        <v>0</v>
      </c>
      <c r="AB131" s="305">
        <f t="shared" si="119"/>
        <v>227674914.5</v>
      </c>
      <c r="AC131" s="37">
        <f t="shared" si="120"/>
        <v>0.1821399316</v>
      </c>
    </row>
    <row r="132" spans="1:29" s="21" customFormat="1" ht="15.75" x14ac:dyDescent="0.2">
      <c r="A132" s="95">
        <v>1</v>
      </c>
      <c r="B132" s="116" t="s">
        <v>597</v>
      </c>
      <c r="C132" s="117" t="s">
        <v>598</v>
      </c>
      <c r="D132" s="109">
        <v>43000000000</v>
      </c>
      <c r="E132" s="154">
        <f>SUM('ADICIONES  2018'!C132:E132)</f>
        <v>0</v>
      </c>
      <c r="F132" s="109"/>
      <c r="G132" s="109"/>
      <c r="H132" s="109"/>
      <c r="I132" s="109"/>
      <c r="J132" s="109"/>
      <c r="K132" s="307">
        <f t="shared" si="129"/>
        <v>43000000000</v>
      </c>
      <c r="L132" s="304">
        <v>5154436417</v>
      </c>
      <c r="M132" s="304">
        <v>2192081263</v>
      </c>
      <c r="N132" s="304">
        <v>3152635870</v>
      </c>
      <c r="O132" s="109"/>
      <c r="P132" s="109"/>
      <c r="Q132" s="109"/>
      <c r="R132" s="303">
        <f t="shared" si="131"/>
        <v>10499153550</v>
      </c>
      <c r="S132" s="109"/>
      <c r="T132" s="109"/>
      <c r="U132" s="109"/>
      <c r="V132" s="109"/>
      <c r="W132" s="109"/>
      <c r="X132" s="109"/>
      <c r="Y132" s="109"/>
      <c r="Z132" s="109"/>
      <c r="AA132" s="303">
        <f t="shared" si="133"/>
        <v>0</v>
      </c>
      <c r="AB132" s="307">
        <f t="shared" si="119"/>
        <v>10499153550</v>
      </c>
      <c r="AC132" s="118">
        <f>+AB132/K132</f>
        <v>0.24416636162790697</v>
      </c>
    </row>
    <row r="133" spans="1:29" s="5" customFormat="1" ht="28.5" hidden="1" x14ac:dyDescent="0.2">
      <c r="A133" s="414"/>
      <c r="B133" s="100" t="s">
        <v>599</v>
      </c>
      <c r="C133" s="101" t="s">
        <v>600</v>
      </c>
      <c r="D133" s="304">
        <f>+D132*20%</f>
        <v>8600000000</v>
      </c>
      <c r="E133" s="387">
        <f>SUM('ADICIONES  2018'!C133:E133)</f>
        <v>0</v>
      </c>
      <c r="F133" s="304">
        <f>+F132*20%</f>
        <v>0</v>
      </c>
      <c r="G133" s="304">
        <f>+G132*20%</f>
        <v>0</v>
      </c>
      <c r="H133" s="304">
        <f>+H132*20%</f>
        <v>0</v>
      </c>
      <c r="I133" s="304">
        <f>+I132*20%</f>
        <v>0</v>
      </c>
      <c r="J133" s="304">
        <f>+J132*20%</f>
        <v>0</v>
      </c>
      <c r="K133" s="305">
        <f t="shared" si="129"/>
        <v>8600000000</v>
      </c>
      <c r="L133" s="304">
        <f t="shared" ref="L133:Q133" si="218">+L132*20%</f>
        <v>1030887283.4000001</v>
      </c>
      <c r="M133" s="304">
        <f t="shared" si="218"/>
        <v>438416252.60000002</v>
      </c>
      <c r="N133" s="304">
        <f t="shared" si="218"/>
        <v>630527174</v>
      </c>
      <c r="O133" s="304">
        <f t="shared" si="218"/>
        <v>0</v>
      </c>
      <c r="P133" s="304">
        <f t="shared" si="218"/>
        <v>0</v>
      </c>
      <c r="Q133" s="304">
        <f t="shared" si="218"/>
        <v>0</v>
      </c>
      <c r="R133" s="305">
        <f t="shared" si="131"/>
        <v>2099830710</v>
      </c>
      <c r="S133" s="304">
        <f t="shared" ref="S133:Z133" si="219">+S132*20%</f>
        <v>0</v>
      </c>
      <c r="T133" s="304">
        <f t="shared" si="219"/>
        <v>0</v>
      </c>
      <c r="U133" s="304">
        <f t="shared" si="219"/>
        <v>0</v>
      </c>
      <c r="V133" s="304">
        <f t="shared" si="219"/>
        <v>0</v>
      </c>
      <c r="W133" s="304">
        <f t="shared" si="219"/>
        <v>0</v>
      </c>
      <c r="X133" s="304">
        <f t="shared" si="219"/>
        <v>0</v>
      </c>
      <c r="Y133" s="304">
        <f t="shared" si="219"/>
        <v>0</v>
      </c>
      <c r="Z133" s="304">
        <f t="shared" si="219"/>
        <v>0</v>
      </c>
      <c r="AA133" s="305">
        <f t="shared" si="133"/>
        <v>0</v>
      </c>
      <c r="AB133" s="305">
        <f t="shared" si="119"/>
        <v>2099830710</v>
      </c>
      <c r="AC133" s="37">
        <f t="shared" si="120"/>
        <v>0.24416636162790697</v>
      </c>
    </row>
    <row r="134" spans="1:29" s="5" customFormat="1" ht="28.5" hidden="1" x14ac:dyDescent="0.2">
      <c r="A134" s="166"/>
      <c r="B134" s="100" t="s">
        <v>601</v>
      </c>
      <c r="C134" s="101" t="s">
        <v>602</v>
      </c>
      <c r="D134" s="304">
        <f>+D132*40%</f>
        <v>17200000000</v>
      </c>
      <c r="E134" s="387">
        <f>SUM('ADICIONES  2018'!C134:E134)</f>
        <v>0</v>
      </c>
      <c r="F134" s="304">
        <f>+F132*40%</f>
        <v>0</v>
      </c>
      <c r="G134" s="304">
        <f>+G132*40%</f>
        <v>0</v>
      </c>
      <c r="H134" s="304">
        <f>+H132*40%</f>
        <v>0</v>
      </c>
      <c r="I134" s="304">
        <f>+I132*40%</f>
        <v>0</v>
      </c>
      <c r="J134" s="304">
        <f>+J132*40%</f>
        <v>0</v>
      </c>
      <c r="K134" s="305">
        <f t="shared" si="129"/>
        <v>17200000000</v>
      </c>
      <c r="L134" s="304">
        <f t="shared" ref="L134:Q134" si="220">+L132*40%</f>
        <v>2061774566.8000002</v>
      </c>
      <c r="M134" s="304">
        <f t="shared" si="220"/>
        <v>876832505.20000005</v>
      </c>
      <c r="N134" s="304">
        <f t="shared" si="220"/>
        <v>1261054348</v>
      </c>
      <c r="O134" s="304">
        <f t="shared" si="220"/>
        <v>0</v>
      </c>
      <c r="P134" s="304">
        <f t="shared" si="220"/>
        <v>0</v>
      </c>
      <c r="Q134" s="304">
        <f t="shared" si="220"/>
        <v>0</v>
      </c>
      <c r="R134" s="305">
        <f t="shared" si="131"/>
        <v>4199661420</v>
      </c>
      <c r="S134" s="304">
        <f t="shared" ref="S134:Z134" si="221">+S132*40%</f>
        <v>0</v>
      </c>
      <c r="T134" s="304">
        <f t="shared" si="221"/>
        <v>0</v>
      </c>
      <c r="U134" s="304">
        <f t="shared" si="221"/>
        <v>0</v>
      </c>
      <c r="V134" s="304">
        <f t="shared" si="221"/>
        <v>0</v>
      </c>
      <c r="W134" s="304">
        <f t="shared" si="221"/>
        <v>0</v>
      </c>
      <c r="X134" s="304">
        <f t="shared" si="221"/>
        <v>0</v>
      </c>
      <c r="Y134" s="304">
        <f t="shared" si="221"/>
        <v>0</v>
      </c>
      <c r="Z134" s="304">
        <f t="shared" si="221"/>
        <v>0</v>
      </c>
      <c r="AA134" s="305">
        <f t="shared" si="133"/>
        <v>0</v>
      </c>
      <c r="AB134" s="305">
        <f t="shared" si="119"/>
        <v>4199661420</v>
      </c>
      <c r="AC134" s="37">
        <f t="shared" si="120"/>
        <v>0.24416636162790697</v>
      </c>
    </row>
    <row r="135" spans="1:29" s="5" customFormat="1" ht="28.5" hidden="1" x14ac:dyDescent="0.2">
      <c r="A135" s="414"/>
      <c r="B135" s="100" t="s">
        <v>603</v>
      </c>
      <c r="C135" s="101" t="s">
        <v>604</v>
      </c>
      <c r="D135" s="304">
        <f>+D132*20%</f>
        <v>8600000000</v>
      </c>
      <c r="E135" s="387">
        <f>SUM('ADICIONES  2018'!C135:E135)</f>
        <v>0</v>
      </c>
      <c r="F135" s="304">
        <f>+F132*20%</f>
        <v>0</v>
      </c>
      <c r="G135" s="304">
        <f>+G132*20%</f>
        <v>0</v>
      </c>
      <c r="H135" s="304">
        <f>+H132*20%</f>
        <v>0</v>
      </c>
      <c r="I135" s="304">
        <f>+I132*20%</f>
        <v>0</v>
      </c>
      <c r="J135" s="304">
        <f>+J132*20%</f>
        <v>0</v>
      </c>
      <c r="K135" s="305">
        <f t="shared" si="129"/>
        <v>8600000000</v>
      </c>
      <c r="L135" s="304">
        <f t="shared" ref="L135:Q135" si="222">+L132*20%</f>
        <v>1030887283.4000001</v>
      </c>
      <c r="M135" s="304">
        <f t="shared" si="222"/>
        <v>438416252.60000002</v>
      </c>
      <c r="N135" s="304">
        <f t="shared" si="222"/>
        <v>630527174</v>
      </c>
      <c r="O135" s="304">
        <f t="shared" si="222"/>
        <v>0</v>
      </c>
      <c r="P135" s="304">
        <f t="shared" si="222"/>
        <v>0</v>
      </c>
      <c r="Q135" s="304">
        <f t="shared" si="222"/>
        <v>0</v>
      </c>
      <c r="R135" s="305">
        <f t="shared" si="131"/>
        <v>2099830710</v>
      </c>
      <c r="S135" s="304">
        <f t="shared" ref="S135:Z135" si="223">+S132*20%</f>
        <v>0</v>
      </c>
      <c r="T135" s="304">
        <f t="shared" si="223"/>
        <v>0</v>
      </c>
      <c r="U135" s="304">
        <f t="shared" si="223"/>
        <v>0</v>
      </c>
      <c r="V135" s="304">
        <f t="shared" si="223"/>
        <v>0</v>
      </c>
      <c r="W135" s="304">
        <f t="shared" si="223"/>
        <v>0</v>
      </c>
      <c r="X135" s="304">
        <f t="shared" si="223"/>
        <v>0</v>
      </c>
      <c r="Y135" s="304">
        <f t="shared" si="223"/>
        <v>0</v>
      </c>
      <c r="Z135" s="304">
        <f t="shared" si="223"/>
        <v>0</v>
      </c>
      <c r="AA135" s="305">
        <f t="shared" si="133"/>
        <v>0</v>
      </c>
      <c r="AB135" s="305">
        <f t="shared" si="119"/>
        <v>2099830710</v>
      </c>
      <c r="AC135" s="37">
        <f t="shared" si="120"/>
        <v>0.24416636162790697</v>
      </c>
    </row>
    <row r="136" spans="1:29" hidden="1" x14ac:dyDescent="0.2">
      <c r="B136" s="100" t="s">
        <v>605</v>
      </c>
      <c r="C136" s="101" t="s">
        <v>606</v>
      </c>
      <c r="D136" s="304">
        <f>+D132*20%</f>
        <v>8600000000</v>
      </c>
      <c r="E136" s="387">
        <f>SUM('ADICIONES  2018'!C136:E136)</f>
        <v>0</v>
      </c>
      <c r="F136" s="304">
        <f>+F132*20%</f>
        <v>0</v>
      </c>
      <c r="G136" s="304">
        <f>+G132*20%</f>
        <v>0</v>
      </c>
      <c r="H136" s="304">
        <f>+H132*20%</f>
        <v>0</v>
      </c>
      <c r="I136" s="304">
        <f>+I132*20%</f>
        <v>0</v>
      </c>
      <c r="J136" s="304">
        <f>+J132*20%</f>
        <v>0</v>
      </c>
      <c r="K136" s="305">
        <f t="shared" si="129"/>
        <v>8600000000</v>
      </c>
      <c r="L136" s="304">
        <f t="shared" ref="L136:Q136" si="224">+L132*20%</f>
        <v>1030887283.4000001</v>
      </c>
      <c r="M136" s="304">
        <f t="shared" si="224"/>
        <v>438416252.60000002</v>
      </c>
      <c r="N136" s="304">
        <f t="shared" si="224"/>
        <v>630527174</v>
      </c>
      <c r="O136" s="304">
        <f t="shared" si="224"/>
        <v>0</v>
      </c>
      <c r="P136" s="304">
        <f t="shared" si="224"/>
        <v>0</v>
      </c>
      <c r="Q136" s="304">
        <f t="shared" si="224"/>
        <v>0</v>
      </c>
      <c r="R136" s="305">
        <f t="shared" si="131"/>
        <v>2099830710</v>
      </c>
      <c r="S136" s="304">
        <f t="shared" ref="S136:Z136" si="225">+S132*20%</f>
        <v>0</v>
      </c>
      <c r="T136" s="304">
        <f t="shared" si="225"/>
        <v>0</v>
      </c>
      <c r="U136" s="304">
        <f t="shared" si="225"/>
        <v>0</v>
      </c>
      <c r="V136" s="304">
        <f t="shared" si="225"/>
        <v>0</v>
      </c>
      <c r="W136" s="304">
        <f t="shared" si="225"/>
        <v>0</v>
      </c>
      <c r="X136" s="304">
        <f t="shared" si="225"/>
        <v>0</v>
      </c>
      <c r="Y136" s="304">
        <f t="shared" si="225"/>
        <v>0</v>
      </c>
      <c r="Z136" s="304">
        <f t="shared" si="225"/>
        <v>0</v>
      </c>
      <c r="AA136" s="305">
        <f t="shared" si="133"/>
        <v>0</v>
      </c>
      <c r="AB136" s="305">
        <f t="shared" si="119"/>
        <v>2099830710</v>
      </c>
      <c r="AC136" s="37">
        <f t="shared" si="120"/>
        <v>0.24416636162790697</v>
      </c>
    </row>
    <row r="137" spans="1:29" s="21" customFormat="1" ht="15.75" x14ac:dyDescent="0.2">
      <c r="A137" s="95">
        <v>1</v>
      </c>
      <c r="B137" s="116" t="s">
        <v>607</v>
      </c>
      <c r="C137" s="117" t="s">
        <v>608</v>
      </c>
      <c r="D137" s="109">
        <v>37000000000</v>
      </c>
      <c r="E137" s="154">
        <f>SUM('ADICIONES  2018'!C137:E137)</f>
        <v>0</v>
      </c>
      <c r="F137" s="109"/>
      <c r="G137" s="109"/>
      <c r="H137" s="109"/>
      <c r="I137" s="109"/>
      <c r="J137" s="109"/>
      <c r="K137" s="307">
        <f t="shared" si="129"/>
        <v>37000000000</v>
      </c>
      <c r="L137" s="304">
        <v>4618107517</v>
      </c>
      <c r="M137" s="304">
        <v>1454551104</v>
      </c>
      <c r="N137" s="304">
        <v>2439029408</v>
      </c>
      <c r="O137" s="109"/>
      <c r="P137" s="109"/>
      <c r="Q137" s="109"/>
      <c r="R137" s="303">
        <f t="shared" si="131"/>
        <v>8511688029</v>
      </c>
      <c r="S137" s="109"/>
      <c r="T137" s="109"/>
      <c r="U137" s="109"/>
      <c r="V137" s="109"/>
      <c r="W137" s="109"/>
      <c r="X137" s="109"/>
      <c r="Y137" s="109"/>
      <c r="Z137" s="109"/>
      <c r="AA137" s="303">
        <f t="shared" si="133"/>
        <v>0</v>
      </c>
      <c r="AB137" s="307">
        <f t="shared" si="119"/>
        <v>8511688029</v>
      </c>
      <c r="AC137" s="118">
        <f t="shared" si="120"/>
        <v>0.23004562240540541</v>
      </c>
    </row>
    <row r="138" spans="1:29" s="5" customFormat="1" hidden="1" x14ac:dyDescent="0.2">
      <c r="A138" s="166"/>
      <c r="B138" s="100" t="s">
        <v>609</v>
      </c>
      <c r="C138" s="101" t="s">
        <v>610</v>
      </c>
      <c r="D138" s="304">
        <f>+D137*56%</f>
        <v>20720000000.000004</v>
      </c>
      <c r="E138" s="387">
        <f>SUM('ADICIONES  2018'!C138:E138)</f>
        <v>0</v>
      </c>
      <c r="F138" s="304">
        <f t="shared" ref="F138:J138" si="226">+F137*60%</f>
        <v>0</v>
      </c>
      <c r="G138" s="304">
        <f t="shared" si="226"/>
        <v>0</v>
      </c>
      <c r="H138" s="304">
        <f t="shared" si="226"/>
        <v>0</v>
      </c>
      <c r="I138" s="304">
        <f t="shared" si="226"/>
        <v>0</v>
      </c>
      <c r="J138" s="304">
        <f t="shared" si="226"/>
        <v>0</v>
      </c>
      <c r="K138" s="305">
        <f t="shared" si="129"/>
        <v>20720000000.000004</v>
      </c>
      <c r="L138" s="304">
        <f>+L137*60%</f>
        <v>2770864510.1999998</v>
      </c>
      <c r="M138" s="304">
        <f t="shared" ref="M138:Q138" si="227">+M137*60%</f>
        <v>872730662.39999998</v>
      </c>
      <c r="N138" s="304">
        <f t="shared" si="227"/>
        <v>1463417644.8</v>
      </c>
      <c r="O138" s="304">
        <f t="shared" si="227"/>
        <v>0</v>
      </c>
      <c r="P138" s="304">
        <f t="shared" si="227"/>
        <v>0</v>
      </c>
      <c r="Q138" s="304">
        <f t="shared" si="227"/>
        <v>0</v>
      </c>
      <c r="R138" s="305">
        <f t="shared" si="131"/>
        <v>5107012817.3999996</v>
      </c>
      <c r="S138" s="304">
        <f t="shared" ref="S138:Z138" si="228">+S137*60%</f>
        <v>0</v>
      </c>
      <c r="T138" s="304">
        <f t="shared" si="228"/>
        <v>0</v>
      </c>
      <c r="U138" s="304">
        <f t="shared" si="228"/>
        <v>0</v>
      </c>
      <c r="V138" s="304">
        <f t="shared" si="228"/>
        <v>0</v>
      </c>
      <c r="W138" s="304">
        <f t="shared" si="228"/>
        <v>0</v>
      </c>
      <c r="X138" s="304">
        <f t="shared" si="228"/>
        <v>0</v>
      </c>
      <c r="Y138" s="304">
        <f t="shared" si="228"/>
        <v>0</v>
      </c>
      <c r="Z138" s="304">
        <f t="shared" si="228"/>
        <v>0</v>
      </c>
      <c r="AA138" s="305">
        <f t="shared" si="133"/>
        <v>0</v>
      </c>
      <c r="AB138" s="305">
        <f t="shared" si="119"/>
        <v>5107012817.3999996</v>
      </c>
      <c r="AC138" s="37">
        <f t="shared" si="120"/>
        <v>0.24647745257722001</v>
      </c>
    </row>
    <row r="139" spans="1:29" s="5" customFormat="1" ht="28.5" hidden="1" x14ac:dyDescent="0.2">
      <c r="A139" s="166"/>
      <c r="B139" s="100" t="s">
        <v>611</v>
      </c>
      <c r="C139" s="101" t="s">
        <v>612</v>
      </c>
      <c r="D139" s="304">
        <f>+D137*16.9027027027027%</f>
        <v>6254000000</v>
      </c>
      <c r="E139" s="387">
        <f>SUM('ADICIONES  2018'!C139:E139)</f>
        <v>0</v>
      </c>
      <c r="F139" s="304">
        <f t="shared" ref="F139:J139" si="229">+F137*16.9027%</f>
        <v>0</v>
      </c>
      <c r="G139" s="304">
        <f t="shared" si="229"/>
        <v>0</v>
      </c>
      <c r="H139" s="304">
        <f t="shared" si="229"/>
        <v>0</v>
      </c>
      <c r="I139" s="304">
        <f t="shared" si="229"/>
        <v>0</v>
      </c>
      <c r="J139" s="304">
        <f t="shared" si="229"/>
        <v>0</v>
      </c>
      <c r="K139" s="305">
        <f t="shared" si="129"/>
        <v>6254000000</v>
      </c>
      <c r="L139" s="304">
        <f>+L137*16.9027%</f>
        <v>780584859.2759589</v>
      </c>
      <c r="M139" s="304">
        <f t="shared" ref="M139:Q139" si="230">+M137*16.9027%</f>
        <v>245858409.45580798</v>
      </c>
      <c r="N139" s="304">
        <f t="shared" si="230"/>
        <v>412261823.74601597</v>
      </c>
      <c r="O139" s="304">
        <f t="shared" si="230"/>
        <v>0</v>
      </c>
      <c r="P139" s="304">
        <f t="shared" si="230"/>
        <v>0</v>
      </c>
      <c r="Q139" s="304">
        <f t="shared" si="230"/>
        <v>0</v>
      </c>
      <c r="R139" s="305">
        <f t="shared" si="131"/>
        <v>1438705092.477783</v>
      </c>
      <c r="S139" s="304">
        <f t="shared" ref="S139:Z139" si="231">+S137*16.9027%</f>
        <v>0</v>
      </c>
      <c r="T139" s="304">
        <f t="shared" si="231"/>
        <v>0</v>
      </c>
      <c r="U139" s="304">
        <f t="shared" si="231"/>
        <v>0</v>
      </c>
      <c r="V139" s="304">
        <f t="shared" si="231"/>
        <v>0</v>
      </c>
      <c r="W139" s="304">
        <f t="shared" si="231"/>
        <v>0</v>
      </c>
      <c r="X139" s="304">
        <f t="shared" si="231"/>
        <v>0</v>
      </c>
      <c r="Y139" s="304">
        <f t="shared" si="231"/>
        <v>0</v>
      </c>
      <c r="Z139" s="304">
        <f t="shared" si="231"/>
        <v>0</v>
      </c>
      <c r="AA139" s="305">
        <f t="shared" si="133"/>
        <v>0</v>
      </c>
      <c r="AB139" s="305">
        <f t="shared" ref="AB139:AB203" si="232">+R139+AA139</f>
        <v>1438705092.477783</v>
      </c>
      <c r="AC139" s="37">
        <f t="shared" ref="AC139:AC203" si="233">+AB139/K139</f>
        <v>0.23004558562164742</v>
      </c>
    </row>
    <row r="140" spans="1:29" s="5" customFormat="1" ht="28.5" hidden="1" x14ac:dyDescent="0.2">
      <c r="A140" s="166"/>
      <c r="B140" s="100" t="s">
        <v>613</v>
      </c>
      <c r="C140" s="101" t="s">
        <v>614</v>
      </c>
      <c r="D140" s="307">
        <f>+D137*5.8972972972973%</f>
        <v>2182000000.000001</v>
      </c>
      <c r="E140" s="387">
        <f>SUM('ADICIONES  2018'!C140:E140)</f>
        <v>0</v>
      </c>
      <c r="F140" s="307">
        <f t="shared" ref="F140:J140" si="234">+F137*2.0973%</f>
        <v>0</v>
      </c>
      <c r="G140" s="307">
        <f t="shared" si="234"/>
        <v>0</v>
      </c>
      <c r="H140" s="307">
        <f t="shared" si="234"/>
        <v>0</v>
      </c>
      <c r="I140" s="307">
        <f t="shared" si="234"/>
        <v>0</v>
      </c>
      <c r="J140" s="307">
        <f t="shared" si="234"/>
        <v>0</v>
      </c>
      <c r="K140" s="305">
        <f t="shared" si="129"/>
        <v>2182000000.000001</v>
      </c>
      <c r="L140" s="307">
        <f>+L137*2.0973%</f>
        <v>96855568.954041004</v>
      </c>
      <c r="M140" s="307">
        <f t="shared" ref="M140:Q140" si="235">+M137*2.0973%</f>
        <v>30506300.304192003</v>
      </c>
      <c r="N140" s="307">
        <f t="shared" si="235"/>
        <v>51153763.773984008</v>
      </c>
      <c r="O140" s="307">
        <f t="shared" si="235"/>
        <v>0</v>
      </c>
      <c r="P140" s="307">
        <f t="shared" si="235"/>
        <v>0</v>
      </c>
      <c r="Q140" s="307">
        <f t="shared" si="235"/>
        <v>0</v>
      </c>
      <c r="R140" s="305">
        <f t="shared" si="131"/>
        <v>178515633.03221703</v>
      </c>
      <c r="S140" s="307">
        <f t="shared" ref="S140:Z140" si="236">+S137*2.0973%</f>
        <v>0</v>
      </c>
      <c r="T140" s="307">
        <f t="shared" si="236"/>
        <v>0</v>
      </c>
      <c r="U140" s="307">
        <f t="shared" si="236"/>
        <v>0</v>
      </c>
      <c r="V140" s="307">
        <f t="shared" si="236"/>
        <v>0</v>
      </c>
      <c r="W140" s="307">
        <f t="shared" si="236"/>
        <v>0</v>
      </c>
      <c r="X140" s="307">
        <f t="shared" si="236"/>
        <v>0</v>
      </c>
      <c r="Y140" s="307">
        <f t="shared" si="236"/>
        <v>0</v>
      </c>
      <c r="Z140" s="307">
        <f t="shared" si="236"/>
        <v>0</v>
      </c>
      <c r="AA140" s="305">
        <f t="shared" si="133"/>
        <v>0</v>
      </c>
      <c r="AB140" s="305">
        <f t="shared" si="232"/>
        <v>178515633.03221703</v>
      </c>
      <c r="AC140" s="37">
        <f t="shared" si="233"/>
        <v>8.1812847402482555E-2</v>
      </c>
    </row>
    <row r="141" spans="1:29" hidden="1" x14ac:dyDescent="0.2">
      <c r="B141" s="100" t="s">
        <v>615</v>
      </c>
      <c r="C141" s="101" t="s">
        <v>616</v>
      </c>
      <c r="D141" s="304">
        <f>+D137*1.2%</f>
        <v>444000000</v>
      </c>
      <c r="E141" s="387">
        <f>SUM('ADICIONES  2018'!C141:E141)</f>
        <v>0</v>
      </c>
      <c r="F141" s="304">
        <f t="shared" ref="F141:J141" si="237">+F137*1%</f>
        <v>0</v>
      </c>
      <c r="G141" s="304">
        <f t="shared" si="237"/>
        <v>0</v>
      </c>
      <c r="H141" s="304">
        <f t="shared" si="237"/>
        <v>0</v>
      </c>
      <c r="I141" s="304">
        <f t="shared" si="237"/>
        <v>0</v>
      </c>
      <c r="J141" s="304">
        <f t="shared" si="237"/>
        <v>0</v>
      </c>
      <c r="K141" s="305">
        <f t="shared" si="129"/>
        <v>444000000</v>
      </c>
      <c r="L141" s="304">
        <f>+L137*1%</f>
        <v>46181075.170000002</v>
      </c>
      <c r="M141" s="304">
        <f t="shared" ref="M141:Q141" si="238">+M137*1%</f>
        <v>14545511.040000001</v>
      </c>
      <c r="N141" s="304">
        <f t="shared" si="238"/>
        <v>24390294.080000002</v>
      </c>
      <c r="O141" s="304">
        <f t="shared" si="238"/>
        <v>0</v>
      </c>
      <c r="P141" s="304">
        <f t="shared" si="238"/>
        <v>0</v>
      </c>
      <c r="Q141" s="304">
        <f t="shared" si="238"/>
        <v>0</v>
      </c>
      <c r="R141" s="305">
        <f t="shared" si="131"/>
        <v>85116880.290000007</v>
      </c>
      <c r="S141" s="304">
        <f t="shared" ref="S141:Z141" si="239">+S137*1%</f>
        <v>0</v>
      </c>
      <c r="T141" s="304">
        <f t="shared" si="239"/>
        <v>0</v>
      </c>
      <c r="U141" s="304">
        <f t="shared" si="239"/>
        <v>0</v>
      </c>
      <c r="V141" s="304">
        <f t="shared" si="239"/>
        <v>0</v>
      </c>
      <c r="W141" s="304">
        <f t="shared" si="239"/>
        <v>0</v>
      </c>
      <c r="X141" s="304">
        <f t="shared" si="239"/>
        <v>0</v>
      </c>
      <c r="Y141" s="304">
        <f t="shared" si="239"/>
        <v>0</v>
      </c>
      <c r="Z141" s="304">
        <f t="shared" si="239"/>
        <v>0</v>
      </c>
      <c r="AA141" s="305">
        <f t="shared" si="133"/>
        <v>0</v>
      </c>
      <c r="AB141" s="305">
        <f t="shared" si="232"/>
        <v>85116880.290000007</v>
      </c>
      <c r="AC141" s="37">
        <f t="shared" si="233"/>
        <v>0.19170468533783785</v>
      </c>
    </row>
    <row r="142" spans="1:29" hidden="1" x14ac:dyDescent="0.2">
      <c r="B142" s="100" t="s">
        <v>617</v>
      </c>
      <c r="C142" s="101" t="s">
        <v>618</v>
      </c>
      <c r="D142" s="304">
        <f>+D137*20%</f>
        <v>7400000000</v>
      </c>
      <c r="E142" s="387">
        <f>SUM('ADICIONES  2018'!C142:E142)</f>
        <v>0</v>
      </c>
      <c r="F142" s="304">
        <f t="shared" ref="F142:J142" si="240">+F137*20%</f>
        <v>0</v>
      </c>
      <c r="G142" s="304">
        <f t="shared" si="240"/>
        <v>0</v>
      </c>
      <c r="H142" s="304">
        <f t="shared" si="240"/>
        <v>0</v>
      </c>
      <c r="I142" s="304">
        <f t="shared" si="240"/>
        <v>0</v>
      </c>
      <c r="J142" s="304">
        <f t="shared" si="240"/>
        <v>0</v>
      </c>
      <c r="K142" s="305">
        <f t="shared" si="129"/>
        <v>7400000000</v>
      </c>
      <c r="L142" s="304">
        <f t="shared" ref="L142:Q142" si="241">+L137*20%</f>
        <v>923621503.4000001</v>
      </c>
      <c r="M142" s="304">
        <f t="shared" si="241"/>
        <v>290910220.80000001</v>
      </c>
      <c r="N142" s="304">
        <f t="shared" si="241"/>
        <v>487805881.60000002</v>
      </c>
      <c r="O142" s="304">
        <f t="shared" si="241"/>
        <v>0</v>
      </c>
      <c r="P142" s="304">
        <f t="shared" si="241"/>
        <v>0</v>
      </c>
      <c r="Q142" s="304">
        <f t="shared" si="241"/>
        <v>0</v>
      </c>
      <c r="R142" s="305">
        <f t="shared" si="131"/>
        <v>1702337605.8000002</v>
      </c>
      <c r="S142" s="304">
        <f t="shared" ref="S142:Z142" si="242">+S137*20%</f>
        <v>0</v>
      </c>
      <c r="T142" s="304">
        <f t="shared" si="242"/>
        <v>0</v>
      </c>
      <c r="U142" s="304">
        <f t="shared" si="242"/>
        <v>0</v>
      </c>
      <c r="V142" s="304">
        <f t="shared" si="242"/>
        <v>0</v>
      </c>
      <c r="W142" s="304">
        <f t="shared" si="242"/>
        <v>0</v>
      </c>
      <c r="X142" s="304">
        <f t="shared" si="242"/>
        <v>0</v>
      </c>
      <c r="Y142" s="304">
        <f t="shared" si="242"/>
        <v>0</v>
      </c>
      <c r="Z142" s="304">
        <f t="shared" si="242"/>
        <v>0</v>
      </c>
      <c r="AA142" s="305">
        <f t="shared" si="133"/>
        <v>0</v>
      </c>
      <c r="AB142" s="305">
        <f t="shared" si="232"/>
        <v>1702337605.8000002</v>
      </c>
      <c r="AC142" s="37">
        <f t="shared" si="233"/>
        <v>0.23004562240540544</v>
      </c>
    </row>
    <row r="143" spans="1:29" s="21" customFormat="1" ht="15.75" x14ac:dyDescent="0.2">
      <c r="A143" s="95">
        <v>1</v>
      </c>
      <c r="B143" s="116" t="s">
        <v>619</v>
      </c>
      <c r="C143" s="117" t="s">
        <v>620</v>
      </c>
      <c r="D143" s="109">
        <v>46500000000</v>
      </c>
      <c r="E143" s="154">
        <f>SUM('ADICIONES  2018'!C143:E143)</f>
        <v>0</v>
      </c>
      <c r="F143" s="109"/>
      <c r="G143" s="109"/>
      <c r="H143" s="109"/>
      <c r="I143" s="109"/>
      <c r="J143" s="109"/>
      <c r="K143" s="307">
        <f t="shared" si="129"/>
        <v>46500000000</v>
      </c>
      <c r="L143" s="304">
        <v>5773574375</v>
      </c>
      <c r="M143" s="304">
        <v>2033540150</v>
      </c>
      <c r="N143" s="304">
        <v>3241304704</v>
      </c>
      <c r="O143" s="109"/>
      <c r="P143" s="109"/>
      <c r="Q143" s="109"/>
      <c r="R143" s="303">
        <f t="shared" si="131"/>
        <v>11048419229</v>
      </c>
      <c r="S143" s="109"/>
      <c r="T143" s="109"/>
      <c r="U143" s="109"/>
      <c r="V143" s="109"/>
      <c r="W143" s="109"/>
      <c r="X143" s="109"/>
      <c r="Y143" s="109"/>
      <c r="Z143" s="109"/>
      <c r="AA143" s="303">
        <f t="shared" si="133"/>
        <v>0</v>
      </c>
      <c r="AB143" s="307">
        <f t="shared" si="232"/>
        <v>11048419229</v>
      </c>
      <c r="AC143" s="118">
        <f t="shared" si="233"/>
        <v>0.23760041352688172</v>
      </c>
    </row>
    <row r="144" spans="1:29" s="5" customFormat="1" hidden="1" x14ac:dyDescent="0.2">
      <c r="A144" s="414"/>
      <c r="B144" s="100" t="s">
        <v>621</v>
      </c>
      <c r="C144" s="101" t="s">
        <v>622</v>
      </c>
      <c r="D144" s="304">
        <f>+D143*75%</f>
        <v>34875000000</v>
      </c>
      <c r="E144" s="387">
        <f>SUM('ADICIONES  2018'!C144:E144)</f>
        <v>0</v>
      </c>
      <c r="F144" s="304">
        <f>+F143*75%</f>
        <v>0</v>
      </c>
      <c r="G144" s="304">
        <f>+G143*75%</f>
        <v>0</v>
      </c>
      <c r="H144" s="304">
        <f>+H143*75%</f>
        <v>0</v>
      </c>
      <c r="I144" s="304">
        <f>+I143*75%</f>
        <v>0</v>
      </c>
      <c r="J144" s="304">
        <f>+J143*75%</f>
        <v>0</v>
      </c>
      <c r="K144" s="305">
        <f t="shared" si="129"/>
        <v>34875000000</v>
      </c>
      <c r="L144" s="304">
        <f t="shared" ref="L144:Q144" si="243">+L143*75%</f>
        <v>4330180781.25</v>
      </c>
      <c r="M144" s="304">
        <f t="shared" si="243"/>
        <v>1525155112.5</v>
      </c>
      <c r="N144" s="304">
        <f t="shared" si="243"/>
        <v>2430978528</v>
      </c>
      <c r="O144" s="304">
        <f t="shared" si="243"/>
        <v>0</v>
      </c>
      <c r="P144" s="304">
        <f t="shared" si="243"/>
        <v>0</v>
      </c>
      <c r="Q144" s="304">
        <f t="shared" si="243"/>
        <v>0</v>
      </c>
      <c r="R144" s="305">
        <f t="shared" si="131"/>
        <v>8286314421.75</v>
      </c>
      <c r="S144" s="304">
        <f t="shared" ref="S144:Z144" si="244">+S143*75%</f>
        <v>0</v>
      </c>
      <c r="T144" s="304">
        <f t="shared" si="244"/>
        <v>0</v>
      </c>
      <c r="U144" s="304">
        <f t="shared" si="244"/>
        <v>0</v>
      </c>
      <c r="V144" s="304">
        <f t="shared" si="244"/>
        <v>0</v>
      </c>
      <c r="W144" s="304">
        <f t="shared" si="244"/>
        <v>0</v>
      </c>
      <c r="X144" s="304">
        <f t="shared" si="244"/>
        <v>0</v>
      </c>
      <c r="Y144" s="304">
        <f t="shared" si="244"/>
        <v>0</v>
      </c>
      <c r="Z144" s="304">
        <f t="shared" si="244"/>
        <v>0</v>
      </c>
      <c r="AA144" s="305">
        <f t="shared" si="133"/>
        <v>0</v>
      </c>
      <c r="AB144" s="305">
        <f t="shared" si="232"/>
        <v>8286314421.75</v>
      </c>
      <c r="AC144" s="37">
        <f t="shared" si="233"/>
        <v>0.23760041352688172</v>
      </c>
    </row>
    <row r="145" spans="1:29" s="5" customFormat="1" hidden="1" x14ac:dyDescent="0.2">
      <c r="A145" s="166"/>
      <c r="B145" s="100" t="s">
        <v>623</v>
      </c>
      <c r="C145" s="101" t="s">
        <v>624</v>
      </c>
      <c r="D145" s="304">
        <f>+D143*12%</f>
        <v>5580000000</v>
      </c>
      <c r="E145" s="387">
        <f>SUM('ADICIONES  2018'!C145:E145)</f>
        <v>0</v>
      </c>
      <c r="F145" s="304">
        <f>+F143*12%</f>
        <v>0</v>
      </c>
      <c r="G145" s="304">
        <f>+G143*12%</f>
        <v>0</v>
      </c>
      <c r="H145" s="304">
        <f>+H143*12%</f>
        <v>0</v>
      </c>
      <c r="I145" s="304">
        <f>+I143*12%</f>
        <v>0</v>
      </c>
      <c r="J145" s="304">
        <f>+J143*12%</f>
        <v>0</v>
      </c>
      <c r="K145" s="305">
        <f t="shared" ref="K145:K211" si="245">+D145+E145-F145+G145-H145</f>
        <v>5580000000</v>
      </c>
      <c r="L145" s="304">
        <f t="shared" ref="L145:Q145" si="246">+L143*12%</f>
        <v>692828925</v>
      </c>
      <c r="M145" s="304">
        <f t="shared" si="246"/>
        <v>244024818</v>
      </c>
      <c r="N145" s="304">
        <f t="shared" si="246"/>
        <v>388956564.47999996</v>
      </c>
      <c r="O145" s="304">
        <f t="shared" si="246"/>
        <v>0</v>
      </c>
      <c r="P145" s="304">
        <f t="shared" si="246"/>
        <v>0</v>
      </c>
      <c r="Q145" s="304">
        <f t="shared" si="246"/>
        <v>0</v>
      </c>
      <c r="R145" s="305">
        <f t="shared" ref="R145:R211" si="247">SUM(L145:Q145)</f>
        <v>1325810307.48</v>
      </c>
      <c r="S145" s="304">
        <f t="shared" ref="S145:Z145" si="248">+S143*12%</f>
        <v>0</v>
      </c>
      <c r="T145" s="304">
        <f t="shared" si="248"/>
        <v>0</v>
      </c>
      <c r="U145" s="304">
        <f t="shared" si="248"/>
        <v>0</v>
      </c>
      <c r="V145" s="304">
        <f t="shared" si="248"/>
        <v>0</v>
      </c>
      <c r="W145" s="304">
        <f t="shared" si="248"/>
        <v>0</v>
      </c>
      <c r="X145" s="304">
        <f t="shared" si="248"/>
        <v>0</v>
      </c>
      <c r="Y145" s="304">
        <f t="shared" si="248"/>
        <v>0</v>
      </c>
      <c r="Z145" s="304">
        <f t="shared" si="248"/>
        <v>0</v>
      </c>
      <c r="AA145" s="305">
        <f t="shared" ref="AA145:AA211" si="249">SUM(S145:Z145)</f>
        <v>0</v>
      </c>
      <c r="AB145" s="305">
        <f t="shared" si="232"/>
        <v>1325810307.48</v>
      </c>
      <c r="AC145" s="37">
        <f t="shared" si="233"/>
        <v>0.23760041352688172</v>
      </c>
    </row>
    <row r="146" spans="1:29" hidden="1" x14ac:dyDescent="0.2">
      <c r="B146" s="100" t="s">
        <v>625</v>
      </c>
      <c r="C146" s="101" t="s">
        <v>626</v>
      </c>
      <c r="D146" s="304">
        <f>+D143*8%</f>
        <v>3720000000</v>
      </c>
      <c r="E146" s="387">
        <f>SUM('ADICIONES  2018'!C146:E146)</f>
        <v>0</v>
      </c>
      <c r="F146" s="304">
        <f>+F143*8%</f>
        <v>0</v>
      </c>
      <c r="G146" s="304">
        <f>+G143*8%</f>
        <v>0</v>
      </c>
      <c r="H146" s="304">
        <f>+H143*8%</f>
        <v>0</v>
      </c>
      <c r="I146" s="304">
        <f>+I143*8%</f>
        <v>0</v>
      </c>
      <c r="J146" s="304">
        <f>+J143*8%</f>
        <v>0</v>
      </c>
      <c r="K146" s="305">
        <f t="shared" si="245"/>
        <v>3720000000</v>
      </c>
      <c r="L146" s="304">
        <f t="shared" ref="L146:Q146" si="250">+L143*8%</f>
        <v>461885950</v>
      </c>
      <c r="M146" s="304">
        <f t="shared" si="250"/>
        <v>162683212</v>
      </c>
      <c r="N146" s="304">
        <f t="shared" si="250"/>
        <v>259304376.31999999</v>
      </c>
      <c r="O146" s="304">
        <f t="shared" si="250"/>
        <v>0</v>
      </c>
      <c r="P146" s="304">
        <f t="shared" si="250"/>
        <v>0</v>
      </c>
      <c r="Q146" s="304">
        <f t="shared" si="250"/>
        <v>0</v>
      </c>
      <c r="R146" s="305">
        <f t="shared" si="247"/>
        <v>883873538.31999993</v>
      </c>
      <c r="S146" s="304">
        <f t="shared" ref="S146:Z146" si="251">+S143*8%</f>
        <v>0</v>
      </c>
      <c r="T146" s="304">
        <f t="shared" si="251"/>
        <v>0</v>
      </c>
      <c r="U146" s="304">
        <f t="shared" si="251"/>
        <v>0</v>
      </c>
      <c r="V146" s="304">
        <f t="shared" si="251"/>
        <v>0</v>
      </c>
      <c r="W146" s="304">
        <f t="shared" si="251"/>
        <v>0</v>
      </c>
      <c r="X146" s="304">
        <f t="shared" si="251"/>
        <v>0</v>
      </c>
      <c r="Y146" s="304">
        <f t="shared" si="251"/>
        <v>0</v>
      </c>
      <c r="Z146" s="304">
        <f t="shared" si="251"/>
        <v>0</v>
      </c>
      <c r="AA146" s="305">
        <f t="shared" si="249"/>
        <v>0</v>
      </c>
      <c r="AB146" s="305">
        <f t="shared" si="232"/>
        <v>883873538.31999993</v>
      </c>
      <c r="AC146" s="37">
        <f t="shared" si="233"/>
        <v>0.23760041352688172</v>
      </c>
    </row>
    <row r="147" spans="1:29" hidden="1" x14ac:dyDescent="0.2">
      <c r="B147" s="100" t="s">
        <v>627</v>
      </c>
      <c r="C147" s="101" t="s">
        <v>628</v>
      </c>
      <c r="D147" s="304">
        <f>+D143*3%</f>
        <v>1395000000</v>
      </c>
      <c r="E147" s="387">
        <f>SUM('ADICIONES  2018'!C147:E147)</f>
        <v>0</v>
      </c>
      <c r="F147" s="304">
        <f>+F143*3%</f>
        <v>0</v>
      </c>
      <c r="G147" s="304">
        <f>+G143*3%</f>
        <v>0</v>
      </c>
      <c r="H147" s="304">
        <f>+H143*3%</f>
        <v>0</v>
      </c>
      <c r="I147" s="304">
        <f>+I143*3%</f>
        <v>0</v>
      </c>
      <c r="J147" s="304">
        <f>+J143*3%</f>
        <v>0</v>
      </c>
      <c r="K147" s="305">
        <f t="shared" si="245"/>
        <v>1395000000</v>
      </c>
      <c r="L147" s="304">
        <f t="shared" ref="L147:Q147" si="252">+L143*3%</f>
        <v>173207231.25</v>
      </c>
      <c r="M147" s="304">
        <f t="shared" si="252"/>
        <v>61006204.5</v>
      </c>
      <c r="N147" s="304">
        <f t="shared" si="252"/>
        <v>97239141.11999999</v>
      </c>
      <c r="O147" s="304">
        <f t="shared" si="252"/>
        <v>0</v>
      </c>
      <c r="P147" s="304">
        <f t="shared" si="252"/>
        <v>0</v>
      </c>
      <c r="Q147" s="304">
        <f t="shared" si="252"/>
        <v>0</v>
      </c>
      <c r="R147" s="305">
        <f t="shared" si="247"/>
        <v>331452576.87</v>
      </c>
      <c r="S147" s="304">
        <f t="shared" ref="S147:Z147" si="253">+S143*3%</f>
        <v>0</v>
      </c>
      <c r="T147" s="304">
        <f t="shared" si="253"/>
        <v>0</v>
      </c>
      <c r="U147" s="304">
        <f t="shared" si="253"/>
        <v>0</v>
      </c>
      <c r="V147" s="304">
        <f t="shared" si="253"/>
        <v>0</v>
      </c>
      <c r="W147" s="304">
        <f t="shared" si="253"/>
        <v>0</v>
      </c>
      <c r="X147" s="304">
        <f t="shared" si="253"/>
        <v>0</v>
      </c>
      <c r="Y147" s="304">
        <f t="shared" si="253"/>
        <v>0</v>
      </c>
      <c r="Z147" s="304">
        <f t="shared" si="253"/>
        <v>0</v>
      </c>
      <c r="AA147" s="305">
        <f t="shared" si="249"/>
        <v>0</v>
      </c>
      <c r="AB147" s="305">
        <f t="shared" si="232"/>
        <v>331452576.87</v>
      </c>
      <c r="AC147" s="37">
        <f t="shared" si="233"/>
        <v>0.23760041352688172</v>
      </c>
    </row>
    <row r="148" spans="1:29" ht="28.5" hidden="1" x14ac:dyDescent="0.2">
      <c r="B148" s="100" t="s">
        <v>629</v>
      </c>
      <c r="C148" s="101" t="s">
        <v>630</v>
      </c>
      <c r="D148" s="304">
        <f>+D143*2%</f>
        <v>930000000</v>
      </c>
      <c r="E148" s="387">
        <f>SUM('ADICIONES  2018'!C148:E148)</f>
        <v>0</v>
      </c>
      <c r="F148" s="304">
        <f>+F143*2%</f>
        <v>0</v>
      </c>
      <c r="G148" s="304">
        <f>+G143*2%</f>
        <v>0</v>
      </c>
      <c r="H148" s="304">
        <f>+H143*2%</f>
        <v>0</v>
      </c>
      <c r="I148" s="304">
        <f>+I143*2%</f>
        <v>0</v>
      </c>
      <c r="J148" s="304">
        <f>+J143*2%</f>
        <v>0</v>
      </c>
      <c r="K148" s="305">
        <f t="shared" si="245"/>
        <v>930000000</v>
      </c>
      <c r="L148" s="304">
        <f t="shared" ref="L148:Q148" si="254">+L143*2%</f>
        <v>115471487.5</v>
      </c>
      <c r="M148" s="304">
        <f t="shared" si="254"/>
        <v>40670803</v>
      </c>
      <c r="N148" s="304">
        <f t="shared" si="254"/>
        <v>64826094.079999998</v>
      </c>
      <c r="O148" s="304">
        <f t="shared" si="254"/>
        <v>0</v>
      </c>
      <c r="P148" s="304">
        <f t="shared" si="254"/>
        <v>0</v>
      </c>
      <c r="Q148" s="304">
        <f t="shared" si="254"/>
        <v>0</v>
      </c>
      <c r="R148" s="305">
        <f t="shared" si="247"/>
        <v>220968384.57999998</v>
      </c>
      <c r="S148" s="304">
        <f t="shared" ref="S148:Z148" si="255">+S143*2%</f>
        <v>0</v>
      </c>
      <c r="T148" s="304">
        <f t="shared" si="255"/>
        <v>0</v>
      </c>
      <c r="U148" s="304">
        <f t="shared" si="255"/>
        <v>0</v>
      </c>
      <c r="V148" s="304">
        <f t="shared" si="255"/>
        <v>0</v>
      </c>
      <c r="W148" s="304">
        <f t="shared" si="255"/>
        <v>0</v>
      </c>
      <c r="X148" s="304">
        <f t="shared" si="255"/>
        <v>0</v>
      </c>
      <c r="Y148" s="304">
        <f t="shared" si="255"/>
        <v>0</v>
      </c>
      <c r="Z148" s="304">
        <f t="shared" si="255"/>
        <v>0</v>
      </c>
      <c r="AA148" s="305">
        <f t="shared" si="249"/>
        <v>0</v>
      </c>
      <c r="AB148" s="305">
        <f t="shared" si="232"/>
        <v>220968384.57999998</v>
      </c>
      <c r="AC148" s="37">
        <f t="shared" si="233"/>
        <v>0.23760041352688172</v>
      </c>
    </row>
    <row r="149" spans="1:29" s="82" customFormat="1" ht="15.75" hidden="1" x14ac:dyDescent="0.2">
      <c r="A149" s="413"/>
      <c r="B149" s="114" t="s">
        <v>631</v>
      </c>
      <c r="C149" s="110" t="s">
        <v>632</v>
      </c>
      <c r="D149" s="109">
        <f>+D150+D153</f>
        <v>6124000000</v>
      </c>
      <c r="E149" s="154">
        <f>SUM('ADICIONES  2018'!C149:E149)</f>
        <v>0</v>
      </c>
      <c r="F149" s="109">
        <f>+F150+F153</f>
        <v>0</v>
      </c>
      <c r="G149" s="109">
        <f>+G150+G153</f>
        <v>0</v>
      </c>
      <c r="H149" s="109">
        <f>+H150+H153</f>
        <v>0</v>
      </c>
      <c r="I149" s="109">
        <f>+I150+I153</f>
        <v>0</v>
      </c>
      <c r="J149" s="109">
        <f>+J150+J153</f>
        <v>0</v>
      </c>
      <c r="K149" s="303">
        <f t="shared" si="245"/>
        <v>6124000000</v>
      </c>
      <c r="L149" s="109">
        <f t="shared" ref="L149:Q149" si="256">+L150+L153</f>
        <v>464007917</v>
      </c>
      <c r="M149" s="109">
        <f t="shared" si="256"/>
        <v>262396000</v>
      </c>
      <c r="N149" s="109">
        <f t="shared" si="256"/>
        <v>401898500</v>
      </c>
      <c r="O149" s="109">
        <f t="shared" si="256"/>
        <v>0</v>
      </c>
      <c r="P149" s="109">
        <f t="shared" si="256"/>
        <v>0</v>
      </c>
      <c r="Q149" s="109">
        <f t="shared" si="256"/>
        <v>0</v>
      </c>
      <c r="R149" s="303">
        <f t="shared" si="247"/>
        <v>1128302417</v>
      </c>
      <c r="S149" s="109">
        <f t="shared" ref="S149:Z149" si="257">+S150+S153</f>
        <v>0</v>
      </c>
      <c r="T149" s="109">
        <f t="shared" si="257"/>
        <v>0</v>
      </c>
      <c r="U149" s="109">
        <f t="shared" si="257"/>
        <v>0</v>
      </c>
      <c r="V149" s="109">
        <f t="shared" si="257"/>
        <v>0</v>
      </c>
      <c r="W149" s="109">
        <f t="shared" si="257"/>
        <v>0</v>
      </c>
      <c r="X149" s="109">
        <f t="shared" si="257"/>
        <v>0</v>
      </c>
      <c r="Y149" s="109">
        <f t="shared" si="257"/>
        <v>0</v>
      </c>
      <c r="Z149" s="109">
        <f t="shared" si="257"/>
        <v>0</v>
      </c>
      <c r="AA149" s="303">
        <f t="shared" si="249"/>
        <v>0</v>
      </c>
      <c r="AB149" s="303">
        <f t="shared" si="232"/>
        <v>1128302417</v>
      </c>
      <c r="AC149" s="108">
        <f t="shared" si="233"/>
        <v>0.18424271995427824</v>
      </c>
    </row>
    <row r="150" spans="1:29" s="21" customFormat="1" ht="15.75" x14ac:dyDescent="0.2">
      <c r="A150" s="95">
        <v>1</v>
      </c>
      <c r="B150" s="116" t="s">
        <v>633</v>
      </c>
      <c r="C150" s="117" t="s">
        <v>634</v>
      </c>
      <c r="D150" s="109">
        <v>6100000000</v>
      </c>
      <c r="E150" s="154">
        <f>SUM('ADICIONES  2018'!C150:E150)</f>
        <v>0</v>
      </c>
      <c r="F150" s="109"/>
      <c r="G150" s="109"/>
      <c r="H150" s="109"/>
      <c r="I150" s="109"/>
      <c r="J150" s="109"/>
      <c r="K150" s="307">
        <f t="shared" si="245"/>
        <v>6100000000</v>
      </c>
      <c r="L150" s="304">
        <v>463842532</v>
      </c>
      <c r="M150" s="304">
        <v>262161400</v>
      </c>
      <c r="N150" s="304">
        <v>401680100</v>
      </c>
      <c r="O150" s="109"/>
      <c r="P150" s="109"/>
      <c r="Q150" s="109"/>
      <c r="R150" s="303">
        <f t="shared" si="247"/>
        <v>1127684032</v>
      </c>
      <c r="S150" s="109"/>
      <c r="T150" s="109"/>
      <c r="U150" s="109"/>
      <c r="V150" s="109"/>
      <c r="W150" s="109"/>
      <c r="X150" s="109"/>
      <c r="Y150" s="109"/>
      <c r="Z150" s="109"/>
      <c r="AA150" s="303">
        <f t="shared" si="249"/>
        <v>0</v>
      </c>
      <c r="AB150" s="307">
        <f t="shared" si="232"/>
        <v>1127684032</v>
      </c>
      <c r="AC150" s="118">
        <f t="shared" si="233"/>
        <v>0.18486623475409836</v>
      </c>
    </row>
    <row r="151" spans="1:29" s="5" customFormat="1" hidden="1" x14ac:dyDescent="0.2">
      <c r="A151" s="166"/>
      <c r="B151" s="100" t="s">
        <v>635</v>
      </c>
      <c r="C151" s="101" t="s">
        <v>636</v>
      </c>
      <c r="D151" s="304">
        <f>+D150*80%</f>
        <v>4880000000</v>
      </c>
      <c r="E151" s="387">
        <f>SUM('ADICIONES  2018'!C151:E151)</f>
        <v>0</v>
      </c>
      <c r="F151" s="304">
        <f>+F150*80%</f>
        <v>0</v>
      </c>
      <c r="G151" s="304">
        <f>+G150*80%</f>
        <v>0</v>
      </c>
      <c r="H151" s="304">
        <f>+H150*80%</f>
        <v>0</v>
      </c>
      <c r="I151" s="304">
        <f>+I150*80%</f>
        <v>0</v>
      </c>
      <c r="J151" s="304">
        <f>+J150*80%</f>
        <v>0</v>
      </c>
      <c r="K151" s="305">
        <f t="shared" si="245"/>
        <v>4880000000</v>
      </c>
      <c r="L151" s="304">
        <f t="shared" ref="L151:Q151" si="258">+L150*80%</f>
        <v>371074025.60000002</v>
      </c>
      <c r="M151" s="304">
        <f t="shared" si="258"/>
        <v>209729120</v>
      </c>
      <c r="N151" s="304">
        <f t="shared" si="258"/>
        <v>321344080</v>
      </c>
      <c r="O151" s="304">
        <f t="shared" si="258"/>
        <v>0</v>
      </c>
      <c r="P151" s="304">
        <f t="shared" si="258"/>
        <v>0</v>
      </c>
      <c r="Q151" s="304">
        <f t="shared" si="258"/>
        <v>0</v>
      </c>
      <c r="R151" s="305">
        <f t="shared" si="247"/>
        <v>902147225.60000002</v>
      </c>
      <c r="S151" s="304">
        <f t="shared" ref="S151:Z151" si="259">+S150*80%</f>
        <v>0</v>
      </c>
      <c r="T151" s="304">
        <f t="shared" si="259"/>
        <v>0</v>
      </c>
      <c r="U151" s="304">
        <f t="shared" si="259"/>
        <v>0</v>
      </c>
      <c r="V151" s="304">
        <f t="shared" si="259"/>
        <v>0</v>
      </c>
      <c r="W151" s="304">
        <f t="shared" si="259"/>
        <v>0</v>
      </c>
      <c r="X151" s="304">
        <f t="shared" si="259"/>
        <v>0</v>
      </c>
      <c r="Y151" s="304">
        <f t="shared" si="259"/>
        <v>0</v>
      </c>
      <c r="Z151" s="304">
        <f t="shared" si="259"/>
        <v>0</v>
      </c>
      <c r="AA151" s="305">
        <f t="shared" si="249"/>
        <v>0</v>
      </c>
      <c r="AB151" s="305">
        <f t="shared" si="232"/>
        <v>902147225.60000002</v>
      </c>
      <c r="AC151" s="37">
        <f t="shared" si="233"/>
        <v>0.18486623475409836</v>
      </c>
    </row>
    <row r="152" spans="1:29" hidden="1" x14ac:dyDescent="0.2">
      <c r="B152" s="100" t="s">
        <v>637</v>
      </c>
      <c r="C152" s="101" t="s">
        <v>638</v>
      </c>
      <c r="D152" s="304">
        <f>+D150*20%</f>
        <v>1220000000</v>
      </c>
      <c r="E152" s="387">
        <f>SUM('ADICIONES  2018'!C152:E152)</f>
        <v>0</v>
      </c>
      <c r="F152" s="304">
        <f>+F150*20%</f>
        <v>0</v>
      </c>
      <c r="G152" s="304">
        <f>+G150*20%</f>
        <v>0</v>
      </c>
      <c r="H152" s="304">
        <f>+H150*20%</f>
        <v>0</v>
      </c>
      <c r="I152" s="304">
        <f>+I150*20%</f>
        <v>0</v>
      </c>
      <c r="J152" s="304">
        <f>+J150*20%</f>
        <v>0</v>
      </c>
      <c r="K152" s="305">
        <f t="shared" si="245"/>
        <v>1220000000</v>
      </c>
      <c r="L152" s="304">
        <f t="shared" ref="L152:Q152" si="260">+L150*20%</f>
        <v>92768506.400000006</v>
      </c>
      <c r="M152" s="304">
        <f t="shared" si="260"/>
        <v>52432280</v>
      </c>
      <c r="N152" s="304">
        <f t="shared" si="260"/>
        <v>80336020</v>
      </c>
      <c r="O152" s="304">
        <f t="shared" si="260"/>
        <v>0</v>
      </c>
      <c r="P152" s="304">
        <f t="shared" si="260"/>
        <v>0</v>
      </c>
      <c r="Q152" s="304">
        <f t="shared" si="260"/>
        <v>0</v>
      </c>
      <c r="R152" s="305">
        <f t="shared" si="247"/>
        <v>225536806.40000001</v>
      </c>
      <c r="S152" s="304">
        <f t="shared" ref="S152:Z152" si="261">+S150*20%</f>
        <v>0</v>
      </c>
      <c r="T152" s="304">
        <f t="shared" si="261"/>
        <v>0</v>
      </c>
      <c r="U152" s="304">
        <f t="shared" si="261"/>
        <v>0</v>
      </c>
      <c r="V152" s="304">
        <f t="shared" si="261"/>
        <v>0</v>
      </c>
      <c r="W152" s="304">
        <f t="shared" si="261"/>
        <v>0</v>
      </c>
      <c r="X152" s="304">
        <f t="shared" si="261"/>
        <v>0</v>
      </c>
      <c r="Y152" s="304">
        <f t="shared" si="261"/>
        <v>0</v>
      </c>
      <c r="Z152" s="304">
        <f t="shared" si="261"/>
        <v>0</v>
      </c>
      <c r="AA152" s="305">
        <f t="shared" si="249"/>
        <v>0</v>
      </c>
      <c r="AB152" s="305">
        <f t="shared" si="232"/>
        <v>225536806.40000001</v>
      </c>
      <c r="AC152" s="37">
        <f t="shared" si="233"/>
        <v>0.18486623475409836</v>
      </c>
    </row>
    <row r="153" spans="1:29" s="21" customFormat="1" ht="15.75" x14ac:dyDescent="0.2">
      <c r="A153" s="95">
        <v>1</v>
      </c>
      <c r="B153" s="116" t="s">
        <v>639</v>
      </c>
      <c r="C153" s="117" t="s">
        <v>95</v>
      </c>
      <c r="D153" s="109">
        <v>24000000</v>
      </c>
      <c r="E153" s="154">
        <f>SUM('ADICIONES  2018'!C153:E153)</f>
        <v>0</v>
      </c>
      <c r="F153" s="109"/>
      <c r="G153" s="109"/>
      <c r="H153" s="109"/>
      <c r="I153" s="109"/>
      <c r="J153" s="109"/>
      <c r="K153" s="307">
        <f t="shared" si="245"/>
        <v>24000000</v>
      </c>
      <c r="L153" s="304">
        <v>165385</v>
      </c>
      <c r="M153" s="304">
        <v>234600</v>
      </c>
      <c r="N153" s="304">
        <v>218400</v>
      </c>
      <c r="O153" s="109"/>
      <c r="P153" s="109"/>
      <c r="Q153" s="109"/>
      <c r="R153" s="303">
        <f t="shared" si="247"/>
        <v>618385</v>
      </c>
      <c r="S153" s="109"/>
      <c r="T153" s="109"/>
      <c r="U153" s="109"/>
      <c r="V153" s="109"/>
      <c r="W153" s="109"/>
      <c r="X153" s="109"/>
      <c r="Y153" s="109"/>
      <c r="Z153" s="109"/>
      <c r="AA153" s="303">
        <f t="shared" si="249"/>
        <v>0</v>
      </c>
      <c r="AB153" s="307">
        <f t="shared" si="232"/>
        <v>618385</v>
      </c>
      <c r="AC153" s="118">
        <f t="shared" si="233"/>
        <v>2.5766041666666666E-2</v>
      </c>
    </row>
    <row r="154" spans="1:29" s="5" customFormat="1" hidden="1" x14ac:dyDescent="0.2">
      <c r="A154" s="414"/>
      <c r="B154" s="100" t="s">
        <v>640</v>
      </c>
      <c r="C154" s="101" t="s">
        <v>641</v>
      </c>
      <c r="D154" s="304">
        <f>+D153*80%</f>
        <v>19200000</v>
      </c>
      <c r="E154" s="387">
        <f>SUM('ADICIONES  2018'!C154:E154)</f>
        <v>0</v>
      </c>
      <c r="F154" s="304">
        <f>+F153*80%</f>
        <v>0</v>
      </c>
      <c r="G154" s="304">
        <f>+G153*80%</f>
        <v>0</v>
      </c>
      <c r="H154" s="304">
        <f>+H153*80%</f>
        <v>0</v>
      </c>
      <c r="I154" s="304">
        <f>+I153*80%</f>
        <v>0</v>
      </c>
      <c r="J154" s="304">
        <f>+J153*80%</f>
        <v>0</v>
      </c>
      <c r="K154" s="305">
        <f t="shared" si="245"/>
        <v>19200000</v>
      </c>
      <c r="L154" s="304">
        <f t="shared" ref="L154:Q154" si="262">+L153*80%</f>
        <v>132308</v>
      </c>
      <c r="M154" s="304">
        <f t="shared" si="262"/>
        <v>187680</v>
      </c>
      <c r="N154" s="304">
        <f t="shared" si="262"/>
        <v>174720</v>
      </c>
      <c r="O154" s="304">
        <f t="shared" si="262"/>
        <v>0</v>
      </c>
      <c r="P154" s="304">
        <f t="shared" si="262"/>
        <v>0</v>
      </c>
      <c r="Q154" s="304">
        <f t="shared" si="262"/>
        <v>0</v>
      </c>
      <c r="R154" s="305">
        <f t="shared" si="247"/>
        <v>494708</v>
      </c>
      <c r="S154" s="304">
        <f t="shared" ref="S154:Z154" si="263">+S153*80%</f>
        <v>0</v>
      </c>
      <c r="T154" s="304">
        <f t="shared" si="263"/>
        <v>0</v>
      </c>
      <c r="U154" s="304">
        <f t="shared" si="263"/>
        <v>0</v>
      </c>
      <c r="V154" s="304">
        <f t="shared" si="263"/>
        <v>0</v>
      </c>
      <c r="W154" s="304">
        <f t="shared" si="263"/>
        <v>0</v>
      </c>
      <c r="X154" s="304">
        <f t="shared" si="263"/>
        <v>0</v>
      </c>
      <c r="Y154" s="304">
        <f t="shared" si="263"/>
        <v>0</v>
      </c>
      <c r="Z154" s="304">
        <f t="shared" si="263"/>
        <v>0</v>
      </c>
      <c r="AA154" s="305">
        <f t="shared" si="249"/>
        <v>0</v>
      </c>
      <c r="AB154" s="305">
        <f t="shared" si="232"/>
        <v>494708</v>
      </c>
      <c r="AC154" s="37">
        <f t="shared" si="233"/>
        <v>2.5766041666666666E-2</v>
      </c>
    </row>
    <row r="155" spans="1:29" s="5" customFormat="1" hidden="1" x14ac:dyDescent="0.2">
      <c r="A155" s="414"/>
      <c r="B155" s="100" t="s">
        <v>642</v>
      </c>
      <c r="C155" s="101" t="s">
        <v>643</v>
      </c>
      <c r="D155" s="304">
        <f>+D153*20%</f>
        <v>4800000</v>
      </c>
      <c r="E155" s="387">
        <f>SUM('ADICIONES  2018'!C155:E155)</f>
        <v>0</v>
      </c>
      <c r="F155" s="304">
        <f>+F153*20%</f>
        <v>0</v>
      </c>
      <c r="G155" s="304">
        <f>+G153*20%</f>
        <v>0</v>
      </c>
      <c r="H155" s="304">
        <f>+H153*20%</f>
        <v>0</v>
      </c>
      <c r="I155" s="304">
        <f>+I153*20%</f>
        <v>0</v>
      </c>
      <c r="J155" s="304">
        <f>+J153*20%</f>
        <v>0</v>
      </c>
      <c r="K155" s="305">
        <f t="shared" si="245"/>
        <v>4800000</v>
      </c>
      <c r="L155" s="304">
        <f t="shared" ref="L155:Q155" si="264">+L153*20%</f>
        <v>33077</v>
      </c>
      <c r="M155" s="304">
        <f t="shared" si="264"/>
        <v>46920</v>
      </c>
      <c r="N155" s="304">
        <f t="shared" si="264"/>
        <v>43680</v>
      </c>
      <c r="O155" s="304">
        <f t="shared" si="264"/>
        <v>0</v>
      </c>
      <c r="P155" s="304">
        <f t="shared" si="264"/>
        <v>0</v>
      </c>
      <c r="Q155" s="304">
        <f t="shared" si="264"/>
        <v>0</v>
      </c>
      <c r="R155" s="305">
        <f t="shared" si="247"/>
        <v>123677</v>
      </c>
      <c r="S155" s="304">
        <f t="shared" ref="S155:Z155" si="265">+S153*20%</f>
        <v>0</v>
      </c>
      <c r="T155" s="304">
        <f t="shared" si="265"/>
        <v>0</v>
      </c>
      <c r="U155" s="304">
        <f t="shared" si="265"/>
        <v>0</v>
      </c>
      <c r="V155" s="304">
        <f t="shared" si="265"/>
        <v>0</v>
      </c>
      <c r="W155" s="304">
        <f t="shared" si="265"/>
        <v>0</v>
      </c>
      <c r="X155" s="304">
        <f t="shared" si="265"/>
        <v>0</v>
      </c>
      <c r="Y155" s="304">
        <f t="shared" si="265"/>
        <v>0</v>
      </c>
      <c r="Z155" s="304">
        <f t="shared" si="265"/>
        <v>0</v>
      </c>
      <c r="AA155" s="305">
        <f t="shared" si="249"/>
        <v>0</v>
      </c>
      <c r="AB155" s="305">
        <f t="shared" si="232"/>
        <v>123677</v>
      </c>
      <c r="AC155" s="37">
        <f t="shared" si="233"/>
        <v>2.5766041666666666E-2</v>
      </c>
    </row>
    <row r="156" spans="1:29" s="21" customFormat="1" ht="30" x14ac:dyDescent="0.2">
      <c r="A156" s="95">
        <v>1</v>
      </c>
      <c r="B156" s="116" t="s">
        <v>644</v>
      </c>
      <c r="C156" s="117" t="s">
        <v>645</v>
      </c>
      <c r="D156" s="109">
        <v>10300000000</v>
      </c>
      <c r="E156" s="154">
        <f>SUM('ADICIONES  2018'!C156:E156)</f>
        <v>0</v>
      </c>
      <c r="F156" s="303"/>
      <c r="G156" s="109"/>
      <c r="H156" s="303"/>
      <c r="I156" s="303"/>
      <c r="J156" s="303"/>
      <c r="K156" s="307">
        <f t="shared" si="245"/>
        <v>10300000000</v>
      </c>
      <c r="L156" s="304">
        <v>557968157</v>
      </c>
      <c r="M156" s="304">
        <v>455477671.74000001</v>
      </c>
      <c r="N156" s="304">
        <v>259192671</v>
      </c>
      <c r="O156" s="109"/>
      <c r="P156" s="109"/>
      <c r="Q156" s="109"/>
      <c r="R156" s="303">
        <f t="shared" si="247"/>
        <v>1272638499.74</v>
      </c>
      <c r="S156" s="109"/>
      <c r="T156" s="109"/>
      <c r="U156" s="109"/>
      <c r="V156" s="109"/>
      <c r="W156" s="109"/>
      <c r="X156" s="109"/>
      <c r="Y156" s="109"/>
      <c r="Z156" s="109"/>
      <c r="AA156" s="303">
        <f t="shared" si="249"/>
        <v>0</v>
      </c>
      <c r="AB156" s="307">
        <f t="shared" si="232"/>
        <v>1272638499.74</v>
      </c>
      <c r="AC156" s="118">
        <f t="shared" si="233"/>
        <v>0.12355713589708738</v>
      </c>
    </row>
    <row r="157" spans="1:29" ht="28.5" hidden="1" x14ac:dyDescent="0.2">
      <c r="B157" s="100" t="s">
        <v>646</v>
      </c>
      <c r="C157" s="101" t="s">
        <v>647</v>
      </c>
      <c r="D157" s="304">
        <f>+D156*30%</f>
        <v>3090000000</v>
      </c>
      <c r="E157" s="387">
        <f>SUM('ADICIONES  2018'!C157:E157)</f>
        <v>0</v>
      </c>
      <c r="F157" s="304">
        <f>+F156*30%</f>
        <v>0</v>
      </c>
      <c r="G157" s="304">
        <f>+G156*30%</f>
        <v>0</v>
      </c>
      <c r="H157" s="304">
        <f>+H156*30%</f>
        <v>0</v>
      </c>
      <c r="I157" s="304">
        <f>+I156*30%</f>
        <v>0</v>
      </c>
      <c r="J157" s="304">
        <f>+J156*30%</f>
        <v>0</v>
      </c>
      <c r="K157" s="305">
        <f t="shared" si="245"/>
        <v>3090000000</v>
      </c>
      <c r="L157" s="304">
        <f t="shared" ref="L157:Q157" si="266">+L156*30%</f>
        <v>167390447.09999999</v>
      </c>
      <c r="M157" s="304">
        <f t="shared" si="266"/>
        <v>136643301.52199998</v>
      </c>
      <c r="N157" s="304">
        <f t="shared" si="266"/>
        <v>77757801.299999997</v>
      </c>
      <c r="O157" s="304">
        <f t="shared" si="266"/>
        <v>0</v>
      </c>
      <c r="P157" s="304">
        <f t="shared" si="266"/>
        <v>0</v>
      </c>
      <c r="Q157" s="304">
        <f t="shared" si="266"/>
        <v>0</v>
      </c>
      <c r="R157" s="305">
        <f t="shared" si="247"/>
        <v>381791549.92199999</v>
      </c>
      <c r="S157" s="304">
        <f t="shared" ref="S157:Z157" si="267">+S156*30%</f>
        <v>0</v>
      </c>
      <c r="T157" s="304">
        <f t="shared" si="267"/>
        <v>0</v>
      </c>
      <c r="U157" s="304">
        <f t="shared" si="267"/>
        <v>0</v>
      </c>
      <c r="V157" s="304">
        <f t="shared" si="267"/>
        <v>0</v>
      </c>
      <c r="W157" s="304">
        <f t="shared" si="267"/>
        <v>0</v>
      </c>
      <c r="X157" s="304">
        <f t="shared" si="267"/>
        <v>0</v>
      </c>
      <c r="Y157" s="304">
        <f t="shared" si="267"/>
        <v>0</v>
      </c>
      <c r="Z157" s="304">
        <f t="shared" si="267"/>
        <v>0</v>
      </c>
      <c r="AA157" s="305">
        <f t="shared" si="249"/>
        <v>0</v>
      </c>
      <c r="AB157" s="305">
        <f t="shared" si="232"/>
        <v>381791549.92199999</v>
      </c>
      <c r="AC157" s="37">
        <f t="shared" si="233"/>
        <v>0.12355713589708738</v>
      </c>
    </row>
    <row r="158" spans="1:29" ht="28.5" hidden="1" x14ac:dyDescent="0.2">
      <c r="B158" s="100" t="s">
        <v>648</v>
      </c>
      <c r="C158" s="101" t="s">
        <v>649</v>
      </c>
      <c r="D158" s="304">
        <f>+D156*40%</f>
        <v>4120000000</v>
      </c>
      <c r="E158" s="387">
        <f>SUM('ADICIONES  2018'!C158:E158)</f>
        <v>0</v>
      </c>
      <c r="F158" s="304">
        <f>+F156*40%</f>
        <v>0</v>
      </c>
      <c r="G158" s="304">
        <f>+G156*40%</f>
        <v>0</v>
      </c>
      <c r="H158" s="304">
        <f>+H156*40%</f>
        <v>0</v>
      </c>
      <c r="I158" s="304">
        <f>+I156*40%</f>
        <v>0</v>
      </c>
      <c r="J158" s="304">
        <f>+J156*40%</f>
        <v>0</v>
      </c>
      <c r="K158" s="305">
        <f t="shared" si="245"/>
        <v>4120000000</v>
      </c>
      <c r="L158" s="304">
        <f t="shared" ref="L158:Q158" si="268">+L156*40%</f>
        <v>223187262.80000001</v>
      </c>
      <c r="M158" s="304">
        <f t="shared" si="268"/>
        <v>182191068.69600001</v>
      </c>
      <c r="N158" s="304">
        <f t="shared" si="268"/>
        <v>103677068.40000001</v>
      </c>
      <c r="O158" s="304">
        <f t="shared" si="268"/>
        <v>0</v>
      </c>
      <c r="P158" s="304">
        <f t="shared" si="268"/>
        <v>0</v>
      </c>
      <c r="Q158" s="304">
        <f t="shared" si="268"/>
        <v>0</v>
      </c>
      <c r="R158" s="305">
        <f t="shared" si="247"/>
        <v>509055399.89600003</v>
      </c>
      <c r="S158" s="304">
        <f t="shared" ref="S158:Z158" si="269">+S156*40%</f>
        <v>0</v>
      </c>
      <c r="T158" s="304">
        <f t="shared" si="269"/>
        <v>0</v>
      </c>
      <c r="U158" s="304">
        <f t="shared" si="269"/>
        <v>0</v>
      </c>
      <c r="V158" s="304">
        <f t="shared" si="269"/>
        <v>0</v>
      </c>
      <c r="W158" s="304">
        <f t="shared" si="269"/>
        <v>0</v>
      </c>
      <c r="X158" s="304">
        <f t="shared" si="269"/>
        <v>0</v>
      </c>
      <c r="Y158" s="304">
        <f t="shared" si="269"/>
        <v>0</v>
      </c>
      <c r="Z158" s="304">
        <f t="shared" si="269"/>
        <v>0</v>
      </c>
      <c r="AA158" s="305">
        <f t="shared" si="249"/>
        <v>0</v>
      </c>
      <c r="AB158" s="305">
        <f t="shared" si="232"/>
        <v>509055399.89600003</v>
      </c>
      <c r="AC158" s="37">
        <f t="shared" si="233"/>
        <v>0.12355713589708739</v>
      </c>
    </row>
    <row r="159" spans="1:29" ht="42.75" hidden="1" x14ac:dyDescent="0.2">
      <c r="B159" s="100" t="s">
        <v>650</v>
      </c>
      <c r="C159" s="101" t="s">
        <v>651</v>
      </c>
      <c r="D159" s="304">
        <f>+D156*7%</f>
        <v>721000000.00000012</v>
      </c>
      <c r="E159" s="387">
        <f>SUM('ADICIONES  2018'!C159:E159)</f>
        <v>0</v>
      </c>
      <c r="F159" s="304">
        <f>+F156*7%</f>
        <v>0</v>
      </c>
      <c r="G159" s="304">
        <f>+G156*7%</f>
        <v>0</v>
      </c>
      <c r="H159" s="304">
        <f>+H156*7%</f>
        <v>0</v>
      </c>
      <c r="I159" s="304">
        <f>+I156*7%</f>
        <v>0</v>
      </c>
      <c r="J159" s="304">
        <f>+J156*7%</f>
        <v>0</v>
      </c>
      <c r="K159" s="305">
        <f t="shared" si="245"/>
        <v>721000000.00000012</v>
      </c>
      <c r="L159" s="304">
        <f t="shared" ref="L159:Q159" si="270">+L156*7%</f>
        <v>39057770.990000002</v>
      </c>
      <c r="M159" s="304">
        <f t="shared" si="270"/>
        <v>31883437.021800004</v>
      </c>
      <c r="N159" s="304">
        <f t="shared" si="270"/>
        <v>18143486.970000003</v>
      </c>
      <c r="O159" s="304">
        <f t="shared" si="270"/>
        <v>0</v>
      </c>
      <c r="P159" s="304">
        <f t="shared" si="270"/>
        <v>0</v>
      </c>
      <c r="Q159" s="304">
        <f t="shared" si="270"/>
        <v>0</v>
      </c>
      <c r="R159" s="305">
        <f t="shared" si="247"/>
        <v>89084694.981800005</v>
      </c>
      <c r="S159" s="304">
        <f t="shared" ref="S159:Z159" si="271">+S156*7%</f>
        <v>0</v>
      </c>
      <c r="T159" s="304">
        <f t="shared" si="271"/>
        <v>0</v>
      </c>
      <c r="U159" s="304">
        <f t="shared" si="271"/>
        <v>0</v>
      </c>
      <c r="V159" s="304">
        <f t="shared" si="271"/>
        <v>0</v>
      </c>
      <c r="W159" s="304">
        <f t="shared" si="271"/>
        <v>0</v>
      </c>
      <c r="X159" s="304">
        <f t="shared" si="271"/>
        <v>0</v>
      </c>
      <c r="Y159" s="304">
        <f t="shared" si="271"/>
        <v>0</v>
      </c>
      <c r="Z159" s="304">
        <f t="shared" si="271"/>
        <v>0</v>
      </c>
      <c r="AA159" s="305">
        <f t="shared" si="249"/>
        <v>0</v>
      </c>
      <c r="AB159" s="305">
        <f t="shared" si="232"/>
        <v>89084694.981800005</v>
      </c>
      <c r="AC159" s="37">
        <f t="shared" si="233"/>
        <v>0.12355713589708736</v>
      </c>
    </row>
    <row r="160" spans="1:29" s="5" customFormat="1" ht="28.5" hidden="1" x14ac:dyDescent="0.2">
      <c r="A160" s="414"/>
      <c r="B160" s="100" t="s">
        <v>652</v>
      </c>
      <c r="C160" s="101" t="s">
        <v>653</v>
      </c>
      <c r="D160" s="304">
        <f>+D156*15%</f>
        <v>1545000000</v>
      </c>
      <c r="E160" s="387">
        <f>SUM('ADICIONES  2018'!C160:E160)</f>
        <v>0</v>
      </c>
      <c r="F160" s="304">
        <f>+F156*15%</f>
        <v>0</v>
      </c>
      <c r="G160" s="304">
        <f>+G156*15%</f>
        <v>0</v>
      </c>
      <c r="H160" s="304">
        <f>+H156*15%</f>
        <v>0</v>
      </c>
      <c r="I160" s="304">
        <f>+I156*15%</f>
        <v>0</v>
      </c>
      <c r="J160" s="304">
        <f>+J156*15%</f>
        <v>0</v>
      </c>
      <c r="K160" s="305">
        <f t="shared" si="245"/>
        <v>1545000000</v>
      </c>
      <c r="L160" s="304">
        <f t="shared" ref="L160:Q160" si="272">+L156*15%</f>
        <v>83695223.549999997</v>
      </c>
      <c r="M160" s="304">
        <f t="shared" si="272"/>
        <v>68321650.760999992</v>
      </c>
      <c r="N160" s="304">
        <f t="shared" si="272"/>
        <v>38878900.649999999</v>
      </c>
      <c r="O160" s="304">
        <f t="shared" si="272"/>
        <v>0</v>
      </c>
      <c r="P160" s="304">
        <f t="shared" si="272"/>
        <v>0</v>
      </c>
      <c r="Q160" s="304">
        <f t="shared" si="272"/>
        <v>0</v>
      </c>
      <c r="R160" s="305">
        <f t="shared" si="247"/>
        <v>190895774.961</v>
      </c>
      <c r="S160" s="304">
        <f t="shared" ref="S160:Z160" si="273">+S156*15%</f>
        <v>0</v>
      </c>
      <c r="T160" s="304">
        <f t="shared" si="273"/>
        <v>0</v>
      </c>
      <c r="U160" s="304">
        <f t="shared" si="273"/>
        <v>0</v>
      </c>
      <c r="V160" s="304">
        <f t="shared" si="273"/>
        <v>0</v>
      </c>
      <c r="W160" s="304">
        <f t="shared" si="273"/>
        <v>0</v>
      </c>
      <c r="X160" s="304">
        <f t="shared" si="273"/>
        <v>0</v>
      </c>
      <c r="Y160" s="304">
        <f t="shared" si="273"/>
        <v>0</v>
      </c>
      <c r="Z160" s="304">
        <f t="shared" si="273"/>
        <v>0</v>
      </c>
      <c r="AA160" s="305">
        <f t="shared" si="249"/>
        <v>0</v>
      </c>
      <c r="AB160" s="305">
        <f t="shared" si="232"/>
        <v>190895774.961</v>
      </c>
      <c r="AC160" s="37">
        <f t="shared" si="233"/>
        <v>0.12355713589708738</v>
      </c>
    </row>
    <row r="161" spans="1:29" s="5" customFormat="1" ht="42.75" hidden="1" x14ac:dyDescent="0.2">
      <c r="A161" s="166"/>
      <c r="B161" s="100" t="s">
        <v>654</v>
      </c>
      <c r="C161" s="101" t="s">
        <v>655</v>
      </c>
      <c r="D161" s="304">
        <f>+D156*4%</f>
        <v>412000000</v>
      </c>
      <c r="E161" s="387">
        <f>SUM('ADICIONES  2018'!C161:E161)</f>
        <v>0</v>
      </c>
      <c r="F161" s="304">
        <f>+F156*4%</f>
        <v>0</v>
      </c>
      <c r="G161" s="304">
        <f>+G156*4%</f>
        <v>0</v>
      </c>
      <c r="H161" s="304">
        <f>+H156*4%</f>
        <v>0</v>
      </c>
      <c r="I161" s="304">
        <f>+I156*4%</f>
        <v>0</v>
      </c>
      <c r="J161" s="304">
        <f>+J156*4%</f>
        <v>0</v>
      </c>
      <c r="K161" s="305">
        <f t="shared" si="245"/>
        <v>412000000</v>
      </c>
      <c r="L161" s="304">
        <f t="shared" ref="L161:Q161" si="274">+L156*4%</f>
        <v>22318726.280000001</v>
      </c>
      <c r="M161" s="304">
        <f t="shared" si="274"/>
        <v>18219106.869600002</v>
      </c>
      <c r="N161" s="304">
        <f t="shared" si="274"/>
        <v>10367706.84</v>
      </c>
      <c r="O161" s="304">
        <f t="shared" si="274"/>
        <v>0</v>
      </c>
      <c r="P161" s="304">
        <f t="shared" si="274"/>
        <v>0</v>
      </c>
      <c r="Q161" s="304">
        <f t="shared" si="274"/>
        <v>0</v>
      </c>
      <c r="R161" s="305">
        <f t="shared" si="247"/>
        <v>50905539.989600003</v>
      </c>
      <c r="S161" s="304">
        <f t="shared" ref="S161:Z161" si="275">+S156*4%</f>
        <v>0</v>
      </c>
      <c r="T161" s="304">
        <f t="shared" si="275"/>
        <v>0</v>
      </c>
      <c r="U161" s="304">
        <f t="shared" si="275"/>
        <v>0</v>
      </c>
      <c r="V161" s="304">
        <f t="shared" si="275"/>
        <v>0</v>
      </c>
      <c r="W161" s="304">
        <f t="shared" si="275"/>
        <v>0</v>
      </c>
      <c r="X161" s="304">
        <f t="shared" si="275"/>
        <v>0</v>
      </c>
      <c r="Y161" s="304">
        <f t="shared" si="275"/>
        <v>0</v>
      </c>
      <c r="Z161" s="304">
        <f t="shared" si="275"/>
        <v>0</v>
      </c>
      <c r="AA161" s="305">
        <f t="shared" si="249"/>
        <v>0</v>
      </c>
      <c r="AB161" s="305">
        <f t="shared" si="232"/>
        <v>50905539.989600003</v>
      </c>
      <c r="AC161" s="37">
        <f t="shared" si="233"/>
        <v>0.12355713589708739</v>
      </c>
    </row>
    <row r="162" spans="1:29" s="5" customFormat="1" ht="28.5" hidden="1" x14ac:dyDescent="0.2">
      <c r="A162" s="166"/>
      <c r="B162" s="100" t="s">
        <v>656</v>
      </c>
      <c r="C162" s="101" t="s">
        <v>657</v>
      </c>
      <c r="D162" s="304">
        <f>+D156*4%</f>
        <v>412000000</v>
      </c>
      <c r="E162" s="387">
        <f>SUM('ADICIONES  2018'!C162:E162)</f>
        <v>0</v>
      </c>
      <c r="F162" s="304">
        <f>+F156*4%</f>
        <v>0</v>
      </c>
      <c r="G162" s="304">
        <f>+G156*4%</f>
        <v>0</v>
      </c>
      <c r="H162" s="304">
        <f>+H156*4%</f>
        <v>0</v>
      </c>
      <c r="I162" s="304">
        <f>+I156*4%</f>
        <v>0</v>
      </c>
      <c r="J162" s="304">
        <f>+J156*4%</f>
        <v>0</v>
      </c>
      <c r="K162" s="305">
        <f t="shared" si="245"/>
        <v>412000000</v>
      </c>
      <c r="L162" s="304">
        <f t="shared" ref="L162:Q162" si="276">+L156*4%</f>
        <v>22318726.280000001</v>
      </c>
      <c r="M162" s="304">
        <f t="shared" si="276"/>
        <v>18219106.869600002</v>
      </c>
      <c r="N162" s="304">
        <f t="shared" si="276"/>
        <v>10367706.84</v>
      </c>
      <c r="O162" s="304">
        <f t="shared" si="276"/>
        <v>0</v>
      </c>
      <c r="P162" s="304">
        <f t="shared" si="276"/>
        <v>0</v>
      </c>
      <c r="Q162" s="304">
        <f t="shared" si="276"/>
        <v>0</v>
      </c>
      <c r="R162" s="305">
        <f t="shared" si="247"/>
        <v>50905539.989600003</v>
      </c>
      <c r="S162" s="304">
        <f t="shared" ref="S162:Z162" si="277">+S156*4%</f>
        <v>0</v>
      </c>
      <c r="T162" s="304">
        <f t="shared" si="277"/>
        <v>0</v>
      </c>
      <c r="U162" s="304">
        <f t="shared" si="277"/>
        <v>0</v>
      </c>
      <c r="V162" s="304">
        <f t="shared" si="277"/>
        <v>0</v>
      </c>
      <c r="W162" s="304">
        <f t="shared" si="277"/>
        <v>0</v>
      </c>
      <c r="X162" s="304">
        <f t="shared" si="277"/>
        <v>0</v>
      </c>
      <c r="Y162" s="304">
        <f t="shared" si="277"/>
        <v>0</v>
      </c>
      <c r="Z162" s="304">
        <f t="shared" si="277"/>
        <v>0</v>
      </c>
      <c r="AA162" s="305">
        <f t="shared" si="249"/>
        <v>0</v>
      </c>
      <c r="AB162" s="305">
        <f t="shared" si="232"/>
        <v>50905539.989600003</v>
      </c>
      <c r="AC162" s="37">
        <f t="shared" si="233"/>
        <v>0.12355713589708739</v>
      </c>
    </row>
    <row r="163" spans="1:29" s="82" customFormat="1" ht="15.75" x14ac:dyDescent="0.2">
      <c r="A163" s="413">
        <v>1</v>
      </c>
      <c r="B163" s="114" t="s">
        <v>237</v>
      </c>
      <c r="C163" s="110" t="s">
        <v>658</v>
      </c>
      <c r="D163" s="109">
        <f>+D164+D195+D199+D209+D231</f>
        <v>59741562700</v>
      </c>
      <c r="E163" s="154">
        <f>SUM('ADICIONES  2018'!C163:E163)</f>
        <v>0</v>
      </c>
      <c r="F163" s="109">
        <f>+F164+F195+F199+F209+F231</f>
        <v>0</v>
      </c>
      <c r="G163" s="109">
        <f>+G164+G195+G199+G209+G231</f>
        <v>0</v>
      </c>
      <c r="H163" s="109">
        <f>+H164+H195+H199+H209+H231</f>
        <v>0</v>
      </c>
      <c r="I163" s="109">
        <f>+I164+I195+I199+I209+I231</f>
        <v>0</v>
      </c>
      <c r="J163" s="109">
        <f>+J164+J195+J199+J209+J231</f>
        <v>0</v>
      </c>
      <c r="K163" s="303">
        <f t="shared" si="245"/>
        <v>59741562700</v>
      </c>
      <c r="L163" s="109">
        <f t="shared" ref="L163:Q163" si="278">+L164+L195+L199+L209+L231</f>
        <v>8133986920.1999998</v>
      </c>
      <c r="M163" s="109">
        <f t="shared" si="278"/>
        <v>4611148522.3999996</v>
      </c>
      <c r="N163" s="109">
        <f t="shared" si="278"/>
        <v>5981520915.9899998</v>
      </c>
      <c r="O163" s="109">
        <f t="shared" si="278"/>
        <v>0</v>
      </c>
      <c r="P163" s="109">
        <f t="shared" si="278"/>
        <v>0</v>
      </c>
      <c r="Q163" s="109">
        <f t="shared" si="278"/>
        <v>0</v>
      </c>
      <c r="R163" s="303">
        <f t="shared" si="247"/>
        <v>18726656358.589996</v>
      </c>
      <c r="S163" s="109">
        <f t="shared" ref="S163:Z163" si="279">+S164+S195+S199+S209+S231</f>
        <v>0</v>
      </c>
      <c r="T163" s="109">
        <f t="shared" si="279"/>
        <v>0</v>
      </c>
      <c r="U163" s="109">
        <f t="shared" si="279"/>
        <v>0</v>
      </c>
      <c r="V163" s="109">
        <f t="shared" si="279"/>
        <v>0</v>
      </c>
      <c r="W163" s="109">
        <f t="shared" si="279"/>
        <v>0</v>
      </c>
      <c r="X163" s="109">
        <f t="shared" si="279"/>
        <v>0</v>
      </c>
      <c r="Y163" s="109">
        <f t="shared" si="279"/>
        <v>0</v>
      </c>
      <c r="Z163" s="109">
        <f t="shared" si="279"/>
        <v>0</v>
      </c>
      <c r="AA163" s="303">
        <f t="shared" si="249"/>
        <v>0</v>
      </c>
      <c r="AB163" s="303">
        <f t="shared" si="232"/>
        <v>18726656358.589996</v>
      </c>
      <c r="AC163" s="108">
        <f t="shared" si="233"/>
        <v>0.31346110667757937</v>
      </c>
    </row>
    <row r="164" spans="1:29" s="82" customFormat="1" ht="15.75" hidden="1" x14ac:dyDescent="0.2">
      <c r="A164" s="413"/>
      <c r="B164" s="114" t="s">
        <v>333</v>
      </c>
      <c r="C164" s="110" t="s">
        <v>334</v>
      </c>
      <c r="D164" s="109">
        <f>+D165+D180</f>
        <v>4810000000</v>
      </c>
      <c r="E164" s="154">
        <f>SUM('ADICIONES  2018'!C164:E164)</f>
        <v>0</v>
      </c>
      <c r="F164" s="109">
        <f>+F165+F180</f>
        <v>0</v>
      </c>
      <c r="G164" s="109">
        <f>+G165+G180</f>
        <v>0</v>
      </c>
      <c r="H164" s="109">
        <f>+H165+H180</f>
        <v>0</v>
      </c>
      <c r="I164" s="109">
        <f>+I165+I180</f>
        <v>0</v>
      </c>
      <c r="J164" s="109">
        <f>+J165+J180</f>
        <v>0</v>
      </c>
      <c r="K164" s="303">
        <f t="shared" si="245"/>
        <v>4810000000</v>
      </c>
      <c r="L164" s="109">
        <f t="shared" ref="L164:Q164" si="280">+L165+L180</f>
        <v>1149848297.2</v>
      </c>
      <c r="M164" s="109">
        <f t="shared" si="280"/>
        <v>1271605009.4000001</v>
      </c>
      <c r="N164" s="109">
        <f t="shared" si="280"/>
        <v>1583390447</v>
      </c>
      <c r="O164" s="109">
        <f t="shared" si="280"/>
        <v>0</v>
      </c>
      <c r="P164" s="109">
        <f t="shared" si="280"/>
        <v>0</v>
      </c>
      <c r="Q164" s="109">
        <f t="shared" si="280"/>
        <v>0</v>
      </c>
      <c r="R164" s="303">
        <f t="shared" si="247"/>
        <v>4004843753.6000004</v>
      </c>
      <c r="S164" s="109">
        <f t="shared" ref="S164:Z164" si="281">+S165+S180</f>
        <v>0</v>
      </c>
      <c r="T164" s="109">
        <f t="shared" si="281"/>
        <v>0</v>
      </c>
      <c r="U164" s="109">
        <f t="shared" si="281"/>
        <v>0</v>
      </c>
      <c r="V164" s="109">
        <f t="shared" si="281"/>
        <v>0</v>
      </c>
      <c r="W164" s="109">
        <f t="shared" si="281"/>
        <v>0</v>
      </c>
      <c r="X164" s="109">
        <f t="shared" si="281"/>
        <v>0</v>
      </c>
      <c r="Y164" s="109">
        <f t="shared" si="281"/>
        <v>0</v>
      </c>
      <c r="Z164" s="109">
        <f t="shared" si="281"/>
        <v>0</v>
      </c>
      <c r="AA164" s="303">
        <f t="shared" si="249"/>
        <v>0</v>
      </c>
      <c r="AB164" s="303">
        <f t="shared" si="232"/>
        <v>4004843753.6000004</v>
      </c>
      <c r="AC164" s="108">
        <f t="shared" si="233"/>
        <v>0.83260784898128903</v>
      </c>
    </row>
    <row r="165" spans="1:29" s="82" customFormat="1" ht="15.75" hidden="1" x14ac:dyDescent="0.2">
      <c r="A165" s="413"/>
      <c r="B165" s="114" t="s">
        <v>659</v>
      </c>
      <c r="C165" s="110" t="s">
        <v>660</v>
      </c>
      <c r="D165" s="109">
        <f>+D166+D173</f>
        <v>2800000000</v>
      </c>
      <c r="E165" s="154">
        <f>SUM('ADICIONES  2018'!C165:E165)</f>
        <v>0</v>
      </c>
      <c r="F165" s="109">
        <f>+F166+F173</f>
        <v>0</v>
      </c>
      <c r="G165" s="109">
        <f>+G166+G173</f>
        <v>0</v>
      </c>
      <c r="H165" s="109">
        <f>+H166+H173</f>
        <v>0</v>
      </c>
      <c r="I165" s="109">
        <f>+I166+I173</f>
        <v>0</v>
      </c>
      <c r="J165" s="109">
        <f>+J166+J173</f>
        <v>0</v>
      </c>
      <c r="K165" s="303">
        <f t="shared" si="245"/>
        <v>2800000000</v>
      </c>
      <c r="L165" s="109">
        <f t="shared" ref="L165:Q165" si="282">+L166+L173</f>
        <v>309827662</v>
      </c>
      <c r="M165" s="109">
        <f t="shared" si="282"/>
        <v>363928614.80000001</v>
      </c>
      <c r="N165" s="109">
        <f t="shared" si="282"/>
        <v>457018546.81</v>
      </c>
      <c r="O165" s="109">
        <f t="shared" si="282"/>
        <v>0</v>
      </c>
      <c r="P165" s="109">
        <f t="shared" si="282"/>
        <v>0</v>
      </c>
      <c r="Q165" s="109">
        <f t="shared" si="282"/>
        <v>0</v>
      </c>
      <c r="R165" s="303">
        <f t="shared" si="247"/>
        <v>1130774823.6099999</v>
      </c>
      <c r="S165" s="109">
        <f t="shared" ref="S165:Z165" si="283">+S166+S173</f>
        <v>0</v>
      </c>
      <c r="T165" s="109">
        <f t="shared" si="283"/>
        <v>0</v>
      </c>
      <c r="U165" s="109">
        <f t="shared" si="283"/>
        <v>0</v>
      </c>
      <c r="V165" s="109">
        <f t="shared" si="283"/>
        <v>0</v>
      </c>
      <c r="W165" s="109">
        <f t="shared" si="283"/>
        <v>0</v>
      </c>
      <c r="X165" s="109">
        <f t="shared" si="283"/>
        <v>0</v>
      </c>
      <c r="Y165" s="109">
        <f t="shared" si="283"/>
        <v>0</v>
      </c>
      <c r="Z165" s="109">
        <f t="shared" si="283"/>
        <v>0</v>
      </c>
      <c r="AA165" s="303">
        <f t="shared" si="249"/>
        <v>0</v>
      </c>
      <c r="AB165" s="303">
        <f t="shared" si="232"/>
        <v>1130774823.6099999</v>
      </c>
      <c r="AC165" s="108">
        <f t="shared" si="233"/>
        <v>0.4038481512892857</v>
      </c>
    </row>
    <row r="166" spans="1:29" s="21" customFormat="1" ht="15.75" x14ac:dyDescent="0.2">
      <c r="A166" s="95">
        <v>1</v>
      </c>
      <c r="B166" s="116" t="s">
        <v>661</v>
      </c>
      <c r="C166" s="117" t="s">
        <v>662</v>
      </c>
      <c r="D166" s="109">
        <v>800000000</v>
      </c>
      <c r="E166" s="154">
        <f>SUM('ADICIONES  2018'!C166:E166)</f>
        <v>0</v>
      </c>
      <c r="F166" s="109"/>
      <c r="G166" s="109"/>
      <c r="H166" s="109"/>
      <c r="I166" s="109"/>
      <c r="J166" s="109"/>
      <c r="K166" s="307">
        <f t="shared" si="245"/>
        <v>800000000</v>
      </c>
      <c r="L166" s="304">
        <v>39750400</v>
      </c>
      <c r="M166" s="304">
        <v>48866000</v>
      </c>
      <c r="N166" s="304">
        <v>94993426</v>
      </c>
      <c r="O166" s="109"/>
      <c r="P166" s="109"/>
      <c r="Q166" s="109"/>
      <c r="R166" s="303">
        <f t="shared" si="247"/>
        <v>183609826</v>
      </c>
      <c r="S166" s="109"/>
      <c r="T166" s="109"/>
      <c r="U166" s="109"/>
      <c r="V166" s="109"/>
      <c r="W166" s="109"/>
      <c r="X166" s="109"/>
      <c r="Y166" s="109"/>
      <c r="Z166" s="109"/>
      <c r="AA166" s="303">
        <f t="shared" si="249"/>
        <v>0</v>
      </c>
      <c r="AB166" s="307">
        <f t="shared" si="232"/>
        <v>183609826</v>
      </c>
      <c r="AC166" s="118">
        <f t="shared" si="233"/>
        <v>0.2295122825</v>
      </c>
    </row>
    <row r="167" spans="1:29" ht="42.75" hidden="1" x14ac:dyDescent="0.2">
      <c r="B167" s="100" t="s">
        <v>663</v>
      </c>
      <c r="C167" s="101" t="s">
        <v>664</v>
      </c>
      <c r="D167" s="304">
        <f>+D166*87.230682%</f>
        <v>697845456</v>
      </c>
      <c r="E167" s="387">
        <f>SUM('ADICIONES  2018'!C167:E167)</f>
        <v>0</v>
      </c>
      <c r="F167" s="304">
        <f>+F166*87.230682%</f>
        <v>0</v>
      </c>
      <c r="G167" s="304">
        <f>+G166*87.230682%</f>
        <v>0</v>
      </c>
      <c r="H167" s="304">
        <f>+H166*87.230682%</f>
        <v>0</v>
      </c>
      <c r="I167" s="304">
        <f>+I166*87.230682%</f>
        <v>0</v>
      </c>
      <c r="J167" s="304">
        <f>+J166*87.230682%</f>
        <v>0</v>
      </c>
      <c r="K167" s="305">
        <f t="shared" si="245"/>
        <v>697845456</v>
      </c>
      <c r="L167" s="304">
        <f t="shared" ref="L167:Q167" si="284">+L166*87.230682%</f>
        <v>34674545.017728001</v>
      </c>
      <c r="M167" s="304">
        <f t="shared" si="284"/>
        <v>42626145.066119999</v>
      </c>
      <c r="N167" s="304">
        <f t="shared" si="284"/>
        <v>82863413.354965329</v>
      </c>
      <c r="O167" s="304">
        <f t="shared" si="284"/>
        <v>0</v>
      </c>
      <c r="P167" s="304">
        <f t="shared" si="284"/>
        <v>0</v>
      </c>
      <c r="Q167" s="304">
        <f t="shared" si="284"/>
        <v>0</v>
      </c>
      <c r="R167" s="305">
        <f t="shared" si="247"/>
        <v>160164103.43881333</v>
      </c>
      <c r="S167" s="304">
        <f t="shared" ref="S167:Z167" si="285">+S166*87.230682%</f>
        <v>0</v>
      </c>
      <c r="T167" s="304">
        <f t="shared" si="285"/>
        <v>0</v>
      </c>
      <c r="U167" s="304">
        <f t="shared" si="285"/>
        <v>0</v>
      </c>
      <c r="V167" s="304">
        <f t="shared" si="285"/>
        <v>0</v>
      </c>
      <c r="W167" s="304">
        <f t="shared" si="285"/>
        <v>0</v>
      </c>
      <c r="X167" s="304">
        <f t="shared" si="285"/>
        <v>0</v>
      </c>
      <c r="Y167" s="304">
        <f t="shared" si="285"/>
        <v>0</v>
      </c>
      <c r="Z167" s="304">
        <f t="shared" si="285"/>
        <v>0</v>
      </c>
      <c r="AA167" s="305">
        <f t="shared" si="249"/>
        <v>0</v>
      </c>
      <c r="AB167" s="305">
        <f t="shared" si="232"/>
        <v>160164103.43881333</v>
      </c>
      <c r="AC167" s="37">
        <f t="shared" si="233"/>
        <v>0.22951228250000003</v>
      </c>
    </row>
    <row r="168" spans="1:29" ht="28.5" hidden="1" x14ac:dyDescent="0.2">
      <c r="B168" s="100" t="s">
        <v>665</v>
      </c>
      <c r="C168" s="101" t="s">
        <v>666</v>
      </c>
      <c r="D168" s="304">
        <f>+D166*0.1%</f>
        <v>800000</v>
      </c>
      <c r="E168" s="387">
        <f>SUM('ADICIONES  2018'!C168:E168)</f>
        <v>0</v>
      </c>
      <c r="F168" s="304">
        <f>+F166*0.1%</f>
        <v>0</v>
      </c>
      <c r="G168" s="304">
        <f>+G166*0.1%</f>
        <v>0</v>
      </c>
      <c r="H168" s="304">
        <f>+H166*0.1%</f>
        <v>0</v>
      </c>
      <c r="I168" s="304">
        <f>+I166*0.1%</f>
        <v>0</v>
      </c>
      <c r="J168" s="304">
        <f>+J166*0.1%</f>
        <v>0</v>
      </c>
      <c r="K168" s="305">
        <f t="shared" si="245"/>
        <v>800000</v>
      </c>
      <c r="L168" s="304">
        <f t="shared" ref="L168:Q168" si="286">+L166*0.1%</f>
        <v>39750.400000000001</v>
      </c>
      <c r="M168" s="304">
        <f t="shared" si="286"/>
        <v>48866</v>
      </c>
      <c r="N168" s="304">
        <f t="shared" si="286"/>
        <v>94993.426000000007</v>
      </c>
      <c r="O168" s="304">
        <f t="shared" si="286"/>
        <v>0</v>
      </c>
      <c r="P168" s="304">
        <f t="shared" si="286"/>
        <v>0</v>
      </c>
      <c r="Q168" s="304">
        <f t="shared" si="286"/>
        <v>0</v>
      </c>
      <c r="R168" s="305">
        <f t="shared" si="247"/>
        <v>183609.826</v>
      </c>
      <c r="S168" s="304">
        <f t="shared" ref="S168:Z168" si="287">+S166*0.1%</f>
        <v>0</v>
      </c>
      <c r="T168" s="304">
        <f t="shared" si="287"/>
        <v>0</v>
      </c>
      <c r="U168" s="304">
        <f t="shared" si="287"/>
        <v>0</v>
      </c>
      <c r="V168" s="304">
        <f t="shared" si="287"/>
        <v>0</v>
      </c>
      <c r="W168" s="304">
        <f t="shared" si="287"/>
        <v>0</v>
      </c>
      <c r="X168" s="304">
        <f t="shared" si="287"/>
        <v>0</v>
      </c>
      <c r="Y168" s="304">
        <f t="shared" si="287"/>
        <v>0</v>
      </c>
      <c r="Z168" s="304">
        <f t="shared" si="287"/>
        <v>0</v>
      </c>
      <c r="AA168" s="305">
        <f t="shared" si="249"/>
        <v>0</v>
      </c>
      <c r="AB168" s="305">
        <f t="shared" si="232"/>
        <v>183609.826</v>
      </c>
      <c r="AC168" s="37">
        <f t="shared" si="233"/>
        <v>0.2295122825</v>
      </c>
    </row>
    <row r="169" spans="1:29" s="5" customFormat="1" ht="28.5" hidden="1" x14ac:dyDescent="0.2">
      <c r="A169" s="166"/>
      <c r="B169" s="100" t="s">
        <v>667</v>
      </c>
      <c r="C169" s="101" t="s">
        <v>668</v>
      </c>
      <c r="D169" s="304">
        <f>+D166*9.99%</f>
        <v>79920000</v>
      </c>
      <c r="E169" s="387">
        <f>SUM('ADICIONES  2018'!C169:E169)</f>
        <v>0</v>
      </c>
      <c r="F169" s="304">
        <f>+F166*9.99%</f>
        <v>0</v>
      </c>
      <c r="G169" s="304">
        <f>+G166*9.99%</f>
        <v>0</v>
      </c>
      <c r="H169" s="304">
        <f>+H166*9.99%</f>
        <v>0</v>
      </c>
      <c r="I169" s="304">
        <f>+I166*9.99%</f>
        <v>0</v>
      </c>
      <c r="J169" s="304">
        <f>+J166*9.99%</f>
        <v>0</v>
      </c>
      <c r="K169" s="305">
        <f t="shared" si="245"/>
        <v>79920000</v>
      </c>
      <c r="L169" s="304">
        <f t="shared" ref="L169:Q169" si="288">+L166*9.99%</f>
        <v>3971064.96</v>
      </c>
      <c r="M169" s="304">
        <f t="shared" si="288"/>
        <v>4881713.4000000004</v>
      </c>
      <c r="N169" s="304">
        <f t="shared" si="288"/>
        <v>9489843.2574000005</v>
      </c>
      <c r="O169" s="304">
        <f t="shared" si="288"/>
        <v>0</v>
      </c>
      <c r="P169" s="304">
        <f t="shared" si="288"/>
        <v>0</v>
      </c>
      <c r="Q169" s="304">
        <f t="shared" si="288"/>
        <v>0</v>
      </c>
      <c r="R169" s="305">
        <f t="shared" si="247"/>
        <v>18342621.617399998</v>
      </c>
      <c r="S169" s="304">
        <f t="shared" ref="S169:Z169" si="289">+S166*9.99%</f>
        <v>0</v>
      </c>
      <c r="T169" s="304">
        <f t="shared" si="289"/>
        <v>0</v>
      </c>
      <c r="U169" s="304">
        <f t="shared" si="289"/>
        <v>0</v>
      </c>
      <c r="V169" s="304">
        <f t="shared" si="289"/>
        <v>0</v>
      </c>
      <c r="W169" s="304">
        <f t="shared" si="289"/>
        <v>0</v>
      </c>
      <c r="X169" s="304">
        <f t="shared" si="289"/>
        <v>0</v>
      </c>
      <c r="Y169" s="304">
        <f t="shared" si="289"/>
        <v>0</v>
      </c>
      <c r="Z169" s="304">
        <f t="shared" si="289"/>
        <v>0</v>
      </c>
      <c r="AA169" s="305">
        <f t="shared" si="249"/>
        <v>0</v>
      </c>
      <c r="AB169" s="305">
        <f t="shared" si="232"/>
        <v>18342621.617399998</v>
      </c>
      <c r="AC169" s="37">
        <f t="shared" si="233"/>
        <v>0.22951228249999997</v>
      </c>
    </row>
    <row r="170" spans="1:29" s="5" customFormat="1" ht="60.75" hidden="1" customHeight="1" x14ac:dyDescent="0.2">
      <c r="A170" s="166"/>
      <c r="B170" s="100" t="s">
        <v>669</v>
      </c>
      <c r="C170" s="171" t="s">
        <v>1366</v>
      </c>
      <c r="D170" s="304">
        <f>+D166*0%</f>
        <v>0</v>
      </c>
      <c r="E170" s="387">
        <f>SUM('ADICIONES  2018'!C170:E170)</f>
        <v>0</v>
      </c>
      <c r="F170" s="304">
        <f>+F166*0%</f>
        <v>0</v>
      </c>
      <c r="G170" s="304">
        <f>+G166*0%</f>
        <v>0</v>
      </c>
      <c r="H170" s="304">
        <f>+H166*0%</f>
        <v>0</v>
      </c>
      <c r="I170" s="304">
        <f>+I166*0%</f>
        <v>0</v>
      </c>
      <c r="J170" s="304">
        <f>+J166*0%</f>
        <v>0</v>
      </c>
      <c r="K170" s="305">
        <f t="shared" si="245"/>
        <v>0</v>
      </c>
      <c r="L170" s="304">
        <f t="shared" ref="L170:Q170" si="290">+L166*0%</f>
        <v>0</v>
      </c>
      <c r="M170" s="304">
        <f t="shared" si="290"/>
        <v>0</v>
      </c>
      <c r="N170" s="304">
        <f t="shared" si="290"/>
        <v>0</v>
      </c>
      <c r="O170" s="304">
        <f t="shared" si="290"/>
        <v>0</v>
      </c>
      <c r="P170" s="304">
        <f t="shared" si="290"/>
        <v>0</v>
      </c>
      <c r="Q170" s="304">
        <f t="shared" si="290"/>
        <v>0</v>
      </c>
      <c r="R170" s="305">
        <f t="shared" si="247"/>
        <v>0</v>
      </c>
      <c r="S170" s="304">
        <f t="shared" ref="S170:Z170" si="291">+S166*0%</f>
        <v>0</v>
      </c>
      <c r="T170" s="304">
        <f t="shared" si="291"/>
        <v>0</v>
      </c>
      <c r="U170" s="304">
        <f t="shared" si="291"/>
        <v>0</v>
      </c>
      <c r="V170" s="304">
        <f t="shared" si="291"/>
        <v>0</v>
      </c>
      <c r="W170" s="304">
        <f t="shared" si="291"/>
        <v>0</v>
      </c>
      <c r="X170" s="304">
        <f t="shared" si="291"/>
        <v>0</v>
      </c>
      <c r="Y170" s="304">
        <f t="shared" si="291"/>
        <v>0</v>
      </c>
      <c r="Z170" s="304">
        <f t="shared" si="291"/>
        <v>0</v>
      </c>
      <c r="AA170" s="305">
        <f t="shared" si="249"/>
        <v>0</v>
      </c>
      <c r="AB170" s="305">
        <f t="shared" si="232"/>
        <v>0</v>
      </c>
      <c r="AC170" s="37" t="e">
        <f t="shared" si="233"/>
        <v>#DIV/0!</v>
      </c>
    </row>
    <row r="171" spans="1:29" s="5" customFormat="1" ht="42.75" hidden="1" x14ac:dyDescent="0.2">
      <c r="A171" s="166"/>
      <c r="B171" s="100" t="s">
        <v>670</v>
      </c>
      <c r="C171" s="101" t="s">
        <v>671</v>
      </c>
      <c r="D171" s="304">
        <f>+D166*1.7982%</f>
        <v>14385600.000000002</v>
      </c>
      <c r="E171" s="387">
        <f>SUM('ADICIONES  2018'!C171:E171)</f>
        <v>0</v>
      </c>
      <c r="F171" s="304">
        <f>+F166*1.7982%</f>
        <v>0</v>
      </c>
      <c r="G171" s="304">
        <f>+G166*1.7982%</f>
        <v>0</v>
      </c>
      <c r="H171" s="304">
        <f>+H166*1.7982%</f>
        <v>0</v>
      </c>
      <c r="I171" s="304">
        <f>+I166*1.7982%</f>
        <v>0</v>
      </c>
      <c r="J171" s="304">
        <f>+J166*1.7982%</f>
        <v>0</v>
      </c>
      <c r="K171" s="305">
        <f t="shared" si="245"/>
        <v>14385600.000000002</v>
      </c>
      <c r="L171" s="304">
        <f t="shared" ref="L171:Q171" si="292">+L166*1.7982%</f>
        <v>714791.69280000008</v>
      </c>
      <c r="M171" s="304">
        <f t="shared" si="292"/>
        <v>878708.41200000013</v>
      </c>
      <c r="N171" s="304">
        <f t="shared" si="292"/>
        <v>1708171.786332</v>
      </c>
      <c r="O171" s="304">
        <f t="shared" si="292"/>
        <v>0</v>
      </c>
      <c r="P171" s="304">
        <f t="shared" si="292"/>
        <v>0</v>
      </c>
      <c r="Q171" s="304">
        <f t="shared" si="292"/>
        <v>0</v>
      </c>
      <c r="R171" s="305">
        <f t="shared" si="247"/>
        <v>3301671.8911320004</v>
      </c>
      <c r="S171" s="304">
        <f t="shared" ref="S171:Z171" si="293">+S166*1.7982%</f>
        <v>0</v>
      </c>
      <c r="T171" s="304">
        <f t="shared" si="293"/>
        <v>0</v>
      </c>
      <c r="U171" s="304">
        <f t="shared" si="293"/>
        <v>0</v>
      </c>
      <c r="V171" s="304">
        <f t="shared" si="293"/>
        <v>0</v>
      </c>
      <c r="W171" s="304">
        <f t="shared" si="293"/>
        <v>0</v>
      </c>
      <c r="X171" s="304">
        <f t="shared" si="293"/>
        <v>0</v>
      </c>
      <c r="Y171" s="304">
        <f t="shared" si="293"/>
        <v>0</v>
      </c>
      <c r="Z171" s="304">
        <f t="shared" si="293"/>
        <v>0</v>
      </c>
      <c r="AA171" s="305">
        <f t="shared" si="249"/>
        <v>0</v>
      </c>
      <c r="AB171" s="305">
        <f t="shared" si="232"/>
        <v>3301671.8911320004</v>
      </c>
      <c r="AC171" s="37">
        <f t="shared" si="233"/>
        <v>0.2295122825</v>
      </c>
    </row>
    <row r="172" spans="1:29" s="5" customFormat="1" ht="57" hidden="1" x14ac:dyDescent="0.2">
      <c r="A172" s="166"/>
      <c r="B172" s="100" t="s">
        <v>672</v>
      </c>
      <c r="C172" s="101" t="s">
        <v>673</v>
      </c>
      <c r="D172" s="304">
        <f>+D166*0.881118%</f>
        <v>7048944</v>
      </c>
      <c r="E172" s="387">
        <f>SUM('ADICIONES  2018'!C172:E172)</f>
        <v>0</v>
      </c>
      <c r="F172" s="304">
        <f>+F166*0.881118%</f>
        <v>0</v>
      </c>
      <c r="G172" s="304">
        <f>+G166*0.881118%</f>
        <v>0</v>
      </c>
      <c r="H172" s="304">
        <f>+H166*0.881118%</f>
        <v>0</v>
      </c>
      <c r="I172" s="304">
        <f>+I166*0.881118%</f>
        <v>0</v>
      </c>
      <c r="J172" s="304">
        <f>+J166*0.881118%</f>
        <v>0</v>
      </c>
      <c r="K172" s="305">
        <f t="shared" si="245"/>
        <v>7048944</v>
      </c>
      <c r="L172" s="304">
        <f t="shared" ref="L172:Q172" si="294">+L166*0.881118%</f>
        <v>350247.92947199999</v>
      </c>
      <c r="M172" s="304">
        <f t="shared" si="294"/>
        <v>430567.12187999999</v>
      </c>
      <c r="N172" s="304">
        <f t="shared" si="294"/>
        <v>837004.17530268</v>
      </c>
      <c r="O172" s="304">
        <f t="shared" si="294"/>
        <v>0</v>
      </c>
      <c r="P172" s="304">
        <f t="shared" si="294"/>
        <v>0</v>
      </c>
      <c r="Q172" s="304">
        <f t="shared" si="294"/>
        <v>0</v>
      </c>
      <c r="R172" s="305">
        <f t="shared" si="247"/>
        <v>1617819.22665468</v>
      </c>
      <c r="S172" s="304">
        <f t="shared" ref="S172:Z172" si="295">+S166*0.881118%</f>
        <v>0</v>
      </c>
      <c r="T172" s="304">
        <f t="shared" si="295"/>
        <v>0</v>
      </c>
      <c r="U172" s="304">
        <f t="shared" si="295"/>
        <v>0</v>
      </c>
      <c r="V172" s="304">
        <f t="shared" si="295"/>
        <v>0</v>
      </c>
      <c r="W172" s="304">
        <f t="shared" si="295"/>
        <v>0</v>
      </c>
      <c r="X172" s="304">
        <f t="shared" si="295"/>
        <v>0</v>
      </c>
      <c r="Y172" s="304">
        <f t="shared" si="295"/>
        <v>0</v>
      </c>
      <c r="Z172" s="304">
        <f t="shared" si="295"/>
        <v>0</v>
      </c>
      <c r="AA172" s="305">
        <f t="shared" si="249"/>
        <v>0</v>
      </c>
      <c r="AB172" s="305">
        <f t="shared" si="232"/>
        <v>1617819.22665468</v>
      </c>
      <c r="AC172" s="37">
        <f t="shared" si="233"/>
        <v>0.2295122825</v>
      </c>
    </row>
    <row r="173" spans="1:29" s="21" customFormat="1" ht="30" x14ac:dyDescent="0.2">
      <c r="A173" s="95">
        <v>1</v>
      </c>
      <c r="B173" s="116" t="s">
        <v>674</v>
      </c>
      <c r="C173" s="117" t="s">
        <v>675</v>
      </c>
      <c r="D173" s="109">
        <v>2000000000</v>
      </c>
      <c r="E173" s="154">
        <f>SUM('ADICIONES  2018'!C173:E173)</f>
        <v>0</v>
      </c>
      <c r="F173" s="303"/>
      <c r="G173" s="109"/>
      <c r="H173" s="303"/>
      <c r="I173" s="303"/>
      <c r="J173" s="303"/>
      <c r="K173" s="307">
        <f t="shared" si="245"/>
        <v>2000000000</v>
      </c>
      <c r="L173" s="304">
        <v>270077262</v>
      </c>
      <c r="M173" s="304">
        <v>315062614.80000001</v>
      </c>
      <c r="N173" s="304">
        <v>362025120.81</v>
      </c>
      <c r="O173" s="109"/>
      <c r="P173" s="109"/>
      <c r="Q173" s="109"/>
      <c r="R173" s="303">
        <f t="shared" si="247"/>
        <v>947164997.6099999</v>
      </c>
      <c r="S173" s="109"/>
      <c r="T173" s="109"/>
      <c r="U173" s="109"/>
      <c r="V173" s="109"/>
      <c r="W173" s="109"/>
      <c r="X173" s="109"/>
      <c r="Y173" s="109"/>
      <c r="Z173" s="109"/>
      <c r="AA173" s="303">
        <f t="shared" si="249"/>
        <v>0</v>
      </c>
      <c r="AB173" s="307">
        <f t="shared" si="232"/>
        <v>947164997.6099999</v>
      </c>
      <c r="AC173" s="118">
        <f t="shared" si="233"/>
        <v>0.47358249880499997</v>
      </c>
    </row>
    <row r="174" spans="1:29" ht="42.75" hidden="1" x14ac:dyDescent="0.2">
      <c r="B174" s="100" t="s">
        <v>676</v>
      </c>
      <c r="C174" s="101" t="s">
        <v>677</v>
      </c>
      <c r="D174" s="304">
        <f>+D173*87.230682%</f>
        <v>1744613640</v>
      </c>
      <c r="E174" s="387">
        <f>SUM('ADICIONES  2018'!C174:E174)</f>
        <v>0</v>
      </c>
      <c r="F174" s="304">
        <f>+F173*87.230682%</f>
        <v>0</v>
      </c>
      <c r="G174" s="304">
        <f>+G173*87.230682%</f>
        <v>0</v>
      </c>
      <c r="H174" s="304">
        <f>+H173*87.230682%</f>
        <v>0</v>
      </c>
      <c r="I174" s="304">
        <f>+I173*87.230682%</f>
        <v>0</v>
      </c>
      <c r="J174" s="304">
        <f>+J173*87.230682%</f>
        <v>0</v>
      </c>
      <c r="K174" s="305">
        <f t="shared" si="245"/>
        <v>1744613640</v>
      </c>
      <c r="L174" s="304">
        <f t="shared" ref="L174:Q174" si="296">+L173*87.230682%</f>
        <v>235590237.56952685</v>
      </c>
      <c r="M174" s="304">
        <f t="shared" si="296"/>
        <v>274831267.61707294</v>
      </c>
      <c r="N174" s="304">
        <f t="shared" si="296"/>
        <v>315796981.89388692</v>
      </c>
      <c r="O174" s="304">
        <f t="shared" si="296"/>
        <v>0</v>
      </c>
      <c r="P174" s="304">
        <f t="shared" si="296"/>
        <v>0</v>
      </c>
      <c r="Q174" s="304">
        <f t="shared" si="296"/>
        <v>0</v>
      </c>
      <c r="R174" s="305">
        <f t="shared" si="247"/>
        <v>826218487.08048677</v>
      </c>
      <c r="S174" s="304">
        <f t="shared" ref="S174:Z174" si="297">+S173*87.230682%</f>
        <v>0</v>
      </c>
      <c r="T174" s="304">
        <f t="shared" si="297"/>
        <v>0</v>
      </c>
      <c r="U174" s="304">
        <f t="shared" si="297"/>
        <v>0</v>
      </c>
      <c r="V174" s="304">
        <f t="shared" si="297"/>
        <v>0</v>
      </c>
      <c r="W174" s="304">
        <f t="shared" si="297"/>
        <v>0</v>
      </c>
      <c r="X174" s="304">
        <f t="shared" si="297"/>
        <v>0</v>
      </c>
      <c r="Y174" s="304">
        <f t="shared" si="297"/>
        <v>0</v>
      </c>
      <c r="Z174" s="304">
        <f t="shared" si="297"/>
        <v>0</v>
      </c>
      <c r="AA174" s="305">
        <f t="shared" si="249"/>
        <v>0</v>
      </c>
      <c r="AB174" s="305">
        <f t="shared" si="232"/>
        <v>826218487.08048677</v>
      </c>
      <c r="AC174" s="37">
        <f t="shared" si="233"/>
        <v>0.47358249880500003</v>
      </c>
    </row>
    <row r="175" spans="1:29" s="5" customFormat="1" ht="28.5" hidden="1" x14ac:dyDescent="0.2">
      <c r="A175" s="166"/>
      <c r="B175" s="100" t="s">
        <v>678</v>
      </c>
      <c r="C175" s="101" t="s">
        <v>679</v>
      </c>
      <c r="D175" s="304">
        <f>+D173*0.1%</f>
        <v>2000000</v>
      </c>
      <c r="E175" s="387">
        <f>SUM('ADICIONES  2018'!C175:E175)</f>
        <v>0</v>
      </c>
      <c r="F175" s="304">
        <f>+F173*0.1%</f>
        <v>0</v>
      </c>
      <c r="G175" s="304">
        <f>+G173*0.1%</f>
        <v>0</v>
      </c>
      <c r="H175" s="304">
        <f>+H173*0.1%</f>
        <v>0</v>
      </c>
      <c r="I175" s="304">
        <f>+I173*0.1%</f>
        <v>0</v>
      </c>
      <c r="J175" s="304">
        <f>+J173*0.1%</f>
        <v>0</v>
      </c>
      <c r="K175" s="305">
        <f t="shared" si="245"/>
        <v>2000000</v>
      </c>
      <c r="L175" s="304">
        <f t="shared" ref="L175:Q175" si="298">+L173*0.1%</f>
        <v>270077.26199999999</v>
      </c>
      <c r="M175" s="304">
        <f t="shared" si="298"/>
        <v>315062.61480000004</v>
      </c>
      <c r="N175" s="304">
        <f t="shared" si="298"/>
        <v>362025.12080999999</v>
      </c>
      <c r="O175" s="304">
        <f t="shared" si="298"/>
        <v>0</v>
      </c>
      <c r="P175" s="304">
        <f t="shared" si="298"/>
        <v>0</v>
      </c>
      <c r="Q175" s="304">
        <f t="shared" si="298"/>
        <v>0</v>
      </c>
      <c r="R175" s="305">
        <f t="shared" si="247"/>
        <v>947164.99760999996</v>
      </c>
      <c r="S175" s="304">
        <f t="shared" ref="S175:Z175" si="299">+S173*0.1%</f>
        <v>0</v>
      </c>
      <c r="T175" s="304">
        <f t="shared" si="299"/>
        <v>0</v>
      </c>
      <c r="U175" s="304">
        <f t="shared" si="299"/>
        <v>0</v>
      </c>
      <c r="V175" s="304">
        <f t="shared" si="299"/>
        <v>0</v>
      </c>
      <c r="W175" s="304">
        <f t="shared" si="299"/>
        <v>0</v>
      </c>
      <c r="X175" s="304">
        <f t="shared" si="299"/>
        <v>0</v>
      </c>
      <c r="Y175" s="304">
        <f t="shared" si="299"/>
        <v>0</v>
      </c>
      <c r="Z175" s="304">
        <f t="shared" si="299"/>
        <v>0</v>
      </c>
      <c r="AA175" s="305">
        <f t="shared" si="249"/>
        <v>0</v>
      </c>
      <c r="AB175" s="305">
        <f t="shared" si="232"/>
        <v>947164.99760999996</v>
      </c>
      <c r="AC175" s="37">
        <f t="shared" si="233"/>
        <v>0.47358249880499997</v>
      </c>
    </row>
    <row r="176" spans="1:29" s="5" customFormat="1" ht="28.5" hidden="1" x14ac:dyDescent="0.2">
      <c r="A176" s="166"/>
      <c r="B176" s="100" t="s">
        <v>680</v>
      </c>
      <c r="C176" s="101" t="s">
        <v>681</v>
      </c>
      <c r="D176" s="304">
        <f>+D173*9.99%</f>
        <v>199800000</v>
      </c>
      <c r="E176" s="387">
        <f>SUM('ADICIONES  2018'!C176:E176)</f>
        <v>0</v>
      </c>
      <c r="F176" s="304">
        <f>+F173*9.99%</f>
        <v>0</v>
      </c>
      <c r="G176" s="304">
        <f>+G173*9.99%</f>
        <v>0</v>
      </c>
      <c r="H176" s="304">
        <f>+H173*9.99%</f>
        <v>0</v>
      </c>
      <c r="I176" s="304">
        <f>+I173*9.99%</f>
        <v>0</v>
      </c>
      <c r="J176" s="304">
        <f>+J173*9.99%</f>
        <v>0</v>
      </c>
      <c r="K176" s="305">
        <f t="shared" si="245"/>
        <v>199800000</v>
      </c>
      <c r="L176" s="304">
        <f t="shared" ref="L176:Q176" si="300">+L173*9.99%</f>
        <v>26980718.4738</v>
      </c>
      <c r="M176" s="304">
        <f t="shared" si="300"/>
        <v>31474755.218520001</v>
      </c>
      <c r="N176" s="304">
        <f t="shared" si="300"/>
        <v>36166309.568919003</v>
      </c>
      <c r="O176" s="304">
        <f t="shared" si="300"/>
        <v>0</v>
      </c>
      <c r="P176" s="304">
        <f t="shared" si="300"/>
        <v>0</v>
      </c>
      <c r="Q176" s="304">
        <f t="shared" si="300"/>
        <v>0</v>
      </c>
      <c r="R176" s="305">
        <f t="shared" si="247"/>
        <v>94621783.261239007</v>
      </c>
      <c r="S176" s="304">
        <f t="shared" ref="S176:Z176" si="301">+S173*9.99%</f>
        <v>0</v>
      </c>
      <c r="T176" s="304">
        <f t="shared" si="301"/>
        <v>0</v>
      </c>
      <c r="U176" s="304">
        <f t="shared" si="301"/>
        <v>0</v>
      </c>
      <c r="V176" s="304">
        <f t="shared" si="301"/>
        <v>0</v>
      </c>
      <c r="W176" s="304">
        <f t="shared" si="301"/>
        <v>0</v>
      </c>
      <c r="X176" s="304">
        <f t="shared" si="301"/>
        <v>0</v>
      </c>
      <c r="Y176" s="304">
        <f t="shared" si="301"/>
        <v>0</v>
      </c>
      <c r="Z176" s="304">
        <f t="shared" si="301"/>
        <v>0</v>
      </c>
      <c r="AA176" s="305">
        <f t="shared" si="249"/>
        <v>0</v>
      </c>
      <c r="AB176" s="305">
        <f t="shared" si="232"/>
        <v>94621783.261239007</v>
      </c>
      <c r="AC176" s="37">
        <f t="shared" si="233"/>
        <v>0.47358249880500003</v>
      </c>
    </row>
    <row r="177" spans="1:29" s="5" customFormat="1" ht="57" hidden="1" x14ac:dyDescent="0.2">
      <c r="A177" s="166"/>
      <c r="B177" s="100" t="s">
        <v>682</v>
      </c>
      <c r="C177" s="171" t="s">
        <v>1367</v>
      </c>
      <c r="D177" s="304">
        <f>+D173*0%</f>
        <v>0</v>
      </c>
      <c r="E177" s="387">
        <f>SUM('ADICIONES  2018'!C177:E177)</f>
        <v>0</v>
      </c>
      <c r="F177" s="304">
        <f>+F173*0%</f>
        <v>0</v>
      </c>
      <c r="G177" s="304">
        <f>+G173*0%</f>
        <v>0</v>
      </c>
      <c r="H177" s="304">
        <f>+H173*0%</f>
        <v>0</v>
      </c>
      <c r="I177" s="304">
        <f>+I173*0%</f>
        <v>0</v>
      </c>
      <c r="J177" s="304">
        <f>+J173*0%</f>
        <v>0</v>
      </c>
      <c r="K177" s="305">
        <f t="shared" si="245"/>
        <v>0</v>
      </c>
      <c r="L177" s="304">
        <f t="shared" ref="L177:Q177" si="302">+L173*0%</f>
        <v>0</v>
      </c>
      <c r="M177" s="304">
        <f t="shared" si="302"/>
        <v>0</v>
      </c>
      <c r="N177" s="304">
        <f t="shared" si="302"/>
        <v>0</v>
      </c>
      <c r="O177" s="304">
        <f t="shared" si="302"/>
        <v>0</v>
      </c>
      <c r="P177" s="304">
        <f t="shared" si="302"/>
        <v>0</v>
      </c>
      <c r="Q177" s="304">
        <f t="shared" si="302"/>
        <v>0</v>
      </c>
      <c r="R177" s="305">
        <f t="shared" si="247"/>
        <v>0</v>
      </c>
      <c r="S177" s="304">
        <f t="shared" ref="S177:Z177" si="303">+S173*0%</f>
        <v>0</v>
      </c>
      <c r="T177" s="304">
        <f t="shared" si="303"/>
        <v>0</v>
      </c>
      <c r="U177" s="304">
        <f t="shared" si="303"/>
        <v>0</v>
      </c>
      <c r="V177" s="304">
        <f t="shared" si="303"/>
        <v>0</v>
      </c>
      <c r="W177" s="304">
        <f t="shared" si="303"/>
        <v>0</v>
      </c>
      <c r="X177" s="304">
        <f t="shared" si="303"/>
        <v>0</v>
      </c>
      <c r="Y177" s="304">
        <f t="shared" si="303"/>
        <v>0</v>
      </c>
      <c r="Z177" s="304">
        <f t="shared" si="303"/>
        <v>0</v>
      </c>
      <c r="AA177" s="305">
        <f t="shared" si="249"/>
        <v>0</v>
      </c>
      <c r="AB177" s="305">
        <f t="shared" si="232"/>
        <v>0</v>
      </c>
      <c r="AC177" s="37" t="e">
        <f t="shared" si="233"/>
        <v>#DIV/0!</v>
      </c>
    </row>
    <row r="178" spans="1:29" s="5" customFormat="1" ht="28.5" hidden="1" x14ac:dyDescent="0.2">
      <c r="A178" s="166"/>
      <c r="B178" s="100" t="s">
        <v>683</v>
      </c>
      <c r="C178" s="101" t="s">
        <v>684</v>
      </c>
      <c r="D178" s="304">
        <f>+D173*1.7982%</f>
        <v>35964000</v>
      </c>
      <c r="E178" s="387">
        <f>SUM('ADICIONES  2018'!C178:E178)</f>
        <v>0</v>
      </c>
      <c r="F178" s="304">
        <f>+F173*1.7982%</f>
        <v>0</v>
      </c>
      <c r="G178" s="304">
        <f>+G173*1.7982%</f>
        <v>0</v>
      </c>
      <c r="H178" s="304">
        <f>+H173*1.7982%</f>
        <v>0</v>
      </c>
      <c r="I178" s="304">
        <f>+I173*1.7982%</f>
        <v>0</v>
      </c>
      <c r="J178" s="304">
        <f>+J173*1.7982%</f>
        <v>0</v>
      </c>
      <c r="K178" s="305">
        <f t="shared" si="245"/>
        <v>35964000</v>
      </c>
      <c r="L178" s="304">
        <f t="shared" ref="L178:Q178" si="304">+L173*1.7982%</f>
        <v>4856529.3252840005</v>
      </c>
      <c r="M178" s="304">
        <f t="shared" si="304"/>
        <v>5665455.9393336009</v>
      </c>
      <c r="N178" s="304">
        <f t="shared" si="304"/>
        <v>6509935.7224054206</v>
      </c>
      <c r="O178" s="304">
        <f t="shared" si="304"/>
        <v>0</v>
      </c>
      <c r="P178" s="304">
        <f t="shared" si="304"/>
        <v>0</v>
      </c>
      <c r="Q178" s="304">
        <f t="shared" si="304"/>
        <v>0</v>
      </c>
      <c r="R178" s="305">
        <f t="shared" si="247"/>
        <v>17031920.987023022</v>
      </c>
      <c r="S178" s="304">
        <f t="shared" ref="S178:Z178" si="305">+S173*1.7982%</f>
        <v>0</v>
      </c>
      <c r="T178" s="304">
        <f t="shared" si="305"/>
        <v>0</v>
      </c>
      <c r="U178" s="304">
        <f t="shared" si="305"/>
        <v>0</v>
      </c>
      <c r="V178" s="304">
        <f t="shared" si="305"/>
        <v>0</v>
      </c>
      <c r="W178" s="304">
        <f t="shared" si="305"/>
        <v>0</v>
      </c>
      <c r="X178" s="304">
        <f t="shared" si="305"/>
        <v>0</v>
      </c>
      <c r="Y178" s="304">
        <f t="shared" si="305"/>
        <v>0</v>
      </c>
      <c r="Z178" s="304">
        <f t="shared" si="305"/>
        <v>0</v>
      </c>
      <c r="AA178" s="305">
        <f t="shared" si="249"/>
        <v>0</v>
      </c>
      <c r="AB178" s="305">
        <f t="shared" si="232"/>
        <v>17031920.987023022</v>
      </c>
      <c r="AC178" s="37">
        <f t="shared" si="233"/>
        <v>0.47358249880500003</v>
      </c>
    </row>
    <row r="179" spans="1:29" s="5" customFormat="1" ht="57" hidden="1" x14ac:dyDescent="0.2">
      <c r="A179" s="166"/>
      <c r="B179" s="100" t="s">
        <v>685</v>
      </c>
      <c r="C179" s="101" t="s">
        <v>686</v>
      </c>
      <c r="D179" s="304">
        <f>+D173*0.881118%</f>
        <v>17622360</v>
      </c>
      <c r="E179" s="387">
        <f>SUM('ADICIONES  2018'!C179:E179)</f>
        <v>0</v>
      </c>
      <c r="F179" s="304">
        <f>+F173*0.881118%</f>
        <v>0</v>
      </c>
      <c r="G179" s="304">
        <f>+G173*0.881118%</f>
        <v>0</v>
      </c>
      <c r="H179" s="304">
        <f>+H173*0.881118%</f>
        <v>0</v>
      </c>
      <c r="I179" s="304">
        <f>+I173*0.881118%</f>
        <v>0</v>
      </c>
      <c r="J179" s="304">
        <f>+J173*0.881118%</f>
        <v>0</v>
      </c>
      <c r="K179" s="305">
        <f t="shared" si="245"/>
        <v>17622360</v>
      </c>
      <c r="L179" s="304">
        <f t="shared" ref="L179:Q179" si="306">+L173*0.881118%</f>
        <v>2379699.3693891601</v>
      </c>
      <c r="M179" s="304">
        <f t="shared" si="306"/>
        <v>2776073.4102734639</v>
      </c>
      <c r="N179" s="304">
        <f t="shared" si="306"/>
        <v>3189868.5039786557</v>
      </c>
      <c r="O179" s="304">
        <f t="shared" si="306"/>
        <v>0</v>
      </c>
      <c r="P179" s="304">
        <f t="shared" si="306"/>
        <v>0</v>
      </c>
      <c r="Q179" s="304">
        <f t="shared" si="306"/>
        <v>0</v>
      </c>
      <c r="R179" s="305">
        <f t="shared" si="247"/>
        <v>8345641.2836412797</v>
      </c>
      <c r="S179" s="304">
        <f t="shared" ref="S179:Z179" si="307">+S173*0.881118%</f>
        <v>0</v>
      </c>
      <c r="T179" s="304">
        <f t="shared" si="307"/>
        <v>0</v>
      </c>
      <c r="U179" s="304">
        <f t="shared" si="307"/>
        <v>0</v>
      </c>
      <c r="V179" s="304">
        <f t="shared" si="307"/>
        <v>0</v>
      </c>
      <c r="W179" s="304">
        <f t="shared" si="307"/>
        <v>0</v>
      </c>
      <c r="X179" s="304">
        <f t="shared" si="307"/>
        <v>0</v>
      </c>
      <c r="Y179" s="304">
        <f t="shared" si="307"/>
        <v>0</v>
      </c>
      <c r="Z179" s="304">
        <f t="shared" si="307"/>
        <v>0</v>
      </c>
      <c r="AA179" s="305">
        <f t="shared" si="249"/>
        <v>0</v>
      </c>
      <c r="AB179" s="305">
        <f t="shared" si="232"/>
        <v>8345641.2836412797</v>
      </c>
      <c r="AC179" s="37">
        <f t="shared" si="233"/>
        <v>0.47358249880499997</v>
      </c>
    </row>
    <row r="180" spans="1:29" s="82" customFormat="1" ht="15.75" hidden="1" x14ac:dyDescent="0.2">
      <c r="A180" s="413"/>
      <c r="B180" s="114" t="s">
        <v>687</v>
      </c>
      <c r="C180" s="110" t="s">
        <v>688</v>
      </c>
      <c r="D180" s="109">
        <f>+D181+D188</f>
        <v>2010000000</v>
      </c>
      <c r="E180" s="154">
        <f>SUM('ADICIONES  2018'!C180:E180)</f>
        <v>0</v>
      </c>
      <c r="F180" s="109">
        <f>+F181+F188</f>
        <v>0</v>
      </c>
      <c r="G180" s="109">
        <f>+G181+G188</f>
        <v>0</v>
      </c>
      <c r="H180" s="109">
        <f>+H181+H188</f>
        <v>0</v>
      </c>
      <c r="I180" s="109">
        <f>+I181+I188</f>
        <v>0</v>
      </c>
      <c r="J180" s="109">
        <f>+J181+J188</f>
        <v>0</v>
      </c>
      <c r="K180" s="303">
        <f t="shared" si="245"/>
        <v>2010000000</v>
      </c>
      <c r="L180" s="109">
        <f t="shared" ref="L180:Q180" si="308">+L181+L188</f>
        <v>840020635.20000005</v>
      </c>
      <c r="M180" s="109">
        <f t="shared" si="308"/>
        <v>907676394.60000002</v>
      </c>
      <c r="N180" s="109">
        <f t="shared" si="308"/>
        <v>1126371900.1900001</v>
      </c>
      <c r="O180" s="109">
        <f t="shared" si="308"/>
        <v>0</v>
      </c>
      <c r="P180" s="109">
        <f t="shared" si="308"/>
        <v>0</v>
      </c>
      <c r="Q180" s="109">
        <f t="shared" si="308"/>
        <v>0</v>
      </c>
      <c r="R180" s="303">
        <f t="shared" si="247"/>
        <v>2874068929.9900002</v>
      </c>
      <c r="S180" s="109">
        <f t="shared" ref="S180:Z180" si="309">+S181+S188</f>
        <v>0</v>
      </c>
      <c r="T180" s="109">
        <f t="shared" si="309"/>
        <v>0</v>
      </c>
      <c r="U180" s="109">
        <f t="shared" si="309"/>
        <v>0</v>
      </c>
      <c r="V180" s="109">
        <f t="shared" si="309"/>
        <v>0</v>
      </c>
      <c r="W180" s="109">
        <f t="shared" si="309"/>
        <v>0</v>
      </c>
      <c r="X180" s="109">
        <f t="shared" si="309"/>
        <v>0</v>
      </c>
      <c r="Y180" s="109">
        <f t="shared" si="309"/>
        <v>0</v>
      </c>
      <c r="Z180" s="109">
        <f t="shared" si="309"/>
        <v>0</v>
      </c>
      <c r="AA180" s="303">
        <f t="shared" si="249"/>
        <v>0</v>
      </c>
      <c r="AB180" s="303">
        <f t="shared" si="232"/>
        <v>2874068929.9900002</v>
      </c>
      <c r="AC180" s="108">
        <f t="shared" si="233"/>
        <v>1.4298850397960201</v>
      </c>
    </row>
    <row r="181" spans="1:29" s="21" customFormat="1" ht="30" x14ac:dyDescent="0.2">
      <c r="A181" s="95">
        <v>1</v>
      </c>
      <c r="B181" s="116" t="s">
        <v>689</v>
      </c>
      <c r="C181" s="117" t="s">
        <v>690</v>
      </c>
      <c r="D181" s="109">
        <v>2000000000</v>
      </c>
      <c r="E181" s="154">
        <f>SUM('ADICIONES  2018'!C181:E181)</f>
        <v>0</v>
      </c>
      <c r="F181" s="109"/>
      <c r="G181" s="109"/>
      <c r="H181" s="109"/>
      <c r="I181" s="109"/>
      <c r="J181" s="109"/>
      <c r="K181" s="307">
        <f t="shared" si="245"/>
        <v>2000000000</v>
      </c>
      <c r="L181" s="304">
        <v>840020635.20000005</v>
      </c>
      <c r="M181" s="304">
        <v>903756394.60000002</v>
      </c>
      <c r="N181" s="304">
        <v>1126371900.1900001</v>
      </c>
      <c r="O181" s="109"/>
      <c r="P181" s="109"/>
      <c r="Q181" s="109"/>
      <c r="R181" s="303">
        <f t="shared" si="247"/>
        <v>2870148929.9900002</v>
      </c>
      <c r="S181" s="109"/>
      <c r="T181" s="109"/>
      <c r="U181" s="109"/>
      <c r="V181" s="109"/>
      <c r="W181" s="109"/>
      <c r="X181" s="109"/>
      <c r="Y181" s="109"/>
      <c r="Z181" s="109"/>
      <c r="AA181" s="303">
        <f t="shared" si="249"/>
        <v>0</v>
      </c>
      <c r="AB181" s="307">
        <f t="shared" si="232"/>
        <v>2870148929.9900002</v>
      </c>
      <c r="AC181" s="118">
        <f t="shared" si="233"/>
        <v>1.435074464995</v>
      </c>
    </row>
    <row r="182" spans="1:29" s="5" customFormat="1" ht="42.75" hidden="1" x14ac:dyDescent="0.2">
      <c r="A182" s="166"/>
      <c r="B182" s="100" t="s">
        <v>691</v>
      </c>
      <c r="C182" s="101" t="s">
        <v>692</v>
      </c>
      <c r="D182" s="304">
        <f>+D181*87.230682%</f>
        <v>1744613640</v>
      </c>
      <c r="E182" s="387">
        <f>SUM('ADICIONES  2018'!C182:E182)</f>
        <v>0</v>
      </c>
      <c r="F182" s="304">
        <f>+F181*87.230682%</f>
        <v>0</v>
      </c>
      <c r="G182" s="304">
        <f>+G181*87.230682%</f>
        <v>0</v>
      </c>
      <c r="H182" s="304">
        <f>+H181*87.230682%</f>
        <v>0</v>
      </c>
      <c r="I182" s="304">
        <f>+I181*87.230682%</f>
        <v>0</v>
      </c>
      <c r="J182" s="304">
        <f>+J181*87.230682%</f>
        <v>0</v>
      </c>
      <c r="K182" s="305">
        <f t="shared" si="245"/>
        <v>1744613640</v>
      </c>
      <c r="L182" s="304">
        <f t="shared" ref="L182:Q182" si="310">+L181*87.230682%</f>
        <v>732755729.02569211</v>
      </c>
      <c r="M182" s="304">
        <f t="shared" si="310"/>
        <v>788352866.62819123</v>
      </c>
      <c r="N182" s="304">
        <f t="shared" si="310"/>
        <v>982541890.3920964</v>
      </c>
      <c r="O182" s="304">
        <f t="shared" si="310"/>
        <v>0</v>
      </c>
      <c r="P182" s="304">
        <f t="shared" si="310"/>
        <v>0</v>
      </c>
      <c r="Q182" s="304">
        <f t="shared" si="310"/>
        <v>0</v>
      </c>
      <c r="R182" s="305">
        <f t="shared" si="247"/>
        <v>2503650486.04598</v>
      </c>
      <c r="S182" s="304">
        <f t="shared" ref="S182:Z182" si="311">+S181*87.230682%</f>
        <v>0</v>
      </c>
      <c r="T182" s="304">
        <f t="shared" si="311"/>
        <v>0</v>
      </c>
      <c r="U182" s="304">
        <f t="shared" si="311"/>
        <v>0</v>
      </c>
      <c r="V182" s="304">
        <f t="shared" si="311"/>
        <v>0</v>
      </c>
      <c r="W182" s="304">
        <f t="shared" si="311"/>
        <v>0</v>
      </c>
      <c r="X182" s="304">
        <f t="shared" si="311"/>
        <v>0</v>
      </c>
      <c r="Y182" s="304">
        <f t="shared" si="311"/>
        <v>0</v>
      </c>
      <c r="Z182" s="304">
        <f t="shared" si="311"/>
        <v>0</v>
      </c>
      <c r="AA182" s="305">
        <f t="shared" si="249"/>
        <v>0</v>
      </c>
      <c r="AB182" s="305">
        <f t="shared" si="232"/>
        <v>2503650486.04598</v>
      </c>
      <c r="AC182" s="37">
        <f t="shared" si="233"/>
        <v>1.4350744649950002</v>
      </c>
    </row>
    <row r="183" spans="1:29" ht="28.5" hidden="1" x14ac:dyDescent="0.2">
      <c r="B183" s="100" t="s">
        <v>693</v>
      </c>
      <c r="C183" s="101" t="s">
        <v>694</v>
      </c>
      <c r="D183" s="304">
        <f>+D181*0.1%</f>
        <v>2000000</v>
      </c>
      <c r="E183" s="387">
        <f>SUM('ADICIONES  2018'!C183:E183)</f>
        <v>0</v>
      </c>
      <c r="F183" s="304">
        <f>+F181*0.1%</f>
        <v>0</v>
      </c>
      <c r="G183" s="304">
        <f>+G181*0.1%</f>
        <v>0</v>
      </c>
      <c r="H183" s="304">
        <f>+H181*0.1%</f>
        <v>0</v>
      </c>
      <c r="I183" s="304">
        <f>+I181*0.1%</f>
        <v>0</v>
      </c>
      <c r="J183" s="304">
        <f>+J181*0.1%</f>
        <v>0</v>
      </c>
      <c r="K183" s="305">
        <f t="shared" si="245"/>
        <v>2000000</v>
      </c>
      <c r="L183" s="304">
        <f t="shared" ref="L183:Q183" si="312">+L181*0.1%</f>
        <v>840020.63520000002</v>
      </c>
      <c r="M183" s="304">
        <f t="shared" si="312"/>
        <v>903756.3946</v>
      </c>
      <c r="N183" s="304">
        <f t="shared" si="312"/>
        <v>1126371.9001900002</v>
      </c>
      <c r="O183" s="304">
        <f t="shared" si="312"/>
        <v>0</v>
      </c>
      <c r="P183" s="304">
        <f t="shared" si="312"/>
        <v>0</v>
      </c>
      <c r="Q183" s="304">
        <f t="shared" si="312"/>
        <v>0</v>
      </c>
      <c r="R183" s="305">
        <f t="shared" si="247"/>
        <v>2870148.9299900001</v>
      </c>
      <c r="S183" s="304">
        <f t="shared" ref="S183:Z183" si="313">+S181*0.1%</f>
        <v>0</v>
      </c>
      <c r="T183" s="304">
        <f t="shared" si="313"/>
        <v>0</v>
      </c>
      <c r="U183" s="304">
        <f t="shared" si="313"/>
        <v>0</v>
      </c>
      <c r="V183" s="304">
        <f t="shared" si="313"/>
        <v>0</v>
      </c>
      <c r="W183" s="304">
        <f t="shared" si="313"/>
        <v>0</v>
      </c>
      <c r="X183" s="304">
        <f t="shared" si="313"/>
        <v>0</v>
      </c>
      <c r="Y183" s="304">
        <f t="shared" si="313"/>
        <v>0</v>
      </c>
      <c r="Z183" s="304">
        <f t="shared" si="313"/>
        <v>0</v>
      </c>
      <c r="AA183" s="305">
        <f t="shared" si="249"/>
        <v>0</v>
      </c>
      <c r="AB183" s="305">
        <f t="shared" si="232"/>
        <v>2870148.9299900001</v>
      </c>
      <c r="AC183" s="37">
        <f t="shared" si="233"/>
        <v>1.435074464995</v>
      </c>
    </row>
    <row r="184" spans="1:29" s="5" customFormat="1" ht="28.5" hidden="1" x14ac:dyDescent="0.2">
      <c r="A184" s="166"/>
      <c r="B184" s="100" t="s">
        <v>695</v>
      </c>
      <c r="C184" s="101" t="s">
        <v>696</v>
      </c>
      <c r="D184" s="304">
        <f>+D181*9.99%</f>
        <v>199800000</v>
      </c>
      <c r="E184" s="387">
        <f>SUM('ADICIONES  2018'!C184:E184)</f>
        <v>0</v>
      </c>
      <c r="F184" s="304">
        <f>+F181*9.99%</f>
        <v>0</v>
      </c>
      <c r="G184" s="304">
        <f>+G181*9.99%</f>
        <v>0</v>
      </c>
      <c r="H184" s="304">
        <f>+H181*9.99%</f>
        <v>0</v>
      </c>
      <c r="I184" s="304">
        <f>+I181*9.99%</f>
        <v>0</v>
      </c>
      <c r="J184" s="304">
        <f>+J181*9.99%</f>
        <v>0</v>
      </c>
      <c r="K184" s="305">
        <f t="shared" si="245"/>
        <v>199800000</v>
      </c>
      <c r="L184" s="304">
        <f t="shared" ref="L184:Q184" si="314">+L181*9.99%</f>
        <v>83918061.456480011</v>
      </c>
      <c r="M184" s="304">
        <f t="shared" si="314"/>
        <v>90285263.820540011</v>
      </c>
      <c r="N184" s="304">
        <f t="shared" si="314"/>
        <v>112524552.82898101</v>
      </c>
      <c r="O184" s="304">
        <f t="shared" si="314"/>
        <v>0</v>
      </c>
      <c r="P184" s="304">
        <f t="shared" si="314"/>
        <v>0</v>
      </c>
      <c r="Q184" s="304">
        <f t="shared" si="314"/>
        <v>0</v>
      </c>
      <c r="R184" s="305">
        <f t="shared" si="247"/>
        <v>286727878.10600102</v>
      </c>
      <c r="S184" s="304">
        <f t="shared" ref="S184:Z184" si="315">+S181*9.99%</f>
        <v>0</v>
      </c>
      <c r="T184" s="304">
        <f t="shared" si="315"/>
        <v>0</v>
      </c>
      <c r="U184" s="304">
        <f t="shared" si="315"/>
        <v>0</v>
      </c>
      <c r="V184" s="304">
        <f t="shared" si="315"/>
        <v>0</v>
      </c>
      <c r="W184" s="304">
        <f t="shared" si="315"/>
        <v>0</v>
      </c>
      <c r="X184" s="304">
        <f t="shared" si="315"/>
        <v>0</v>
      </c>
      <c r="Y184" s="304">
        <f t="shared" si="315"/>
        <v>0</v>
      </c>
      <c r="Z184" s="304">
        <f t="shared" si="315"/>
        <v>0</v>
      </c>
      <c r="AA184" s="305">
        <f t="shared" si="249"/>
        <v>0</v>
      </c>
      <c r="AB184" s="305">
        <f t="shared" si="232"/>
        <v>286727878.10600102</v>
      </c>
      <c r="AC184" s="37">
        <f t="shared" si="233"/>
        <v>1.435074464995</v>
      </c>
    </row>
    <row r="185" spans="1:29" ht="57" hidden="1" x14ac:dyDescent="0.2">
      <c r="B185" s="100" t="s">
        <v>697</v>
      </c>
      <c r="C185" s="171" t="s">
        <v>1368</v>
      </c>
      <c r="D185" s="304">
        <f>+D181*0%</f>
        <v>0</v>
      </c>
      <c r="E185" s="387">
        <f>SUM('ADICIONES  2018'!C185:E185)</f>
        <v>0</v>
      </c>
      <c r="F185" s="304">
        <f>+F181*0%</f>
        <v>0</v>
      </c>
      <c r="G185" s="304">
        <f>+G181*0%</f>
        <v>0</v>
      </c>
      <c r="H185" s="304">
        <f>+H181*0%</f>
        <v>0</v>
      </c>
      <c r="I185" s="304">
        <f>+I181*0%</f>
        <v>0</v>
      </c>
      <c r="J185" s="304">
        <f>+J181*0%</f>
        <v>0</v>
      </c>
      <c r="K185" s="305">
        <f t="shared" si="245"/>
        <v>0</v>
      </c>
      <c r="L185" s="304">
        <f t="shared" ref="L185:Q185" si="316">+L181*0%</f>
        <v>0</v>
      </c>
      <c r="M185" s="304">
        <f t="shared" si="316"/>
        <v>0</v>
      </c>
      <c r="N185" s="304">
        <f t="shared" si="316"/>
        <v>0</v>
      </c>
      <c r="O185" s="304">
        <f t="shared" si="316"/>
        <v>0</v>
      </c>
      <c r="P185" s="304">
        <f t="shared" si="316"/>
        <v>0</v>
      </c>
      <c r="Q185" s="304">
        <f t="shared" si="316"/>
        <v>0</v>
      </c>
      <c r="R185" s="305">
        <f t="shared" si="247"/>
        <v>0</v>
      </c>
      <c r="S185" s="304">
        <f t="shared" ref="S185:Z185" si="317">+S181*0%</f>
        <v>0</v>
      </c>
      <c r="T185" s="304">
        <f t="shared" si="317"/>
        <v>0</v>
      </c>
      <c r="U185" s="304">
        <f t="shared" si="317"/>
        <v>0</v>
      </c>
      <c r="V185" s="304">
        <f t="shared" si="317"/>
        <v>0</v>
      </c>
      <c r="W185" s="304">
        <f t="shared" si="317"/>
        <v>0</v>
      </c>
      <c r="X185" s="304">
        <f t="shared" si="317"/>
        <v>0</v>
      </c>
      <c r="Y185" s="304">
        <f t="shared" si="317"/>
        <v>0</v>
      </c>
      <c r="Z185" s="304">
        <f t="shared" si="317"/>
        <v>0</v>
      </c>
      <c r="AA185" s="305">
        <f t="shared" si="249"/>
        <v>0</v>
      </c>
      <c r="AB185" s="305">
        <f t="shared" si="232"/>
        <v>0</v>
      </c>
      <c r="AC185" s="37" t="e">
        <f t="shared" si="233"/>
        <v>#DIV/0!</v>
      </c>
    </row>
    <row r="186" spans="1:29" s="5" customFormat="1" ht="42.75" hidden="1" x14ac:dyDescent="0.2">
      <c r="A186" s="166"/>
      <c r="B186" s="100" t="s">
        <v>698</v>
      </c>
      <c r="C186" s="101" t="s">
        <v>699</v>
      </c>
      <c r="D186" s="304">
        <f>+D181*1.7982%</f>
        <v>35964000</v>
      </c>
      <c r="E186" s="387">
        <f>SUM('ADICIONES  2018'!C186:E186)</f>
        <v>0</v>
      </c>
      <c r="F186" s="304">
        <f>+F181*1.7982%</f>
        <v>0</v>
      </c>
      <c r="G186" s="304">
        <f>+G181*1.7982%</f>
        <v>0</v>
      </c>
      <c r="H186" s="304">
        <f>+H181*1.7982%</f>
        <v>0</v>
      </c>
      <c r="I186" s="304">
        <f>+I181*1.7982%</f>
        <v>0</v>
      </c>
      <c r="J186" s="304">
        <f>+J181*1.7982%</f>
        <v>0</v>
      </c>
      <c r="K186" s="305">
        <f t="shared" si="245"/>
        <v>35964000</v>
      </c>
      <c r="L186" s="304">
        <f t="shared" ref="L186:Q186" si="318">+L181*1.7982%</f>
        <v>15105251.062166402</v>
      </c>
      <c r="M186" s="304">
        <f t="shared" si="318"/>
        <v>16251347.487697201</v>
      </c>
      <c r="N186" s="304">
        <f t="shared" si="318"/>
        <v>20254419.509216584</v>
      </c>
      <c r="O186" s="304">
        <f t="shared" si="318"/>
        <v>0</v>
      </c>
      <c r="P186" s="304">
        <f t="shared" si="318"/>
        <v>0</v>
      </c>
      <c r="Q186" s="304">
        <f t="shared" si="318"/>
        <v>0</v>
      </c>
      <c r="R186" s="305">
        <f t="shared" si="247"/>
        <v>51611018.059080184</v>
      </c>
      <c r="S186" s="304">
        <f t="shared" ref="S186:Z186" si="319">+S181*1.7982%</f>
        <v>0</v>
      </c>
      <c r="T186" s="304">
        <f t="shared" si="319"/>
        <v>0</v>
      </c>
      <c r="U186" s="304">
        <f t="shared" si="319"/>
        <v>0</v>
      </c>
      <c r="V186" s="304">
        <f t="shared" si="319"/>
        <v>0</v>
      </c>
      <c r="W186" s="304">
        <f t="shared" si="319"/>
        <v>0</v>
      </c>
      <c r="X186" s="304">
        <f t="shared" si="319"/>
        <v>0</v>
      </c>
      <c r="Y186" s="304">
        <f t="shared" si="319"/>
        <v>0</v>
      </c>
      <c r="Z186" s="304">
        <f t="shared" si="319"/>
        <v>0</v>
      </c>
      <c r="AA186" s="305">
        <f t="shared" si="249"/>
        <v>0</v>
      </c>
      <c r="AB186" s="305">
        <f t="shared" si="232"/>
        <v>51611018.059080184</v>
      </c>
      <c r="AC186" s="37">
        <f t="shared" si="233"/>
        <v>1.435074464995</v>
      </c>
    </row>
    <row r="187" spans="1:29" ht="57" hidden="1" x14ac:dyDescent="0.2">
      <c r="B187" s="100" t="s">
        <v>700</v>
      </c>
      <c r="C187" s="101" t="s">
        <v>701</v>
      </c>
      <c r="D187" s="304">
        <f>+D181*0.881118%</f>
        <v>17622360</v>
      </c>
      <c r="E187" s="387">
        <f>SUM('ADICIONES  2018'!C187:E187)</f>
        <v>0</v>
      </c>
      <c r="F187" s="304">
        <f>+F181*0.881118%</f>
        <v>0</v>
      </c>
      <c r="G187" s="304">
        <f>+G181*0.881118%</f>
        <v>0</v>
      </c>
      <c r="H187" s="304">
        <f>+H181*0.881118%</f>
        <v>0</v>
      </c>
      <c r="I187" s="304">
        <f>+I181*0.881118%</f>
        <v>0</v>
      </c>
      <c r="J187" s="304">
        <f>+J181*0.881118%</f>
        <v>0</v>
      </c>
      <c r="K187" s="305">
        <f t="shared" si="245"/>
        <v>17622360</v>
      </c>
      <c r="L187" s="304">
        <f t="shared" ref="L187:Q187" si="320">+L181*0.881118%</f>
        <v>7401573.020461536</v>
      </c>
      <c r="M187" s="304">
        <f t="shared" si="320"/>
        <v>7963160.2689716285</v>
      </c>
      <c r="N187" s="304">
        <f t="shared" si="320"/>
        <v>9924665.5595161244</v>
      </c>
      <c r="O187" s="304">
        <f t="shared" si="320"/>
        <v>0</v>
      </c>
      <c r="P187" s="304">
        <f t="shared" si="320"/>
        <v>0</v>
      </c>
      <c r="Q187" s="304">
        <f t="shared" si="320"/>
        <v>0</v>
      </c>
      <c r="R187" s="305">
        <f t="shared" si="247"/>
        <v>25289398.848949291</v>
      </c>
      <c r="S187" s="304">
        <f t="shared" ref="S187:Z187" si="321">+S181*0.881118%</f>
        <v>0</v>
      </c>
      <c r="T187" s="304">
        <f t="shared" si="321"/>
        <v>0</v>
      </c>
      <c r="U187" s="304">
        <f t="shared" si="321"/>
        <v>0</v>
      </c>
      <c r="V187" s="304">
        <f t="shared" si="321"/>
        <v>0</v>
      </c>
      <c r="W187" s="304">
        <f t="shared" si="321"/>
        <v>0</v>
      </c>
      <c r="X187" s="304">
        <f t="shared" si="321"/>
        <v>0</v>
      </c>
      <c r="Y187" s="304">
        <f t="shared" si="321"/>
        <v>0</v>
      </c>
      <c r="Z187" s="304">
        <f t="shared" si="321"/>
        <v>0</v>
      </c>
      <c r="AA187" s="305">
        <f t="shared" si="249"/>
        <v>0</v>
      </c>
      <c r="AB187" s="305">
        <f t="shared" si="232"/>
        <v>25289398.848949291</v>
      </c>
      <c r="AC187" s="37">
        <f t="shared" si="233"/>
        <v>1.4350744649950002</v>
      </c>
    </row>
    <row r="188" spans="1:29" s="21" customFormat="1" ht="15.75" x14ac:dyDescent="0.2">
      <c r="A188" s="95">
        <v>1</v>
      </c>
      <c r="B188" s="116" t="s">
        <v>702</v>
      </c>
      <c r="C188" s="117" t="s">
        <v>703</v>
      </c>
      <c r="D188" s="109">
        <v>10000000</v>
      </c>
      <c r="E188" s="154">
        <f>SUM('ADICIONES  2018'!C188:E188)</f>
        <v>0</v>
      </c>
      <c r="F188" s="109"/>
      <c r="G188" s="109"/>
      <c r="H188" s="109"/>
      <c r="I188" s="109"/>
      <c r="J188" s="109"/>
      <c r="K188" s="307">
        <f t="shared" si="245"/>
        <v>10000000</v>
      </c>
      <c r="L188" s="304">
        <v>0</v>
      </c>
      <c r="M188" s="304">
        <v>3920000</v>
      </c>
      <c r="N188" s="304">
        <v>0</v>
      </c>
      <c r="O188" s="109"/>
      <c r="P188" s="109"/>
      <c r="Q188" s="109"/>
      <c r="R188" s="303">
        <f t="shared" si="247"/>
        <v>3920000</v>
      </c>
      <c r="S188" s="109"/>
      <c r="T188" s="109"/>
      <c r="U188" s="109"/>
      <c r="V188" s="109"/>
      <c r="W188" s="109"/>
      <c r="X188" s="109"/>
      <c r="Y188" s="109"/>
      <c r="Z188" s="109"/>
      <c r="AA188" s="303">
        <f t="shared" si="249"/>
        <v>0</v>
      </c>
      <c r="AB188" s="307">
        <f t="shared" si="232"/>
        <v>3920000</v>
      </c>
      <c r="AC188" s="118">
        <f t="shared" si="233"/>
        <v>0.39200000000000002</v>
      </c>
    </row>
    <row r="189" spans="1:29" s="5" customFormat="1" ht="42.75" hidden="1" x14ac:dyDescent="0.2">
      <c r="A189" s="166"/>
      <c r="B189" s="100" t="s">
        <v>704</v>
      </c>
      <c r="C189" s="101" t="s">
        <v>705</v>
      </c>
      <c r="D189" s="304">
        <f>+D188*87.230682%</f>
        <v>8723068.2000000011</v>
      </c>
      <c r="E189" s="387">
        <f>SUM('ADICIONES  2018'!C189:E189)</f>
        <v>0</v>
      </c>
      <c r="F189" s="304">
        <f>+F188*87.230682%</f>
        <v>0</v>
      </c>
      <c r="G189" s="304">
        <f>+G188*87.230682%</f>
        <v>0</v>
      </c>
      <c r="H189" s="304">
        <f>+H188*87.230682%</f>
        <v>0</v>
      </c>
      <c r="I189" s="304">
        <f>+I188*87.230682%</f>
        <v>0</v>
      </c>
      <c r="J189" s="304">
        <f>+J188*87.230682%</f>
        <v>0</v>
      </c>
      <c r="K189" s="305">
        <f t="shared" si="245"/>
        <v>8723068.2000000011</v>
      </c>
      <c r="L189" s="304">
        <f t="shared" ref="L189:Q189" si="322">+L188*87.230682%</f>
        <v>0</v>
      </c>
      <c r="M189" s="304">
        <f t="shared" si="322"/>
        <v>3419442.7344</v>
      </c>
      <c r="N189" s="304">
        <f t="shared" si="322"/>
        <v>0</v>
      </c>
      <c r="O189" s="304">
        <f t="shared" si="322"/>
        <v>0</v>
      </c>
      <c r="P189" s="304">
        <f t="shared" si="322"/>
        <v>0</v>
      </c>
      <c r="Q189" s="304">
        <f t="shared" si="322"/>
        <v>0</v>
      </c>
      <c r="R189" s="305">
        <f t="shared" si="247"/>
        <v>3419442.7344</v>
      </c>
      <c r="S189" s="304">
        <f t="shared" ref="S189:Z189" si="323">+S188*87.230682%</f>
        <v>0</v>
      </c>
      <c r="T189" s="304">
        <f t="shared" si="323"/>
        <v>0</v>
      </c>
      <c r="U189" s="304">
        <f t="shared" si="323"/>
        <v>0</v>
      </c>
      <c r="V189" s="304">
        <f t="shared" si="323"/>
        <v>0</v>
      </c>
      <c r="W189" s="304">
        <f t="shared" si="323"/>
        <v>0</v>
      </c>
      <c r="X189" s="304">
        <f t="shared" si="323"/>
        <v>0</v>
      </c>
      <c r="Y189" s="304">
        <f t="shared" si="323"/>
        <v>0</v>
      </c>
      <c r="Z189" s="304">
        <f t="shared" si="323"/>
        <v>0</v>
      </c>
      <c r="AA189" s="305">
        <f t="shared" si="249"/>
        <v>0</v>
      </c>
      <c r="AB189" s="305">
        <f t="shared" si="232"/>
        <v>3419442.7344</v>
      </c>
      <c r="AC189" s="37">
        <f t="shared" si="233"/>
        <v>0.39199999999999996</v>
      </c>
    </row>
    <row r="190" spans="1:29" s="5" customFormat="1" ht="42.75" hidden="1" x14ac:dyDescent="0.2">
      <c r="A190" s="166"/>
      <c r="B190" s="100" t="s">
        <v>706</v>
      </c>
      <c r="C190" s="101" t="s">
        <v>707</v>
      </c>
      <c r="D190" s="304">
        <f>+D188*0.1%</f>
        <v>10000</v>
      </c>
      <c r="E190" s="387">
        <f>SUM('ADICIONES  2018'!C190:E190)</f>
        <v>0</v>
      </c>
      <c r="F190" s="304">
        <f>+F188*0.1%</f>
        <v>0</v>
      </c>
      <c r="G190" s="304">
        <f>+G188*0.1%</f>
        <v>0</v>
      </c>
      <c r="H190" s="304">
        <f>+H188*0.1%</f>
        <v>0</v>
      </c>
      <c r="I190" s="304">
        <f>+I188*0.1%</f>
        <v>0</v>
      </c>
      <c r="J190" s="304">
        <f>+J188*0.1%</f>
        <v>0</v>
      </c>
      <c r="K190" s="305">
        <f t="shared" si="245"/>
        <v>10000</v>
      </c>
      <c r="L190" s="304">
        <f t="shared" ref="L190:Q190" si="324">+L188*0.1%</f>
        <v>0</v>
      </c>
      <c r="M190" s="304">
        <f t="shared" si="324"/>
        <v>3920</v>
      </c>
      <c r="N190" s="304">
        <f t="shared" si="324"/>
        <v>0</v>
      </c>
      <c r="O190" s="304">
        <f t="shared" si="324"/>
        <v>0</v>
      </c>
      <c r="P190" s="304">
        <f t="shared" si="324"/>
        <v>0</v>
      </c>
      <c r="Q190" s="304">
        <f t="shared" si="324"/>
        <v>0</v>
      </c>
      <c r="R190" s="305">
        <f t="shared" si="247"/>
        <v>3920</v>
      </c>
      <c r="S190" s="304">
        <f t="shared" ref="S190:Z190" si="325">+S188*0.1%</f>
        <v>0</v>
      </c>
      <c r="T190" s="304">
        <f t="shared" si="325"/>
        <v>0</v>
      </c>
      <c r="U190" s="304">
        <f t="shared" si="325"/>
        <v>0</v>
      </c>
      <c r="V190" s="304">
        <f t="shared" si="325"/>
        <v>0</v>
      </c>
      <c r="W190" s="304">
        <f t="shared" si="325"/>
        <v>0</v>
      </c>
      <c r="X190" s="304">
        <f t="shared" si="325"/>
        <v>0</v>
      </c>
      <c r="Y190" s="304">
        <f t="shared" si="325"/>
        <v>0</v>
      </c>
      <c r="Z190" s="304">
        <f t="shared" si="325"/>
        <v>0</v>
      </c>
      <c r="AA190" s="305">
        <f t="shared" si="249"/>
        <v>0</v>
      </c>
      <c r="AB190" s="305">
        <f t="shared" si="232"/>
        <v>3920</v>
      </c>
      <c r="AC190" s="37">
        <f t="shared" si="233"/>
        <v>0.39200000000000002</v>
      </c>
    </row>
    <row r="191" spans="1:29" ht="28.5" hidden="1" x14ac:dyDescent="0.2">
      <c r="B191" s="100" t="s">
        <v>708</v>
      </c>
      <c r="C191" s="101" t="s">
        <v>709</v>
      </c>
      <c r="D191" s="304">
        <f>+D188*9.99%</f>
        <v>999000</v>
      </c>
      <c r="E191" s="387">
        <f>SUM('ADICIONES  2018'!C191:E191)</f>
        <v>0</v>
      </c>
      <c r="F191" s="304">
        <f>+F188*9.99%</f>
        <v>0</v>
      </c>
      <c r="G191" s="304">
        <f>+G188*9.99%</f>
        <v>0</v>
      </c>
      <c r="H191" s="304">
        <f>+H188*9.99%</f>
        <v>0</v>
      </c>
      <c r="I191" s="304">
        <f>+I188*9.99%</f>
        <v>0</v>
      </c>
      <c r="J191" s="304">
        <f>+J188*9.99%</f>
        <v>0</v>
      </c>
      <c r="K191" s="305">
        <f t="shared" si="245"/>
        <v>999000</v>
      </c>
      <c r="L191" s="304">
        <f t="shared" ref="L191:Q191" si="326">+L188*9.99%</f>
        <v>0</v>
      </c>
      <c r="M191" s="304">
        <f t="shared" si="326"/>
        <v>391608</v>
      </c>
      <c r="N191" s="304">
        <f t="shared" si="326"/>
        <v>0</v>
      </c>
      <c r="O191" s="304">
        <f t="shared" si="326"/>
        <v>0</v>
      </c>
      <c r="P191" s="304">
        <f t="shared" si="326"/>
        <v>0</v>
      </c>
      <c r="Q191" s="304">
        <f t="shared" si="326"/>
        <v>0</v>
      </c>
      <c r="R191" s="305">
        <f t="shared" si="247"/>
        <v>391608</v>
      </c>
      <c r="S191" s="304">
        <f t="shared" ref="S191:Z191" si="327">+S188*9.99%</f>
        <v>0</v>
      </c>
      <c r="T191" s="304">
        <f t="shared" si="327"/>
        <v>0</v>
      </c>
      <c r="U191" s="304">
        <f t="shared" si="327"/>
        <v>0</v>
      </c>
      <c r="V191" s="304">
        <f t="shared" si="327"/>
        <v>0</v>
      </c>
      <c r="W191" s="304">
        <f t="shared" si="327"/>
        <v>0</v>
      </c>
      <c r="X191" s="304">
        <f t="shared" si="327"/>
        <v>0</v>
      </c>
      <c r="Y191" s="304">
        <f t="shared" si="327"/>
        <v>0</v>
      </c>
      <c r="Z191" s="304">
        <f t="shared" si="327"/>
        <v>0</v>
      </c>
      <c r="AA191" s="305">
        <f t="shared" si="249"/>
        <v>0</v>
      </c>
      <c r="AB191" s="305">
        <f t="shared" si="232"/>
        <v>391608</v>
      </c>
      <c r="AC191" s="37">
        <f t="shared" si="233"/>
        <v>0.39200000000000002</v>
      </c>
    </row>
    <row r="192" spans="1:29" ht="57" hidden="1" x14ac:dyDescent="0.2">
      <c r="B192" s="100" t="s">
        <v>710</v>
      </c>
      <c r="C192" s="171" t="s">
        <v>1369</v>
      </c>
      <c r="D192" s="304">
        <f>+D188*0%</f>
        <v>0</v>
      </c>
      <c r="E192" s="387">
        <f>SUM('ADICIONES  2018'!C192:E192)</f>
        <v>0</v>
      </c>
      <c r="F192" s="304">
        <f>+F188*0%</f>
        <v>0</v>
      </c>
      <c r="G192" s="304">
        <f>+G188*0%</f>
        <v>0</v>
      </c>
      <c r="H192" s="304">
        <f>+H188*0%</f>
        <v>0</v>
      </c>
      <c r="I192" s="304">
        <f>+I188*0%</f>
        <v>0</v>
      </c>
      <c r="J192" s="304">
        <f>+J188*0%</f>
        <v>0</v>
      </c>
      <c r="K192" s="305">
        <f t="shared" si="245"/>
        <v>0</v>
      </c>
      <c r="L192" s="304">
        <f t="shared" ref="L192:Q192" si="328">+L188*0%</f>
        <v>0</v>
      </c>
      <c r="M192" s="304">
        <f t="shared" si="328"/>
        <v>0</v>
      </c>
      <c r="N192" s="304">
        <f t="shared" si="328"/>
        <v>0</v>
      </c>
      <c r="O192" s="304">
        <f t="shared" si="328"/>
        <v>0</v>
      </c>
      <c r="P192" s="304">
        <f t="shared" si="328"/>
        <v>0</v>
      </c>
      <c r="Q192" s="304">
        <f t="shared" si="328"/>
        <v>0</v>
      </c>
      <c r="R192" s="305">
        <f t="shared" si="247"/>
        <v>0</v>
      </c>
      <c r="S192" s="304">
        <f t="shared" ref="S192:Z192" si="329">+S188*0%</f>
        <v>0</v>
      </c>
      <c r="T192" s="304">
        <f t="shared" si="329"/>
        <v>0</v>
      </c>
      <c r="U192" s="304">
        <f t="shared" si="329"/>
        <v>0</v>
      </c>
      <c r="V192" s="304">
        <f t="shared" si="329"/>
        <v>0</v>
      </c>
      <c r="W192" s="304">
        <f t="shared" si="329"/>
        <v>0</v>
      </c>
      <c r="X192" s="304">
        <f t="shared" si="329"/>
        <v>0</v>
      </c>
      <c r="Y192" s="304">
        <f t="shared" si="329"/>
        <v>0</v>
      </c>
      <c r="Z192" s="304">
        <f t="shared" si="329"/>
        <v>0</v>
      </c>
      <c r="AA192" s="305">
        <f t="shared" si="249"/>
        <v>0</v>
      </c>
      <c r="AB192" s="305">
        <f t="shared" si="232"/>
        <v>0</v>
      </c>
      <c r="AC192" s="37" t="e">
        <f t="shared" si="233"/>
        <v>#DIV/0!</v>
      </c>
    </row>
    <row r="193" spans="1:29" s="5" customFormat="1" ht="42.75" hidden="1" x14ac:dyDescent="0.2">
      <c r="A193" s="166"/>
      <c r="B193" s="100" t="s">
        <v>711</v>
      </c>
      <c r="C193" s="101" t="s">
        <v>712</v>
      </c>
      <c r="D193" s="304">
        <f>+D188*1.7982%</f>
        <v>179820</v>
      </c>
      <c r="E193" s="387">
        <f>SUM('ADICIONES  2018'!C193:E193)</f>
        <v>0</v>
      </c>
      <c r="F193" s="304">
        <f>+F188*1.7982%</f>
        <v>0</v>
      </c>
      <c r="G193" s="304">
        <f>+G188*1.7982%</f>
        <v>0</v>
      </c>
      <c r="H193" s="304">
        <f>+H188*1.7982%</f>
        <v>0</v>
      </c>
      <c r="I193" s="304">
        <f>+I188*1.7982%</f>
        <v>0</v>
      </c>
      <c r="J193" s="304">
        <f>+J188*1.7982%</f>
        <v>0</v>
      </c>
      <c r="K193" s="305">
        <f t="shared" si="245"/>
        <v>179820</v>
      </c>
      <c r="L193" s="304">
        <f t="shared" ref="L193:Q193" si="330">+L188*1.7982%</f>
        <v>0</v>
      </c>
      <c r="M193" s="304">
        <f t="shared" si="330"/>
        <v>70489.440000000002</v>
      </c>
      <c r="N193" s="304">
        <f t="shared" si="330"/>
        <v>0</v>
      </c>
      <c r="O193" s="304">
        <f t="shared" si="330"/>
        <v>0</v>
      </c>
      <c r="P193" s="304">
        <f t="shared" si="330"/>
        <v>0</v>
      </c>
      <c r="Q193" s="304">
        <f t="shared" si="330"/>
        <v>0</v>
      </c>
      <c r="R193" s="305">
        <f t="shared" si="247"/>
        <v>70489.440000000002</v>
      </c>
      <c r="S193" s="304">
        <f t="shared" ref="S193:Z193" si="331">+S188*1.7982%</f>
        <v>0</v>
      </c>
      <c r="T193" s="304">
        <f t="shared" si="331"/>
        <v>0</v>
      </c>
      <c r="U193" s="304">
        <f t="shared" si="331"/>
        <v>0</v>
      </c>
      <c r="V193" s="304">
        <f t="shared" si="331"/>
        <v>0</v>
      </c>
      <c r="W193" s="304">
        <f t="shared" si="331"/>
        <v>0</v>
      </c>
      <c r="X193" s="304">
        <f t="shared" si="331"/>
        <v>0</v>
      </c>
      <c r="Y193" s="304">
        <f t="shared" si="331"/>
        <v>0</v>
      </c>
      <c r="Z193" s="304">
        <f t="shared" si="331"/>
        <v>0</v>
      </c>
      <c r="AA193" s="305">
        <f t="shared" si="249"/>
        <v>0</v>
      </c>
      <c r="AB193" s="305">
        <f t="shared" si="232"/>
        <v>70489.440000000002</v>
      </c>
      <c r="AC193" s="37">
        <f t="shared" si="233"/>
        <v>0.39200000000000002</v>
      </c>
    </row>
    <row r="194" spans="1:29" ht="57" hidden="1" x14ac:dyDescent="0.2">
      <c r="B194" s="100" t="s">
        <v>713</v>
      </c>
      <c r="C194" s="101" t="s">
        <v>714</v>
      </c>
      <c r="D194" s="304">
        <f>+D188*0.881118%</f>
        <v>88111.8</v>
      </c>
      <c r="E194" s="387">
        <f>SUM('ADICIONES  2018'!C194:E194)</f>
        <v>0</v>
      </c>
      <c r="F194" s="304">
        <f>+F188*0.881118%</f>
        <v>0</v>
      </c>
      <c r="G194" s="304">
        <f>+G188*0.881118%</f>
        <v>0</v>
      </c>
      <c r="H194" s="304">
        <f>+H188*0.881118%</f>
        <v>0</v>
      </c>
      <c r="I194" s="304">
        <f>+I188*0.881118%</f>
        <v>0</v>
      </c>
      <c r="J194" s="304">
        <f>+J188*0.881118%</f>
        <v>0</v>
      </c>
      <c r="K194" s="305">
        <f t="shared" si="245"/>
        <v>88111.8</v>
      </c>
      <c r="L194" s="304">
        <f t="shared" ref="L194:Q194" si="332">+L188*0.881118%</f>
        <v>0</v>
      </c>
      <c r="M194" s="304">
        <f t="shared" si="332"/>
        <v>34539.825600000004</v>
      </c>
      <c r="N194" s="304">
        <f t="shared" si="332"/>
        <v>0</v>
      </c>
      <c r="O194" s="304">
        <f t="shared" si="332"/>
        <v>0</v>
      </c>
      <c r="P194" s="304">
        <f t="shared" si="332"/>
        <v>0</v>
      </c>
      <c r="Q194" s="304">
        <f t="shared" si="332"/>
        <v>0</v>
      </c>
      <c r="R194" s="305">
        <f t="shared" si="247"/>
        <v>34539.825600000004</v>
      </c>
      <c r="S194" s="304">
        <f t="shared" ref="S194:Z194" si="333">+S188*0.881118%</f>
        <v>0</v>
      </c>
      <c r="T194" s="304">
        <f t="shared" si="333"/>
        <v>0</v>
      </c>
      <c r="U194" s="304">
        <f t="shared" si="333"/>
        <v>0</v>
      </c>
      <c r="V194" s="304">
        <f t="shared" si="333"/>
        <v>0</v>
      </c>
      <c r="W194" s="304">
        <f t="shared" si="333"/>
        <v>0</v>
      </c>
      <c r="X194" s="304">
        <f t="shared" si="333"/>
        <v>0</v>
      </c>
      <c r="Y194" s="304">
        <f t="shared" si="333"/>
        <v>0</v>
      </c>
      <c r="Z194" s="304">
        <f t="shared" si="333"/>
        <v>0</v>
      </c>
      <c r="AA194" s="305">
        <f t="shared" si="249"/>
        <v>0</v>
      </c>
      <c r="AB194" s="305">
        <f t="shared" si="232"/>
        <v>34539.825600000004</v>
      </c>
      <c r="AC194" s="37">
        <f t="shared" si="233"/>
        <v>0.39200000000000002</v>
      </c>
    </row>
    <row r="195" spans="1:29" s="82" customFormat="1" ht="15.75" hidden="1" x14ac:dyDescent="0.2">
      <c r="A195" s="413"/>
      <c r="B195" s="114" t="s">
        <v>715</v>
      </c>
      <c r="C195" s="110" t="s">
        <v>716</v>
      </c>
      <c r="D195" s="109">
        <f>+D196</f>
        <v>52000000</v>
      </c>
      <c r="E195" s="154">
        <f>SUM('ADICIONES  2018'!C195:E195)</f>
        <v>0</v>
      </c>
      <c r="F195" s="109">
        <f>+F196</f>
        <v>0</v>
      </c>
      <c r="G195" s="109">
        <f>+G196</f>
        <v>0</v>
      </c>
      <c r="H195" s="109">
        <f>+H196</f>
        <v>0</v>
      </c>
      <c r="I195" s="109">
        <f>+I196</f>
        <v>0</v>
      </c>
      <c r="J195" s="109">
        <f>+J196</f>
        <v>0</v>
      </c>
      <c r="K195" s="303">
        <f t="shared" si="245"/>
        <v>52000000</v>
      </c>
      <c r="L195" s="109">
        <f t="shared" ref="L195:Q195" si="334">+L196</f>
        <v>332820</v>
      </c>
      <c r="M195" s="109">
        <f t="shared" si="334"/>
        <v>805500</v>
      </c>
      <c r="N195" s="109">
        <f t="shared" si="334"/>
        <v>5441922</v>
      </c>
      <c r="O195" s="109">
        <f t="shared" si="334"/>
        <v>0</v>
      </c>
      <c r="P195" s="109">
        <f t="shared" si="334"/>
        <v>0</v>
      </c>
      <c r="Q195" s="109">
        <f t="shared" si="334"/>
        <v>0</v>
      </c>
      <c r="R195" s="303">
        <f t="shared" si="247"/>
        <v>6580242</v>
      </c>
      <c r="S195" s="109">
        <f t="shared" ref="S195:Z195" si="335">+S196</f>
        <v>0</v>
      </c>
      <c r="T195" s="109">
        <f t="shared" si="335"/>
        <v>0</v>
      </c>
      <c r="U195" s="109">
        <f t="shared" si="335"/>
        <v>0</v>
      </c>
      <c r="V195" s="109">
        <f t="shared" si="335"/>
        <v>0</v>
      </c>
      <c r="W195" s="109">
        <f t="shared" si="335"/>
        <v>0</v>
      </c>
      <c r="X195" s="109">
        <f t="shared" si="335"/>
        <v>0</v>
      </c>
      <c r="Y195" s="109">
        <f t="shared" si="335"/>
        <v>0</v>
      </c>
      <c r="Z195" s="109">
        <f t="shared" si="335"/>
        <v>0</v>
      </c>
      <c r="AA195" s="303">
        <f t="shared" si="249"/>
        <v>0</v>
      </c>
      <c r="AB195" s="303">
        <f t="shared" si="232"/>
        <v>6580242</v>
      </c>
      <c r="AC195" s="108">
        <f t="shared" si="233"/>
        <v>0.12654311538461538</v>
      </c>
    </row>
    <row r="196" spans="1:29" s="21" customFormat="1" ht="15.75" x14ac:dyDescent="0.2">
      <c r="A196" s="95">
        <v>1</v>
      </c>
      <c r="B196" s="116" t="s">
        <v>717</v>
      </c>
      <c r="C196" s="117" t="s">
        <v>718</v>
      </c>
      <c r="D196" s="109">
        <f>+D197+D198</f>
        <v>52000000</v>
      </c>
      <c r="E196" s="154">
        <f>SUM('ADICIONES  2018'!C196:E196)</f>
        <v>0</v>
      </c>
      <c r="F196" s="109">
        <f>+F197+F198</f>
        <v>0</v>
      </c>
      <c r="G196" s="109">
        <f>+G197+G198</f>
        <v>0</v>
      </c>
      <c r="H196" s="109">
        <f>+H197+H198</f>
        <v>0</v>
      </c>
      <c r="I196" s="109">
        <f>+I197+I198</f>
        <v>0</v>
      </c>
      <c r="J196" s="109">
        <f>+J197+J198</f>
        <v>0</v>
      </c>
      <c r="K196" s="307">
        <f t="shared" si="245"/>
        <v>52000000</v>
      </c>
      <c r="L196" s="304">
        <f t="shared" ref="L196:Q196" si="336">+L197+L198</f>
        <v>332820</v>
      </c>
      <c r="M196" s="304">
        <f t="shared" si="336"/>
        <v>805500</v>
      </c>
      <c r="N196" s="304">
        <f t="shared" si="336"/>
        <v>5441922</v>
      </c>
      <c r="O196" s="109">
        <f t="shared" si="336"/>
        <v>0</v>
      </c>
      <c r="P196" s="109">
        <f t="shared" si="336"/>
        <v>0</v>
      </c>
      <c r="Q196" s="109">
        <f t="shared" si="336"/>
        <v>0</v>
      </c>
      <c r="R196" s="303">
        <f t="shared" si="247"/>
        <v>6580242</v>
      </c>
      <c r="S196" s="109">
        <f t="shared" ref="S196:Y196" si="337">+S197+S198</f>
        <v>0</v>
      </c>
      <c r="T196" s="109">
        <f t="shared" si="337"/>
        <v>0</v>
      </c>
      <c r="U196" s="109">
        <f t="shared" si="337"/>
        <v>0</v>
      </c>
      <c r="V196" s="109">
        <f t="shared" si="337"/>
        <v>0</v>
      </c>
      <c r="W196" s="109">
        <f t="shared" si="337"/>
        <v>0</v>
      </c>
      <c r="X196" s="109">
        <f t="shared" si="337"/>
        <v>0</v>
      </c>
      <c r="Y196" s="109">
        <f t="shared" si="337"/>
        <v>0</v>
      </c>
      <c r="Z196" s="109">
        <f>+Z197+Z198</f>
        <v>0</v>
      </c>
      <c r="AA196" s="303">
        <f t="shared" si="249"/>
        <v>0</v>
      </c>
      <c r="AB196" s="307">
        <f t="shared" si="232"/>
        <v>6580242</v>
      </c>
      <c r="AC196" s="118">
        <f t="shared" si="233"/>
        <v>0.12654311538461538</v>
      </c>
    </row>
    <row r="197" spans="1:29" ht="28.5" hidden="1" x14ac:dyDescent="0.2">
      <c r="B197" s="100" t="s">
        <v>719</v>
      </c>
      <c r="C197" s="101" t="s">
        <v>720</v>
      </c>
      <c r="D197" s="308">
        <v>52000000</v>
      </c>
      <c r="E197" s="387">
        <f>SUM('ADICIONES  2018'!C197:E197)</f>
        <v>0</v>
      </c>
      <c r="F197" s="308"/>
      <c r="G197" s="308"/>
      <c r="H197" s="308"/>
      <c r="I197" s="308"/>
      <c r="J197" s="308"/>
      <c r="K197" s="305">
        <f t="shared" si="245"/>
        <v>52000000</v>
      </c>
      <c r="L197" s="308">
        <v>102030</v>
      </c>
      <c r="M197" s="308">
        <v>805500</v>
      </c>
      <c r="N197" s="308">
        <v>5441922</v>
      </c>
      <c r="O197" s="308"/>
      <c r="P197" s="308"/>
      <c r="Q197" s="308"/>
      <c r="R197" s="305">
        <f t="shared" si="247"/>
        <v>6349452</v>
      </c>
      <c r="S197" s="308"/>
      <c r="T197" s="308"/>
      <c r="U197" s="308"/>
      <c r="V197" s="308"/>
      <c r="W197" s="308"/>
      <c r="X197" s="308"/>
      <c r="Y197" s="308"/>
      <c r="Z197" s="308"/>
      <c r="AA197" s="305">
        <f t="shared" si="249"/>
        <v>0</v>
      </c>
      <c r="AB197" s="305">
        <f t="shared" si="232"/>
        <v>6349452</v>
      </c>
      <c r="AC197" s="37">
        <f t="shared" si="233"/>
        <v>0.12210484615384615</v>
      </c>
    </row>
    <row r="198" spans="1:29" ht="28.5" hidden="1" x14ac:dyDescent="0.2">
      <c r="B198" s="100" t="s">
        <v>1347</v>
      </c>
      <c r="C198" s="101" t="s">
        <v>1348</v>
      </c>
      <c r="D198" s="308">
        <v>0</v>
      </c>
      <c r="E198" s="387">
        <f>SUM('ADICIONES  2018'!C198:E198)</f>
        <v>0</v>
      </c>
      <c r="F198" s="308"/>
      <c r="G198" s="308"/>
      <c r="H198" s="308"/>
      <c r="I198" s="308"/>
      <c r="J198" s="308"/>
      <c r="K198" s="305">
        <f t="shared" si="245"/>
        <v>0</v>
      </c>
      <c r="L198" s="308">
        <v>230790</v>
      </c>
      <c r="M198" s="308">
        <v>0</v>
      </c>
      <c r="N198" s="308"/>
      <c r="O198" s="308"/>
      <c r="P198" s="308"/>
      <c r="Q198" s="308"/>
      <c r="R198" s="305">
        <f t="shared" si="247"/>
        <v>230790</v>
      </c>
      <c r="S198" s="308"/>
      <c r="T198" s="308"/>
      <c r="U198" s="308"/>
      <c r="V198" s="308"/>
      <c r="W198" s="308"/>
      <c r="X198" s="308"/>
      <c r="Y198" s="308"/>
      <c r="Z198" s="308"/>
      <c r="AA198" s="305">
        <f>SUM(S198:Z198)</f>
        <v>0</v>
      </c>
      <c r="AB198" s="305">
        <f t="shared" si="232"/>
        <v>230790</v>
      </c>
      <c r="AC198" s="37">
        <v>0</v>
      </c>
    </row>
    <row r="199" spans="1:29" s="82" customFormat="1" ht="15.75" hidden="1" x14ac:dyDescent="0.2">
      <c r="A199" s="413"/>
      <c r="B199" s="114" t="s">
        <v>721</v>
      </c>
      <c r="C199" s="110" t="s">
        <v>722</v>
      </c>
      <c r="D199" s="109">
        <f>+D200+D207</f>
        <v>200000000</v>
      </c>
      <c r="E199" s="154">
        <f>SUM('ADICIONES  2018'!C199:E199)</f>
        <v>0</v>
      </c>
      <c r="F199" s="109">
        <f t="shared" ref="F199:J199" si="338">+F200+F207</f>
        <v>0</v>
      </c>
      <c r="G199" s="109">
        <f t="shared" si="338"/>
        <v>0</v>
      </c>
      <c r="H199" s="109">
        <f t="shared" si="338"/>
        <v>0</v>
      </c>
      <c r="I199" s="109">
        <f t="shared" si="338"/>
        <v>0</v>
      </c>
      <c r="J199" s="109">
        <f t="shared" si="338"/>
        <v>0</v>
      </c>
      <c r="K199" s="303">
        <f t="shared" si="245"/>
        <v>200000000</v>
      </c>
      <c r="L199" s="109">
        <f t="shared" ref="L199:Q199" si="339">+L200+L207</f>
        <v>6760295</v>
      </c>
      <c r="M199" s="109">
        <f t="shared" si="339"/>
        <v>16797350</v>
      </c>
      <c r="N199" s="109">
        <f t="shared" si="339"/>
        <v>17509014</v>
      </c>
      <c r="O199" s="109">
        <f t="shared" si="339"/>
        <v>0</v>
      </c>
      <c r="P199" s="109">
        <f t="shared" si="339"/>
        <v>0</v>
      </c>
      <c r="Q199" s="109">
        <f t="shared" si="339"/>
        <v>0</v>
      </c>
      <c r="R199" s="303">
        <f t="shared" si="247"/>
        <v>41066659</v>
      </c>
      <c r="S199" s="109">
        <f t="shared" ref="S199:Z199" si="340">+S200+S207</f>
        <v>0</v>
      </c>
      <c r="T199" s="109">
        <f t="shared" si="340"/>
        <v>0</v>
      </c>
      <c r="U199" s="109">
        <f t="shared" si="340"/>
        <v>0</v>
      </c>
      <c r="V199" s="109">
        <f t="shared" si="340"/>
        <v>0</v>
      </c>
      <c r="W199" s="109">
        <f t="shared" si="340"/>
        <v>0</v>
      </c>
      <c r="X199" s="109">
        <f t="shared" si="340"/>
        <v>0</v>
      </c>
      <c r="Y199" s="109">
        <f t="shared" si="340"/>
        <v>0</v>
      </c>
      <c r="Z199" s="109">
        <f t="shared" si="340"/>
        <v>0</v>
      </c>
      <c r="AA199" s="303">
        <f t="shared" si="249"/>
        <v>0</v>
      </c>
      <c r="AB199" s="303">
        <f t="shared" si="232"/>
        <v>41066659</v>
      </c>
      <c r="AC199" s="108">
        <f t="shared" si="233"/>
        <v>0.205333295</v>
      </c>
    </row>
    <row r="200" spans="1:29" s="21" customFormat="1" ht="15.75" x14ac:dyDescent="0.2">
      <c r="A200" s="95">
        <v>1</v>
      </c>
      <c r="B200" s="116" t="s">
        <v>723</v>
      </c>
      <c r="C200" s="117" t="s">
        <v>724</v>
      </c>
      <c r="D200" s="109">
        <v>200000000</v>
      </c>
      <c r="E200" s="154">
        <f>SUM('ADICIONES  2018'!C200:E200)</f>
        <v>0</v>
      </c>
      <c r="F200" s="303"/>
      <c r="G200" s="109"/>
      <c r="H200" s="303"/>
      <c r="I200" s="303"/>
      <c r="J200" s="303"/>
      <c r="K200" s="307">
        <f t="shared" si="245"/>
        <v>200000000</v>
      </c>
      <c r="L200" s="304">
        <v>6760295</v>
      </c>
      <c r="M200" s="304">
        <v>16797350</v>
      </c>
      <c r="N200" s="304">
        <v>17509014</v>
      </c>
      <c r="O200" s="109"/>
      <c r="P200" s="109"/>
      <c r="Q200" s="109"/>
      <c r="R200" s="303">
        <f t="shared" si="247"/>
        <v>41066659</v>
      </c>
      <c r="S200" s="109"/>
      <c r="T200" s="109"/>
      <c r="U200" s="109"/>
      <c r="V200" s="109"/>
      <c r="W200" s="109"/>
      <c r="X200" s="109"/>
      <c r="Y200" s="109"/>
      <c r="Z200" s="109"/>
      <c r="AA200" s="303">
        <f t="shared" si="249"/>
        <v>0</v>
      </c>
      <c r="AB200" s="307">
        <f t="shared" si="232"/>
        <v>41066659</v>
      </c>
      <c r="AC200" s="118">
        <f t="shared" si="233"/>
        <v>0.205333295</v>
      </c>
    </row>
    <row r="201" spans="1:29" s="5" customFormat="1" ht="28.5" hidden="1" x14ac:dyDescent="0.2">
      <c r="A201" s="414"/>
      <c r="B201" s="100" t="s">
        <v>725</v>
      </c>
      <c r="C201" s="101" t="s">
        <v>726</v>
      </c>
      <c r="D201" s="304">
        <f>+D200*87.230682%</f>
        <v>174461364</v>
      </c>
      <c r="E201" s="387">
        <f>SUM('ADICIONES  2018'!C201:E201)</f>
        <v>0</v>
      </c>
      <c r="F201" s="304">
        <f>+F200*87.230682%</f>
        <v>0</v>
      </c>
      <c r="G201" s="304">
        <f>+G200*87.230682%</f>
        <v>0</v>
      </c>
      <c r="H201" s="304">
        <f>+H200*87.230682%</f>
        <v>0</v>
      </c>
      <c r="I201" s="304">
        <f>+I200*87.230682%</f>
        <v>0</v>
      </c>
      <c r="J201" s="304">
        <f>+J200*87.230682%</f>
        <v>0</v>
      </c>
      <c r="K201" s="305">
        <f t="shared" si="245"/>
        <v>174461364</v>
      </c>
      <c r="L201" s="304">
        <f t="shared" ref="L201:Q201" si="341">+L200*87.230682%</f>
        <v>5897051.4337119004</v>
      </c>
      <c r="M201" s="304">
        <f t="shared" si="341"/>
        <v>14652442.962927001</v>
      </c>
      <c r="N201" s="304">
        <f t="shared" si="341"/>
        <v>15273232.32367548</v>
      </c>
      <c r="O201" s="304">
        <f t="shared" si="341"/>
        <v>0</v>
      </c>
      <c r="P201" s="304">
        <f t="shared" si="341"/>
        <v>0</v>
      </c>
      <c r="Q201" s="304">
        <f t="shared" si="341"/>
        <v>0</v>
      </c>
      <c r="R201" s="305">
        <f t="shared" si="247"/>
        <v>35822726.720314384</v>
      </c>
      <c r="S201" s="304">
        <f t="shared" ref="S201:Z201" si="342">+S200*87.230682%</f>
        <v>0</v>
      </c>
      <c r="T201" s="304">
        <f t="shared" si="342"/>
        <v>0</v>
      </c>
      <c r="U201" s="304">
        <f t="shared" si="342"/>
        <v>0</v>
      </c>
      <c r="V201" s="304">
        <f t="shared" si="342"/>
        <v>0</v>
      </c>
      <c r="W201" s="304">
        <f t="shared" si="342"/>
        <v>0</v>
      </c>
      <c r="X201" s="304">
        <f t="shared" si="342"/>
        <v>0</v>
      </c>
      <c r="Y201" s="304">
        <f t="shared" si="342"/>
        <v>0</v>
      </c>
      <c r="Z201" s="304">
        <f t="shared" si="342"/>
        <v>0</v>
      </c>
      <c r="AA201" s="305">
        <f t="shared" si="249"/>
        <v>0</v>
      </c>
      <c r="AB201" s="305">
        <f t="shared" si="232"/>
        <v>35822726.720314384</v>
      </c>
      <c r="AC201" s="37">
        <f t="shared" si="233"/>
        <v>0.20533329500000003</v>
      </c>
    </row>
    <row r="202" spans="1:29" hidden="1" x14ac:dyDescent="0.2">
      <c r="B202" s="100" t="s">
        <v>727</v>
      </c>
      <c r="C202" s="101" t="s">
        <v>728</v>
      </c>
      <c r="D202" s="304">
        <f>+D200*0.1%</f>
        <v>200000</v>
      </c>
      <c r="E202" s="387">
        <f>SUM('ADICIONES  2018'!C202:E202)</f>
        <v>0</v>
      </c>
      <c r="F202" s="304">
        <f>+F200*0.1%</f>
        <v>0</v>
      </c>
      <c r="G202" s="304">
        <f>+G200*0.1%</f>
        <v>0</v>
      </c>
      <c r="H202" s="304">
        <f>+H200*0.1%</f>
        <v>0</v>
      </c>
      <c r="I202" s="304">
        <f>+I200*0.1%</f>
        <v>0</v>
      </c>
      <c r="J202" s="304">
        <f>+J200*0.1%</f>
        <v>0</v>
      </c>
      <c r="K202" s="305">
        <f t="shared" si="245"/>
        <v>200000</v>
      </c>
      <c r="L202" s="304">
        <f t="shared" ref="L202:Q202" si="343">+L200*0.1%</f>
        <v>6760.2950000000001</v>
      </c>
      <c r="M202" s="304">
        <f t="shared" si="343"/>
        <v>16797.349999999999</v>
      </c>
      <c r="N202" s="304">
        <f t="shared" si="343"/>
        <v>17509.013999999999</v>
      </c>
      <c r="O202" s="304">
        <f t="shared" si="343"/>
        <v>0</v>
      </c>
      <c r="P202" s="304">
        <f t="shared" si="343"/>
        <v>0</v>
      </c>
      <c r="Q202" s="304">
        <f t="shared" si="343"/>
        <v>0</v>
      </c>
      <c r="R202" s="305">
        <f t="shared" si="247"/>
        <v>41066.659</v>
      </c>
      <c r="S202" s="304">
        <f t="shared" ref="S202:Z202" si="344">+S200*0.1%</f>
        <v>0</v>
      </c>
      <c r="T202" s="304">
        <f t="shared" si="344"/>
        <v>0</v>
      </c>
      <c r="U202" s="304">
        <f t="shared" si="344"/>
        <v>0</v>
      </c>
      <c r="V202" s="304">
        <f t="shared" si="344"/>
        <v>0</v>
      </c>
      <c r="W202" s="304">
        <f t="shared" si="344"/>
        <v>0</v>
      </c>
      <c r="X202" s="304">
        <f t="shared" si="344"/>
        <v>0</v>
      </c>
      <c r="Y202" s="304">
        <f t="shared" si="344"/>
        <v>0</v>
      </c>
      <c r="Z202" s="304">
        <f t="shared" si="344"/>
        <v>0</v>
      </c>
      <c r="AA202" s="305">
        <f t="shared" si="249"/>
        <v>0</v>
      </c>
      <c r="AB202" s="305">
        <f t="shared" si="232"/>
        <v>41066.659</v>
      </c>
      <c r="AC202" s="37">
        <f t="shared" si="233"/>
        <v>0.205333295</v>
      </c>
    </row>
    <row r="203" spans="1:29" hidden="1" x14ac:dyDescent="0.2">
      <c r="B203" s="100" t="s">
        <v>729</v>
      </c>
      <c r="C203" s="101" t="s">
        <v>730</v>
      </c>
      <c r="D203" s="304">
        <f>+D200*9.99%</f>
        <v>19980000</v>
      </c>
      <c r="E203" s="387">
        <f>SUM('ADICIONES  2018'!C203:E203)</f>
        <v>0</v>
      </c>
      <c r="F203" s="304">
        <f>+F200*9.99%</f>
        <v>0</v>
      </c>
      <c r="G203" s="304">
        <f>+G200*9.99%</f>
        <v>0</v>
      </c>
      <c r="H203" s="304">
        <f>+H200*9.99%</f>
        <v>0</v>
      </c>
      <c r="I203" s="304">
        <f>+I200*9.99%</f>
        <v>0</v>
      </c>
      <c r="J203" s="304">
        <f>+J200*9.99%</f>
        <v>0</v>
      </c>
      <c r="K203" s="305">
        <f t="shared" si="245"/>
        <v>19980000</v>
      </c>
      <c r="L203" s="304">
        <f t="shared" ref="L203:Q203" si="345">+L200*9.99%</f>
        <v>675353.47050000005</v>
      </c>
      <c r="M203" s="304">
        <f t="shared" si="345"/>
        <v>1678055.2650000001</v>
      </c>
      <c r="N203" s="304">
        <f t="shared" si="345"/>
        <v>1749150.4986</v>
      </c>
      <c r="O203" s="304">
        <f t="shared" si="345"/>
        <v>0</v>
      </c>
      <c r="P203" s="304">
        <f t="shared" si="345"/>
        <v>0</v>
      </c>
      <c r="Q203" s="304">
        <f t="shared" si="345"/>
        <v>0</v>
      </c>
      <c r="R203" s="305">
        <f t="shared" si="247"/>
        <v>4102559.2341000005</v>
      </c>
      <c r="S203" s="304">
        <f t="shared" ref="S203:Z203" si="346">+S200*9.99%</f>
        <v>0</v>
      </c>
      <c r="T203" s="304">
        <f t="shared" si="346"/>
        <v>0</v>
      </c>
      <c r="U203" s="304">
        <f t="shared" si="346"/>
        <v>0</v>
      </c>
      <c r="V203" s="304">
        <f t="shared" si="346"/>
        <v>0</v>
      </c>
      <c r="W203" s="304">
        <f t="shared" si="346"/>
        <v>0</v>
      </c>
      <c r="X203" s="304">
        <f t="shared" si="346"/>
        <v>0</v>
      </c>
      <c r="Y203" s="304">
        <f t="shared" si="346"/>
        <v>0</v>
      </c>
      <c r="Z203" s="304">
        <f t="shared" si="346"/>
        <v>0</v>
      </c>
      <c r="AA203" s="305">
        <f t="shared" si="249"/>
        <v>0</v>
      </c>
      <c r="AB203" s="305">
        <f t="shared" si="232"/>
        <v>4102559.2341000005</v>
      </c>
      <c r="AC203" s="37">
        <f t="shared" si="233"/>
        <v>0.20533329500000003</v>
      </c>
    </row>
    <row r="204" spans="1:29" ht="42.75" hidden="1" x14ac:dyDescent="0.2">
      <c r="B204" s="100" t="s">
        <v>731</v>
      </c>
      <c r="C204" s="171" t="s">
        <v>1370</v>
      </c>
      <c r="D204" s="304">
        <f>+D200*0%</f>
        <v>0</v>
      </c>
      <c r="E204" s="387">
        <f>SUM('ADICIONES  2018'!C204:E204)</f>
        <v>0</v>
      </c>
      <c r="F204" s="304">
        <f>+F200*0%</f>
        <v>0</v>
      </c>
      <c r="G204" s="304">
        <f>+G200*0%</f>
        <v>0</v>
      </c>
      <c r="H204" s="304">
        <f>+H200*0%</f>
        <v>0</v>
      </c>
      <c r="I204" s="304">
        <f>+I200*0%</f>
        <v>0</v>
      </c>
      <c r="J204" s="304">
        <f>+J200*0%</f>
        <v>0</v>
      </c>
      <c r="K204" s="305">
        <f t="shared" si="245"/>
        <v>0</v>
      </c>
      <c r="L204" s="304">
        <f t="shared" ref="L204:Q204" si="347">+L200*0%</f>
        <v>0</v>
      </c>
      <c r="M204" s="304">
        <f t="shared" si="347"/>
        <v>0</v>
      </c>
      <c r="N204" s="304">
        <f t="shared" si="347"/>
        <v>0</v>
      </c>
      <c r="O204" s="304">
        <f t="shared" si="347"/>
        <v>0</v>
      </c>
      <c r="P204" s="304">
        <f t="shared" si="347"/>
        <v>0</v>
      </c>
      <c r="Q204" s="304">
        <f t="shared" si="347"/>
        <v>0</v>
      </c>
      <c r="R204" s="305">
        <f t="shared" si="247"/>
        <v>0</v>
      </c>
      <c r="S204" s="304">
        <f t="shared" ref="S204:Z204" si="348">+S200*0%</f>
        <v>0</v>
      </c>
      <c r="T204" s="304">
        <f t="shared" si="348"/>
        <v>0</v>
      </c>
      <c r="U204" s="304">
        <f t="shared" si="348"/>
        <v>0</v>
      </c>
      <c r="V204" s="304">
        <f t="shared" si="348"/>
        <v>0</v>
      </c>
      <c r="W204" s="304">
        <f t="shared" si="348"/>
        <v>0</v>
      </c>
      <c r="X204" s="304">
        <f t="shared" si="348"/>
        <v>0</v>
      </c>
      <c r="Y204" s="304">
        <f t="shared" si="348"/>
        <v>0</v>
      </c>
      <c r="Z204" s="304">
        <f t="shared" si="348"/>
        <v>0</v>
      </c>
      <c r="AA204" s="305">
        <f t="shared" si="249"/>
        <v>0</v>
      </c>
      <c r="AB204" s="305">
        <f t="shared" ref="AB204:AB417" si="349">+R204+AA204</f>
        <v>0</v>
      </c>
      <c r="AC204" s="37" t="e">
        <f t="shared" ref="AC204:AC416" si="350">+AB204/K204</f>
        <v>#DIV/0!</v>
      </c>
    </row>
    <row r="205" spans="1:29" s="5" customFormat="1" hidden="1" x14ac:dyDescent="0.2">
      <c r="A205" s="166"/>
      <c r="B205" s="100" t="s">
        <v>732</v>
      </c>
      <c r="C205" s="101" t="s">
        <v>733</v>
      </c>
      <c r="D205" s="304">
        <f>+D200*1.7982%</f>
        <v>3596400.0000000005</v>
      </c>
      <c r="E205" s="387">
        <f>SUM('ADICIONES  2018'!C205:E205)</f>
        <v>0</v>
      </c>
      <c r="F205" s="304">
        <f>+F200*1.7982%</f>
        <v>0</v>
      </c>
      <c r="G205" s="304">
        <f>+G200*1.7982%</f>
        <v>0</v>
      </c>
      <c r="H205" s="304">
        <f>+H200*1.7982%</f>
        <v>0</v>
      </c>
      <c r="I205" s="304">
        <f>+I200*1.7982%</f>
        <v>0</v>
      </c>
      <c r="J205" s="304">
        <f>+J200*1.7982%</f>
        <v>0</v>
      </c>
      <c r="K205" s="305">
        <f t="shared" si="245"/>
        <v>3596400.0000000005</v>
      </c>
      <c r="L205" s="304">
        <f t="shared" ref="L205:Q205" si="351">+L200*1.7982%</f>
        <v>121563.62469000001</v>
      </c>
      <c r="M205" s="304">
        <f t="shared" si="351"/>
        <v>302049.94770000002</v>
      </c>
      <c r="N205" s="304">
        <f t="shared" si="351"/>
        <v>314847.08974800003</v>
      </c>
      <c r="O205" s="304">
        <f t="shared" si="351"/>
        <v>0</v>
      </c>
      <c r="P205" s="304">
        <f t="shared" si="351"/>
        <v>0</v>
      </c>
      <c r="Q205" s="304">
        <f t="shared" si="351"/>
        <v>0</v>
      </c>
      <c r="R205" s="305">
        <f t="shared" si="247"/>
        <v>738460.66213800013</v>
      </c>
      <c r="S205" s="304">
        <f t="shared" ref="S205:Z205" si="352">+S200*1.7982%</f>
        <v>0</v>
      </c>
      <c r="T205" s="304">
        <f t="shared" si="352"/>
        <v>0</v>
      </c>
      <c r="U205" s="304">
        <f t="shared" si="352"/>
        <v>0</v>
      </c>
      <c r="V205" s="304">
        <f t="shared" si="352"/>
        <v>0</v>
      </c>
      <c r="W205" s="304">
        <f t="shared" si="352"/>
        <v>0</v>
      </c>
      <c r="X205" s="304">
        <f t="shared" si="352"/>
        <v>0</v>
      </c>
      <c r="Y205" s="304">
        <f t="shared" si="352"/>
        <v>0</v>
      </c>
      <c r="Z205" s="304">
        <f t="shared" si="352"/>
        <v>0</v>
      </c>
      <c r="AA205" s="305">
        <f t="shared" si="249"/>
        <v>0</v>
      </c>
      <c r="AB205" s="305">
        <f t="shared" si="349"/>
        <v>738460.66213800013</v>
      </c>
      <c r="AC205" s="37">
        <f t="shared" si="350"/>
        <v>0.205333295</v>
      </c>
    </row>
    <row r="206" spans="1:29" ht="42.75" hidden="1" x14ac:dyDescent="0.2">
      <c r="B206" s="100" t="s">
        <v>734</v>
      </c>
      <c r="C206" s="101" t="s">
        <v>735</v>
      </c>
      <c r="D206" s="304">
        <f>+D200*0.881118%</f>
        <v>1762236</v>
      </c>
      <c r="E206" s="387">
        <f>SUM('ADICIONES  2018'!C206:E206)</f>
        <v>0</v>
      </c>
      <c r="F206" s="304">
        <f>+F200*0.881118%</f>
        <v>0</v>
      </c>
      <c r="G206" s="304">
        <f>+G200*0.881118%</f>
        <v>0</v>
      </c>
      <c r="H206" s="304">
        <f>+H200*0.881118%</f>
        <v>0</v>
      </c>
      <c r="I206" s="304">
        <f>+I200*0.881118%</f>
        <v>0</v>
      </c>
      <c r="J206" s="304">
        <f>+J200*0.881118%</f>
        <v>0</v>
      </c>
      <c r="K206" s="305">
        <f t="shared" si="245"/>
        <v>1762236</v>
      </c>
      <c r="L206" s="304">
        <f t="shared" ref="L206:Q206" si="353">+L200*0.881118%</f>
        <v>59566.176098099997</v>
      </c>
      <c r="M206" s="304">
        <f t="shared" si="353"/>
        <v>148004.474373</v>
      </c>
      <c r="N206" s="304">
        <f t="shared" si="353"/>
        <v>154275.07397652001</v>
      </c>
      <c r="O206" s="304">
        <f t="shared" si="353"/>
        <v>0</v>
      </c>
      <c r="P206" s="304">
        <f t="shared" si="353"/>
        <v>0</v>
      </c>
      <c r="Q206" s="304">
        <f t="shared" si="353"/>
        <v>0</v>
      </c>
      <c r="R206" s="305">
        <f t="shared" si="247"/>
        <v>361845.72444761998</v>
      </c>
      <c r="S206" s="304">
        <f t="shared" ref="S206:Z206" si="354">+S200*0.881118%</f>
        <v>0</v>
      </c>
      <c r="T206" s="304">
        <f t="shared" si="354"/>
        <v>0</v>
      </c>
      <c r="U206" s="304">
        <f t="shared" si="354"/>
        <v>0</v>
      </c>
      <c r="V206" s="304">
        <f t="shared" si="354"/>
        <v>0</v>
      </c>
      <c r="W206" s="304">
        <f t="shared" si="354"/>
        <v>0</v>
      </c>
      <c r="X206" s="304">
        <f t="shared" si="354"/>
        <v>0</v>
      </c>
      <c r="Y206" s="304">
        <f t="shared" si="354"/>
        <v>0</v>
      </c>
      <c r="Z206" s="304">
        <f t="shared" si="354"/>
        <v>0</v>
      </c>
      <c r="AA206" s="305">
        <f t="shared" si="249"/>
        <v>0</v>
      </c>
      <c r="AB206" s="305">
        <f t="shared" si="349"/>
        <v>361845.72444761998</v>
      </c>
      <c r="AC206" s="37">
        <f t="shared" si="350"/>
        <v>0.205333295</v>
      </c>
    </row>
    <row r="207" spans="1:29" s="21" customFormat="1" ht="15.75" x14ac:dyDescent="0.2">
      <c r="A207" s="95">
        <v>1</v>
      </c>
      <c r="B207" s="116" t="s">
        <v>1629</v>
      </c>
      <c r="C207" s="117" t="s">
        <v>1630</v>
      </c>
      <c r="D207" s="109">
        <f>+D208</f>
        <v>0</v>
      </c>
      <c r="E207" s="387">
        <f>SUM('ADICIONES  2018'!C207:E207)</f>
        <v>0</v>
      </c>
      <c r="F207" s="109">
        <f t="shared" ref="F207:J207" si="355">+F208</f>
        <v>0</v>
      </c>
      <c r="G207" s="109">
        <f t="shared" si="355"/>
        <v>0</v>
      </c>
      <c r="H207" s="109">
        <f t="shared" si="355"/>
        <v>0</v>
      </c>
      <c r="I207" s="109">
        <f t="shared" si="355"/>
        <v>0</v>
      </c>
      <c r="J207" s="109">
        <f t="shared" si="355"/>
        <v>0</v>
      </c>
      <c r="K207" s="307">
        <f t="shared" si="245"/>
        <v>0</v>
      </c>
      <c r="L207" s="304">
        <f t="shared" ref="L207:Q207" si="356">+L208</f>
        <v>0</v>
      </c>
      <c r="M207" s="304">
        <f t="shared" si="356"/>
        <v>0</v>
      </c>
      <c r="N207" s="304">
        <f t="shared" si="356"/>
        <v>0</v>
      </c>
      <c r="O207" s="109">
        <f t="shared" si="356"/>
        <v>0</v>
      </c>
      <c r="P207" s="109">
        <f t="shared" si="356"/>
        <v>0</v>
      </c>
      <c r="Q207" s="109">
        <f t="shared" si="356"/>
        <v>0</v>
      </c>
      <c r="R207" s="303">
        <f t="shared" si="247"/>
        <v>0</v>
      </c>
      <c r="S207" s="109">
        <f t="shared" ref="S207:Z207" si="357">+S208</f>
        <v>0</v>
      </c>
      <c r="T207" s="109">
        <f t="shared" si="357"/>
        <v>0</v>
      </c>
      <c r="U207" s="109">
        <f t="shared" si="357"/>
        <v>0</v>
      </c>
      <c r="V207" s="109">
        <f t="shared" si="357"/>
        <v>0</v>
      </c>
      <c r="W207" s="109">
        <f t="shared" si="357"/>
        <v>0</v>
      </c>
      <c r="X207" s="109">
        <f t="shared" si="357"/>
        <v>0</v>
      </c>
      <c r="Y207" s="109">
        <f t="shared" si="357"/>
        <v>0</v>
      </c>
      <c r="Z207" s="109">
        <f t="shared" si="357"/>
        <v>0</v>
      </c>
      <c r="AA207" s="303">
        <f t="shared" ref="AA207:AA208" si="358">SUM(S207:Z207)</f>
        <v>0</v>
      </c>
      <c r="AB207" s="307">
        <f t="shared" si="349"/>
        <v>0</v>
      </c>
      <c r="AC207" s="118">
        <v>0</v>
      </c>
    </row>
    <row r="208" spans="1:29" hidden="1" x14ac:dyDescent="0.2">
      <c r="B208" s="100" t="s">
        <v>1631</v>
      </c>
      <c r="C208" s="101" t="s">
        <v>1630</v>
      </c>
      <c r="D208" s="304">
        <v>0</v>
      </c>
      <c r="E208" s="387">
        <f>SUM('ADICIONES  2018'!C208:E208)</f>
        <v>0</v>
      </c>
      <c r="F208" s="304"/>
      <c r="G208" s="304"/>
      <c r="H208" s="304"/>
      <c r="I208" s="304"/>
      <c r="J208" s="304"/>
      <c r="K208" s="305">
        <f t="shared" si="245"/>
        <v>0</v>
      </c>
      <c r="L208" s="304">
        <v>0</v>
      </c>
      <c r="M208" s="304">
        <v>0</v>
      </c>
      <c r="N208" s="304"/>
      <c r="O208" s="304"/>
      <c r="P208" s="304"/>
      <c r="Q208" s="304"/>
      <c r="R208" s="305">
        <f t="shared" si="247"/>
        <v>0</v>
      </c>
      <c r="S208" s="304"/>
      <c r="T208" s="304"/>
      <c r="U208" s="304"/>
      <c r="V208" s="304"/>
      <c r="W208" s="304"/>
      <c r="X208" s="304"/>
      <c r="Y208" s="304"/>
      <c r="Z208" s="304"/>
      <c r="AA208" s="305">
        <f t="shared" si="358"/>
        <v>0</v>
      </c>
      <c r="AB208" s="305">
        <f t="shared" si="349"/>
        <v>0</v>
      </c>
      <c r="AC208" s="37" t="e">
        <f t="shared" si="350"/>
        <v>#DIV/0!</v>
      </c>
    </row>
    <row r="209" spans="1:29" s="82" customFormat="1" ht="15.75" x14ac:dyDescent="0.2">
      <c r="A209" s="413">
        <v>1</v>
      </c>
      <c r="B209" s="114" t="s">
        <v>268</v>
      </c>
      <c r="C209" s="110" t="s">
        <v>269</v>
      </c>
      <c r="D209" s="109">
        <f>+D210+D216</f>
        <v>44542562700</v>
      </c>
      <c r="E209" s="154">
        <f>SUM('ADICIONES  2018'!C209:E209)</f>
        <v>0</v>
      </c>
      <c r="F209" s="109">
        <f t="shared" ref="F209:J209" si="359">+F210+F216</f>
        <v>0</v>
      </c>
      <c r="G209" s="109">
        <f t="shared" si="359"/>
        <v>0</v>
      </c>
      <c r="H209" s="109">
        <f t="shared" si="359"/>
        <v>0</v>
      </c>
      <c r="I209" s="109">
        <f t="shared" si="359"/>
        <v>0</v>
      </c>
      <c r="J209" s="109">
        <f t="shared" si="359"/>
        <v>0</v>
      </c>
      <c r="K209" s="303">
        <f t="shared" si="245"/>
        <v>44542562700</v>
      </c>
      <c r="L209" s="109">
        <f t="shared" ref="L209:Q209" si="360">+L210+L216</f>
        <v>2547725282</v>
      </c>
      <c r="M209" s="109">
        <f t="shared" si="360"/>
        <v>3199858632</v>
      </c>
      <c r="N209" s="109">
        <f t="shared" si="360"/>
        <v>4328366345.9899998</v>
      </c>
      <c r="O209" s="109">
        <f t="shared" si="360"/>
        <v>0</v>
      </c>
      <c r="P209" s="109">
        <f t="shared" si="360"/>
        <v>0</v>
      </c>
      <c r="Q209" s="109">
        <f t="shared" si="360"/>
        <v>0</v>
      </c>
      <c r="R209" s="303">
        <f t="shared" si="247"/>
        <v>10075950259.99</v>
      </c>
      <c r="S209" s="109">
        <f t="shared" ref="S209:Z209" si="361">+S210+S216</f>
        <v>0</v>
      </c>
      <c r="T209" s="109">
        <f t="shared" si="361"/>
        <v>0</v>
      </c>
      <c r="U209" s="109">
        <f t="shared" si="361"/>
        <v>0</v>
      </c>
      <c r="V209" s="109">
        <f t="shared" si="361"/>
        <v>0</v>
      </c>
      <c r="W209" s="109">
        <f t="shared" si="361"/>
        <v>0</v>
      </c>
      <c r="X209" s="109">
        <f t="shared" si="361"/>
        <v>0</v>
      </c>
      <c r="Y209" s="109">
        <f t="shared" si="361"/>
        <v>0</v>
      </c>
      <c r="Z209" s="109">
        <f t="shared" si="361"/>
        <v>0</v>
      </c>
      <c r="AA209" s="303">
        <f t="shared" si="249"/>
        <v>0</v>
      </c>
      <c r="AB209" s="303">
        <f t="shared" si="349"/>
        <v>10075950259.99</v>
      </c>
      <c r="AC209" s="108">
        <f t="shared" si="350"/>
        <v>0.22620948704395044</v>
      </c>
    </row>
    <row r="210" spans="1:29" s="82" customFormat="1" ht="15.75" hidden="1" x14ac:dyDescent="0.2">
      <c r="A210" s="413"/>
      <c r="B210" s="114" t="s">
        <v>736</v>
      </c>
      <c r="C210" s="110" t="s">
        <v>737</v>
      </c>
      <c r="D210" s="109">
        <f>+D211+D214</f>
        <v>780000000</v>
      </c>
      <c r="E210" s="154">
        <f>SUM('ADICIONES  2018'!C210:E210)</f>
        <v>0</v>
      </c>
      <c r="F210" s="109">
        <f t="shared" ref="F210:J210" si="362">+F211+F214</f>
        <v>0</v>
      </c>
      <c r="G210" s="109">
        <f t="shared" si="362"/>
        <v>0</v>
      </c>
      <c r="H210" s="109">
        <f t="shared" si="362"/>
        <v>0</v>
      </c>
      <c r="I210" s="109">
        <f t="shared" si="362"/>
        <v>0</v>
      </c>
      <c r="J210" s="109">
        <f t="shared" si="362"/>
        <v>0</v>
      </c>
      <c r="K210" s="303">
        <f t="shared" si="245"/>
        <v>780000000</v>
      </c>
      <c r="L210" s="109">
        <f t="shared" ref="L210:Q210" si="363">+L211+L214</f>
        <v>0</v>
      </c>
      <c r="M210" s="109">
        <f t="shared" si="363"/>
        <v>0</v>
      </c>
      <c r="N210" s="109">
        <f t="shared" si="363"/>
        <v>95764948.989999995</v>
      </c>
      <c r="O210" s="109">
        <f t="shared" si="363"/>
        <v>0</v>
      </c>
      <c r="P210" s="109">
        <f t="shared" si="363"/>
        <v>0</v>
      </c>
      <c r="Q210" s="109">
        <f t="shared" si="363"/>
        <v>0</v>
      </c>
      <c r="R210" s="303">
        <f t="shared" si="247"/>
        <v>95764948.989999995</v>
      </c>
      <c r="S210" s="109">
        <f t="shared" ref="S210:Z210" si="364">+S211+S214</f>
        <v>0</v>
      </c>
      <c r="T210" s="109">
        <f t="shared" si="364"/>
        <v>0</v>
      </c>
      <c r="U210" s="109">
        <f t="shared" si="364"/>
        <v>0</v>
      </c>
      <c r="V210" s="109">
        <f t="shared" si="364"/>
        <v>0</v>
      </c>
      <c r="W210" s="109">
        <f t="shared" si="364"/>
        <v>0</v>
      </c>
      <c r="X210" s="109">
        <f t="shared" si="364"/>
        <v>0</v>
      </c>
      <c r="Y210" s="109">
        <f t="shared" si="364"/>
        <v>0</v>
      </c>
      <c r="Z210" s="109">
        <f t="shared" si="364"/>
        <v>0</v>
      </c>
      <c r="AA210" s="303">
        <f t="shared" si="249"/>
        <v>0</v>
      </c>
      <c r="AB210" s="303">
        <f t="shared" si="349"/>
        <v>95764948.989999995</v>
      </c>
      <c r="AC210" s="108">
        <f t="shared" si="350"/>
        <v>0.12277557562820512</v>
      </c>
    </row>
    <row r="211" spans="1:29" s="82" customFormat="1" ht="15.75" hidden="1" x14ac:dyDescent="0.2">
      <c r="A211" s="413"/>
      <c r="B211" s="114" t="s">
        <v>738</v>
      </c>
      <c r="C211" s="110" t="s">
        <v>739</v>
      </c>
      <c r="D211" s="109">
        <f>+D212</f>
        <v>780000000</v>
      </c>
      <c r="E211" s="154">
        <f>SUM('ADICIONES  2018'!C211:E211)</f>
        <v>0</v>
      </c>
      <c r="F211" s="109">
        <f t="shared" ref="F211:J212" si="365">+F212</f>
        <v>0</v>
      </c>
      <c r="G211" s="109">
        <f t="shared" si="365"/>
        <v>0</v>
      </c>
      <c r="H211" s="109">
        <f t="shared" si="365"/>
        <v>0</v>
      </c>
      <c r="I211" s="109">
        <f t="shared" si="365"/>
        <v>0</v>
      </c>
      <c r="J211" s="109">
        <f t="shared" si="365"/>
        <v>0</v>
      </c>
      <c r="K211" s="303">
        <f t="shared" si="245"/>
        <v>780000000</v>
      </c>
      <c r="L211" s="109">
        <f t="shared" ref="L211:Q212" si="366">+L212</f>
        <v>0</v>
      </c>
      <c r="M211" s="109">
        <f t="shared" si="366"/>
        <v>0</v>
      </c>
      <c r="N211" s="109">
        <f t="shared" si="366"/>
        <v>0</v>
      </c>
      <c r="O211" s="109">
        <f t="shared" si="366"/>
        <v>0</v>
      </c>
      <c r="P211" s="109">
        <f t="shared" si="366"/>
        <v>0</v>
      </c>
      <c r="Q211" s="109">
        <f t="shared" si="366"/>
        <v>0</v>
      </c>
      <c r="R211" s="303">
        <f t="shared" si="247"/>
        <v>0</v>
      </c>
      <c r="S211" s="109">
        <f t="shared" ref="S211:Z212" si="367">+S212</f>
        <v>0</v>
      </c>
      <c r="T211" s="109">
        <f t="shared" si="367"/>
        <v>0</v>
      </c>
      <c r="U211" s="109">
        <f t="shared" si="367"/>
        <v>0</v>
      </c>
      <c r="V211" s="109">
        <f t="shared" si="367"/>
        <v>0</v>
      </c>
      <c r="W211" s="109">
        <f t="shared" si="367"/>
        <v>0</v>
      </c>
      <c r="X211" s="109">
        <f t="shared" si="367"/>
        <v>0</v>
      </c>
      <c r="Y211" s="109">
        <f t="shared" si="367"/>
        <v>0</v>
      </c>
      <c r="Z211" s="109">
        <f t="shared" si="367"/>
        <v>0</v>
      </c>
      <c r="AA211" s="303">
        <f t="shared" si="249"/>
        <v>0</v>
      </c>
      <c r="AB211" s="303">
        <f t="shared" si="349"/>
        <v>0</v>
      </c>
      <c r="AC211" s="108">
        <f t="shared" si="350"/>
        <v>0</v>
      </c>
    </row>
    <row r="212" spans="1:29" s="82" customFormat="1" ht="31.5" hidden="1" x14ac:dyDescent="0.2">
      <c r="A212" s="413"/>
      <c r="B212" s="114" t="s">
        <v>740</v>
      </c>
      <c r="C212" s="110" t="s">
        <v>741</v>
      </c>
      <c r="D212" s="109">
        <f>+D213</f>
        <v>780000000</v>
      </c>
      <c r="E212" s="154">
        <f>SUM('ADICIONES  2018'!C212:E212)</f>
        <v>0</v>
      </c>
      <c r="F212" s="109">
        <f t="shared" si="365"/>
        <v>0</v>
      </c>
      <c r="G212" s="109">
        <f t="shared" si="365"/>
        <v>0</v>
      </c>
      <c r="H212" s="109">
        <f t="shared" si="365"/>
        <v>0</v>
      </c>
      <c r="I212" s="109">
        <f t="shared" si="365"/>
        <v>0</v>
      </c>
      <c r="J212" s="109">
        <f t="shared" si="365"/>
        <v>0</v>
      </c>
      <c r="K212" s="303">
        <f t="shared" ref="K212:K471" si="368">+D212+E212-F212+G212-H212</f>
        <v>780000000</v>
      </c>
      <c r="L212" s="109">
        <f t="shared" si="366"/>
        <v>0</v>
      </c>
      <c r="M212" s="109">
        <f t="shared" si="366"/>
        <v>0</v>
      </c>
      <c r="N212" s="109">
        <f t="shared" si="366"/>
        <v>0</v>
      </c>
      <c r="O212" s="109">
        <f t="shared" si="366"/>
        <v>0</v>
      </c>
      <c r="P212" s="109">
        <f t="shared" si="366"/>
        <v>0</v>
      </c>
      <c r="Q212" s="109">
        <f t="shared" si="366"/>
        <v>0</v>
      </c>
      <c r="R212" s="303">
        <f t="shared" ref="R212:R247" si="369">SUM(L212:Q212)</f>
        <v>0</v>
      </c>
      <c r="S212" s="109">
        <f t="shared" si="367"/>
        <v>0</v>
      </c>
      <c r="T212" s="109">
        <f t="shared" si="367"/>
        <v>0</v>
      </c>
      <c r="U212" s="109">
        <f t="shared" si="367"/>
        <v>0</v>
      </c>
      <c r="V212" s="109">
        <f t="shared" si="367"/>
        <v>0</v>
      </c>
      <c r="W212" s="109">
        <f t="shared" si="367"/>
        <v>0</v>
      </c>
      <c r="X212" s="109">
        <f t="shared" si="367"/>
        <v>0</v>
      </c>
      <c r="Y212" s="109">
        <f t="shared" si="367"/>
        <v>0</v>
      </c>
      <c r="Z212" s="109">
        <f t="shared" si="367"/>
        <v>0</v>
      </c>
      <c r="AA212" s="303">
        <f t="shared" ref="AA212:AA260" si="370">SUM(S212:Z212)</f>
        <v>0</v>
      </c>
      <c r="AB212" s="303">
        <f t="shared" si="349"/>
        <v>0</v>
      </c>
      <c r="AC212" s="108">
        <f t="shared" si="350"/>
        <v>0</v>
      </c>
    </row>
    <row r="213" spans="1:29" ht="42.75" x14ac:dyDescent="0.2">
      <c r="A213" s="414">
        <v>1</v>
      </c>
      <c r="B213" s="100" t="s">
        <v>742</v>
      </c>
      <c r="C213" s="101" t="s">
        <v>743</v>
      </c>
      <c r="D213" s="308">
        <v>780000000</v>
      </c>
      <c r="E213" s="387">
        <f>SUM('ADICIONES  2018'!C213:E213)</f>
        <v>0</v>
      </c>
      <c r="F213" s="308"/>
      <c r="G213" s="308"/>
      <c r="H213" s="308"/>
      <c r="I213" s="308"/>
      <c r="J213" s="308"/>
      <c r="K213" s="305">
        <f t="shared" si="368"/>
        <v>780000000</v>
      </c>
      <c r="L213" s="308">
        <v>0</v>
      </c>
      <c r="M213" s="308"/>
      <c r="N213" s="308"/>
      <c r="O213" s="308"/>
      <c r="P213" s="308"/>
      <c r="Q213" s="308"/>
      <c r="R213" s="305">
        <f t="shared" si="369"/>
        <v>0</v>
      </c>
      <c r="S213" s="308"/>
      <c r="T213" s="308"/>
      <c r="U213" s="308"/>
      <c r="V213" s="308"/>
      <c r="W213" s="308"/>
      <c r="X213" s="308"/>
      <c r="Y213" s="308"/>
      <c r="Z213" s="308"/>
      <c r="AA213" s="305">
        <f t="shared" si="370"/>
        <v>0</v>
      </c>
      <c r="AB213" s="305">
        <f t="shared" si="349"/>
        <v>0</v>
      </c>
      <c r="AC213" s="37">
        <f t="shared" si="350"/>
        <v>0</v>
      </c>
    </row>
    <row r="214" spans="1:29" s="82" customFormat="1" ht="13.5" hidden="1" customHeight="1" x14ac:dyDescent="0.2">
      <c r="A214" s="413"/>
      <c r="B214" s="114" t="s">
        <v>1179</v>
      </c>
      <c r="C214" s="110" t="s">
        <v>1180</v>
      </c>
      <c r="D214" s="109">
        <f>+D215</f>
        <v>0</v>
      </c>
      <c r="E214" s="154">
        <f>SUM('ADICIONES  2018'!C214:E214)</f>
        <v>0</v>
      </c>
      <c r="F214" s="109">
        <f>+F215</f>
        <v>0</v>
      </c>
      <c r="G214" s="109">
        <f>+G215</f>
        <v>0</v>
      </c>
      <c r="H214" s="109">
        <f>+H215</f>
        <v>0</v>
      </c>
      <c r="I214" s="109">
        <f>+I215</f>
        <v>0</v>
      </c>
      <c r="J214" s="109">
        <f>+J215</f>
        <v>0</v>
      </c>
      <c r="K214" s="303">
        <f t="shared" si="368"/>
        <v>0</v>
      </c>
      <c r="L214" s="109">
        <f t="shared" ref="L214:Q214" si="371">+L215</f>
        <v>0</v>
      </c>
      <c r="M214" s="109">
        <f t="shared" si="371"/>
        <v>0</v>
      </c>
      <c r="N214" s="109">
        <f t="shared" si="371"/>
        <v>95764948.989999995</v>
      </c>
      <c r="O214" s="109">
        <f t="shared" si="371"/>
        <v>0</v>
      </c>
      <c r="P214" s="109">
        <f t="shared" si="371"/>
        <v>0</v>
      </c>
      <c r="Q214" s="109">
        <f t="shared" si="371"/>
        <v>0</v>
      </c>
      <c r="R214" s="303">
        <f t="shared" si="369"/>
        <v>95764948.989999995</v>
      </c>
      <c r="S214" s="109">
        <f t="shared" ref="S214:Z214" si="372">+S215</f>
        <v>0</v>
      </c>
      <c r="T214" s="109">
        <f t="shared" si="372"/>
        <v>0</v>
      </c>
      <c r="U214" s="109">
        <f t="shared" si="372"/>
        <v>0</v>
      </c>
      <c r="V214" s="109">
        <f t="shared" si="372"/>
        <v>0</v>
      </c>
      <c r="W214" s="109">
        <f t="shared" si="372"/>
        <v>0</v>
      </c>
      <c r="X214" s="109">
        <f t="shared" si="372"/>
        <v>0</v>
      </c>
      <c r="Y214" s="109">
        <f t="shared" si="372"/>
        <v>0</v>
      </c>
      <c r="Z214" s="109">
        <f t="shared" si="372"/>
        <v>0</v>
      </c>
      <c r="AA214" s="303">
        <f t="shared" si="370"/>
        <v>0</v>
      </c>
      <c r="AB214" s="303">
        <f t="shared" si="349"/>
        <v>95764948.989999995</v>
      </c>
      <c r="AC214" s="108" t="e">
        <f t="shared" si="350"/>
        <v>#DIV/0!</v>
      </c>
    </row>
    <row r="215" spans="1:29" ht="20.25" customHeight="1" x14ac:dyDescent="0.2">
      <c r="A215" s="414">
        <v>1</v>
      </c>
      <c r="B215" s="100" t="s">
        <v>1181</v>
      </c>
      <c r="C215" s="101" t="s">
        <v>1182</v>
      </c>
      <c r="D215" s="308">
        <v>0</v>
      </c>
      <c r="E215" s="387">
        <f>SUM('ADICIONES  2018'!C215:E215)</f>
        <v>0</v>
      </c>
      <c r="F215" s="308"/>
      <c r="G215" s="308"/>
      <c r="H215" s="308"/>
      <c r="I215" s="308"/>
      <c r="J215" s="308"/>
      <c r="K215" s="305">
        <f t="shared" si="368"/>
        <v>0</v>
      </c>
      <c r="L215" s="308">
        <v>0</v>
      </c>
      <c r="M215" s="308">
        <v>0</v>
      </c>
      <c r="N215" s="308">
        <v>95764948.989999995</v>
      </c>
      <c r="O215" s="308"/>
      <c r="P215" s="308"/>
      <c r="Q215" s="308"/>
      <c r="R215" s="305">
        <f t="shared" si="369"/>
        <v>95764948.989999995</v>
      </c>
      <c r="S215" s="308"/>
      <c r="T215" s="308"/>
      <c r="U215" s="308"/>
      <c r="V215" s="308"/>
      <c r="W215" s="308"/>
      <c r="X215" s="308"/>
      <c r="Y215" s="308"/>
      <c r="Z215" s="308"/>
      <c r="AA215" s="305">
        <f t="shared" si="370"/>
        <v>0</v>
      </c>
      <c r="AB215" s="305">
        <f t="shared" si="349"/>
        <v>95764948.989999995</v>
      </c>
      <c r="AC215" s="37">
        <v>0</v>
      </c>
    </row>
    <row r="216" spans="1:29" s="82" customFormat="1" ht="25.5" hidden="1" customHeight="1" x14ac:dyDescent="0.2">
      <c r="A216" s="413"/>
      <c r="B216" s="114" t="s">
        <v>270</v>
      </c>
      <c r="C216" s="103" t="s">
        <v>96</v>
      </c>
      <c r="D216" s="109">
        <f>+D217</f>
        <v>43762562700</v>
      </c>
      <c r="E216" s="154">
        <f>SUM('ADICIONES  2018'!C216:E216)</f>
        <v>0</v>
      </c>
      <c r="F216" s="109">
        <f t="shared" ref="F216:J216" si="373">+F217</f>
        <v>0</v>
      </c>
      <c r="G216" s="109">
        <f t="shared" si="373"/>
        <v>0</v>
      </c>
      <c r="H216" s="109">
        <f t="shared" si="373"/>
        <v>0</v>
      </c>
      <c r="I216" s="109">
        <f t="shared" si="373"/>
        <v>0</v>
      </c>
      <c r="J216" s="109">
        <f t="shared" si="373"/>
        <v>0</v>
      </c>
      <c r="K216" s="303">
        <f t="shared" si="368"/>
        <v>43762562700</v>
      </c>
      <c r="L216" s="109">
        <f t="shared" ref="L216:Q216" si="374">+L217</f>
        <v>2547725282</v>
      </c>
      <c r="M216" s="109">
        <f t="shared" si="374"/>
        <v>3199858632</v>
      </c>
      <c r="N216" s="109">
        <f t="shared" si="374"/>
        <v>4232601397</v>
      </c>
      <c r="O216" s="109">
        <f t="shared" si="374"/>
        <v>0</v>
      </c>
      <c r="P216" s="109">
        <f t="shared" si="374"/>
        <v>0</v>
      </c>
      <c r="Q216" s="109">
        <f t="shared" si="374"/>
        <v>0</v>
      </c>
      <c r="R216" s="303">
        <f t="shared" si="369"/>
        <v>9980185311</v>
      </c>
      <c r="S216" s="109">
        <f t="shared" ref="S216:Z216" si="375">+S217</f>
        <v>0</v>
      </c>
      <c r="T216" s="109">
        <f t="shared" si="375"/>
        <v>0</v>
      </c>
      <c r="U216" s="109">
        <f t="shared" si="375"/>
        <v>0</v>
      </c>
      <c r="V216" s="109">
        <f t="shared" si="375"/>
        <v>0</v>
      </c>
      <c r="W216" s="109">
        <f t="shared" si="375"/>
        <v>0</v>
      </c>
      <c r="X216" s="109">
        <f t="shared" si="375"/>
        <v>0</v>
      </c>
      <c r="Y216" s="109">
        <f t="shared" si="375"/>
        <v>0</v>
      </c>
      <c r="Z216" s="109">
        <f t="shared" si="375"/>
        <v>0</v>
      </c>
      <c r="AA216" s="303">
        <f t="shared" si="370"/>
        <v>0</v>
      </c>
      <c r="AB216" s="303">
        <f t="shared" si="349"/>
        <v>9980185311</v>
      </c>
      <c r="AC216" s="108">
        <f t="shared" si="350"/>
        <v>0.22805303655126211</v>
      </c>
    </row>
    <row r="217" spans="1:29" s="82" customFormat="1" ht="15.75" hidden="1" x14ac:dyDescent="0.2">
      <c r="A217" s="413"/>
      <c r="B217" s="114" t="s">
        <v>271</v>
      </c>
      <c r="C217" s="103" t="s">
        <v>97</v>
      </c>
      <c r="D217" s="109">
        <f>+D218+D226+D229</f>
        <v>43762562700</v>
      </c>
      <c r="E217" s="154">
        <f>SUM('ADICIONES  2018'!C217:E217)</f>
        <v>0</v>
      </c>
      <c r="F217" s="109">
        <f t="shared" ref="F217:J217" si="376">+F218+F226+F229</f>
        <v>0</v>
      </c>
      <c r="G217" s="109">
        <f t="shared" si="376"/>
        <v>0</v>
      </c>
      <c r="H217" s="109">
        <f t="shared" si="376"/>
        <v>0</v>
      </c>
      <c r="I217" s="109">
        <f t="shared" si="376"/>
        <v>0</v>
      </c>
      <c r="J217" s="109">
        <f t="shared" si="376"/>
        <v>0</v>
      </c>
      <c r="K217" s="303">
        <f t="shared" si="368"/>
        <v>43762562700</v>
      </c>
      <c r="L217" s="109">
        <f t="shared" ref="L217:Q217" si="377">+L218+L226+L229</f>
        <v>2547725282</v>
      </c>
      <c r="M217" s="109">
        <f t="shared" si="377"/>
        <v>3199858632</v>
      </c>
      <c r="N217" s="109">
        <f t="shared" si="377"/>
        <v>4232601397</v>
      </c>
      <c r="O217" s="109">
        <f t="shared" si="377"/>
        <v>0</v>
      </c>
      <c r="P217" s="109">
        <f t="shared" si="377"/>
        <v>0</v>
      </c>
      <c r="Q217" s="109">
        <f t="shared" si="377"/>
        <v>0</v>
      </c>
      <c r="R217" s="303">
        <f t="shared" si="369"/>
        <v>9980185311</v>
      </c>
      <c r="S217" s="109">
        <f t="shared" ref="S217:Z217" si="378">+S218+S226+S229</f>
        <v>0</v>
      </c>
      <c r="T217" s="109">
        <f t="shared" si="378"/>
        <v>0</v>
      </c>
      <c r="U217" s="109">
        <f t="shared" si="378"/>
        <v>0</v>
      </c>
      <c r="V217" s="109">
        <f t="shared" si="378"/>
        <v>0</v>
      </c>
      <c r="W217" s="109">
        <f t="shared" si="378"/>
        <v>0</v>
      </c>
      <c r="X217" s="109">
        <f t="shared" si="378"/>
        <v>0</v>
      </c>
      <c r="Y217" s="109">
        <f t="shared" si="378"/>
        <v>0</v>
      </c>
      <c r="Z217" s="109">
        <f t="shared" si="378"/>
        <v>0</v>
      </c>
      <c r="AA217" s="303">
        <f t="shared" si="370"/>
        <v>0</v>
      </c>
      <c r="AB217" s="303">
        <f t="shared" si="349"/>
        <v>9980185311</v>
      </c>
      <c r="AC217" s="108">
        <f t="shared" si="350"/>
        <v>0.22805303655126211</v>
      </c>
    </row>
    <row r="218" spans="1:29" s="82" customFormat="1" ht="30" hidden="1" x14ac:dyDescent="0.2">
      <c r="A218" s="413"/>
      <c r="B218" s="114" t="s">
        <v>272</v>
      </c>
      <c r="C218" s="103" t="s">
        <v>98</v>
      </c>
      <c r="D218" s="109">
        <f>+D219+D223</f>
        <v>29862562700</v>
      </c>
      <c r="E218" s="154">
        <f>SUM('ADICIONES  2018'!C218:E218)</f>
        <v>0</v>
      </c>
      <c r="F218" s="109">
        <f t="shared" ref="F218:J218" si="379">+F219+F223</f>
        <v>0</v>
      </c>
      <c r="G218" s="109">
        <f t="shared" si="379"/>
        <v>0</v>
      </c>
      <c r="H218" s="109">
        <f t="shared" si="379"/>
        <v>0</v>
      </c>
      <c r="I218" s="109">
        <f t="shared" si="379"/>
        <v>0</v>
      </c>
      <c r="J218" s="109">
        <f t="shared" si="379"/>
        <v>0</v>
      </c>
      <c r="K218" s="303">
        <f>+D218+E218-F218+G218-H218</f>
        <v>29862562700</v>
      </c>
      <c r="L218" s="109">
        <f>+L219+L223</f>
        <v>1555200516</v>
      </c>
      <c r="M218" s="109">
        <f t="shared" ref="M218:Q218" si="380">+M219+M223</f>
        <v>2224698142</v>
      </c>
      <c r="N218" s="109">
        <f t="shared" si="380"/>
        <v>3278285644</v>
      </c>
      <c r="O218" s="109">
        <f t="shared" si="380"/>
        <v>0</v>
      </c>
      <c r="P218" s="109">
        <f t="shared" si="380"/>
        <v>0</v>
      </c>
      <c r="Q218" s="109">
        <f t="shared" si="380"/>
        <v>0</v>
      </c>
      <c r="R218" s="303">
        <f t="shared" si="369"/>
        <v>7058184302</v>
      </c>
      <c r="S218" s="109">
        <f t="shared" ref="S218:Z218" si="381">+S219+S223</f>
        <v>0</v>
      </c>
      <c r="T218" s="109">
        <f t="shared" si="381"/>
        <v>0</v>
      </c>
      <c r="U218" s="109">
        <f t="shared" si="381"/>
        <v>0</v>
      </c>
      <c r="V218" s="109">
        <f t="shared" si="381"/>
        <v>0</v>
      </c>
      <c r="W218" s="109">
        <f t="shared" si="381"/>
        <v>0</v>
      </c>
      <c r="X218" s="109">
        <f t="shared" si="381"/>
        <v>0</v>
      </c>
      <c r="Y218" s="109">
        <f t="shared" si="381"/>
        <v>0</v>
      </c>
      <c r="Z218" s="109">
        <f t="shared" si="381"/>
        <v>0</v>
      </c>
      <c r="AA218" s="303">
        <f t="shared" si="370"/>
        <v>0</v>
      </c>
      <c r="AB218" s="303">
        <f t="shared" si="349"/>
        <v>7058184302</v>
      </c>
      <c r="AC218" s="108">
        <f t="shared" si="350"/>
        <v>0.23635561264137589</v>
      </c>
    </row>
    <row r="219" spans="1:29" s="82" customFormat="1" ht="30" hidden="1" x14ac:dyDescent="0.2">
      <c r="A219" s="413"/>
      <c r="B219" s="114" t="s">
        <v>877</v>
      </c>
      <c r="C219" s="103" t="s">
        <v>1632</v>
      </c>
      <c r="D219" s="109">
        <f>+D220</f>
        <v>21094400000</v>
      </c>
      <c r="E219" s="154">
        <f>SUM('ADICIONES  2018'!C219:E219)</f>
        <v>0</v>
      </c>
      <c r="F219" s="109">
        <f t="shared" ref="F219:J219" si="382">+F220</f>
        <v>0</v>
      </c>
      <c r="G219" s="109">
        <f t="shared" si="382"/>
        <v>0</v>
      </c>
      <c r="H219" s="109">
        <f t="shared" si="382"/>
        <v>0</v>
      </c>
      <c r="I219" s="109">
        <f t="shared" si="382"/>
        <v>0</v>
      </c>
      <c r="J219" s="109">
        <f t="shared" si="382"/>
        <v>0</v>
      </c>
      <c r="K219" s="303">
        <f t="shared" si="368"/>
        <v>21094400000</v>
      </c>
      <c r="L219" s="109">
        <f t="shared" ref="L219:Q219" si="383">+L220</f>
        <v>1555200516</v>
      </c>
      <c r="M219" s="109">
        <f t="shared" si="383"/>
        <v>1595078238</v>
      </c>
      <c r="N219" s="109">
        <f t="shared" si="383"/>
        <v>1555200516</v>
      </c>
      <c r="O219" s="109">
        <f t="shared" si="383"/>
        <v>0</v>
      </c>
      <c r="P219" s="109">
        <f t="shared" si="383"/>
        <v>0</v>
      </c>
      <c r="Q219" s="109">
        <f t="shared" si="383"/>
        <v>0</v>
      </c>
      <c r="R219" s="303">
        <f t="shared" si="369"/>
        <v>4705479270</v>
      </c>
      <c r="S219" s="109">
        <f t="shared" ref="S219:Z219" si="384">+S220</f>
        <v>0</v>
      </c>
      <c r="T219" s="109">
        <f t="shared" si="384"/>
        <v>0</v>
      </c>
      <c r="U219" s="109">
        <f t="shared" si="384"/>
        <v>0</v>
      </c>
      <c r="V219" s="109">
        <f t="shared" si="384"/>
        <v>0</v>
      </c>
      <c r="W219" s="109">
        <f t="shared" si="384"/>
        <v>0</v>
      </c>
      <c r="X219" s="109">
        <f t="shared" si="384"/>
        <v>0</v>
      </c>
      <c r="Y219" s="109">
        <f t="shared" si="384"/>
        <v>0</v>
      </c>
      <c r="Z219" s="109">
        <f t="shared" si="384"/>
        <v>0</v>
      </c>
      <c r="AA219" s="303">
        <f t="shared" si="370"/>
        <v>0</v>
      </c>
      <c r="AB219" s="303">
        <f t="shared" si="349"/>
        <v>4705479270</v>
      </c>
      <c r="AC219" s="108">
        <f t="shared" si="350"/>
        <v>0.22306769901016382</v>
      </c>
    </row>
    <row r="220" spans="1:29" s="82" customFormat="1" ht="21.75" hidden="1" customHeight="1" x14ac:dyDescent="0.2">
      <c r="A220" s="413"/>
      <c r="B220" s="114" t="s">
        <v>1633</v>
      </c>
      <c r="C220" s="103" t="s">
        <v>744</v>
      </c>
      <c r="D220" s="109">
        <f>SUM(D221:D222)</f>
        <v>21094400000</v>
      </c>
      <c r="E220" s="154">
        <f>SUM('ADICIONES  2018'!C220:E220)</f>
        <v>0</v>
      </c>
      <c r="F220" s="109">
        <f t="shared" ref="F220:J220" si="385">SUM(F221:F222)</f>
        <v>0</v>
      </c>
      <c r="G220" s="109">
        <f t="shared" si="385"/>
        <v>0</v>
      </c>
      <c r="H220" s="109">
        <f t="shared" si="385"/>
        <v>0</v>
      </c>
      <c r="I220" s="109">
        <f t="shared" si="385"/>
        <v>0</v>
      </c>
      <c r="J220" s="109">
        <f t="shared" si="385"/>
        <v>0</v>
      </c>
      <c r="K220" s="303">
        <f t="shared" si="368"/>
        <v>21094400000</v>
      </c>
      <c r="L220" s="109">
        <f t="shared" ref="L220:Q220" si="386">SUM(L221:L222)</f>
        <v>1555200516</v>
      </c>
      <c r="M220" s="109">
        <f t="shared" si="386"/>
        <v>1595078238</v>
      </c>
      <c r="N220" s="109">
        <f t="shared" si="386"/>
        <v>1555200516</v>
      </c>
      <c r="O220" s="109">
        <f t="shared" si="386"/>
        <v>0</v>
      </c>
      <c r="P220" s="109">
        <f t="shared" si="386"/>
        <v>0</v>
      </c>
      <c r="Q220" s="109">
        <f t="shared" si="386"/>
        <v>0</v>
      </c>
      <c r="R220" s="303">
        <f t="shared" si="369"/>
        <v>4705479270</v>
      </c>
      <c r="S220" s="109">
        <f t="shared" ref="S220:Z220" si="387">SUM(S221:S222)</f>
        <v>0</v>
      </c>
      <c r="T220" s="109">
        <f t="shared" si="387"/>
        <v>0</v>
      </c>
      <c r="U220" s="109">
        <f t="shared" si="387"/>
        <v>0</v>
      </c>
      <c r="V220" s="109">
        <f t="shared" si="387"/>
        <v>0</v>
      </c>
      <c r="W220" s="109">
        <f t="shared" si="387"/>
        <v>0</v>
      </c>
      <c r="X220" s="109">
        <f t="shared" si="387"/>
        <v>0</v>
      </c>
      <c r="Y220" s="109">
        <f t="shared" si="387"/>
        <v>0</v>
      </c>
      <c r="Z220" s="109">
        <f t="shared" si="387"/>
        <v>0</v>
      </c>
      <c r="AA220" s="303">
        <f t="shared" si="370"/>
        <v>0</v>
      </c>
      <c r="AB220" s="303">
        <f t="shared" si="349"/>
        <v>4705479270</v>
      </c>
      <c r="AC220" s="108">
        <f t="shared" si="350"/>
        <v>0.22306769901016382</v>
      </c>
    </row>
    <row r="221" spans="1:29" x14ac:dyDescent="0.2">
      <c r="A221" s="414">
        <v>1</v>
      </c>
      <c r="B221" s="100" t="s">
        <v>1634</v>
      </c>
      <c r="C221" s="101" t="s">
        <v>745</v>
      </c>
      <c r="D221" s="308">
        <v>20794400000</v>
      </c>
      <c r="E221" s="387">
        <f>SUM('ADICIONES  2018'!C221:E221)</f>
        <v>0</v>
      </c>
      <c r="F221" s="308"/>
      <c r="G221" s="308"/>
      <c r="H221" s="308"/>
      <c r="I221" s="308"/>
      <c r="J221" s="308"/>
      <c r="K221" s="305">
        <f t="shared" si="368"/>
        <v>20794400000</v>
      </c>
      <c r="L221" s="308">
        <v>1555200516</v>
      </c>
      <c r="M221" s="308">
        <v>1555200516</v>
      </c>
      <c r="N221" s="308">
        <v>1555200516</v>
      </c>
      <c r="O221" s="308"/>
      <c r="P221" s="308"/>
      <c r="Q221" s="308"/>
      <c r="R221" s="305">
        <f t="shared" si="369"/>
        <v>4665601548</v>
      </c>
      <c r="S221" s="308"/>
      <c r="T221" s="308"/>
      <c r="U221" s="308"/>
      <c r="V221" s="308"/>
      <c r="W221" s="308"/>
      <c r="X221" s="308"/>
      <c r="Y221" s="308"/>
      <c r="Z221" s="308"/>
      <c r="AA221" s="305">
        <f t="shared" si="370"/>
        <v>0</v>
      </c>
      <c r="AB221" s="305">
        <f t="shared" si="349"/>
        <v>4665601548</v>
      </c>
      <c r="AC221" s="37">
        <f t="shared" si="350"/>
        <v>0.22436817354672411</v>
      </c>
    </row>
    <row r="222" spans="1:29" x14ac:dyDescent="0.2">
      <c r="A222" s="414">
        <v>1</v>
      </c>
      <c r="B222" s="100" t="s">
        <v>1635</v>
      </c>
      <c r="C222" s="101" t="s">
        <v>746</v>
      </c>
      <c r="D222" s="308">
        <v>300000000</v>
      </c>
      <c r="E222" s="387">
        <f>SUM('ADICIONES  2018'!C222:E222)</f>
        <v>0</v>
      </c>
      <c r="F222" s="308"/>
      <c r="G222" s="308"/>
      <c r="H222" s="308"/>
      <c r="I222" s="308"/>
      <c r="J222" s="308"/>
      <c r="K222" s="305">
        <f t="shared" si="368"/>
        <v>300000000</v>
      </c>
      <c r="L222" s="308">
        <v>0</v>
      </c>
      <c r="M222" s="308">
        <v>39877722</v>
      </c>
      <c r="N222" s="308">
        <v>0</v>
      </c>
      <c r="O222" s="308"/>
      <c r="P222" s="308"/>
      <c r="Q222" s="308"/>
      <c r="R222" s="305">
        <f t="shared" si="369"/>
        <v>39877722</v>
      </c>
      <c r="S222" s="308"/>
      <c r="T222" s="308"/>
      <c r="U222" s="308"/>
      <c r="V222" s="308"/>
      <c r="W222" s="308"/>
      <c r="X222" s="308"/>
      <c r="Y222" s="308"/>
      <c r="Z222" s="308"/>
      <c r="AA222" s="305">
        <f t="shared" si="370"/>
        <v>0</v>
      </c>
      <c r="AB222" s="305">
        <f t="shared" si="349"/>
        <v>39877722</v>
      </c>
      <c r="AC222" s="37">
        <f t="shared" si="350"/>
        <v>0.13292573999999999</v>
      </c>
    </row>
    <row r="223" spans="1:29" s="82" customFormat="1" ht="31.5" hidden="1" x14ac:dyDescent="0.2">
      <c r="A223" s="413"/>
      <c r="B223" s="114" t="s">
        <v>747</v>
      </c>
      <c r="C223" s="110" t="s">
        <v>748</v>
      </c>
      <c r="D223" s="109">
        <f>+D224</f>
        <v>8768162700</v>
      </c>
      <c r="E223" s="154">
        <f>SUM('ADICIONES  2018'!C223:E223)</f>
        <v>0</v>
      </c>
      <c r="F223" s="109">
        <f t="shared" ref="F223:J224" si="388">+F224</f>
        <v>0</v>
      </c>
      <c r="G223" s="109">
        <f t="shared" si="388"/>
        <v>0</v>
      </c>
      <c r="H223" s="109">
        <f t="shared" si="388"/>
        <v>0</v>
      </c>
      <c r="I223" s="109">
        <f t="shared" si="388"/>
        <v>0</v>
      </c>
      <c r="J223" s="109">
        <f t="shared" si="388"/>
        <v>0</v>
      </c>
      <c r="K223" s="303">
        <f t="shared" si="368"/>
        <v>8768162700</v>
      </c>
      <c r="L223" s="109">
        <f t="shared" ref="L223:Q224" si="389">+L224</f>
        <v>0</v>
      </c>
      <c r="M223" s="109">
        <f t="shared" si="389"/>
        <v>629619904</v>
      </c>
      <c r="N223" s="109">
        <f t="shared" si="389"/>
        <v>1723085128</v>
      </c>
      <c r="O223" s="109">
        <f t="shared" si="389"/>
        <v>0</v>
      </c>
      <c r="P223" s="109">
        <f t="shared" si="389"/>
        <v>0</v>
      </c>
      <c r="Q223" s="109">
        <f t="shared" si="389"/>
        <v>0</v>
      </c>
      <c r="R223" s="303">
        <f t="shared" si="369"/>
        <v>2352705032</v>
      </c>
      <c r="S223" s="109">
        <f t="shared" ref="S223:Z224" si="390">+S224</f>
        <v>0</v>
      </c>
      <c r="T223" s="109">
        <f t="shared" si="390"/>
        <v>0</v>
      </c>
      <c r="U223" s="109">
        <f t="shared" si="390"/>
        <v>0</v>
      </c>
      <c r="V223" s="109">
        <f t="shared" si="390"/>
        <v>0</v>
      </c>
      <c r="W223" s="109">
        <f t="shared" si="390"/>
        <v>0</v>
      </c>
      <c r="X223" s="109">
        <f t="shared" si="390"/>
        <v>0</v>
      </c>
      <c r="Y223" s="109">
        <f t="shared" si="390"/>
        <v>0</v>
      </c>
      <c r="Z223" s="109">
        <f t="shared" si="390"/>
        <v>0</v>
      </c>
      <c r="AA223" s="303">
        <f t="shared" si="370"/>
        <v>0</v>
      </c>
      <c r="AB223" s="303">
        <f t="shared" si="349"/>
        <v>2352705032</v>
      </c>
      <c r="AC223" s="108">
        <f t="shared" si="350"/>
        <v>0.26832360581082737</v>
      </c>
    </row>
    <row r="224" spans="1:29" s="82" customFormat="1" ht="31.5" hidden="1" x14ac:dyDescent="0.2">
      <c r="A224" s="413"/>
      <c r="B224" s="114" t="s">
        <v>749</v>
      </c>
      <c r="C224" s="110" t="s">
        <v>748</v>
      </c>
      <c r="D224" s="109">
        <f>+D225</f>
        <v>8768162700</v>
      </c>
      <c r="E224" s="154">
        <f>SUM('ADICIONES  2018'!C224:E224)</f>
        <v>0</v>
      </c>
      <c r="F224" s="109">
        <f t="shared" si="388"/>
        <v>0</v>
      </c>
      <c r="G224" s="109">
        <f t="shared" si="388"/>
        <v>0</v>
      </c>
      <c r="H224" s="109">
        <f t="shared" si="388"/>
        <v>0</v>
      </c>
      <c r="I224" s="109">
        <f t="shared" si="388"/>
        <v>0</v>
      </c>
      <c r="J224" s="109">
        <f t="shared" si="388"/>
        <v>0</v>
      </c>
      <c r="K224" s="303">
        <f t="shared" si="368"/>
        <v>8768162700</v>
      </c>
      <c r="L224" s="109">
        <f t="shared" si="389"/>
        <v>0</v>
      </c>
      <c r="M224" s="109">
        <f t="shared" si="389"/>
        <v>629619904</v>
      </c>
      <c r="N224" s="109">
        <f t="shared" si="389"/>
        <v>1723085128</v>
      </c>
      <c r="O224" s="109">
        <f t="shared" si="389"/>
        <v>0</v>
      </c>
      <c r="P224" s="109">
        <f t="shared" si="389"/>
        <v>0</v>
      </c>
      <c r="Q224" s="109">
        <f t="shared" si="389"/>
        <v>0</v>
      </c>
      <c r="R224" s="303">
        <f t="shared" si="369"/>
        <v>2352705032</v>
      </c>
      <c r="S224" s="109">
        <f t="shared" si="390"/>
        <v>0</v>
      </c>
      <c r="T224" s="109">
        <f t="shared" si="390"/>
        <v>0</v>
      </c>
      <c r="U224" s="109">
        <f t="shared" si="390"/>
        <v>0</v>
      </c>
      <c r="V224" s="109">
        <f t="shared" si="390"/>
        <v>0</v>
      </c>
      <c r="W224" s="109">
        <f t="shared" si="390"/>
        <v>0</v>
      </c>
      <c r="X224" s="109">
        <f t="shared" si="390"/>
        <v>0</v>
      </c>
      <c r="Y224" s="109">
        <f t="shared" si="390"/>
        <v>0</v>
      </c>
      <c r="Z224" s="109">
        <f t="shared" si="390"/>
        <v>0</v>
      </c>
      <c r="AA224" s="303">
        <f t="shared" si="370"/>
        <v>0</v>
      </c>
      <c r="AB224" s="303">
        <f t="shared" si="349"/>
        <v>2352705032</v>
      </c>
      <c r="AC224" s="108">
        <f t="shared" si="350"/>
        <v>0.26832360581082737</v>
      </c>
    </row>
    <row r="225" spans="1:29" ht="28.5" x14ac:dyDescent="0.2">
      <c r="A225" s="414">
        <v>1</v>
      </c>
      <c r="B225" s="100" t="s">
        <v>750</v>
      </c>
      <c r="C225" s="101" t="s">
        <v>751</v>
      </c>
      <c r="D225" s="308">
        <v>8768162700</v>
      </c>
      <c r="E225" s="387">
        <f>SUM('ADICIONES  2018'!C225:E225)</f>
        <v>0</v>
      </c>
      <c r="F225" s="308"/>
      <c r="G225" s="308"/>
      <c r="H225" s="308"/>
      <c r="I225" s="308"/>
      <c r="J225" s="308"/>
      <c r="K225" s="305">
        <f t="shared" si="368"/>
        <v>8768162700</v>
      </c>
      <c r="L225" s="308">
        <v>0</v>
      </c>
      <c r="M225" s="308">
        <v>629619904</v>
      </c>
      <c r="N225" s="308">
        <v>1723085128</v>
      </c>
      <c r="O225" s="308"/>
      <c r="P225" s="308"/>
      <c r="Q225" s="308"/>
      <c r="R225" s="305">
        <f t="shared" si="369"/>
        <v>2352705032</v>
      </c>
      <c r="S225" s="308"/>
      <c r="T225" s="308"/>
      <c r="U225" s="308"/>
      <c r="V225" s="308"/>
      <c r="W225" s="308"/>
      <c r="X225" s="308"/>
      <c r="Y225" s="308"/>
      <c r="Z225" s="308"/>
      <c r="AA225" s="305">
        <f t="shared" si="370"/>
        <v>0</v>
      </c>
      <c r="AB225" s="305">
        <f t="shared" si="349"/>
        <v>2352705032</v>
      </c>
      <c r="AC225" s="37">
        <f t="shared" si="350"/>
        <v>0.26832360581082737</v>
      </c>
    </row>
    <row r="226" spans="1:29" s="21" customFormat="1" ht="15.75" x14ac:dyDescent="0.2">
      <c r="A226" s="95">
        <v>1</v>
      </c>
      <c r="B226" s="116" t="s">
        <v>752</v>
      </c>
      <c r="C226" s="117" t="s">
        <v>753</v>
      </c>
      <c r="D226" s="109">
        <f>SUM(D227:D228)</f>
        <v>1700000000</v>
      </c>
      <c r="E226" s="154">
        <f>SUM('ADICIONES  2018'!C226:E226)</f>
        <v>0</v>
      </c>
      <c r="F226" s="109">
        <f t="shared" ref="F226:J226" si="391">SUM(F227:F228)</f>
        <v>0</v>
      </c>
      <c r="G226" s="109">
        <f t="shared" si="391"/>
        <v>0</v>
      </c>
      <c r="H226" s="109">
        <f t="shared" si="391"/>
        <v>0</v>
      </c>
      <c r="I226" s="109">
        <f t="shared" si="391"/>
        <v>0</v>
      </c>
      <c r="J226" s="109">
        <f t="shared" si="391"/>
        <v>0</v>
      </c>
      <c r="K226" s="307">
        <f t="shared" si="368"/>
        <v>1700000000</v>
      </c>
      <c r="L226" s="304">
        <f t="shared" ref="L226:Q226" si="392">SUM(L227:L228)</f>
        <v>0</v>
      </c>
      <c r="M226" s="304">
        <f t="shared" si="392"/>
        <v>0</v>
      </c>
      <c r="N226" s="304">
        <f t="shared" si="392"/>
        <v>0</v>
      </c>
      <c r="O226" s="109">
        <f t="shared" si="392"/>
        <v>0</v>
      </c>
      <c r="P226" s="109">
        <f t="shared" si="392"/>
        <v>0</v>
      </c>
      <c r="Q226" s="109">
        <f t="shared" si="392"/>
        <v>0</v>
      </c>
      <c r="R226" s="303">
        <f t="shared" si="369"/>
        <v>0</v>
      </c>
      <c r="S226" s="109">
        <f t="shared" ref="S226:Z226" si="393">SUM(S227:S228)</f>
        <v>0</v>
      </c>
      <c r="T226" s="109">
        <f t="shared" si="393"/>
        <v>0</v>
      </c>
      <c r="U226" s="109">
        <f t="shared" si="393"/>
        <v>0</v>
      </c>
      <c r="V226" s="109">
        <f t="shared" si="393"/>
        <v>0</v>
      </c>
      <c r="W226" s="109">
        <f t="shared" si="393"/>
        <v>0</v>
      </c>
      <c r="X226" s="109">
        <f t="shared" si="393"/>
        <v>0</v>
      </c>
      <c r="Y226" s="109">
        <f t="shared" si="393"/>
        <v>0</v>
      </c>
      <c r="Z226" s="109">
        <f t="shared" si="393"/>
        <v>0</v>
      </c>
      <c r="AA226" s="303">
        <f t="shared" si="370"/>
        <v>0</v>
      </c>
      <c r="AB226" s="307">
        <f t="shared" si="349"/>
        <v>0</v>
      </c>
      <c r="AC226" s="118">
        <f t="shared" si="350"/>
        <v>0</v>
      </c>
    </row>
    <row r="227" spans="1:29" hidden="1" x14ac:dyDescent="0.2">
      <c r="B227" s="100" t="s">
        <v>754</v>
      </c>
      <c r="C227" s="101" t="s">
        <v>755</v>
      </c>
      <c r="D227" s="308">
        <v>1700000000</v>
      </c>
      <c r="E227" s="387">
        <f>SUM('ADICIONES  2018'!C227:E227)</f>
        <v>0</v>
      </c>
      <c r="F227" s="308"/>
      <c r="G227" s="308"/>
      <c r="H227" s="308"/>
      <c r="I227" s="308"/>
      <c r="J227" s="308"/>
      <c r="K227" s="305">
        <f t="shared" si="368"/>
        <v>1700000000</v>
      </c>
      <c r="L227" s="308">
        <v>0</v>
      </c>
      <c r="M227" s="308">
        <v>0</v>
      </c>
      <c r="N227" s="308">
        <v>0</v>
      </c>
      <c r="O227" s="308">
        <v>0</v>
      </c>
      <c r="P227" s="308">
        <v>0</v>
      </c>
      <c r="Q227" s="308">
        <v>0</v>
      </c>
      <c r="R227" s="305">
        <f t="shared" si="369"/>
        <v>0</v>
      </c>
      <c r="S227" s="308"/>
      <c r="T227" s="308"/>
      <c r="U227" s="308"/>
      <c r="V227" s="308"/>
      <c r="W227" s="308"/>
      <c r="X227" s="308"/>
      <c r="Y227" s="308"/>
      <c r="Z227" s="308"/>
      <c r="AA227" s="305">
        <f t="shared" si="370"/>
        <v>0</v>
      </c>
      <c r="AB227" s="305">
        <f t="shared" si="349"/>
        <v>0</v>
      </c>
      <c r="AC227" s="37">
        <f t="shared" si="350"/>
        <v>0</v>
      </c>
    </row>
    <row r="228" spans="1:29" hidden="1" x14ac:dyDescent="0.2">
      <c r="B228" s="100" t="s">
        <v>754</v>
      </c>
      <c r="C228" s="101" t="s">
        <v>755</v>
      </c>
      <c r="D228" s="308">
        <v>0</v>
      </c>
      <c r="E228" s="387">
        <f>SUM('ADICIONES  2018'!C228:E228)</f>
        <v>0</v>
      </c>
      <c r="F228" s="308"/>
      <c r="G228" s="308"/>
      <c r="H228" s="308"/>
      <c r="I228" s="308"/>
      <c r="J228" s="308"/>
      <c r="K228" s="305">
        <f t="shared" si="368"/>
        <v>0</v>
      </c>
      <c r="L228" s="308">
        <v>0</v>
      </c>
      <c r="M228" s="308">
        <v>0</v>
      </c>
      <c r="N228" s="308">
        <v>0</v>
      </c>
      <c r="O228" s="308"/>
      <c r="P228" s="308"/>
      <c r="Q228" s="308"/>
      <c r="R228" s="305">
        <f t="shared" si="369"/>
        <v>0</v>
      </c>
      <c r="S228" s="308"/>
      <c r="T228" s="308"/>
      <c r="U228" s="308"/>
      <c r="V228" s="308"/>
      <c r="W228" s="308"/>
      <c r="X228" s="308"/>
      <c r="Y228" s="308"/>
      <c r="Z228" s="308"/>
      <c r="AA228" s="305">
        <f t="shared" ref="AA228" si="394">SUM(S228:Z228)</f>
        <v>0</v>
      </c>
      <c r="AB228" s="305">
        <f t="shared" si="349"/>
        <v>0</v>
      </c>
      <c r="AC228" s="37">
        <v>0</v>
      </c>
    </row>
    <row r="229" spans="1:29" s="82" customFormat="1" ht="27.75" hidden="1" customHeight="1" x14ac:dyDescent="0.2">
      <c r="A229" s="413"/>
      <c r="B229" s="114" t="s">
        <v>756</v>
      </c>
      <c r="C229" s="110" t="s">
        <v>757</v>
      </c>
      <c r="D229" s="109">
        <f>+D230</f>
        <v>12200000000</v>
      </c>
      <c r="E229" s="154">
        <f>SUM('ADICIONES  2018'!C229:E229)</f>
        <v>0</v>
      </c>
      <c r="F229" s="109">
        <f>+F230</f>
        <v>0</v>
      </c>
      <c r="G229" s="109">
        <f>+G230</f>
        <v>0</v>
      </c>
      <c r="H229" s="109">
        <f>+H230</f>
        <v>0</v>
      </c>
      <c r="I229" s="109">
        <f>+I230</f>
        <v>0</v>
      </c>
      <c r="J229" s="109">
        <f>+J230</f>
        <v>0</v>
      </c>
      <c r="K229" s="303">
        <f t="shared" si="368"/>
        <v>12200000000</v>
      </c>
      <c r="L229" s="109">
        <f t="shared" ref="L229:Q229" si="395">+L230</f>
        <v>992524766</v>
      </c>
      <c r="M229" s="109">
        <f t="shared" si="395"/>
        <v>975160490</v>
      </c>
      <c r="N229" s="109">
        <f t="shared" si="395"/>
        <v>954315753</v>
      </c>
      <c r="O229" s="109">
        <f t="shared" si="395"/>
        <v>0</v>
      </c>
      <c r="P229" s="109">
        <f t="shared" si="395"/>
        <v>0</v>
      </c>
      <c r="Q229" s="109">
        <f t="shared" si="395"/>
        <v>0</v>
      </c>
      <c r="R229" s="303">
        <f t="shared" si="369"/>
        <v>2922001009</v>
      </c>
      <c r="S229" s="109">
        <f t="shared" ref="S229:Z229" si="396">+S230</f>
        <v>0</v>
      </c>
      <c r="T229" s="109">
        <f t="shared" si="396"/>
        <v>0</v>
      </c>
      <c r="U229" s="109">
        <f t="shared" si="396"/>
        <v>0</v>
      </c>
      <c r="V229" s="109">
        <f t="shared" si="396"/>
        <v>0</v>
      </c>
      <c r="W229" s="109">
        <f t="shared" si="396"/>
        <v>0</v>
      </c>
      <c r="X229" s="109">
        <f t="shared" si="396"/>
        <v>0</v>
      </c>
      <c r="Y229" s="109">
        <f t="shared" si="396"/>
        <v>0</v>
      </c>
      <c r="Z229" s="109">
        <f t="shared" si="396"/>
        <v>0</v>
      </c>
      <c r="AA229" s="303">
        <f t="shared" si="370"/>
        <v>0</v>
      </c>
      <c r="AB229" s="303">
        <f t="shared" si="349"/>
        <v>2922001009</v>
      </c>
      <c r="AC229" s="108">
        <f t="shared" si="350"/>
        <v>0.23950827942622951</v>
      </c>
    </row>
    <row r="230" spans="1:29" x14ac:dyDescent="0.2">
      <c r="A230" s="414">
        <v>1</v>
      </c>
      <c r="B230" s="100" t="s">
        <v>758</v>
      </c>
      <c r="C230" s="101" t="s">
        <v>759</v>
      </c>
      <c r="D230" s="308">
        <v>12200000000</v>
      </c>
      <c r="E230" s="387">
        <f>SUM('ADICIONES  2018'!C230:E230)</f>
        <v>0</v>
      </c>
      <c r="F230" s="308"/>
      <c r="G230" s="308"/>
      <c r="H230" s="308"/>
      <c r="I230" s="308"/>
      <c r="J230" s="308"/>
      <c r="K230" s="305">
        <f t="shared" si="368"/>
        <v>12200000000</v>
      </c>
      <c r="L230" s="308">
        <v>992524766</v>
      </c>
      <c r="M230" s="308">
        <v>975160490</v>
      </c>
      <c r="N230" s="308">
        <v>954315753</v>
      </c>
      <c r="O230" s="308"/>
      <c r="P230" s="308"/>
      <c r="Q230" s="308"/>
      <c r="R230" s="305">
        <f t="shared" si="369"/>
        <v>2922001009</v>
      </c>
      <c r="S230" s="308"/>
      <c r="T230" s="308"/>
      <c r="U230" s="308"/>
      <c r="V230" s="308"/>
      <c r="W230" s="308"/>
      <c r="X230" s="308"/>
      <c r="Y230" s="308"/>
      <c r="Z230" s="308"/>
      <c r="AA230" s="305">
        <f t="shared" si="370"/>
        <v>0</v>
      </c>
      <c r="AB230" s="305">
        <f t="shared" si="349"/>
        <v>2922001009</v>
      </c>
      <c r="AC230" s="37">
        <f t="shared" si="350"/>
        <v>0.23950827942622951</v>
      </c>
    </row>
    <row r="231" spans="1:29" s="82" customFormat="1" ht="28.5" customHeight="1" x14ac:dyDescent="0.2">
      <c r="A231" s="413">
        <v>1</v>
      </c>
      <c r="B231" s="114" t="s">
        <v>294</v>
      </c>
      <c r="C231" s="110" t="s">
        <v>99</v>
      </c>
      <c r="D231" s="109">
        <f>+D232+D242</f>
        <v>10137000000</v>
      </c>
      <c r="E231" s="154">
        <f>SUM('ADICIONES  2018'!C231:E231)</f>
        <v>0</v>
      </c>
      <c r="F231" s="109">
        <f>+F232+F242</f>
        <v>0</v>
      </c>
      <c r="G231" s="109">
        <f>+G232+G242</f>
        <v>0</v>
      </c>
      <c r="H231" s="109">
        <f>+H232+H242</f>
        <v>0</v>
      </c>
      <c r="I231" s="109">
        <f>+I232+I242</f>
        <v>0</v>
      </c>
      <c r="J231" s="109">
        <f>+J232+J242</f>
        <v>0</v>
      </c>
      <c r="K231" s="303">
        <f t="shared" si="368"/>
        <v>10137000000</v>
      </c>
      <c r="L231" s="109">
        <f t="shared" ref="L231:Q231" si="397">+L232+L242</f>
        <v>4429320226</v>
      </c>
      <c r="M231" s="109">
        <f t="shared" si="397"/>
        <v>122082031</v>
      </c>
      <c r="N231" s="109">
        <f t="shared" si="397"/>
        <v>46813187</v>
      </c>
      <c r="O231" s="109">
        <f t="shared" si="397"/>
        <v>0</v>
      </c>
      <c r="P231" s="109">
        <f t="shared" si="397"/>
        <v>0</v>
      </c>
      <c r="Q231" s="109">
        <f t="shared" si="397"/>
        <v>0</v>
      </c>
      <c r="R231" s="303">
        <f t="shared" si="369"/>
        <v>4598215444</v>
      </c>
      <c r="S231" s="109">
        <f t="shared" ref="S231:Z231" si="398">+S232+S242</f>
        <v>0</v>
      </c>
      <c r="T231" s="109">
        <f t="shared" si="398"/>
        <v>0</v>
      </c>
      <c r="U231" s="109">
        <f t="shared" si="398"/>
        <v>0</v>
      </c>
      <c r="V231" s="109">
        <f t="shared" si="398"/>
        <v>0</v>
      </c>
      <c r="W231" s="109">
        <f t="shared" si="398"/>
        <v>0</v>
      </c>
      <c r="X231" s="109">
        <f t="shared" si="398"/>
        <v>0</v>
      </c>
      <c r="Y231" s="109">
        <f t="shared" si="398"/>
        <v>0</v>
      </c>
      <c r="Z231" s="109">
        <f t="shared" si="398"/>
        <v>0</v>
      </c>
      <c r="AA231" s="303">
        <f t="shared" si="370"/>
        <v>0</v>
      </c>
      <c r="AB231" s="303">
        <f t="shared" si="349"/>
        <v>4598215444</v>
      </c>
      <c r="AC231" s="108">
        <f t="shared" si="350"/>
        <v>0.45360712676334219</v>
      </c>
    </row>
    <row r="232" spans="1:29" s="82" customFormat="1" ht="15.75" hidden="1" x14ac:dyDescent="0.2">
      <c r="A232" s="413"/>
      <c r="B232" s="114" t="s">
        <v>356</v>
      </c>
      <c r="C232" s="103" t="s">
        <v>760</v>
      </c>
      <c r="D232" s="109">
        <f>+D233+D240</f>
        <v>137000000</v>
      </c>
      <c r="E232" s="154">
        <f>SUM('ADICIONES  2018'!C232:E232)</f>
        <v>0</v>
      </c>
      <c r="F232" s="109">
        <f>+F233+F240</f>
        <v>0</v>
      </c>
      <c r="G232" s="109">
        <f>+G233+G240</f>
        <v>0</v>
      </c>
      <c r="H232" s="109">
        <f>+H233+H240</f>
        <v>0</v>
      </c>
      <c r="I232" s="109">
        <f>+I233+I240</f>
        <v>0</v>
      </c>
      <c r="J232" s="109">
        <f>+J233+J240</f>
        <v>0</v>
      </c>
      <c r="K232" s="303">
        <f t="shared" si="368"/>
        <v>137000000</v>
      </c>
      <c r="L232" s="109">
        <f t="shared" ref="L232:Q232" si="399">+L233+L240</f>
        <v>204226</v>
      </c>
      <c r="M232" s="109">
        <f t="shared" si="399"/>
        <v>5571727</v>
      </c>
      <c r="N232" s="109">
        <f t="shared" si="399"/>
        <v>519172</v>
      </c>
      <c r="O232" s="109">
        <f t="shared" si="399"/>
        <v>0</v>
      </c>
      <c r="P232" s="109">
        <f t="shared" si="399"/>
        <v>0</v>
      </c>
      <c r="Q232" s="109">
        <f t="shared" si="399"/>
        <v>0</v>
      </c>
      <c r="R232" s="303">
        <f t="shared" si="369"/>
        <v>6295125</v>
      </c>
      <c r="S232" s="109">
        <f t="shared" ref="S232:Z232" si="400">+S233+S240</f>
        <v>0</v>
      </c>
      <c r="T232" s="109">
        <f t="shared" si="400"/>
        <v>0</v>
      </c>
      <c r="U232" s="109">
        <f t="shared" si="400"/>
        <v>0</v>
      </c>
      <c r="V232" s="109">
        <f t="shared" si="400"/>
        <v>0</v>
      </c>
      <c r="W232" s="109">
        <f t="shared" si="400"/>
        <v>0</v>
      </c>
      <c r="X232" s="109">
        <f t="shared" si="400"/>
        <v>0</v>
      </c>
      <c r="Y232" s="109">
        <f t="shared" si="400"/>
        <v>0</v>
      </c>
      <c r="Z232" s="109">
        <f t="shared" si="400"/>
        <v>0</v>
      </c>
      <c r="AA232" s="303">
        <f t="shared" si="370"/>
        <v>0</v>
      </c>
      <c r="AB232" s="303">
        <f t="shared" si="349"/>
        <v>6295125</v>
      </c>
      <c r="AC232" s="108">
        <f t="shared" si="350"/>
        <v>4.5949817518248177E-2</v>
      </c>
    </row>
    <row r="233" spans="1:29" s="21" customFormat="1" ht="15.75" x14ac:dyDescent="0.2">
      <c r="A233" s="95">
        <v>1</v>
      </c>
      <c r="B233" s="116" t="s">
        <v>761</v>
      </c>
      <c r="C233" s="117" t="s">
        <v>762</v>
      </c>
      <c r="D233" s="109">
        <v>82000000</v>
      </c>
      <c r="E233" s="154">
        <f>SUM('ADICIONES  2018'!C233:E233)</f>
        <v>0</v>
      </c>
      <c r="F233" s="109"/>
      <c r="G233" s="109"/>
      <c r="H233" s="109"/>
      <c r="I233" s="109"/>
      <c r="J233" s="109"/>
      <c r="K233" s="307">
        <f t="shared" si="368"/>
        <v>82000000</v>
      </c>
      <c r="L233" s="304">
        <v>0</v>
      </c>
      <c r="M233" s="304">
        <v>4317782</v>
      </c>
      <c r="N233" s="304">
        <v>23000</v>
      </c>
      <c r="O233" s="109"/>
      <c r="P233" s="109"/>
      <c r="Q233" s="109"/>
      <c r="R233" s="303">
        <f t="shared" si="369"/>
        <v>4340782</v>
      </c>
      <c r="S233" s="109"/>
      <c r="T233" s="109"/>
      <c r="U233" s="109"/>
      <c r="V233" s="109"/>
      <c r="W233" s="109"/>
      <c r="X233" s="109"/>
      <c r="Y233" s="109"/>
      <c r="Z233" s="109"/>
      <c r="AA233" s="303">
        <f t="shared" si="370"/>
        <v>0</v>
      </c>
      <c r="AB233" s="307">
        <f t="shared" si="349"/>
        <v>4340782</v>
      </c>
      <c r="AC233" s="118">
        <f t="shared" si="350"/>
        <v>5.2936365853658539E-2</v>
      </c>
    </row>
    <row r="234" spans="1:29" s="5" customFormat="1" hidden="1" x14ac:dyDescent="0.2">
      <c r="A234" s="166"/>
      <c r="B234" s="100" t="s">
        <v>763</v>
      </c>
      <c r="C234" s="101" t="s">
        <v>764</v>
      </c>
      <c r="D234" s="304">
        <f>+D233*87.230682%</f>
        <v>71529159.24000001</v>
      </c>
      <c r="E234" s="387">
        <f>SUM('ADICIONES  2018'!C234:E234)</f>
        <v>0</v>
      </c>
      <c r="F234" s="304">
        <f>+F233*87.230682%</f>
        <v>0</v>
      </c>
      <c r="G234" s="304">
        <f>+G233*87.230682%</f>
        <v>0</v>
      </c>
      <c r="H234" s="304">
        <f>+H233*87.230682%</f>
        <v>0</v>
      </c>
      <c r="I234" s="304">
        <f>+I233*87.230682%</f>
        <v>0</v>
      </c>
      <c r="J234" s="304">
        <f>+J233*87.230682%</f>
        <v>0</v>
      </c>
      <c r="K234" s="305">
        <f t="shared" si="368"/>
        <v>71529159.24000001</v>
      </c>
      <c r="L234" s="304">
        <f t="shared" ref="L234:Q234" si="401">+L233*87.230682%</f>
        <v>0</v>
      </c>
      <c r="M234" s="304">
        <f t="shared" si="401"/>
        <v>3766430.6858732402</v>
      </c>
      <c r="N234" s="304">
        <f t="shared" si="401"/>
        <v>20063.056860000001</v>
      </c>
      <c r="O234" s="304">
        <f t="shared" si="401"/>
        <v>0</v>
      </c>
      <c r="P234" s="304">
        <f t="shared" si="401"/>
        <v>0</v>
      </c>
      <c r="Q234" s="304">
        <f t="shared" si="401"/>
        <v>0</v>
      </c>
      <c r="R234" s="305">
        <f t="shared" si="369"/>
        <v>3786493.7427332401</v>
      </c>
      <c r="S234" s="304">
        <f t="shared" ref="S234:Z234" si="402">+S233*87.230682%</f>
        <v>0</v>
      </c>
      <c r="T234" s="304">
        <f t="shared" si="402"/>
        <v>0</v>
      </c>
      <c r="U234" s="304">
        <f t="shared" si="402"/>
        <v>0</v>
      </c>
      <c r="V234" s="304">
        <f t="shared" si="402"/>
        <v>0</v>
      </c>
      <c r="W234" s="304">
        <f t="shared" si="402"/>
        <v>0</v>
      </c>
      <c r="X234" s="304">
        <f t="shared" si="402"/>
        <v>0</v>
      </c>
      <c r="Y234" s="304">
        <f t="shared" si="402"/>
        <v>0</v>
      </c>
      <c r="Z234" s="304">
        <f t="shared" si="402"/>
        <v>0</v>
      </c>
      <c r="AA234" s="305">
        <f t="shared" si="370"/>
        <v>0</v>
      </c>
      <c r="AB234" s="305">
        <f t="shared" si="349"/>
        <v>3786493.7427332401</v>
      </c>
      <c r="AC234" s="37">
        <f t="shared" si="350"/>
        <v>5.2936365853658532E-2</v>
      </c>
    </row>
    <row r="235" spans="1:29" s="5" customFormat="1" hidden="1" x14ac:dyDescent="0.2">
      <c r="A235" s="166"/>
      <c r="B235" s="100" t="s">
        <v>765</v>
      </c>
      <c r="C235" s="101" t="s">
        <v>766</v>
      </c>
      <c r="D235" s="304">
        <f>+D233*0.1%</f>
        <v>82000</v>
      </c>
      <c r="E235" s="387">
        <f>SUM('ADICIONES  2018'!C235:E235)</f>
        <v>0</v>
      </c>
      <c r="F235" s="304">
        <f>+F233*0.1%</f>
        <v>0</v>
      </c>
      <c r="G235" s="304">
        <f>+G233*0.1%</f>
        <v>0</v>
      </c>
      <c r="H235" s="304">
        <f>+H233*0.1%</f>
        <v>0</v>
      </c>
      <c r="I235" s="304">
        <f>+I233*0.1%</f>
        <v>0</v>
      </c>
      <c r="J235" s="304">
        <f>+J233*0.1%</f>
        <v>0</v>
      </c>
      <c r="K235" s="305">
        <f t="shared" si="368"/>
        <v>82000</v>
      </c>
      <c r="L235" s="304">
        <f t="shared" ref="L235:Q235" si="403">+L233*0.1%</f>
        <v>0</v>
      </c>
      <c r="M235" s="304">
        <f t="shared" si="403"/>
        <v>4317.7820000000002</v>
      </c>
      <c r="N235" s="304">
        <f t="shared" si="403"/>
        <v>23</v>
      </c>
      <c r="O235" s="304">
        <f t="shared" si="403"/>
        <v>0</v>
      </c>
      <c r="P235" s="304">
        <f t="shared" si="403"/>
        <v>0</v>
      </c>
      <c r="Q235" s="304">
        <f t="shared" si="403"/>
        <v>0</v>
      </c>
      <c r="R235" s="305">
        <f t="shared" si="369"/>
        <v>4340.7820000000002</v>
      </c>
      <c r="S235" s="304">
        <f t="shared" ref="S235:Z235" si="404">+S233*0.1%</f>
        <v>0</v>
      </c>
      <c r="T235" s="304">
        <f t="shared" si="404"/>
        <v>0</v>
      </c>
      <c r="U235" s="304">
        <f t="shared" si="404"/>
        <v>0</v>
      </c>
      <c r="V235" s="304">
        <f t="shared" si="404"/>
        <v>0</v>
      </c>
      <c r="W235" s="304">
        <f t="shared" si="404"/>
        <v>0</v>
      </c>
      <c r="X235" s="304">
        <f t="shared" si="404"/>
        <v>0</v>
      </c>
      <c r="Y235" s="304">
        <f t="shared" si="404"/>
        <v>0</v>
      </c>
      <c r="Z235" s="304">
        <f t="shared" si="404"/>
        <v>0</v>
      </c>
      <c r="AA235" s="305">
        <f t="shared" si="370"/>
        <v>0</v>
      </c>
      <c r="AB235" s="305">
        <f t="shared" si="349"/>
        <v>4340.7820000000002</v>
      </c>
      <c r="AC235" s="37">
        <f t="shared" si="350"/>
        <v>5.2936365853658539E-2</v>
      </c>
    </row>
    <row r="236" spans="1:29" s="5" customFormat="1" hidden="1" x14ac:dyDescent="0.2">
      <c r="A236" s="166"/>
      <c r="B236" s="100" t="s">
        <v>767</v>
      </c>
      <c r="C236" s="101" t="s">
        <v>768</v>
      </c>
      <c r="D236" s="304">
        <f>+D233*9.99%</f>
        <v>8191800</v>
      </c>
      <c r="E236" s="387">
        <f>SUM('ADICIONES  2018'!C236:E236)</f>
        <v>0</v>
      </c>
      <c r="F236" s="304">
        <f>+F233*9.99%</f>
        <v>0</v>
      </c>
      <c r="G236" s="304">
        <f>+G233*9.99%</f>
        <v>0</v>
      </c>
      <c r="H236" s="304">
        <f>+H233*9.99%</f>
        <v>0</v>
      </c>
      <c r="I236" s="304">
        <f>+I233*9.99%</f>
        <v>0</v>
      </c>
      <c r="J236" s="304">
        <f>+J233*9.99%</f>
        <v>0</v>
      </c>
      <c r="K236" s="305">
        <f t="shared" si="368"/>
        <v>8191800</v>
      </c>
      <c r="L236" s="304">
        <f t="shared" ref="L236:Q236" si="405">+L233*9.99%</f>
        <v>0</v>
      </c>
      <c r="M236" s="304">
        <f t="shared" si="405"/>
        <v>431346.42180000001</v>
      </c>
      <c r="N236" s="304">
        <f t="shared" si="405"/>
        <v>2297.7000000000003</v>
      </c>
      <c r="O236" s="304">
        <f t="shared" si="405"/>
        <v>0</v>
      </c>
      <c r="P236" s="304">
        <f t="shared" si="405"/>
        <v>0</v>
      </c>
      <c r="Q236" s="304">
        <f t="shared" si="405"/>
        <v>0</v>
      </c>
      <c r="R236" s="305">
        <f t="shared" si="369"/>
        <v>433644.12180000002</v>
      </c>
      <c r="S236" s="304">
        <f t="shared" ref="S236:Z236" si="406">+S233*9.99%</f>
        <v>0</v>
      </c>
      <c r="T236" s="304">
        <f t="shared" si="406"/>
        <v>0</v>
      </c>
      <c r="U236" s="304">
        <f t="shared" si="406"/>
        <v>0</v>
      </c>
      <c r="V236" s="304">
        <f t="shared" si="406"/>
        <v>0</v>
      </c>
      <c r="W236" s="304">
        <f t="shared" si="406"/>
        <v>0</v>
      </c>
      <c r="X236" s="304">
        <f t="shared" si="406"/>
        <v>0</v>
      </c>
      <c r="Y236" s="304">
        <f t="shared" si="406"/>
        <v>0</v>
      </c>
      <c r="Z236" s="304">
        <f t="shared" si="406"/>
        <v>0</v>
      </c>
      <c r="AA236" s="305">
        <f t="shared" si="370"/>
        <v>0</v>
      </c>
      <c r="AB236" s="305">
        <f t="shared" si="349"/>
        <v>433644.12180000002</v>
      </c>
      <c r="AC236" s="37">
        <f t="shared" si="350"/>
        <v>5.2936365853658539E-2</v>
      </c>
    </row>
    <row r="237" spans="1:29" ht="42.75" hidden="1" x14ac:dyDescent="0.2">
      <c r="B237" s="100" t="s">
        <v>769</v>
      </c>
      <c r="C237" s="171" t="s">
        <v>1371</v>
      </c>
      <c r="D237" s="304">
        <f>+D233*0%</f>
        <v>0</v>
      </c>
      <c r="E237" s="387">
        <f>SUM('ADICIONES  2018'!C237:E237)</f>
        <v>0</v>
      </c>
      <c r="F237" s="304">
        <f>+F233*0%</f>
        <v>0</v>
      </c>
      <c r="G237" s="304">
        <f>+G233*0%</f>
        <v>0</v>
      </c>
      <c r="H237" s="304">
        <f>+H233*0%</f>
        <v>0</v>
      </c>
      <c r="I237" s="304">
        <f>+I233*0%</f>
        <v>0</v>
      </c>
      <c r="J237" s="304">
        <f>+J233*0%</f>
        <v>0</v>
      </c>
      <c r="K237" s="305">
        <f t="shared" si="368"/>
        <v>0</v>
      </c>
      <c r="L237" s="304">
        <f t="shared" ref="L237:Q237" si="407">+L233*0%</f>
        <v>0</v>
      </c>
      <c r="M237" s="304">
        <f t="shared" si="407"/>
        <v>0</v>
      </c>
      <c r="N237" s="304">
        <f t="shared" si="407"/>
        <v>0</v>
      </c>
      <c r="O237" s="304">
        <f t="shared" si="407"/>
        <v>0</v>
      </c>
      <c r="P237" s="304">
        <f t="shared" si="407"/>
        <v>0</v>
      </c>
      <c r="Q237" s="304">
        <f t="shared" si="407"/>
        <v>0</v>
      </c>
      <c r="R237" s="305">
        <f t="shared" si="369"/>
        <v>0</v>
      </c>
      <c r="S237" s="304">
        <f t="shared" ref="S237:Z237" si="408">+S233*0%</f>
        <v>0</v>
      </c>
      <c r="T237" s="304">
        <f t="shared" si="408"/>
        <v>0</v>
      </c>
      <c r="U237" s="304">
        <f t="shared" si="408"/>
        <v>0</v>
      </c>
      <c r="V237" s="304">
        <f t="shared" si="408"/>
        <v>0</v>
      </c>
      <c r="W237" s="304">
        <f t="shared" si="408"/>
        <v>0</v>
      </c>
      <c r="X237" s="304">
        <f t="shared" si="408"/>
        <v>0</v>
      </c>
      <c r="Y237" s="304">
        <f t="shared" si="408"/>
        <v>0</v>
      </c>
      <c r="Z237" s="304">
        <f t="shared" si="408"/>
        <v>0</v>
      </c>
      <c r="AA237" s="305">
        <f t="shared" si="370"/>
        <v>0</v>
      </c>
      <c r="AB237" s="305">
        <f t="shared" si="349"/>
        <v>0</v>
      </c>
      <c r="AC237" s="37" t="e">
        <f t="shared" si="350"/>
        <v>#DIV/0!</v>
      </c>
    </row>
    <row r="238" spans="1:29" hidden="1" x14ac:dyDescent="0.2">
      <c r="B238" s="100" t="s">
        <v>770</v>
      </c>
      <c r="C238" s="101" t="s">
        <v>771</v>
      </c>
      <c r="D238" s="304">
        <f>+D233*1.7982%</f>
        <v>1474524.0000000002</v>
      </c>
      <c r="E238" s="387">
        <f>SUM('ADICIONES  2018'!C238:E238)</f>
        <v>0</v>
      </c>
      <c r="F238" s="304">
        <f>+F233*1.7982%</f>
        <v>0</v>
      </c>
      <c r="G238" s="304">
        <f>+G233*1.7982%</f>
        <v>0</v>
      </c>
      <c r="H238" s="304">
        <f>+H233*1.7982%</f>
        <v>0</v>
      </c>
      <c r="I238" s="304">
        <f>+I233*1.7982%</f>
        <v>0</v>
      </c>
      <c r="J238" s="304">
        <f>+J233*1.7982%</f>
        <v>0</v>
      </c>
      <c r="K238" s="305">
        <f t="shared" si="368"/>
        <v>1474524.0000000002</v>
      </c>
      <c r="L238" s="304">
        <f t="shared" ref="L238:Q238" si="409">+L233*1.7982%</f>
        <v>0</v>
      </c>
      <c r="M238" s="304">
        <f t="shared" si="409"/>
        <v>77642.355924000003</v>
      </c>
      <c r="N238" s="304">
        <f t="shared" si="409"/>
        <v>413.58600000000001</v>
      </c>
      <c r="O238" s="304">
        <f t="shared" si="409"/>
        <v>0</v>
      </c>
      <c r="P238" s="304">
        <f t="shared" si="409"/>
        <v>0</v>
      </c>
      <c r="Q238" s="304">
        <f t="shared" si="409"/>
        <v>0</v>
      </c>
      <c r="R238" s="305">
        <f t="shared" si="369"/>
        <v>78055.941923999999</v>
      </c>
      <c r="S238" s="304">
        <f t="shared" ref="S238:Z238" si="410">+S233*1.7982%</f>
        <v>0</v>
      </c>
      <c r="T238" s="304">
        <f t="shared" si="410"/>
        <v>0</v>
      </c>
      <c r="U238" s="304">
        <f t="shared" si="410"/>
        <v>0</v>
      </c>
      <c r="V238" s="304">
        <f t="shared" si="410"/>
        <v>0</v>
      </c>
      <c r="W238" s="304">
        <f t="shared" si="410"/>
        <v>0</v>
      </c>
      <c r="X238" s="304">
        <f t="shared" si="410"/>
        <v>0</v>
      </c>
      <c r="Y238" s="304">
        <f t="shared" si="410"/>
        <v>0</v>
      </c>
      <c r="Z238" s="304">
        <f t="shared" si="410"/>
        <v>0</v>
      </c>
      <c r="AA238" s="305">
        <f t="shared" si="370"/>
        <v>0</v>
      </c>
      <c r="AB238" s="305">
        <f t="shared" si="349"/>
        <v>78055.941923999999</v>
      </c>
      <c r="AC238" s="37">
        <f t="shared" si="350"/>
        <v>5.2936365853658525E-2</v>
      </c>
    </row>
    <row r="239" spans="1:29" ht="42.75" hidden="1" x14ac:dyDescent="0.2">
      <c r="B239" s="100" t="s">
        <v>772</v>
      </c>
      <c r="C239" s="101" t="s">
        <v>773</v>
      </c>
      <c r="D239" s="304">
        <f>+D233*0.881118%</f>
        <v>722516.76</v>
      </c>
      <c r="E239" s="387">
        <f>SUM('ADICIONES  2018'!C239:E239)</f>
        <v>0</v>
      </c>
      <c r="F239" s="304">
        <f>+F233*0.881118%</f>
        <v>0</v>
      </c>
      <c r="G239" s="304">
        <f>+G233*0.881118%</f>
        <v>0</v>
      </c>
      <c r="H239" s="304">
        <f>+H233*0.881118%</f>
        <v>0</v>
      </c>
      <c r="I239" s="304">
        <f>+I233*0.881118%</f>
        <v>0</v>
      </c>
      <c r="J239" s="304">
        <f>+J233*0.881118%</f>
        <v>0</v>
      </c>
      <c r="K239" s="305">
        <f t="shared" si="368"/>
        <v>722516.76</v>
      </c>
      <c r="L239" s="304">
        <f t="shared" ref="L239:Q239" si="411">+L233*0.881118%</f>
        <v>0</v>
      </c>
      <c r="M239" s="304">
        <f t="shared" si="411"/>
        <v>38044.754402760002</v>
      </c>
      <c r="N239" s="304">
        <f t="shared" si="411"/>
        <v>202.65714</v>
      </c>
      <c r="O239" s="304">
        <f t="shared" si="411"/>
        <v>0</v>
      </c>
      <c r="P239" s="304">
        <f t="shared" si="411"/>
        <v>0</v>
      </c>
      <c r="Q239" s="304">
        <f t="shared" si="411"/>
        <v>0</v>
      </c>
      <c r="R239" s="305">
        <f t="shared" si="369"/>
        <v>38247.411542760005</v>
      </c>
      <c r="S239" s="304">
        <f t="shared" ref="S239:Z239" si="412">+S233*0.881118%</f>
        <v>0</v>
      </c>
      <c r="T239" s="304">
        <f t="shared" si="412"/>
        <v>0</v>
      </c>
      <c r="U239" s="304">
        <f t="shared" si="412"/>
        <v>0</v>
      </c>
      <c r="V239" s="304">
        <f t="shared" si="412"/>
        <v>0</v>
      </c>
      <c r="W239" s="304">
        <f t="shared" si="412"/>
        <v>0</v>
      </c>
      <c r="X239" s="304">
        <f t="shared" si="412"/>
        <v>0</v>
      </c>
      <c r="Y239" s="304">
        <f t="shared" si="412"/>
        <v>0</v>
      </c>
      <c r="Z239" s="304">
        <f t="shared" si="412"/>
        <v>0</v>
      </c>
      <c r="AA239" s="305">
        <f t="shared" si="370"/>
        <v>0</v>
      </c>
      <c r="AB239" s="305">
        <f t="shared" si="349"/>
        <v>38247.411542760005</v>
      </c>
      <c r="AC239" s="37">
        <f t="shared" si="350"/>
        <v>5.2936365853658539E-2</v>
      </c>
    </row>
    <row r="240" spans="1:29" s="21" customFormat="1" ht="15.75" x14ac:dyDescent="0.2">
      <c r="A240" s="95">
        <v>1</v>
      </c>
      <c r="B240" s="116" t="s">
        <v>774</v>
      </c>
      <c r="C240" s="117" t="s">
        <v>775</v>
      </c>
      <c r="D240" s="109">
        <f>+D241</f>
        <v>55000000</v>
      </c>
      <c r="E240" s="154">
        <f>SUM('ADICIONES  2018'!C240:E240)</f>
        <v>0</v>
      </c>
      <c r="F240" s="109">
        <f>+F241</f>
        <v>0</v>
      </c>
      <c r="G240" s="109">
        <f>+G241</f>
        <v>0</v>
      </c>
      <c r="H240" s="109">
        <f>+H241</f>
        <v>0</v>
      </c>
      <c r="I240" s="109">
        <f>+I241</f>
        <v>0</v>
      </c>
      <c r="J240" s="109">
        <f>+J241</f>
        <v>0</v>
      </c>
      <c r="K240" s="307">
        <f t="shared" si="368"/>
        <v>55000000</v>
      </c>
      <c r="L240" s="304">
        <f t="shared" ref="L240:Q240" si="413">+L241</f>
        <v>204226</v>
      </c>
      <c r="M240" s="304">
        <f t="shared" si="413"/>
        <v>1253945</v>
      </c>
      <c r="N240" s="304">
        <f t="shared" si="413"/>
        <v>496172</v>
      </c>
      <c r="O240" s="109">
        <f t="shared" si="413"/>
        <v>0</v>
      </c>
      <c r="P240" s="109">
        <f t="shared" si="413"/>
        <v>0</v>
      </c>
      <c r="Q240" s="109">
        <f t="shared" si="413"/>
        <v>0</v>
      </c>
      <c r="R240" s="303">
        <f t="shared" si="369"/>
        <v>1954343</v>
      </c>
      <c r="S240" s="109">
        <f t="shared" ref="S240:Z240" si="414">+S241</f>
        <v>0</v>
      </c>
      <c r="T240" s="109">
        <f t="shared" si="414"/>
        <v>0</v>
      </c>
      <c r="U240" s="109">
        <f t="shared" si="414"/>
        <v>0</v>
      </c>
      <c r="V240" s="109">
        <f t="shared" si="414"/>
        <v>0</v>
      </c>
      <c r="W240" s="109">
        <f t="shared" si="414"/>
        <v>0</v>
      </c>
      <c r="X240" s="109">
        <f t="shared" si="414"/>
        <v>0</v>
      </c>
      <c r="Y240" s="109">
        <f t="shared" si="414"/>
        <v>0</v>
      </c>
      <c r="Z240" s="109">
        <f t="shared" si="414"/>
        <v>0</v>
      </c>
      <c r="AA240" s="303">
        <f t="shared" si="370"/>
        <v>0</v>
      </c>
      <c r="AB240" s="307">
        <f t="shared" si="349"/>
        <v>1954343</v>
      </c>
      <c r="AC240" s="118">
        <f t="shared" si="350"/>
        <v>3.5533509090909091E-2</v>
      </c>
    </row>
    <row r="241" spans="1:29" s="5" customFormat="1" hidden="1" x14ac:dyDescent="0.2">
      <c r="A241" s="414"/>
      <c r="B241" s="100" t="s">
        <v>776</v>
      </c>
      <c r="C241" s="101" t="s">
        <v>777</v>
      </c>
      <c r="D241" s="308">
        <v>55000000</v>
      </c>
      <c r="E241" s="387">
        <f>SUM('ADICIONES  2018'!C241:E241)</f>
        <v>0</v>
      </c>
      <c r="F241" s="308"/>
      <c r="G241" s="308"/>
      <c r="H241" s="308"/>
      <c r="I241" s="308"/>
      <c r="J241" s="308"/>
      <c r="K241" s="305">
        <f t="shared" si="368"/>
        <v>55000000</v>
      </c>
      <c r="L241" s="308">
        <v>204226</v>
      </c>
      <c r="M241" s="308">
        <v>1253945</v>
      </c>
      <c r="N241" s="308">
        <v>496172</v>
      </c>
      <c r="O241" s="308"/>
      <c r="P241" s="308"/>
      <c r="Q241" s="308"/>
      <c r="R241" s="305">
        <f t="shared" si="369"/>
        <v>1954343</v>
      </c>
      <c r="S241" s="308"/>
      <c r="T241" s="308"/>
      <c r="U241" s="308"/>
      <c r="V241" s="308"/>
      <c r="W241" s="308"/>
      <c r="X241" s="308"/>
      <c r="Y241" s="308"/>
      <c r="Z241" s="308"/>
      <c r="AA241" s="305">
        <f t="shared" si="370"/>
        <v>0</v>
      </c>
      <c r="AB241" s="305">
        <f t="shared" si="349"/>
        <v>1954343</v>
      </c>
      <c r="AC241" s="37">
        <f t="shared" si="350"/>
        <v>3.5533509090909091E-2</v>
      </c>
    </row>
    <row r="242" spans="1:29" s="21" customFormat="1" ht="45" x14ac:dyDescent="0.2">
      <c r="A242" s="95">
        <v>1</v>
      </c>
      <c r="B242" s="177" t="s">
        <v>1388</v>
      </c>
      <c r="C242" s="174" t="s">
        <v>1389</v>
      </c>
      <c r="D242" s="109">
        <v>10000000000</v>
      </c>
      <c r="E242" s="154">
        <f>SUM('ADICIONES  2018'!C242:E242)</f>
        <v>0</v>
      </c>
      <c r="F242" s="109"/>
      <c r="G242" s="109"/>
      <c r="H242" s="109"/>
      <c r="I242" s="109"/>
      <c r="J242" s="109"/>
      <c r="K242" s="307">
        <f t="shared" si="368"/>
        <v>10000000000</v>
      </c>
      <c r="L242" s="304">
        <v>4429116000</v>
      </c>
      <c r="M242" s="304">
        <v>116510304</v>
      </c>
      <c r="N242" s="304">
        <v>46294015</v>
      </c>
      <c r="O242" s="109"/>
      <c r="P242" s="109"/>
      <c r="Q242" s="109"/>
      <c r="R242" s="303">
        <f t="shared" si="369"/>
        <v>4591920319</v>
      </c>
      <c r="S242" s="109"/>
      <c r="T242" s="109"/>
      <c r="U242" s="109"/>
      <c r="V242" s="109"/>
      <c r="W242" s="109"/>
      <c r="X242" s="109"/>
      <c r="Y242" s="109"/>
      <c r="Z242" s="109"/>
      <c r="AA242" s="303">
        <f t="shared" si="370"/>
        <v>0</v>
      </c>
      <c r="AB242" s="307">
        <f t="shared" si="349"/>
        <v>4591920319</v>
      </c>
      <c r="AC242" s="118">
        <f t="shared" si="350"/>
        <v>0.45919203190000002</v>
      </c>
    </row>
    <row r="243" spans="1:29" s="82" customFormat="1" ht="15.75" hidden="1" x14ac:dyDescent="0.2">
      <c r="A243" s="413"/>
      <c r="B243" s="176" t="s">
        <v>1390</v>
      </c>
      <c r="C243" s="172" t="s">
        <v>1391</v>
      </c>
      <c r="D243" s="109">
        <f>+D244</f>
        <v>1166500000</v>
      </c>
      <c r="E243" s="154">
        <f>SUM('ADICIONES  2018'!C243:E243)</f>
        <v>0</v>
      </c>
      <c r="F243" s="109">
        <f t="shared" ref="F243:J244" si="415">+F244</f>
        <v>0</v>
      </c>
      <c r="G243" s="109">
        <f t="shared" si="415"/>
        <v>0</v>
      </c>
      <c r="H243" s="109">
        <f t="shared" si="415"/>
        <v>0</v>
      </c>
      <c r="I243" s="109">
        <f t="shared" si="415"/>
        <v>0</v>
      </c>
      <c r="J243" s="109">
        <f t="shared" si="415"/>
        <v>0</v>
      </c>
      <c r="K243" s="303">
        <f t="shared" si="368"/>
        <v>1166500000</v>
      </c>
      <c r="L243" s="109">
        <f t="shared" ref="L243:Q244" si="416">+L244</f>
        <v>516656381.39999998</v>
      </c>
      <c r="M243" s="109">
        <f t="shared" si="416"/>
        <v>13590926.961599998</v>
      </c>
      <c r="N243" s="109">
        <f t="shared" si="416"/>
        <v>5400196.8497499991</v>
      </c>
      <c r="O243" s="109">
        <f t="shared" si="416"/>
        <v>0</v>
      </c>
      <c r="P243" s="109">
        <f t="shared" si="416"/>
        <v>0</v>
      </c>
      <c r="Q243" s="109">
        <f t="shared" si="416"/>
        <v>0</v>
      </c>
      <c r="R243" s="303">
        <f t="shared" si="369"/>
        <v>535647505.21134996</v>
      </c>
      <c r="S243" s="109">
        <f t="shared" ref="S243:Z244" si="417">+S244</f>
        <v>0</v>
      </c>
      <c r="T243" s="109">
        <f t="shared" si="417"/>
        <v>0</v>
      </c>
      <c r="U243" s="109">
        <f t="shared" si="417"/>
        <v>0</v>
      </c>
      <c r="V243" s="109">
        <f t="shared" si="417"/>
        <v>0</v>
      </c>
      <c r="W243" s="109">
        <f t="shared" si="417"/>
        <v>0</v>
      </c>
      <c r="X243" s="109">
        <f t="shared" si="417"/>
        <v>0</v>
      </c>
      <c r="Y243" s="109">
        <f t="shared" si="417"/>
        <v>0</v>
      </c>
      <c r="Z243" s="109">
        <f t="shared" si="417"/>
        <v>0</v>
      </c>
      <c r="AA243" s="303">
        <f t="shared" si="370"/>
        <v>0</v>
      </c>
      <c r="AB243" s="303">
        <f t="shared" si="349"/>
        <v>535647505.21134996</v>
      </c>
      <c r="AC243" s="108">
        <f t="shared" si="350"/>
        <v>0.45919203189999996</v>
      </c>
    </row>
    <row r="244" spans="1:29" s="82" customFormat="1" ht="31.5" hidden="1" x14ac:dyDescent="0.2">
      <c r="A244" s="413"/>
      <c r="B244" s="176" t="s">
        <v>1392</v>
      </c>
      <c r="C244" s="172" t="s">
        <v>1393</v>
      </c>
      <c r="D244" s="303">
        <f>+D245</f>
        <v>1166500000</v>
      </c>
      <c r="E244" s="154">
        <f>SUM('ADICIONES  2018'!C244:E244)</f>
        <v>0</v>
      </c>
      <c r="F244" s="303">
        <f t="shared" si="415"/>
        <v>0</v>
      </c>
      <c r="G244" s="303">
        <f t="shared" si="415"/>
        <v>0</v>
      </c>
      <c r="H244" s="303">
        <f t="shared" si="415"/>
        <v>0</v>
      </c>
      <c r="I244" s="303">
        <f t="shared" si="415"/>
        <v>0</v>
      </c>
      <c r="J244" s="303">
        <f t="shared" si="415"/>
        <v>0</v>
      </c>
      <c r="K244" s="303">
        <f t="shared" si="368"/>
        <v>1166500000</v>
      </c>
      <c r="L244" s="303">
        <f t="shared" si="416"/>
        <v>516656381.39999998</v>
      </c>
      <c r="M244" s="303">
        <f t="shared" si="416"/>
        <v>13590926.961599998</v>
      </c>
      <c r="N244" s="303">
        <f t="shared" si="416"/>
        <v>5400196.8497499991</v>
      </c>
      <c r="O244" s="303">
        <f t="shared" si="416"/>
        <v>0</v>
      </c>
      <c r="P244" s="303">
        <f t="shared" si="416"/>
        <v>0</v>
      </c>
      <c r="Q244" s="303">
        <f t="shared" si="416"/>
        <v>0</v>
      </c>
      <c r="R244" s="303">
        <f t="shared" si="369"/>
        <v>535647505.21134996</v>
      </c>
      <c r="S244" s="303">
        <f t="shared" si="417"/>
        <v>0</v>
      </c>
      <c r="T244" s="303">
        <f t="shared" si="417"/>
        <v>0</v>
      </c>
      <c r="U244" s="303">
        <f t="shared" si="417"/>
        <v>0</v>
      </c>
      <c r="V244" s="303">
        <f t="shared" si="417"/>
        <v>0</v>
      </c>
      <c r="W244" s="303">
        <f t="shared" si="417"/>
        <v>0</v>
      </c>
      <c r="X244" s="303">
        <f t="shared" si="417"/>
        <v>0</v>
      </c>
      <c r="Y244" s="303">
        <f t="shared" si="417"/>
        <v>0</v>
      </c>
      <c r="Z244" s="303">
        <f t="shared" si="417"/>
        <v>0</v>
      </c>
      <c r="AA244" s="303">
        <f t="shared" si="370"/>
        <v>0</v>
      </c>
      <c r="AB244" s="303">
        <f t="shared" si="349"/>
        <v>535647505.21134996</v>
      </c>
      <c r="AC244" s="108">
        <f t="shared" si="350"/>
        <v>0.45919203189999996</v>
      </c>
    </row>
    <row r="245" spans="1:29" ht="45" hidden="1" x14ac:dyDescent="0.2">
      <c r="B245" s="177" t="s">
        <v>1394</v>
      </c>
      <c r="C245" s="174" t="s">
        <v>1395</v>
      </c>
      <c r="D245" s="304">
        <f>+D242*23.33%/2</f>
        <v>1166500000</v>
      </c>
      <c r="E245" s="387">
        <f>SUM('ADICIONES  2018'!C245:E245)</f>
        <v>0</v>
      </c>
      <c r="F245" s="304">
        <f>+F242*23.33%/2</f>
        <v>0</v>
      </c>
      <c r="G245" s="304">
        <f>+G242*23.33%/2</f>
        <v>0</v>
      </c>
      <c r="H245" s="304">
        <f>+H242*23.33%/2</f>
        <v>0</v>
      </c>
      <c r="I245" s="304">
        <f>+I242*23.33%/2</f>
        <v>0</v>
      </c>
      <c r="J245" s="304">
        <f>+J242*23.33%/2</f>
        <v>0</v>
      </c>
      <c r="K245" s="307">
        <f t="shared" si="368"/>
        <v>1166500000</v>
      </c>
      <c r="L245" s="304">
        <f t="shared" ref="L245:Q245" si="418">+L242*23.33%/2</f>
        <v>516656381.39999998</v>
      </c>
      <c r="M245" s="304">
        <f t="shared" si="418"/>
        <v>13590926.961599998</v>
      </c>
      <c r="N245" s="304">
        <f t="shared" si="418"/>
        <v>5400196.8497499991</v>
      </c>
      <c r="O245" s="304">
        <f t="shared" si="418"/>
        <v>0</v>
      </c>
      <c r="P245" s="304">
        <f t="shared" si="418"/>
        <v>0</v>
      </c>
      <c r="Q245" s="304">
        <f t="shared" si="418"/>
        <v>0</v>
      </c>
      <c r="R245" s="307">
        <f t="shared" si="369"/>
        <v>535647505.21134996</v>
      </c>
      <c r="S245" s="304">
        <f t="shared" ref="S245:Z245" si="419">+S242*23.33%/2</f>
        <v>0</v>
      </c>
      <c r="T245" s="304">
        <f t="shared" si="419"/>
        <v>0</v>
      </c>
      <c r="U245" s="304">
        <f t="shared" si="419"/>
        <v>0</v>
      </c>
      <c r="V245" s="304">
        <f t="shared" si="419"/>
        <v>0</v>
      </c>
      <c r="W245" s="304">
        <f t="shared" si="419"/>
        <v>0</v>
      </c>
      <c r="X245" s="304">
        <f t="shared" si="419"/>
        <v>0</v>
      </c>
      <c r="Y245" s="304">
        <f t="shared" si="419"/>
        <v>0</v>
      </c>
      <c r="Z245" s="304">
        <f t="shared" si="419"/>
        <v>0</v>
      </c>
      <c r="AA245" s="307">
        <f t="shared" si="370"/>
        <v>0</v>
      </c>
      <c r="AB245" s="307">
        <f>+R245+AA245</f>
        <v>535647505.21134996</v>
      </c>
      <c r="AC245" s="118">
        <f>+AB245/K245</f>
        <v>0.45919203189999996</v>
      </c>
    </row>
    <row r="246" spans="1:29" s="82" customFormat="1" ht="15.75" hidden="1" x14ac:dyDescent="0.2">
      <c r="A246" s="413"/>
      <c r="B246" s="176" t="s">
        <v>1396</v>
      </c>
      <c r="C246" s="172" t="s">
        <v>1397</v>
      </c>
      <c r="D246" s="109">
        <f>+D247</f>
        <v>1166500000</v>
      </c>
      <c r="E246" s="154">
        <f>SUM('ADICIONES  2018'!C246:E246)</f>
        <v>0</v>
      </c>
      <c r="F246" s="109">
        <f>+F247</f>
        <v>0</v>
      </c>
      <c r="G246" s="109">
        <f>+G247</f>
        <v>0</v>
      </c>
      <c r="H246" s="109">
        <f>+H247</f>
        <v>0</v>
      </c>
      <c r="I246" s="109">
        <f>+I247</f>
        <v>0</v>
      </c>
      <c r="J246" s="109">
        <f>+J247</f>
        <v>0</v>
      </c>
      <c r="K246" s="303">
        <f t="shared" si="368"/>
        <v>1166500000</v>
      </c>
      <c r="L246" s="109">
        <f t="shared" ref="L246:Q246" si="420">+L247</f>
        <v>516656381.39999998</v>
      </c>
      <c r="M246" s="109">
        <f t="shared" si="420"/>
        <v>13590926.961599998</v>
      </c>
      <c r="N246" s="109">
        <f t="shared" si="420"/>
        <v>5400196.8497499991</v>
      </c>
      <c r="O246" s="109">
        <f t="shared" si="420"/>
        <v>0</v>
      </c>
      <c r="P246" s="109">
        <f t="shared" si="420"/>
        <v>0</v>
      </c>
      <c r="Q246" s="109">
        <f t="shared" si="420"/>
        <v>0</v>
      </c>
      <c r="R246" s="303">
        <f t="shared" si="369"/>
        <v>535647505.21134996</v>
      </c>
      <c r="S246" s="109">
        <f t="shared" ref="S246:Z246" si="421">+S247</f>
        <v>0</v>
      </c>
      <c r="T246" s="109">
        <f t="shared" si="421"/>
        <v>0</v>
      </c>
      <c r="U246" s="109">
        <f t="shared" si="421"/>
        <v>0</v>
      </c>
      <c r="V246" s="109">
        <f t="shared" si="421"/>
        <v>0</v>
      </c>
      <c r="W246" s="109">
        <f t="shared" si="421"/>
        <v>0</v>
      </c>
      <c r="X246" s="109">
        <f t="shared" si="421"/>
        <v>0</v>
      </c>
      <c r="Y246" s="109">
        <f t="shared" si="421"/>
        <v>0</v>
      </c>
      <c r="Z246" s="109">
        <f t="shared" si="421"/>
        <v>0</v>
      </c>
      <c r="AA246" s="303">
        <f t="shared" si="370"/>
        <v>0</v>
      </c>
      <c r="AB246" s="303">
        <f>+R246+AA246</f>
        <v>535647505.21134996</v>
      </c>
      <c r="AC246" s="108">
        <f>+AB246/K246</f>
        <v>0.45919203189999996</v>
      </c>
    </row>
    <row r="247" spans="1:29" ht="60" hidden="1" x14ac:dyDescent="0.2">
      <c r="B247" s="177" t="s">
        <v>1398</v>
      </c>
      <c r="C247" s="174" t="s">
        <v>1399</v>
      </c>
      <c r="D247" s="304">
        <f>+D242*23.33%/2</f>
        <v>1166500000</v>
      </c>
      <c r="E247" s="387">
        <f>SUM('ADICIONES  2018'!C247:E247)</f>
        <v>0</v>
      </c>
      <c r="F247" s="304">
        <f>+F242*23.33%/2</f>
        <v>0</v>
      </c>
      <c r="G247" s="304">
        <f>+G242*23.33%/2</f>
        <v>0</v>
      </c>
      <c r="H247" s="304">
        <f>+H242*23.33%/2</f>
        <v>0</v>
      </c>
      <c r="I247" s="304">
        <f>+I242*23.33%/2</f>
        <v>0</v>
      </c>
      <c r="J247" s="304">
        <f>+J242*23.33%/2</f>
        <v>0</v>
      </c>
      <c r="K247" s="305">
        <f t="shared" si="368"/>
        <v>1166500000</v>
      </c>
      <c r="L247" s="304">
        <f t="shared" ref="L247:Q247" si="422">+L242*23.33%/2</f>
        <v>516656381.39999998</v>
      </c>
      <c r="M247" s="304">
        <f t="shared" si="422"/>
        <v>13590926.961599998</v>
      </c>
      <c r="N247" s="304">
        <f t="shared" si="422"/>
        <v>5400196.8497499991</v>
      </c>
      <c r="O247" s="304">
        <f t="shared" si="422"/>
        <v>0</v>
      </c>
      <c r="P247" s="304">
        <f t="shared" si="422"/>
        <v>0</v>
      </c>
      <c r="Q247" s="304">
        <f t="shared" si="422"/>
        <v>0</v>
      </c>
      <c r="R247" s="307">
        <f t="shared" si="369"/>
        <v>535647505.21134996</v>
      </c>
      <c r="S247" s="304">
        <f t="shared" ref="S247:Z247" si="423">+S242*23.33%/2</f>
        <v>0</v>
      </c>
      <c r="T247" s="304">
        <f t="shared" si="423"/>
        <v>0</v>
      </c>
      <c r="U247" s="304">
        <f t="shared" si="423"/>
        <v>0</v>
      </c>
      <c r="V247" s="304">
        <f t="shared" si="423"/>
        <v>0</v>
      </c>
      <c r="W247" s="304">
        <f t="shared" si="423"/>
        <v>0</v>
      </c>
      <c r="X247" s="304">
        <f t="shared" si="423"/>
        <v>0</v>
      </c>
      <c r="Y247" s="304">
        <f t="shared" si="423"/>
        <v>0</v>
      </c>
      <c r="Z247" s="304">
        <f t="shared" si="423"/>
        <v>0</v>
      </c>
      <c r="AA247" s="307">
        <f t="shared" si="370"/>
        <v>0</v>
      </c>
      <c r="AB247" s="307">
        <f>+R247+AA247</f>
        <v>535647505.21134996</v>
      </c>
      <c r="AC247" s="118">
        <f>+AB247/K247</f>
        <v>0.45919203189999996</v>
      </c>
    </row>
    <row r="248" spans="1:29" s="82" customFormat="1" ht="21.75" hidden="1" customHeight="1" x14ac:dyDescent="0.2">
      <c r="A248" s="413"/>
      <c r="B248" s="176" t="s">
        <v>1372</v>
      </c>
      <c r="C248" s="172" t="s">
        <v>1373</v>
      </c>
      <c r="D248" s="109">
        <f>SUM(D249:D255)</f>
        <v>7667000000.000001</v>
      </c>
      <c r="E248" s="154">
        <f>SUM('ADICIONES  2018'!C248:E248)</f>
        <v>0</v>
      </c>
      <c r="F248" s="109">
        <f>SUM(F249:F255)</f>
        <v>0</v>
      </c>
      <c r="G248" s="109">
        <f>SUM(G249:G255)</f>
        <v>0</v>
      </c>
      <c r="H248" s="109">
        <f>SUM(H249:H255)</f>
        <v>0</v>
      </c>
      <c r="I248" s="109">
        <f>SUM(I249:I255)</f>
        <v>0</v>
      </c>
      <c r="J248" s="109">
        <f>SUM(J249:J255)</f>
        <v>0</v>
      </c>
      <c r="K248" s="303">
        <f t="shared" si="368"/>
        <v>7667000000.000001</v>
      </c>
      <c r="L248" s="109">
        <f t="shared" ref="L248:Q248" si="424">SUM(L249:L255)</f>
        <v>3395803237.1999998</v>
      </c>
      <c r="M248" s="109">
        <f t="shared" si="424"/>
        <v>89328450.076800019</v>
      </c>
      <c r="N248" s="109">
        <f t="shared" si="424"/>
        <v>35493621.300500005</v>
      </c>
      <c r="O248" s="109">
        <f t="shared" si="424"/>
        <v>0</v>
      </c>
      <c r="P248" s="109">
        <f t="shared" si="424"/>
        <v>0</v>
      </c>
      <c r="Q248" s="109">
        <f t="shared" si="424"/>
        <v>0</v>
      </c>
      <c r="R248" s="303">
        <f t="shared" ref="R248:R258" si="425">SUM(L248:Q248)</f>
        <v>3520625308.5772996</v>
      </c>
      <c r="S248" s="109">
        <f t="shared" ref="S248:Z248" si="426">SUM(S249:S255)</f>
        <v>0</v>
      </c>
      <c r="T248" s="109">
        <f t="shared" si="426"/>
        <v>0</v>
      </c>
      <c r="U248" s="109">
        <f t="shared" si="426"/>
        <v>0</v>
      </c>
      <c r="V248" s="109">
        <f t="shared" si="426"/>
        <v>0</v>
      </c>
      <c r="W248" s="109">
        <f t="shared" si="426"/>
        <v>0</v>
      </c>
      <c r="X248" s="109">
        <f t="shared" si="426"/>
        <v>0</v>
      </c>
      <c r="Y248" s="109">
        <f t="shared" si="426"/>
        <v>0</v>
      </c>
      <c r="Z248" s="109">
        <f t="shared" si="426"/>
        <v>0</v>
      </c>
      <c r="AA248" s="303">
        <f t="shared" si="370"/>
        <v>0</v>
      </c>
      <c r="AB248" s="303">
        <f t="shared" si="349"/>
        <v>3520625308.5772996</v>
      </c>
      <c r="AC248" s="108">
        <f t="shared" si="350"/>
        <v>0.45919203189999991</v>
      </c>
    </row>
    <row r="249" spans="1:29" s="5" customFormat="1" ht="45" hidden="1" x14ac:dyDescent="0.2">
      <c r="A249" s="414"/>
      <c r="B249" s="177" t="s">
        <v>1374</v>
      </c>
      <c r="C249" s="173" t="s">
        <v>1375</v>
      </c>
      <c r="D249" s="304">
        <f>+D242*60.7461638894%</f>
        <v>6074616388.9400005</v>
      </c>
      <c r="E249" s="387">
        <f>SUM('ADICIONES  2018'!C249:E249)</f>
        <v>0</v>
      </c>
      <c r="F249" s="304">
        <f>+F242*60.7461638894%</f>
        <v>0</v>
      </c>
      <c r="G249" s="304">
        <f>+G242*60.7461638894%</f>
        <v>0</v>
      </c>
      <c r="H249" s="304">
        <f>+H242*60.7461638894%</f>
        <v>0</v>
      </c>
      <c r="I249" s="304">
        <f>+I242*60.7461638894%</f>
        <v>0</v>
      </c>
      <c r="J249" s="304">
        <f>+J242*60.7461638894%</f>
        <v>0</v>
      </c>
      <c r="K249" s="305">
        <f t="shared" si="368"/>
        <v>6074616388.9400005</v>
      </c>
      <c r="L249" s="304">
        <f t="shared" ref="L249:Q249" si="427">+L242*60.7461638894%</f>
        <v>2690518064.211638</v>
      </c>
      <c r="M249" s="304">
        <f t="shared" si="427"/>
        <v>70775540.215878174</v>
      </c>
      <c r="N249" s="304">
        <f t="shared" si="427"/>
        <v>28121838.222883422</v>
      </c>
      <c r="O249" s="304">
        <f t="shared" si="427"/>
        <v>0</v>
      </c>
      <c r="P249" s="304">
        <f t="shared" si="427"/>
        <v>0</v>
      </c>
      <c r="Q249" s="304">
        <f t="shared" si="427"/>
        <v>0</v>
      </c>
      <c r="R249" s="305">
        <f t="shared" si="425"/>
        <v>2789415442.6503992</v>
      </c>
      <c r="S249" s="304">
        <f t="shared" ref="S249:Z249" si="428">+S242*60.7461638894%</f>
        <v>0</v>
      </c>
      <c r="T249" s="304">
        <f t="shared" si="428"/>
        <v>0</v>
      </c>
      <c r="U249" s="304">
        <f t="shared" si="428"/>
        <v>0</v>
      </c>
      <c r="V249" s="304">
        <f t="shared" si="428"/>
        <v>0</v>
      </c>
      <c r="W249" s="304">
        <f t="shared" si="428"/>
        <v>0</v>
      </c>
      <c r="X249" s="304">
        <f t="shared" si="428"/>
        <v>0</v>
      </c>
      <c r="Y249" s="304">
        <f t="shared" si="428"/>
        <v>0</v>
      </c>
      <c r="Z249" s="304">
        <f t="shared" si="428"/>
        <v>0</v>
      </c>
      <c r="AA249" s="305">
        <f t="shared" si="370"/>
        <v>0</v>
      </c>
      <c r="AB249" s="305">
        <f t="shared" si="349"/>
        <v>2789415442.6503992</v>
      </c>
      <c r="AC249" s="37">
        <f t="shared" si="350"/>
        <v>0.45919203189999996</v>
      </c>
    </row>
    <row r="250" spans="1:29" ht="30" hidden="1" x14ac:dyDescent="0.2">
      <c r="B250" s="177" t="s">
        <v>1376</v>
      </c>
      <c r="C250" s="127" t="s">
        <v>1377</v>
      </c>
      <c r="D250" s="304">
        <f>+D242*0.07667%</f>
        <v>7667000</v>
      </c>
      <c r="E250" s="387">
        <f>SUM('ADICIONES  2018'!C250:E250)</f>
        <v>0</v>
      </c>
      <c r="F250" s="304">
        <f>+F242*0.07667%</f>
        <v>0</v>
      </c>
      <c r="G250" s="304">
        <f>+G242*0.07667%</f>
        <v>0</v>
      </c>
      <c r="H250" s="304">
        <f>+H242*0.07667%</f>
        <v>0</v>
      </c>
      <c r="I250" s="304">
        <f>+I242*0.07667%</f>
        <v>0</v>
      </c>
      <c r="J250" s="304">
        <f>+J242*0.07667%</f>
        <v>0</v>
      </c>
      <c r="K250" s="305">
        <f t="shared" si="368"/>
        <v>7667000</v>
      </c>
      <c r="L250" s="304">
        <f t="shared" ref="L250:Q250" si="429">+L242*0.07667%</f>
        <v>3395803.2372000003</v>
      </c>
      <c r="M250" s="304">
        <f t="shared" si="429"/>
        <v>89328.4500768</v>
      </c>
      <c r="N250" s="304">
        <f t="shared" si="429"/>
        <v>35493.621300500003</v>
      </c>
      <c r="O250" s="304">
        <f t="shared" si="429"/>
        <v>0</v>
      </c>
      <c r="P250" s="304">
        <f t="shared" si="429"/>
        <v>0</v>
      </c>
      <c r="Q250" s="304">
        <f t="shared" si="429"/>
        <v>0</v>
      </c>
      <c r="R250" s="305">
        <f t="shared" si="425"/>
        <v>3520625.3085773</v>
      </c>
      <c r="S250" s="304">
        <f t="shared" ref="S250:Z250" si="430">+S242*0.07667%</f>
        <v>0</v>
      </c>
      <c r="T250" s="304">
        <f t="shared" si="430"/>
        <v>0</v>
      </c>
      <c r="U250" s="304">
        <f t="shared" si="430"/>
        <v>0</v>
      </c>
      <c r="V250" s="304">
        <f t="shared" si="430"/>
        <v>0</v>
      </c>
      <c r="W250" s="304">
        <f t="shared" si="430"/>
        <v>0</v>
      </c>
      <c r="X250" s="304">
        <f t="shared" si="430"/>
        <v>0</v>
      </c>
      <c r="Y250" s="304">
        <f t="shared" si="430"/>
        <v>0</v>
      </c>
      <c r="Z250" s="304">
        <f t="shared" si="430"/>
        <v>0</v>
      </c>
      <c r="AA250" s="305">
        <f t="shared" si="370"/>
        <v>0</v>
      </c>
      <c r="AB250" s="305">
        <f t="shared" si="349"/>
        <v>3520625.3085773</v>
      </c>
      <c r="AC250" s="37">
        <f t="shared" si="350"/>
        <v>0.45919203190000002</v>
      </c>
    </row>
    <row r="251" spans="1:29" s="5" customFormat="1" ht="30" hidden="1" x14ac:dyDescent="0.2">
      <c r="A251" s="414"/>
      <c r="B251" s="177" t="s">
        <v>1378</v>
      </c>
      <c r="C251" s="173" t="s">
        <v>1379</v>
      </c>
      <c r="D251" s="304">
        <f>+D242*7.659333%</f>
        <v>765933300</v>
      </c>
      <c r="E251" s="387">
        <f>SUM('ADICIONES  2018'!C251:E251)</f>
        <v>0</v>
      </c>
      <c r="F251" s="304">
        <f>+F242*7.659333%</f>
        <v>0</v>
      </c>
      <c r="G251" s="304">
        <f>+G242*7.659333%</f>
        <v>0</v>
      </c>
      <c r="H251" s="304">
        <f>+H242*7.659333%</f>
        <v>0</v>
      </c>
      <c r="I251" s="304">
        <f>+I242*7.659333%</f>
        <v>0</v>
      </c>
      <c r="J251" s="304">
        <f>+J242*7.659333%</f>
        <v>0</v>
      </c>
      <c r="K251" s="305">
        <f t="shared" si="368"/>
        <v>765933300</v>
      </c>
      <c r="L251" s="304">
        <f t="shared" ref="L251:Q251" si="431">+L242*7.659333%</f>
        <v>339240743.39627999</v>
      </c>
      <c r="M251" s="304">
        <f t="shared" si="431"/>
        <v>8923912.1626723204</v>
      </c>
      <c r="N251" s="304">
        <f t="shared" si="431"/>
        <v>3545812.7679199502</v>
      </c>
      <c r="O251" s="304">
        <f t="shared" si="431"/>
        <v>0</v>
      </c>
      <c r="P251" s="304">
        <f t="shared" si="431"/>
        <v>0</v>
      </c>
      <c r="Q251" s="304">
        <f t="shared" si="431"/>
        <v>0</v>
      </c>
      <c r="R251" s="305">
        <f t="shared" si="425"/>
        <v>351710468.32687229</v>
      </c>
      <c r="S251" s="304">
        <f t="shared" ref="S251:Z251" si="432">+S242*7.659333%</f>
        <v>0</v>
      </c>
      <c r="T251" s="304">
        <f t="shared" si="432"/>
        <v>0</v>
      </c>
      <c r="U251" s="304">
        <f t="shared" si="432"/>
        <v>0</v>
      </c>
      <c r="V251" s="304">
        <f t="shared" si="432"/>
        <v>0</v>
      </c>
      <c r="W251" s="304">
        <f t="shared" si="432"/>
        <v>0</v>
      </c>
      <c r="X251" s="304">
        <f t="shared" si="432"/>
        <v>0</v>
      </c>
      <c r="Y251" s="304">
        <f t="shared" si="432"/>
        <v>0</v>
      </c>
      <c r="Z251" s="304">
        <f t="shared" si="432"/>
        <v>0</v>
      </c>
      <c r="AA251" s="305">
        <f t="shared" si="370"/>
        <v>0</v>
      </c>
      <c r="AB251" s="305">
        <f t="shared" si="349"/>
        <v>351710468.32687229</v>
      </c>
      <c r="AC251" s="37">
        <f t="shared" si="350"/>
        <v>0.45919203190000002</v>
      </c>
    </row>
    <row r="252" spans="1:29" ht="45" hidden="1" x14ac:dyDescent="0.2">
      <c r="B252" s="177" t="s">
        <v>1380</v>
      </c>
      <c r="C252" s="174" t="s">
        <v>1381</v>
      </c>
      <c r="D252" s="304">
        <f>+D242*0%</f>
        <v>0</v>
      </c>
      <c r="E252" s="387">
        <f>SUM('ADICIONES  2018'!C252:E252)</f>
        <v>0</v>
      </c>
      <c r="F252" s="304">
        <f>+F242*0%</f>
        <v>0</v>
      </c>
      <c r="G252" s="304">
        <f>+G242*0%</f>
        <v>0</v>
      </c>
      <c r="H252" s="304">
        <f>+H242*0%</f>
        <v>0</v>
      </c>
      <c r="I252" s="304">
        <f>+I242*0%</f>
        <v>0</v>
      </c>
      <c r="J252" s="304">
        <f>+J242*0%</f>
        <v>0</v>
      </c>
      <c r="K252" s="305">
        <f t="shared" si="368"/>
        <v>0</v>
      </c>
      <c r="L252" s="304">
        <f t="shared" ref="L252:Q252" si="433">+L242*0%</f>
        <v>0</v>
      </c>
      <c r="M252" s="304">
        <f t="shared" si="433"/>
        <v>0</v>
      </c>
      <c r="N252" s="304">
        <f t="shared" si="433"/>
        <v>0</v>
      </c>
      <c r="O252" s="304">
        <f t="shared" si="433"/>
        <v>0</v>
      </c>
      <c r="P252" s="304">
        <f t="shared" si="433"/>
        <v>0</v>
      </c>
      <c r="Q252" s="304">
        <f t="shared" si="433"/>
        <v>0</v>
      </c>
      <c r="R252" s="305">
        <f t="shared" si="425"/>
        <v>0</v>
      </c>
      <c r="S252" s="304">
        <f t="shared" ref="S252:Z252" si="434">+S242*0%</f>
        <v>0</v>
      </c>
      <c r="T252" s="304">
        <f t="shared" si="434"/>
        <v>0</v>
      </c>
      <c r="U252" s="304">
        <f t="shared" si="434"/>
        <v>0</v>
      </c>
      <c r="V252" s="304">
        <f t="shared" si="434"/>
        <v>0</v>
      </c>
      <c r="W252" s="304">
        <f t="shared" si="434"/>
        <v>0</v>
      </c>
      <c r="X252" s="304">
        <f t="shared" si="434"/>
        <v>0</v>
      </c>
      <c r="Y252" s="304">
        <f t="shared" si="434"/>
        <v>0</v>
      </c>
      <c r="Z252" s="304">
        <f t="shared" si="434"/>
        <v>0</v>
      </c>
      <c r="AA252" s="305">
        <f t="shared" si="370"/>
        <v>0</v>
      </c>
      <c r="AB252" s="305">
        <f t="shared" si="349"/>
        <v>0</v>
      </c>
      <c r="AC252" s="37" t="e">
        <f t="shared" si="350"/>
        <v>#DIV/0!</v>
      </c>
    </row>
    <row r="253" spans="1:29" ht="30" hidden="1" x14ac:dyDescent="0.2">
      <c r="B253" s="177" t="s">
        <v>1382</v>
      </c>
      <c r="C253" s="173" t="s">
        <v>1383</v>
      </c>
      <c r="D253" s="304">
        <f>+D242*1.37867994%</f>
        <v>137867994</v>
      </c>
      <c r="E253" s="387">
        <f>SUM('ADICIONES  2018'!C253:E253)</f>
        <v>0</v>
      </c>
      <c r="F253" s="304">
        <f>+F242*1.37867994%</f>
        <v>0</v>
      </c>
      <c r="G253" s="304">
        <f>+G242*1.37867994%</f>
        <v>0</v>
      </c>
      <c r="H253" s="304">
        <f>+H242*1.37867994%</f>
        <v>0</v>
      </c>
      <c r="I253" s="304">
        <f>+I242*1.37867994%</f>
        <v>0</v>
      </c>
      <c r="J253" s="304">
        <f>+J242*1.37867994%</f>
        <v>0</v>
      </c>
      <c r="K253" s="305">
        <f t="shared" si="368"/>
        <v>137867994</v>
      </c>
      <c r="L253" s="304">
        <f t="shared" ref="L253:Q253" si="435">+L242*1.37867994%</f>
        <v>61063333.8113304</v>
      </c>
      <c r="M253" s="304">
        <f t="shared" si="435"/>
        <v>1606304.1892810178</v>
      </c>
      <c r="N253" s="304">
        <f t="shared" si="435"/>
        <v>638246.29822559108</v>
      </c>
      <c r="O253" s="304">
        <f t="shared" si="435"/>
        <v>0</v>
      </c>
      <c r="P253" s="304">
        <f t="shared" si="435"/>
        <v>0</v>
      </c>
      <c r="Q253" s="304">
        <f t="shared" si="435"/>
        <v>0</v>
      </c>
      <c r="R253" s="305">
        <f t="shared" si="425"/>
        <v>63307884.298837006</v>
      </c>
      <c r="S253" s="304">
        <f t="shared" ref="S253:Z253" si="436">+S242*1.37867994%</f>
        <v>0</v>
      </c>
      <c r="T253" s="304">
        <f t="shared" si="436"/>
        <v>0</v>
      </c>
      <c r="U253" s="304">
        <f t="shared" si="436"/>
        <v>0</v>
      </c>
      <c r="V253" s="304">
        <f t="shared" si="436"/>
        <v>0</v>
      </c>
      <c r="W253" s="304">
        <f t="shared" si="436"/>
        <v>0</v>
      </c>
      <c r="X253" s="304">
        <f t="shared" si="436"/>
        <v>0</v>
      </c>
      <c r="Y253" s="304">
        <f t="shared" si="436"/>
        <v>0</v>
      </c>
      <c r="Z253" s="304">
        <f t="shared" si="436"/>
        <v>0</v>
      </c>
      <c r="AA253" s="305">
        <f t="shared" si="370"/>
        <v>0</v>
      </c>
      <c r="AB253" s="305">
        <f t="shared" si="349"/>
        <v>63307884.298837006</v>
      </c>
      <c r="AC253" s="37">
        <f t="shared" si="350"/>
        <v>0.45919203189999996</v>
      </c>
    </row>
    <row r="254" spans="1:29" ht="45" hidden="1" x14ac:dyDescent="0.2">
      <c r="B254" s="177" t="s">
        <v>1384</v>
      </c>
      <c r="C254" s="175" t="s">
        <v>1385</v>
      </c>
      <c r="D254" s="304">
        <f>+D242*0.6755531706%</f>
        <v>67555317.060000002</v>
      </c>
      <c r="E254" s="387">
        <f>SUM('ADICIONES  2018'!C254:E254)</f>
        <v>0</v>
      </c>
      <c r="F254" s="304">
        <f>+F242*0.6755531706%</f>
        <v>0</v>
      </c>
      <c r="G254" s="304">
        <f>+G242*0.6755531706%</f>
        <v>0</v>
      </c>
      <c r="H254" s="304">
        <f>+H242*0.6755531706%</f>
        <v>0</v>
      </c>
      <c r="I254" s="304">
        <f>+I242*0.6755531706%</f>
        <v>0</v>
      </c>
      <c r="J254" s="304">
        <f>+J242*0.6755531706%</f>
        <v>0</v>
      </c>
      <c r="K254" s="305">
        <f t="shared" si="368"/>
        <v>67555317.060000002</v>
      </c>
      <c r="L254" s="304">
        <f t="shared" ref="L254:Q254" si="437">+L242*0.6755531706%</f>
        <v>29921033.567551896</v>
      </c>
      <c r="M254" s="304">
        <f t="shared" si="437"/>
        <v>787089.05274769862</v>
      </c>
      <c r="N254" s="304">
        <f t="shared" si="437"/>
        <v>312740.68613053957</v>
      </c>
      <c r="O254" s="304">
        <f t="shared" si="437"/>
        <v>0</v>
      </c>
      <c r="P254" s="304">
        <f t="shared" si="437"/>
        <v>0</v>
      </c>
      <c r="Q254" s="304">
        <f t="shared" si="437"/>
        <v>0</v>
      </c>
      <c r="R254" s="305">
        <f t="shared" si="425"/>
        <v>31020863.306430135</v>
      </c>
      <c r="S254" s="304">
        <f t="shared" ref="S254:Z254" si="438">+S242*0.6755531706%</f>
        <v>0</v>
      </c>
      <c r="T254" s="304">
        <f t="shared" si="438"/>
        <v>0</v>
      </c>
      <c r="U254" s="304">
        <f t="shared" si="438"/>
        <v>0</v>
      </c>
      <c r="V254" s="304">
        <f t="shared" si="438"/>
        <v>0</v>
      </c>
      <c r="W254" s="304">
        <f t="shared" si="438"/>
        <v>0</v>
      </c>
      <c r="X254" s="304">
        <f t="shared" si="438"/>
        <v>0</v>
      </c>
      <c r="Y254" s="304">
        <f t="shared" si="438"/>
        <v>0</v>
      </c>
      <c r="Z254" s="304">
        <f t="shared" si="438"/>
        <v>0</v>
      </c>
      <c r="AA254" s="305">
        <f t="shared" si="370"/>
        <v>0</v>
      </c>
      <c r="AB254" s="305">
        <f t="shared" si="349"/>
        <v>31020863.306430135</v>
      </c>
      <c r="AC254" s="37">
        <f t="shared" si="350"/>
        <v>0.45919203190000002</v>
      </c>
    </row>
    <row r="255" spans="1:29" ht="30" hidden="1" x14ac:dyDescent="0.2">
      <c r="B255" s="177" t="s">
        <v>1386</v>
      </c>
      <c r="C255" s="173" t="s">
        <v>1387</v>
      </c>
      <c r="D255" s="304">
        <f>+D242*6.1336%</f>
        <v>613360000</v>
      </c>
      <c r="E255" s="387">
        <f>SUM('ADICIONES  2018'!C255:E255)</f>
        <v>0</v>
      </c>
      <c r="F255" s="304">
        <f>+F242*6.1336%</f>
        <v>0</v>
      </c>
      <c r="G255" s="304">
        <f>+G242*6.1336%</f>
        <v>0</v>
      </c>
      <c r="H255" s="304">
        <f>+H242*6.1336%</f>
        <v>0</v>
      </c>
      <c r="I255" s="304">
        <f>+I242*6.1336%</f>
        <v>0</v>
      </c>
      <c r="J255" s="304">
        <f>+J242*6.1336%</f>
        <v>0</v>
      </c>
      <c r="K255" s="305">
        <f t="shared" si="368"/>
        <v>613360000</v>
      </c>
      <c r="L255" s="304">
        <f t="shared" ref="L255:Q255" si="439">+L242*6.1336%</f>
        <v>271664258.97600001</v>
      </c>
      <c r="M255" s="304">
        <f t="shared" si="439"/>
        <v>7146276.0061440002</v>
      </c>
      <c r="N255" s="304">
        <f t="shared" si="439"/>
        <v>2839489.7040400002</v>
      </c>
      <c r="O255" s="304">
        <f t="shared" si="439"/>
        <v>0</v>
      </c>
      <c r="P255" s="304">
        <f t="shared" si="439"/>
        <v>0</v>
      </c>
      <c r="Q255" s="304">
        <f t="shared" si="439"/>
        <v>0</v>
      </c>
      <c r="R255" s="305">
        <f t="shared" si="425"/>
        <v>281650024.68618399</v>
      </c>
      <c r="S255" s="304">
        <f t="shared" ref="S255:Z255" si="440">+S242*6.1336%</f>
        <v>0</v>
      </c>
      <c r="T255" s="304">
        <f t="shared" si="440"/>
        <v>0</v>
      </c>
      <c r="U255" s="304">
        <f t="shared" si="440"/>
        <v>0</v>
      </c>
      <c r="V255" s="304">
        <f t="shared" si="440"/>
        <v>0</v>
      </c>
      <c r="W255" s="304">
        <f t="shared" si="440"/>
        <v>0</v>
      </c>
      <c r="X255" s="304">
        <f t="shared" si="440"/>
        <v>0</v>
      </c>
      <c r="Y255" s="304">
        <f t="shared" si="440"/>
        <v>0</v>
      </c>
      <c r="Z255" s="304">
        <f t="shared" si="440"/>
        <v>0</v>
      </c>
      <c r="AA255" s="305">
        <f t="shared" si="370"/>
        <v>0</v>
      </c>
      <c r="AB255" s="305">
        <f t="shared" si="349"/>
        <v>281650024.68618399</v>
      </c>
      <c r="AC255" s="37">
        <f t="shared" si="350"/>
        <v>0.45919203189999996</v>
      </c>
    </row>
    <row r="256" spans="1:29" s="82" customFormat="1" ht="15.75" x14ac:dyDescent="0.2">
      <c r="A256" s="413">
        <v>1</v>
      </c>
      <c r="B256" s="114" t="s">
        <v>308</v>
      </c>
      <c r="C256" s="110" t="s">
        <v>102</v>
      </c>
      <c r="D256" s="109">
        <f>+D257+D407+D470+D610+D412+D403+D605+D466</f>
        <v>93977507651.300003</v>
      </c>
      <c r="E256" s="154">
        <f>SUM('ADICIONES  2018'!C256:E256)</f>
        <v>184933317490.52005</v>
      </c>
      <c r="F256" s="109">
        <f t="shared" ref="F256:J256" si="441">+F257+F407+F470+F610+F412+F403+F605+F466</f>
        <v>0</v>
      </c>
      <c r="G256" s="109">
        <f t="shared" si="441"/>
        <v>0</v>
      </c>
      <c r="H256" s="109">
        <f t="shared" si="441"/>
        <v>0</v>
      </c>
      <c r="I256" s="109">
        <f t="shared" si="441"/>
        <v>0</v>
      </c>
      <c r="J256" s="109">
        <f t="shared" si="441"/>
        <v>0</v>
      </c>
      <c r="K256" s="303">
        <f t="shared" si="368"/>
        <v>278910825141.82007</v>
      </c>
      <c r="L256" s="109">
        <f t="shared" ref="L256:Q256" si="442">+L257+L407+L470+L610+L412+L403+L605+L466</f>
        <v>686604281.88000011</v>
      </c>
      <c r="M256" s="109">
        <f t="shared" si="442"/>
        <v>605485791.33000004</v>
      </c>
      <c r="N256" s="109">
        <f t="shared" si="442"/>
        <v>741636356.26999998</v>
      </c>
      <c r="O256" s="109">
        <f t="shared" si="442"/>
        <v>0</v>
      </c>
      <c r="P256" s="109">
        <f t="shared" si="442"/>
        <v>0</v>
      </c>
      <c r="Q256" s="109">
        <f t="shared" si="442"/>
        <v>0</v>
      </c>
      <c r="R256" s="303">
        <f t="shared" si="425"/>
        <v>2033726429.48</v>
      </c>
      <c r="S256" s="109">
        <f t="shared" ref="S256:Z256" si="443">+S257+S407+S470+S610+S412+S403+S605+S466</f>
        <v>0</v>
      </c>
      <c r="T256" s="109">
        <f t="shared" si="443"/>
        <v>0</v>
      </c>
      <c r="U256" s="109">
        <f t="shared" si="443"/>
        <v>0</v>
      </c>
      <c r="V256" s="109">
        <f t="shared" si="443"/>
        <v>0</v>
      </c>
      <c r="W256" s="109">
        <f t="shared" si="443"/>
        <v>0</v>
      </c>
      <c r="X256" s="109">
        <f t="shared" si="443"/>
        <v>0</v>
      </c>
      <c r="Y256" s="109">
        <f t="shared" si="443"/>
        <v>0</v>
      </c>
      <c r="Z256" s="109">
        <f t="shared" si="443"/>
        <v>0</v>
      </c>
      <c r="AA256" s="303">
        <f t="shared" si="370"/>
        <v>0</v>
      </c>
      <c r="AB256" s="303">
        <f t="shared" si="349"/>
        <v>2033726429.48</v>
      </c>
      <c r="AC256" s="108">
        <f t="shared" si="350"/>
        <v>7.2916726285037325E-3</v>
      </c>
    </row>
    <row r="257" spans="1:29" s="21" customFormat="1" ht="15.75" x14ac:dyDescent="0.2">
      <c r="A257" s="95">
        <v>1</v>
      </c>
      <c r="B257" s="116" t="s">
        <v>778</v>
      </c>
      <c r="C257" s="117" t="s">
        <v>103</v>
      </c>
      <c r="D257" s="109">
        <f>+D258+D398</f>
        <v>55000000000</v>
      </c>
      <c r="E257" s="154">
        <f>SUM('ADICIONES  2018'!C257:E257)</f>
        <v>7915880832.4799995</v>
      </c>
      <c r="F257" s="109">
        <f t="shared" ref="F257:J257" si="444">+F258+F398</f>
        <v>0</v>
      </c>
      <c r="G257" s="109">
        <f t="shared" si="444"/>
        <v>0</v>
      </c>
      <c r="H257" s="109">
        <f t="shared" si="444"/>
        <v>0</v>
      </c>
      <c r="I257" s="109">
        <f t="shared" si="444"/>
        <v>0</v>
      </c>
      <c r="J257" s="109">
        <f t="shared" si="444"/>
        <v>0</v>
      </c>
      <c r="K257" s="307">
        <f t="shared" si="368"/>
        <v>62915880832.479996</v>
      </c>
      <c r="L257" s="304">
        <f t="shared" ref="L257:Q257" si="445">+L258+L398</f>
        <v>191121905.05000001</v>
      </c>
      <c r="M257" s="304">
        <f t="shared" si="445"/>
        <v>48174153</v>
      </c>
      <c r="N257" s="304">
        <f t="shared" si="445"/>
        <v>89714898</v>
      </c>
      <c r="O257" s="109">
        <f t="shared" si="445"/>
        <v>0</v>
      </c>
      <c r="P257" s="109">
        <f t="shared" si="445"/>
        <v>0</v>
      </c>
      <c r="Q257" s="109">
        <f t="shared" si="445"/>
        <v>0</v>
      </c>
      <c r="R257" s="303">
        <f t="shared" si="425"/>
        <v>329010956.05000001</v>
      </c>
      <c r="S257" s="109">
        <f t="shared" ref="S257:Z257" si="446">+S258+S398</f>
        <v>0</v>
      </c>
      <c r="T257" s="109">
        <f t="shared" si="446"/>
        <v>0</v>
      </c>
      <c r="U257" s="109">
        <f t="shared" si="446"/>
        <v>0</v>
      </c>
      <c r="V257" s="109">
        <f t="shared" si="446"/>
        <v>0</v>
      </c>
      <c r="W257" s="109">
        <f t="shared" si="446"/>
        <v>0</v>
      </c>
      <c r="X257" s="109">
        <f t="shared" si="446"/>
        <v>0</v>
      </c>
      <c r="Y257" s="109">
        <f t="shared" si="446"/>
        <v>0</v>
      </c>
      <c r="Z257" s="109">
        <f t="shared" si="446"/>
        <v>0</v>
      </c>
      <c r="AA257" s="303">
        <f t="shared" si="370"/>
        <v>0</v>
      </c>
      <c r="AB257" s="307">
        <f t="shared" si="349"/>
        <v>329010956.05000001</v>
      </c>
      <c r="AC257" s="118">
        <f t="shared" si="350"/>
        <v>5.2293785240967302E-3</v>
      </c>
    </row>
    <row r="258" spans="1:29" s="82" customFormat="1" ht="31.5" hidden="1" x14ac:dyDescent="0.2">
      <c r="A258" s="413"/>
      <c r="B258" s="114" t="s">
        <v>779</v>
      </c>
      <c r="C258" s="110" t="s">
        <v>780</v>
      </c>
      <c r="D258" s="109">
        <f>+D345+ D259+D376</f>
        <v>55000000000</v>
      </c>
      <c r="E258" s="154">
        <f>SUM('ADICIONES  2018'!C258:E258)</f>
        <v>7915880832.4799995</v>
      </c>
      <c r="F258" s="109">
        <f t="shared" ref="F258:J258" si="447">+F345+ F259+F376</f>
        <v>0</v>
      </c>
      <c r="G258" s="109">
        <f t="shared" si="447"/>
        <v>0</v>
      </c>
      <c r="H258" s="109">
        <f t="shared" si="447"/>
        <v>0</v>
      </c>
      <c r="I258" s="109">
        <f t="shared" si="447"/>
        <v>0</v>
      </c>
      <c r="J258" s="109">
        <f t="shared" si="447"/>
        <v>0</v>
      </c>
      <c r="K258" s="303">
        <f t="shared" si="368"/>
        <v>62915880832.479996</v>
      </c>
      <c r="L258" s="109">
        <f t="shared" ref="L258:Q258" si="448">+L345+ L259+L376</f>
        <v>189900991.05000001</v>
      </c>
      <c r="M258" s="109">
        <f t="shared" si="448"/>
        <v>47049265</v>
      </c>
      <c r="N258" s="109">
        <f t="shared" si="448"/>
        <v>88706784</v>
      </c>
      <c r="O258" s="109">
        <f t="shared" si="448"/>
        <v>0</v>
      </c>
      <c r="P258" s="109">
        <f t="shared" si="448"/>
        <v>0</v>
      </c>
      <c r="Q258" s="109">
        <f t="shared" si="448"/>
        <v>0</v>
      </c>
      <c r="R258" s="303">
        <f t="shared" si="425"/>
        <v>325657040.05000001</v>
      </c>
      <c r="S258" s="109">
        <f t="shared" ref="S258:Z258" si="449">+S345+ S259+S376</f>
        <v>0</v>
      </c>
      <c r="T258" s="109">
        <f t="shared" si="449"/>
        <v>0</v>
      </c>
      <c r="U258" s="109">
        <f t="shared" si="449"/>
        <v>0</v>
      </c>
      <c r="V258" s="109">
        <f t="shared" si="449"/>
        <v>0</v>
      </c>
      <c r="W258" s="109">
        <f t="shared" si="449"/>
        <v>0</v>
      </c>
      <c r="X258" s="109">
        <f t="shared" si="449"/>
        <v>0</v>
      </c>
      <c r="Y258" s="109">
        <f t="shared" si="449"/>
        <v>0</v>
      </c>
      <c r="Z258" s="109">
        <f t="shared" si="449"/>
        <v>0</v>
      </c>
      <c r="AA258" s="303">
        <f t="shared" si="370"/>
        <v>0</v>
      </c>
      <c r="AB258" s="303">
        <f t="shared" si="349"/>
        <v>325657040.05000001</v>
      </c>
      <c r="AC258" s="108">
        <f t="shared" si="350"/>
        <v>5.1760705841041215E-3</v>
      </c>
    </row>
    <row r="259" spans="1:29" s="82" customFormat="1" ht="15.75" hidden="1" x14ac:dyDescent="0.2">
      <c r="A259" s="413"/>
      <c r="B259" s="114" t="s">
        <v>1011</v>
      </c>
      <c r="C259" s="110" t="s">
        <v>1012</v>
      </c>
      <c r="D259" s="109">
        <f>+D260+D343</f>
        <v>0</v>
      </c>
      <c r="E259" s="154">
        <f>SUM('ADICIONES  2018'!C259:E259)</f>
        <v>0</v>
      </c>
      <c r="F259" s="109">
        <f t="shared" ref="F259:J259" si="450">+F260+F343</f>
        <v>0</v>
      </c>
      <c r="G259" s="109">
        <f t="shared" si="450"/>
        <v>0</v>
      </c>
      <c r="H259" s="109">
        <f t="shared" si="450"/>
        <v>0</v>
      </c>
      <c r="I259" s="109">
        <f t="shared" si="450"/>
        <v>0</v>
      </c>
      <c r="J259" s="109">
        <f t="shared" si="450"/>
        <v>0</v>
      </c>
      <c r="K259" s="303">
        <f t="shared" si="368"/>
        <v>0</v>
      </c>
      <c r="L259" s="109">
        <f t="shared" ref="L259:Q259" si="451">+L260+L343</f>
        <v>189900991.05000001</v>
      </c>
      <c r="M259" s="109">
        <f t="shared" si="451"/>
        <v>47049265</v>
      </c>
      <c r="N259" s="109">
        <f t="shared" si="451"/>
        <v>88706784</v>
      </c>
      <c r="O259" s="109">
        <f t="shared" si="451"/>
        <v>0</v>
      </c>
      <c r="P259" s="109">
        <f t="shared" si="451"/>
        <v>0</v>
      </c>
      <c r="Q259" s="109">
        <f t="shared" si="451"/>
        <v>0</v>
      </c>
      <c r="R259" s="303">
        <f t="shared" ref="R259:R322" si="452">SUM(L259:Q259)</f>
        <v>325657040.05000001</v>
      </c>
      <c r="S259" s="109">
        <f t="shared" ref="S259:Z259" si="453">+S260+S343</f>
        <v>0</v>
      </c>
      <c r="T259" s="109">
        <f t="shared" si="453"/>
        <v>0</v>
      </c>
      <c r="U259" s="109">
        <f t="shared" si="453"/>
        <v>0</v>
      </c>
      <c r="V259" s="109">
        <f t="shared" si="453"/>
        <v>0</v>
      </c>
      <c r="W259" s="109">
        <f t="shared" si="453"/>
        <v>0</v>
      </c>
      <c r="X259" s="109">
        <f t="shared" si="453"/>
        <v>0</v>
      </c>
      <c r="Y259" s="109">
        <f t="shared" si="453"/>
        <v>0</v>
      </c>
      <c r="Z259" s="109">
        <f t="shared" si="453"/>
        <v>0</v>
      </c>
      <c r="AA259" s="303">
        <f t="shared" si="370"/>
        <v>0</v>
      </c>
      <c r="AB259" s="303">
        <f t="shared" si="349"/>
        <v>325657040.05000001</v>
      </c>
      <c r="AC259" s="108">
        <v>0</v>
      </c>
    </row>
    <row r="260" spans="1:29" s="82" customFormat="1" ht="31.5" hidden="1" x14ac:dyDescent="0.2">
      <c r="A260" s="413"/>
      <c r="B260" s="114" t="s">
        <v>1013</v>
      </c>
      <c r="C260" s="110" t="s">
        <v>1014</v>
      </c>
      <c r="D260" s="109">
        <f>SUM(D261:D342)</f>
        <v>0</v>
      </c>
      <c r="E260" s="154">
        <f>SUM('ADICIONES  2018'!C260:E260)</f>
        <v>0</v>
      </c>
      <c r="F260" s="109">
        <f t="shared" ref="F260:J260" si="454">SUM(F261:F342)</f>
        <v>0</v>
      </c>
      <c r="G260" s="109">
        <f t="shared" si="454"/>
        <v>0</v>
      </c>
      <c r="H260" s="109">
        <f t="shared" si="454"/>
        <v>0</v>
      </c>
      <c r="I260" s="109">
        <f t="shared" si="454"/>
        <v>0</v>
      </c>
      <c r="J260" s="109">
        <f t="shared" si="454"/>
        <v>0</v>
      </c>
      <c r="K260" s="303">
        <f t="shared" si="368"/>
        <v>0</v>
      </c>
      <c r="L260" s="109">
        <f t="shared" ref="L260:Q260" si="455">SUM(L261:L342)</f>
        <v>189900991.05000001</v>
      </c>
      <c r="M260" s="109">
        <f t="shared" si="455"/>
        <v>47049265</v>
      </c>
      <c r="N260" s="109">
        <f t="shared" si="455"/>
        <v>88706784</v>
      </c>
      <c r="O260" s="109">
        <f t="shared" si="455"/>
        <v>0</v>
      </c>
      <c r="P260" s="109">
        <f t="shared" si="455"/>
        <v>0</v>
      </c>
      <c r="Q260" s="109">
        <f t="shared" si="455"/>
        <v>0</v>
      </c>
      <c r="R260" s="303">
        <f t="shared" si="452"/>
        <v>325657040.05000001</v>
      </c>
      <c r="S260" s="109">
        <f t="shared" ref="S260:Z260" si="456">SUM(S261:S342)</f>
        <v>0</v>
      </c>
      <c r="T260" s="109">
        <f t="shared" si="456"/>
        <v>0</v>
      </c>
      <c r="U260" s="109">
        <f t="shared" si="456"/>
        <v>0</v>
      </c>
      <c r="V260" s="109">
        <f t="shared" si="456"/>
        <v>0</v>
      </c>
      <c r="W260" s="109">
        <f t="shared" si="456"/>
        <v>0</v>
      </c>
      <c r="X260" s="109">
        <f t="shared" si="456"/>
        <v>0</v>
      </c>
      <c r="Y260" s="109">
        <f t="shared" si="456"/>
        <v>0</v>
      </c>
      <c r="Z260" s="109">
        <f t="shared" si="456"/>
        <v>0</v>
      </c>
      <c r="AA260" s="303">
        <f t="shared" si="370"/>
        <v>0</v>
      </c>
      <c r="AB260" s="303">
        <f t="shared" si="349"/>
        <v>325657040.05000001</v>
      </c>
      <c r="AC260" s="108">
        <v>0</v>
      </c>
    </row>
    <row r="261" spans="1:29" s="21" customFormat="1" ht="42.75" hidden="1" x14ac:dyDescent="0.2">
      <c r="A261" s="95"/>
      <c r="B261" s="100" t="s">
        <v>1015</v>
      </c>
      <c r="C261" s="101" t="s">
        <v>1016</v>
      </c>
      <c r="D261" s="304"/>
      <c r="E261" s="387">
        <f>SUM('ADICIONES  2018'!C261:E261)</f>
        <v>0</v>
      </c>
      <c r="F261" s="304"/>
      <c r="G261" s="304"/>
      <c r="H261" s="304"/>
      <c r="I261" s="304"/>
      <c r="J261" s="304"/>
      <c r="K261" s="307">
        <f>+D261+E261-F261+G261-H261</f>
        <v>0</v>
      </c>
      <c r="L261" s="304">
        <v>0</v>
      </c>
      <c r="M261" s="304">
        <v>0</v>
      </c>
      <c r="N261" s="304"/>
      <c r="O261" s="304"/>
      <c r="P261" s="304"/>
      <c r="Q261" s="304"/>
      <c r="R261" s="307">
        <f t="shared" si="452"/>
        <v>0</v>
      </c>
      <c r="S261" s="304"/>
      <c r="T261" s="304"/>
      <c r="U261" s="304"/>
      <c r="V261" s="304"/>
      <c r="W261" s="304"/>
      <c r="X261" s="304"/>
      <c r="Y261" s="304"/>
      <c r="Z261" s="304"/>
      <c r="AA261" s="307">
        <f t="shared" ref="AA261:AA324" si="457">SUM(S261:Z261)</f>
        <v>0</v>
      </c>
      <c r="AB261" s="307">
        <f t="shared" si="349"/>
        <v>0</v>
      </c>
      <c r="AC261" s="118" t="e">
        <f t="shared" si="350"/>
        <v>#DIV/0!</v>
      </c>
    </row>
    <row r="262" spans="1:29" s="21" customFormat="1" ht="42.75" hidden="1" x14ac:dyDescent="0.2">
      <c r="A262" s="95"/>
      <c r="B262" s="100" t="s">
        <v>1017</v>
      </c>
      <c r="C262" s="101" t="s">
        <v>1018</v>
      </c>
      <c r="D262" s="304"/>
      <c r="E262" s="387">
        <f>SUM('ADICIONES  2018'!C262:E262)</f>
        <v>0</v>
      </c>
      <c r="F262" s="304"/>
      <c r="G262" s="304"/>
      <c r="H262" s="304"/>
      <c r="I262" s="304"/>
      <c r="J262" s="304"/>
      <c r="K262" s="307">
        <f t="shared" si="368"/>
        <v>0</v>
      </c>
      <c r="L262" s="304">
        <v>0</v>
      </c>
      <c r="M262" s="304">
        <v>0</v>
      </c>
      <c r="N262" s="304"/>
      <c r="O262" s="304"/>
      <c r="P262" s="304"/>
      <c r="Q262" s="304"/>
      <c r="R262" s="307">
        <f t="shared" si="452"/>
        <v>0</v>
      </c>
      <c r="S262" s="304"/>
      <c r="T262" s="304"/>
      <c r="U262" s="304"/>
      <c r="V262" s="304"/>
      <c r="W262" s="304"/>
      <c r="X262" s="304"/>
      <c r="Y262" s="304"/>
      <c r="Z262" s="304"/>
      <c r="AA262" s="307">
        <f t="shared" si="457"/>
        <v>0</v>
      </c>
      <c r="AB262" s="307">
        <f t="shared" si="349"/>
        <v>0</v>
      </c>
      <c r="AC262" s="118" t="e">
        <f t="shared" si="350"/>
        <v>#DIV/0!</v>
      </c>
    </row>
    <row r="263" spans="1:29" s="21" customFormat="1" ht="42.75" hidden="1" x14ac:dyDescent="0.2">
      <c r="A263" s="95"/>
      <c r="B263" s="100" t="s">
        <v>1019</v>
      </c>
      <c r="C263" s="101" t="s">
        <v>1020</v>
      </c>
      <c r="D263" s="304"/>
      <c r="E263" s="387">
        <f>SUM('ADICIONES  2018'!C263:E263)</f>
        <v>0</v>
      </c>
      <c r="F263" s="304"/>
      <c r="G263" s="304"/>
      <c r="H263" s="304"/>
      <c r="I263" s="304"/>
      <c r="J263" s="304"/>
      <c r="K263" s="307">
        <f t="shared" si="368"/>
        <v>0</v>
      </c>
      <c r="L263" s="304">
        <v>0</v>
      </c>
      <c r="M263" s="304">
        <v>0</v>
      </c>
      <c r="N263" s="304"/>
      <c r="O263" s="304"/>
      <c r="P263" s="304"/>
      <c r="Q263" s="304"/>
      <c r="R263" s="307">
        <f t="shared" si="452"/>
        <v>0</v>
      </c>
      <c r="S263" s="304"/>
      <c r="T263" s="304"/>
      <c r="U263" s="304"/>
      <c r="V263" s="304"/>
      <c r="W263" s="304"/>
      <c r="X263" s="304"/>
      <c r="Y263" s="304"/>
      <c r="Z263" s="304"/>
      <c r="AA263" s="307">
        <f t="shared" si="457"/>
        <v>0</v>
      </c>
      <c r="AB263" s="307">
        <f t="shared" si="349"/>
        <v>0</v>
      </c>
      <c r="AC263" s="118" t="e">
        <f t="shared" si="350"/>
        <v>#DIV/0!</v>
      </c>
    </row>
    <row r="264" spans="1:29" s="21" customFormat="1" ht="42.75" hidden="1" x14ac:dyDescent="0.2">
      <c r="A264" s="95"/>
      <c r="B264" s="100" t="s">
        <v>1021</v>
      </c>
      <c r="C264" s="101" t="s">
        <v>1022</v>
      </c>
      <c r="D264" s="304"/>
      <c r="E264" s="387">
        <f>SUM('ADICIONES  2018'!C264:E264)</f>
        <v>0</v>
      </c>
      <c r="F264" s="304"/>
      <c r="G264" s="304"/>
      <c r="H264" s="304"/>
      <c r="I264" s="304"/>
      <c r="J264" s="304"/>
      <c r="K264" s="307">
        <f t="shared" si="368"/>
        <v>0</v>
      </c>
      <c r="L264" s="304">
        <v>0</v>
      </c>
      <c r="M264" s="304">
        <v>0</v>
      </c>
      <c r="N264" s="304"/>
      <c r="O264" s="304"/>
      <c r="P264" s="304"/>
      <c r="Q264" s="304"/>
      <c r="R264" s="307">
        <f t="shared" si="452"/>
        <v>0</v>
      </c>
      <c r="S264" s="304"/>
      <c r="T264" s="304"/>
      <c r="U264" s="304"/>
      <c r="V264" s="304"/>
      <c r="W264" s="304"/>
      <c r="X264" s="304"/>
      <c r="Y264" s="304"/>
      <c r="Z264" s="304"/>
      <c r="AA264" s="307">
        <f t="shared" si="457"/>
        <v>0</v>
      </c>
      <c r="AB264" s="307">
        <f t="shared" si="349"/>
        <v>0</v>
      </c>
      <c r="AC264" s="118" t="e">
        <f t="shared" si="350"/>
        <v>#DIV/0!</v>
      </c>
    </row>
    <row r="265" spans="1:29" s="21" customFormat="1" ht="42.75" hidden="1" x14ac:dyDescent="0.2">
      <c r="A265" s="95"/>
      <c r="B265" s="100" t="s">
        <v>1023</v>
      </c>
      <c r="C265" s="101" t="s">
        <v>1024</v>
      </c>
      <c r="D265" s="304"/>
      <c r="E265" s="387">
        <f>SUM('ADICIONES  2018'!C265:E265)</f>
        <v>0</v>
      </c>
      <c r="F265" s="304"/>
      <c r="G265" s="304"/>
      <c r="H265" s="304"/>
      <c r="I265" s="304"/>
      <c r="J265" s="304"/>
      <c r="K265" s="307">
        <f t="shared" si="368"/>
        <v>0</v>
      </c>
      <c r="L265" s="304">
        <v>0</v>
      </c>
      <c r="M265" s="304">
        <v>0</v>
      </c>
      <c r="N265" s="304"/>
      <c r="O265" s="304"/>
      <c r="P265" s="304"/>
      <c r="Q265" s="304"/>
      <c r="R265" s="307">
        <f t="shared" si="452"/>
        <v>0</v>
      </c>
      <c r="S265" s="304"/>
      <c r="T265" s="304"/>
      <c r="U265" s="304"/>
      <c r="V265" s="304"/>
      <c r="W265" s="304"/>
      <c r="X265" s="304"/>
      <c r="Y265" s="304"/>
      <c r="Z265" s="304"/>
      <c r="AA265" s="307">
        <f t="shared" si="457"/>
        <v>0</v>
      </c>
      <c r="AB265" s="307">
        <f t="shared" si="349"/>
        <v>0</v>
      </c>
      <c r="AC265" s="118" t="e">
        <f t="shared" si="350"/>
        <v>#DIV/0!</v>
      </c>
    </row>
    <row r="266" spans="1:29" s="21" customFormat="1" ht="42.75" hidden="1" x14ac:dyDescent="0.2">
      <c r="A266" s="95"/>
      <c r="B266" s="100" t="s">
        <v>1025</v>
      </c>
      <c r="C266" s="101" t="s">
        <v>1026</v>
      </c>
      <c r="D266" s="304"/>
      <c r="E266" s="387">
        <f>SUM('ADICIONES  2018'!C266:E266)</f>
        <v>0</v>
      </c>
      <c r="F266" s="304"/>
      <c r="G266" s="304"/>
      <c r="H266" s="304"/>
      <c r="I266" s="304"/>
      <c r="J266" s="304"/>
      <c r="K266" s="307">
        <f t="shared" si="368"/>
        <v>0</v>
      </c>
      <c r="L266" s="304">
        <v>0</v>
      </c>
      <c r="M266" s="304">
        <v>14475776</v>
      </c>
      <c r="N266" s="304">
        <v>88706784</v>
      </c>
      <c r="O266" s="304"/>
      <c r="P266" s="304"/>
      <c r="Q266" s="304"/>
      <c r="R266" s="307">
        <f t="shared" si="452"/>
        <v>103182560</v>
      </c>
      <c r="S266" s="304"/>
      <c r="T266" s="304"/>
      <c r="U266" s="304"/>
      <c r="V266" s="304"/>
      <c r="W266" s="304"/>
      <c r="X266" s="304"/>
      <c r="Y266" s="304"/>
      <c r="Z266" s="304"/>
      <c r="AA266" s="307">
        <f t="shared" si="457"/>
        <v>0</v>
      </c>
      <c r="AB266" s="307">
        <f t="shared" si="349"/>
        <v>103182560</v>
      </c>
      <c r="AC266" s="118">
        <v>0</v>
      </c>
    </row>
    <row r="267" spans="1:29" s="21" customFormat="1" ht="42.75" hidden="1" x14ac:dyDescent="0.2">
      <c r="A267" s="95"/>
      <c r="B267" s="100" t="s">
        <v>1027</v>
      </c>
      <c r="C267" s="101" t="s">
        <v>1028</v>
      </c>
      <c r="D267" s="304"/>
      <c r="E267" s="387">
        <f>SUM('ADICIONES  2018'!C267:E267)</f>
        <v>0</v>
      </c>
      <c r="F267" s="304"/>
      <c r="G267" s="304"/>
      <c r="H267" s="304"/>
      <c r="I267" s="304"/>
      <c r="J267" s="304"/>
      <c r="K267" s="307">
        <f t="shared" si="368"/>
        <v>0</v>
      </c>
      <c r="L267" s="304">
        <v>0</v>
      </c>
      <c r="M267" s="304">
        <v>0</v>
      </c>
      <c r="N267" s="304"/>
      <c r="O267" s="304"/>
      <c r="P267" s="304"/>
      <c r="Q267" s="304"/>
      <c r="R267" s="307">
        <f t="shared" si="452"/>
        <v>0</v>
      </c>
      <c r="S267" s="304"/>
      <c r="T267" s="304"/>
      <c r="U267" s="304"/>
      <c r="V267" s="304"/>
      <c r="W267" s="304"/>
      <c r="X267" s="304"/>
      <c r="Y267" s="304"/>
      <c r="Z267" s="304"/>
      <c r="AA267" s="307">
        <f t="shared" si="457"/>
        <v>0</v>
      </c>
      <c r="AB267" s="307">
        <f t="shared" si="349"/>
        <v>0</v>
      </c>
      <c r="AC267" s="118" t="e">
        <f t="shared" si="350"/>
        <v>#DIV/0!</v>
      </c>
    </row>
    <row r="268" spans="1:29" s="21" customFormat="1" ht="42.75" hidden="1" x14ac:dyDescent="0.2">
      <c r="A268" s="95"/>
      <c r="B268" s="100" t="s">
        <v>1029</v>
      </c>
      <c r="C268" s="101" t="s">
        <v>1030</v>
      </c>
      <c r="D268" s="304"/>
      <c r="E268" s="387">
        <f>SUM('ADICIONES  2018'!C268:E268)</f>
        <v>0</v>
      </c>
      <c r="F268" s="304"/>
      <c r="G268" s="304"/>
      <c r="H268" s="304"/>
      <c r="I268" s="304"/>
      <c r="J268" s="304"/>
      <c r="K268" s="307">
        <f t="shared" si="368"/>
        <v>0</v>
      </c>
      <c r="L268" s="304">
        <v>0</v>
      </c>
      <c r="M268" s="304">
        <v>0</v>
      </c>
      <c r="N268" s="304"/>
      <c r="O268" s="304"/>
      <c r="P268" s="304"/>
      <c r="Q268" s="304"/>
      <c r="R268" s="307">
        <f t="shared" si="452"/>
        <v>0</v>
      </c>
      <c r="S268" s="304"/>
      <c r="T268" s="304"/>
      <c r="U268" s="304"/>
      <c r="V268" s="304"/>
      <c r="W268" s="304"/>
      <c r="X268" s="304"/>
      <c r="Y268" s="304"/>
      <c r="Z268" s="304"/>
      <c r="AA268" s="307">
        <f t="shared" si="457"/>
        <v>0</v>
      </c>
      <c r="AB268" s="307">
        <f t="shared" si="349"/>
        <v>0</v>
      </c>
      <c r="AC268" s="118" t="e">
        <f t="shared" si="350"/>
        <v>#DIV/0!</v>
      </c>
    </row>
    <row r="269" spans="1:29" s="21" customFormat="1" ht="42.75" hidden="1" x14ac:dyDescent="0.2">
      <c r="A269" s="95"/>
      <c r="B269" s="100" t="s">
        <v>1031</v>
      </c>
      <c r="C269" s="101" t="s">
        <v>1032</v>
      </c>
      <c r="D269" s="304"/>
      <c r="E269" s="387">
        <f>SUM('ADICIONES  2018'!C269:E269)</f>
        <v>0</v>
      </c>
      <c r="F269" s="304"/>
      <c r="G269" s="304"/>
      <c r="H269" s="304"/>
      <c r="I269" s="304"/>
      <c r="J269" s="304"/>
      <c r="K269" s="307">
        <f t="shared" si="368"/>
        <v>0</v>
      </c>
      <c r="L269" s="304">
        <v>0</v>
      </c>
      <c r="M269" s="304">
        <v>0</v>
      </c>
      <c r="N269" s="304"/>
      <c r="O269" s="304"/>
      <c r="P269" s="304"/>
      <c r="Q269" s="304"/>
      <c r="R269" s="307">
        <f t="shared" si="452"/>
        <v>0</v>
      </c>
      <c r="S269" s="304"/>
      <c r="T269" s="304"/>
      <c r="U269" s="304"/>
      <c r="V269" s="304"/>
      <c r="W269" s="304"/>
      <c r="X269" s="304"/>
      <c r="Y269" s="304"/>
      <c r="Z269" s="304"/>
      <c r="AA269" s="307">
        <f t="shared" si="457"/>
        <v>0</v>
      </c>
      <c r="AB269" s="307">
        <f t="shared" si="349"/>
        <v>0</v>
      </c>
      <c r="AC269" s="118" t="e">
        <f t="shared" si="350"/>
        <v>#DIV/0!</v>
      </c>
    </row>
    <row r="270" spans="1:29" s="21" customFormat="1" ht="42.75" hidden="1" x14ac:dyDescent="0.2">
      <c r="A270" s="95"/>
      <c r="B270" s="100" t="s">
        <v>1033</v>
      </c>
      <c r="C270" s="101" t="s">
        <v>1034</v>
      </c>
      <c r="D270" s="304"/>
      <c r="E270" s="387">
        <f>SUM('ADICIONES  2018'!C270:E270)</f>
        <v>0</v>
      </c>
      <c r="F270" s="304"/>
      <c r="G270" s="304"/>
      <c r="H270" s="304"/>
      <c r="I270" s="304"/>
      <c r="J270" s="304"/>
      <c r="K270" s="307">
        <f t="shared" si="368"/>
        <v>0</v>
      </c>
      <c r="L270" s="304">
        <v>0</v>
      </c>
      <c r="M270" s="304">
        <v>0</v>
      </c>
      <c r="N270" s="304"/>
      <c r="O270" s="304"/>
      <c r="P270" s="304"/>
      <c r="Q270" s="304"/>
      <c r="R270" s="307">
        <f t="shared" si="452"/>
        <v>0</v>
      </c>
      <c r="S270" s="304"/>
      <c r="T270" s="304"/>
      <c r="U270" s="304"/>
      <c r="V270" s="304"/>
      <c r="W270" s="304"/>
      <c r="X270" s="304"/>
      <c r="Y270" s="304"/>
      <c r="Z270" s="304"/>
      <c r="AA270" s="307">
        <f t="shared" si="457"/>
        <v>0</v>
      </c>
      <c r="AB270" s="307">
        <f t="shared" si="349"/>
        <v>0</v>
      </c>
      <c r="AC270" s="118" t="e">
        <f t="shared" si="350"/>
        <v>#DIV/0!</v>
      </c>
    </row>
    <row r="271" spans="1:29" s="21" customFormat="1" ht="42.75" hidden="1" x14ac:dyDescent="0.2">
      <c r="A271" s="95"/>
      <c r="B271" s="100" t="s">
        <v>1035</v>
      </c>
      <c r="C271" s="101" t="s">
        <v>1036</v>
      </c>
      <c r="D271" s="304"/>
      <c r="E271" s="387">
        <f>SUM('ADICIONES  2018'!C271:E271)</f>
        <v>0</v>
      </c>
      <c r="F271" s="304"/>
      <c r="G271" s="304"/>
      <c r="H271" s="304"/>
      <c r="I271" s="304"/>
      <c r="J271" s="304"/>
      <c r="K271" s="307">
        <f t="shared" si="368"/>
        <v>0</v>
      </c>
      <c r="L271" s="304">
        <v>0</v>
      </c>
      <c r="M271" s="304">
        <v>0</v>
      </c>
      <c r="N271" s="304"/>
      <c r="O271" s="304"/>
      <c r="P271" s="304"/>
      <c r="Q271" s="304"/>
      <c r="R271" s="307">
        <f t="shared" si="452"/>
        <v>0</v>
      </c>
      <c r="S271" s="304"/>
      <c r="T271" s="304"/>
      <c r="U271" s="304"/>
      <c r="V271" s="304"/>
      <c r="W271" s="304"/>
      <c r="X271" s="304"/>
      <c r="Y271" s="304"/>
      <c r="Z271" s="304"/>
      <c r="AA271" s="307">
        <f t="shared" si="457"/>
        <v>0</v>
      </c>
      <c r="AB271" s="307">
        <f t="shared" si="349"/>
        <v>0</v>
      </c>
      <c r="AC271" s="118" t="e">
        <f t="shared" si="350"/>
        <v>#DIV/0!</v>
      </c>
    </row>
    <row r="272" spans="1:29" s="21" customFormat="1" ht="28.5" hidden="1" x14ac:dyDescent="0.2">
      <c r="A272" s="95"/>
      <c r="B272" s="100" t="s">
        <v>1037</v>
      </c>
      <c r="C272" s="101" t="s">
        <v>1038</v>
      </c>
      <c r="D272" s="304"/>
      <c r="E272" s="387">
        <f>SUM('ADICIONES  2018'!C272:E272)</f>
        <v>0</v>
      </c>
      <c r="F272" s="304"/>
      <c r="G272" s="304"/>
      <c r="H272" s="304"/>
      <c r="I272" s="304"/>
      <c r="J272" s="304"/>
      <c r="K272" s="307">
        <f t="shared" si="368"/>
        <v>0</v>
      </c>
      <c r="L272" s="304">
        <v>0</v>
      </c>
      <c r="M272" s="304">
        <v>28902912</v>
      </c>
      <c r="N272" s="304"/>
      <c r="O272" s="304"/>
      <c r="P272" s="304"/>
      <c r="Q272" s="304"/>
      <c r="R272" s="307">
        <f t="shared" si="452"/>
        <v>28902912</v>
      </c>
      <c r="S272" s="304"/>
      <c r="T272" s="304"/>
      <c r="U272" s="304"/>
      <c r="V272" s="304"/>
      <c r="W272" s="304"/>
      <c r="X272" s="304"/>
      <c r="Y272" s="304"/>
      <c r="Z272" s="304"/>
      <c r="AA272" s="307">
        <f t="shared" si="457"/>
        <v>0</v>
      </c>
      <c r="AB272" s="307">
        <f t="shared" si="349"/>
        <v>28902912</v>
      </c>
      <c r="AC272" s="118">
        <v>0</v>
      </c>
    </row>
    <row r="273" spans="1:29" s="21" customFormat="1" ht="42.75" hidden="1" x14ac:dyDescent="0.2">
      <c r="A273" s="95"/>
      <c r="B273" s="100" t="s">
        <v>1039</v>
      </c>
      <c r="C273" s="101" t="s">
        <v>1040</v>
      </c>
      <c r="D273" s="304"/>
      <c r="E273" s="387">
        <f>SUM('ADICIONES  2018'!C273:E273)</f>
        <v>0</v>
      </c>
      <c r="F273" s="304"/>
      <c r="G273" s="304"/>
      <c r="H273" s="304"/>
      <c r="I273" s="304"/>
      <c r="J273" s="304"/>
      <c r="K273" s="307">
        <f t="shared" si="368"/>
        <v>0</v>
      </c>
      <c r="L273" s="304">
        <v>0</v>
      </c>
      <c r="M273" s="304">
        <v>0</v>
      </c>
      <c r="N273" s="304"/>
      <c r="O273" s="304"/>
      <c r="P273" s="304"/>
      <c r="Q273" s="304"/>
      <c r="R273" s="307">
        <f t="shared" si="452"/>
        <v>0</v>
      </c>
      <c r="S273" s="304"/>
      <c r="T273" s="304"/>
      <c r="U273" s="304"/>
      <c r="V273" s="304"/>
      <c r="W273" s="304"/>
      <c r="X273" s="304"/>
      <c r="Y273" s="304"/>
      <c r="Z273" s="304"/>
      <c r="AA273" s="307">
        <f t="shared" si="457"/>
        <v>0</v>
      </c>
      <c r="AB273" s="307">
        <f t="shared" si="349"/>
        <v>0</v>
      </c>
      <c r="AC273" s="118" t="e">
        <f t="shared" si="350"/>
        <v>#DIV/0!</v>
      </c>
    </row>
    <row r="274" spans="1:29" s="21" customFormat="1" ht="42.75" hidden="1" x14ac:dyDescent="0.2">
      <c r="A274" s="95"/>
      <c r="B274" s="100" t="s">
        <v>1041</v>
      </c>
      <c r="C274" s="101" t="s">
        <v>1042</v>
      </c>
      <c r="D274" s="304"/>
      <c r="E274" s="387">
        <f>SUM('ADICIONES  2018'!C274:E274)</f>
        <v>0</v>
      </c>
      <c r="F274" s="304"/>
      <c r="G274" s="304"/>
      <c r="H274" s="304"/>
      <c r="I274" s="304"/>
      <c r="J274" s="304"/>
      <c r="K274" s="307">
        <f t="shared" si="368"/>
        <v>0</v>
      </c>
      <c r="L274" s="304">
        <v>0</v>
      </c>
      <c r="M274" s="304">
        <v>0</v>
      </c>
      <c r="N274" s="304"/>
      <c r="O274" s="304"/>
      <c r="P274" s="304"/>
      <c r="Q274" s="304"/>
      <c r="R274" s="307">
        <f t="shared" si="452"/>
        <v>0</v>
      </c>
      <c r="S274" s="304"/>
      <c r="T274" s="304"/>
      <c r="U274" s="304"/>
      <c r="V274" s="304"/>
      <c r="W274" s="304"/>
      <c r="X274" s="304"/>
      <c r="Y274" s="304"/>
      <c r="Z274" s="304"/>
      <c r="AA274" s="307">
        <f t="shared" si="457"/>
        <v>0</v>
      </c>
      <c r="AB274" s="307">
        <f t="shared" si="349"/>
        <v>0</v>
      </c>
      <c r="AC274" s="118" t="e">
        <f t="shared" si="350"/>
        <v>#DIV/0!</v>
      </c>
    </row>
    <row r="275" spans="1:29" s="21" customFormat="1" ht="28.5" hidden="1" x14ac:dyDescent="0.2">
      <c r="A275" s="95"/>
      <c r="B275" s="100" t="s">
        <v>1043</v>
      </c>
      <c r="C275" s="101" t="s">
        <v>1044</v>
      </c>
      <c r="D275" s="304"/>
      <c r="E275" s="387">
        <f>SUM('ADICIONES  2018'!C275:E275)</f>
        <v>0</v>
      </c>
      <c r="F275" s="304"/>
      <c r="G275" s="304"/>
      <c r="H275" s="304"/>
      <c r="I275" s="304"/>
      <c r="J275" s="304"/>
      <c r="K275" s="307">
        <f t="shared" si="368"/>
        <v>0</v>
      </c>
      <c r="L275" s="304">
        <v>0</v>
      </c>
      <c r="M275" s="304">
        <v>0</v>
      </c>
      <c r="N275" s="304"/>
      <c r="O275" s="304"/>
      <c r="P275" s="304"/>
      <c r="Q275" s="304"/>
      <c r="R275" s="307">
        <f t="shared" si="452"/>
        <v>0</v>
      </c>
      <c r="S275" s="304"/>
      <c r="T275" s="304"/>
      <c r="U275" s="304"/>
      <c r="V275" s="304"/>
      <c r="W275" s="304"/>
      <c r="X275" s="304"/>
      <c r="Y275" s="304"/>
      <c r="Z275" s="304"/>
      <c r="AA275" s="307">
        <f t="shared" si="457"/>
        <v>0</v>
      </c>
      <c r="AB275" s="307">
        <f t="shared" si="349"/>
        <v>0</v>
      </c>
      <c r="AC275" s="118" t="e">
        <f t="shared" si="350"/>
        <v>#DIV/0!</v>
      </c>
    </row>
    <row r="276" spans="1:29" s="21" customFormat="1" ht="42.75" hidden="1" x14ac:dyDescent="0.2">
      <c r="A276" s="95"/>
      <c r="B276" s="100" t="s">
        <v>1045</v>
      </c>
      <c r="C276" s="101" t="s">
        <v>1046</v>
      </c>
      <c r="D276" s="304"/>
      <c r="E276" s="387">
        <f>SUM('ADICIONES  2018'!C276:E276)</f>
        <v>0</v>
      </c>
      <c r="F276" s="304"/>
      <c r="G276" s="304"/>
      <c r="H276" s="304"/>
      <c r="I276" s="304"/>
      <c r="J276" s="304"/>
      <c r="K276" s="307">
        <f t="shared" si="368"/>
        <v>0</v>
      </c>
      <c r="L276" s="304">
        <v>0</v>
      </c>
      <c r="M276" s="304">
        <v>0</v>
      </c>
      <c r="N276" s="304"/>
      <c r="O276" s="304"/>
      <c r="P276" s="304"/>
      <c r="Q276" s="304"/>
      <c r="R276" s="307">
        <f t="shared" si="452"/>
        <v>0</v>
      </c>
      <c r="S276" s="304"/>
      <c r="T276" s="304"/>
      <c r="U276" s="304"/>
      <c r="V276" s="304"/>
      <c r="W276" s="304"/>
      <c r="X276" s="304"/>
      <c r="Y276" s="304"/>
      <c r="Z276" s="304"/>
      <c r="AA276" s="307">
        <f t="shared" si="457"/>
        <v>0</v>
      </c>
      <c r="AB276" s="307">
        <f t="shared" si="349"/>
        <v>0</v>
      </c>
      <c r="AC276" s="118" t="e">
        <f t="shared" si="350"/>
        <v>#DIV/0!</v>
      </c>
    </row>
    <row r="277" spans="1:29" s="21" customFormat="1" ht="42.75" hidden="1" x14ac:dyDescent="0.2">
      <c r="A277" s="95"/>
      <c r="B277" s="100" t="s">
        <v>1047</v>
      </c>
      <c r="C277" s="101" t="s">
        <v>1048</v>
      </c>
      <c r="D277" s="304"/>
      <c r="E277" s="387">
        <f>SUM('ADICIONES  2018'!C277:E277)</f>
        <v>0</v>
      </c>
      <c r="F277" s="304"/>
      <c r="G277" s="304"/>
      <c r="H277" s="304"/>
      <c r="I277" s="304"/>
      <c r="J277" s="304"/>
      <c r="K277" s="307">
        <f t="shared" si="368"/>
        <v>0</v>
      </c>
      <c r="L277" s="304">
        <v>0</v>
      </c>
      <c r="M277" s="304">
        <v>0</v>
      </c>
      <c r="N277" s="304"/>
      <c r="O277" s="304"/>
      <c r="P277" s="304"/>
      <c r="Q277" s="304"/>
      <c r="R277" s="307">
        <f t="shared" si="452"/>
        <v>0</v>
      </c>
      <c r="S277" s="304"/>
      <c r="T277" s="304"/>
      <c r="U277" s="304"/>
      <c r="V277" s="304"/>
      <c r="W277" s="304"/>
      <c r="X277" s="304"/>
      <c r="Y277" s="304"/>
      <c r="Z277" s="304"/>
      <c r="AA277" s="307">
        <f t="shared" si="457"/>
        <v>0</v>
      </c>
      <c r="AB277" s="307">
        <f t="shared" si="349"/>
        <v>0</v>
      </c>
      <c r="AC277" s="118" t="e">
        <f t="shared" si="350"/>
        <v>#DIV/0!</v>
      </c>
    </row>
    <row r="278" spans="1:29" s="21" customFormat="1" ht="42.75" hidden="1" x14ac:dyDescent="0.2">
      <c r="A278" s="95"/>
      <c r="B278" s="100" t="s">
        <v>1049</v>
      </c>
      <c r="C278" s="101" t="s">
        <v>1050</v>
      </c>
      <c r="D278" s="304"/>
      <c r="E278" s="387">
        <f>SUM('ADICIONES  2018'!C278:E278)</f>
        <v>0</v>
      </c>
      <c r="F278" s="304"/>
      <c r="G278" s="304"/>
      <c r="H278" s="304"/>
      <c r="I278" s="304"/>
      <c r="J278" s="304"/>
      <c r="K278" s="307">
        <f t="shared" si="368"/>
        <v>0</v>
      </c>
      <c r="L278" s="304">
        <v>0</v>
      </c>
      <c r="M278" s="304">
        <v>0</v>
      </c>
      <c r="N278" s="304"/>
      <c r="O278" s="304"/>
      <c r="P278" s="304"/>
      <c r="Q278" s="304"/>
      <c r="R278" s="307">
        <f t="shared" si="452"/>
        <v>0</v>
      </c>
      <c r="S278" s="304"/>
      <c r="T278" s="304"/>
      <c r="U278" s="304"/>
      <c r="V278" s="304"/>
      <c r="W278" s="304"/>
      <c r="X278" s="304"/>
      <c r="Y278" s="304"/>
      <c r="Z278" s="304"/>
      <c r="AA278" s="307">
        <f t="shared" si="457"/>
        <v>0</v>
      </c>
      <c r="AB278" s="307">
        <f t="shared" si="349"/>
        <v>0</v>
      </c>
      <c r="AC278" s="118" t="e">
        <f t="shared" si="350"/>
        <v>#DIV/0!</v>
      </c>
    </row>
    <row r="279" spans="1:29" s="21" customFormat="1" ht="42.75" hidden="1" x14ac:dyDescent="0.2">
      <c r="A279" s="95"/>
      <c r="B279" s="100" t="s">
        <v>1051</v>
      </c>
      <c r="C279" s="101" t="s">
        <v>1052</v>
      </c>
      <c r="D279" s="304"/>
      <c r="E279" s="387">
        <f>SUM('ADICIONES  2018'!C279:E279)</f>
        <v>0</v>
      </c>
      <c r="F279" s="304"/>
      <c r="G279" s="304"/>
      <c r="H279" s="304"/>
      <c r="I279" s="304"/>
      <c r="J279" s="304"/>
      <c r="K279" s="307">
        <f t="shared" si="368"/>
        <v>0</v>
      </c>
      <c r="L279" s="304">
        <v>0</v>
      </c>
      <c r="M279" s="304">
        <v>0</v>
      </c>
      <c r="N279" s="304"/>
      <c r="O279" s="304"/>
      <c r="P279" s="304"/>
      <c r="Q279" s="304"/>
      <c r="R279" s="307">
        <f t="shared" si="452"/>
        <v>0</v>
      </c>
      <c r="S279" s="304"/>
      <c r="T279" s="304"/>
      <c r="U279" s="304"/>
      <c r="V279" s="304"/>
      <c r="W279" s="304"/>
      <c r="X279" s="304"/>
      <c r="Y279" s="304"/>
      <c r="Z279" s="304"/>
      <c r="AA279" s="307">
        <f t="shared" si="457"/>
        <v>0</v>
      </c>
      <c r="AB279" s="307">
        <f t="shared" si="349"/>
        <v>0</v>
      </c>
      <c r="AC279" s="118" t="e">
        <f t="shared" si="350"/>
        <v>#DIV/0!</v>
      </c>
    </row>
    <row r="280" spans="1:29" s="21" customFormat="1" ht="42.75" hidden="1" x14ac:dyDescent="0.2">
      <c r="A280" s="95"/>
      <c r="B280" s="100" t="s">
        <v>1053</v>
      </c>
      <c r="C280" s="101" t="s">
        <v>1054</v>
      </c>
      <c r="D280" s="304"/>
      <c r="E280" s="387">
        <f>SUM('ADICIONES  2018'!C280:E280)</f>
        <v>0</v>
      </c>
      <c r="F280" s="304"/>
      <c r="G280" s="304"/>
      <c r="H280" s="304"/>
      <c r="I280" s="304"/>
      <c r="J280" s="304"/>
      <c r="K280" s="307">
        <f t="shared" si="368"/>
        <v>0</v>
      </c>
      <c r="L280" s="304">
        <v>0</v>
      </c>
      <c r="M280" s="304">
        <v>0</v>
      </c>
      <c r="N280" s="304"/>
      <c r="O280" s="304"/>
      <c r="P280" s="304"/>
      <c r="Q280" s="304"/>
      <c r="R280" s="307">
        <f t="shared" si="452"/>
        <v>0</v>
      </c>
      <c r="S280" s="304"/>
      <c r="T280" s="304"/>
      <c r="U280" s="304"/>
      <c r="V280" s="304"/>
      <c r="W280" s="304"/>
      <c r="X280" s="304"/>
      <c r="Y280" s="304"/>
      <c r="Z280" s="304"/>
      <c r="AA280" s="307">
        <f t="shared" si="457"/>
        <v>0</v>
      </c>
      <c r="AB280" s="307">
        <f t="shared" si="349"/>
        <v>0</v>
      </c>
      <c r="AC280" s="118" t="e">
        <f t="shared" si="350"/>
        <v>#DIV/0!</v>
      </c>
    </row>
    <row r="281" spans="1:29" s="21" customFormat="1" ht="42.75" hidden="1" x14ac:dyDescent="0.2">
      <c r="A281" s="95"/>
      <c r="B281" s="100" t="s">
        <v>1055</v>
      </c>
      <c r="C281" s="101" t="s">
        <v>1056</v>
      </c>
      <c r="D281" s="304"/>
      <c r="E281" s="387">
        <f>SUM('ADICIONES  2018'!C281:E281)</f>
        <v>0</v>
      </c>
      <c r="F281" s="304"/>
      <c r="G281" s="304"/>
      <c r="H281" s="304"/>
      <c r="I281" s="304"/>
      <c r="J281" s="304"/>
      <c r="K281" s="307">
        <f t="shared" si="368"/>
        <v>0</v>
      </c>
      <c r="L281" s="304">
        <v>0</v>
      </c>
      <c r="M281" s="304">
        <v>0</v>
      </c>
      <c r="N281" s="304"/>
      <c r="O281" s="304"/>
      <c r="P281" s="304"/>
      <c r="Q281" s="304"/>
      <c r="R281" s="307">
        <f t="shared" si="452"/>
        <v>0</v>
      </c>
      <c r="S281" s="304"/>
      <c r="T281" s="304"/>
      <c r="U281" s="304"/>
      <c r="V281" s="304"/>
      <c r="W281" s="304"/>
      <c r="X281" s="304"/>
      <c r="Y281" s="304"/>
      <c r="Z281" s="304"/>
      <c r="AA281" s="307">
        <f t="shared" si="457"/>
        <v>0</v>
      </c>
      <c r="AB281" s="307">
        <f t="shared" si="349"/>
        <v>0</v>
      </c>
      <c r="AC281" s="118" t="e">
        <f t="shared" si="350"/>
        <v>#DIV/0!</v>
      </c>
    </row>
    <row r="282" spans="1:29" s="21" customFormat="1" ht="28.5" hidden="1" x14ac:dyDescent="0.2">
      <c r="A282" s="95"/>
      <c r="B282" s="100" t="s">
        <v>1057</v>
      </c>
      <c r="C282" s="101" t="s">
        <v>1058</v>
      </c>
      <c r="D282" s="304"/>
      <c r="E282" s="387">
        <f>SUM('ADICIONES  2018'!C282:E282)</f>
        <v>0</v>
      </c>
      <c r="F282" s="304"/>
      <c r="G282" s="304"/>
      <c r="H282" s="304"/>
      <c r="I282" s="304"/>
      <c r="J282" s="304"/>
      <c r="K282" s="307">
        <f t="shared" si="368"/>
        <v>0</v>
      </c>
      <c r="L282" s="304">
        <v>0</v>
      </c>
      <c r="M282" s="304">
        <v>0</v>
      </c>
      <c r="N282" s="304"/>
      <c r="O282" s="304"/>
      <c r="P282" s="304"/>
      <c r="Q282" s="304"/>
      <c r="R282" s="307">
        <f t="shared" si="452"/>
        <v>0</v>
      </c>
      <c r="S282" s="304"/>
      <c r="T282" s="304"/>
      <c r="U282" s="304"/>
      <c r="V282" s="304"/>
      <c r="W282" s="304"/>
      <c r="X282" s="304"/>
      <c r="Y282" s="304"/>
      <c r="Z282" s="304"/>
      <c r="AA282" s="307">
        <f t="shared" si="457"/>
        <v>0</v>
      </c>
      <c r="AB282" s="307">
        <f t="shared" si="349"/>
        <v>0</v>
      </c>
      <c r="AC282" s="118" t="e">
        <f t="shared" si="350"/>
        <v>#DIV/0!</v>
      </c>
    </row>
    <row r="283" spans="1:29" s="21" customFormat="1" ht="42.75" hidden="1" x14ac:dyDescent="0.2">
      <c r="A283" s="95"/>
      <c r="B283" s="100" t="s">
        <v>1059</v>
      </c>
      <c r="C283" s="101" t="s">
        <v>1060</v>
      </c>
      <c r="D283" s="304"/>
      <c r="E283" s="387">
        <f>SUM('ADICIONES  2018'!C283:E283)</f>
        <v>0</v>
      </c>
      <c r="F283" s="304"/>
      <c r="G283" s="304"/>
      <c r="H283" s="304"/>
      <c r="I283" s="304"/>
      <c r="J283" s="304"/>
      <c r="K283" s="307">
        <f t="shared" si="368"/>
        <v>0</v>
      </c>
      <c r="L283" s="304">
        <v>0</v>
      </c>
      <c r="M283" s="304">
        <v>0</v>
      </c>
      <c r="N283" s="304"/>
      <c r="O283" s="304"/>
      <c r="P283" s="304"/>
      <c r="Q283" s="304"/>
      <c r="R283" s="307">
        <f t="shared" si="452"/>
        <v>0</v>
      </c>
      <c r="S283" s="304"/>
      <c r="T283" s="304"/>
      <c r="U283" s="304"/>
      <c r="V283" s="304"/>
      <c r="W283" s="304"/>
      <c r="X283" s="304"/>
      <c r="Y283" s="304"/>
      <c r="Z283" s="304"/>
      <c r="AA283" s="307">
        <f t="shared" si="457"/>
        <v>0</v>
      </c>
      <c r="AB283" s="307">
        <f t="shared" si="349"/>
        <v>0</v>
      </c>
      <c r="AC283" s="118" t="e">
        <f t="shared" si="350"/>
        <v>#DIV/0!</v>
      </c>
    </row>
    <row r="284" spans="1:29" s="21" customFormat="1" ht="42.75" hidden="1" x14ac:dyDescent="0.2">
      <c r="A284" s="95"/>
      <c r="B284" s="100" t="s">
        <v>1061</v>
      </c>
      <c r="C284" s="101" t="s">
        <v>1062</v>
      </c>
      <c r="D284" s="304"/>
      <c r="E284" s="387">
        <f>SUM('ADICIONES  2018'!C284:E284)</f>
        <v>0</v>
      </c>
      <c r="F284" s="304"/>
      <c r="G284" s="304"/>
      <c r="H284" s="304"/>
      <c r="I284" s="304"/>
      <c r="J284" s="304"/>
      <c r="K284" s="307">
        <f t="shared" si="368"/>
        <v>0</v>
      </c>
      <c r="L284" s="304">
        <v>0</v>
      </c>
      <c r="M284" s="304">
        <v>0</v>
      </c>
      <c r="N284" s="304"/>
      <c r="O284" s="304"/>
      <c r="P284" s="304"/>
      <c r="Q284" s="304"/>
      <c r="R284" s="307">
        <f t="shared" si="452"/>
        <v>0</v>
      </c>
      <c r="S284" s="304"/>
      <c r="T284" s="304"/>
      <c r="U284" s="304"/>
      <c r="V284" s="304"/>
      <c r="W284" s="304"/>
      <c r="X284" s="304"/>
      <c r="Y284" s="304"/>
      <c r="Z284" s="304"/>
      <c r="AA284" s="307">
        <f t="shared" si="457"/>
        <v>0</v>
      </c>
      <c r="AB284" s="307">
        <f t="shared" si="349"/>
        <v>0</v>
      </c>
      <c r="AC284" s="118" t="e">
        <f t="shared" si="350"/>
        <v>#DIV/0!</v>
      </c>
    </row>
    <row r="285" spans="1:29" s="21" customFormat="1" ht="42.75" hidden="1" x14ac:dyDescent="0.2">
      <c r="A285" s="95"/>
      <c r="B285" s="100" t="s">
        <v>1063</v>
      </c>
      <c r="C285" s="101" t="s">
        <v>1064</v>
      </c>
      <c r="D285" s="304"/>
      <c r="E285" s="387">
        <f>SUM('ADICIONES  2018'!C285:E285)</f>
        <v>0</v>
      </c>
      <c r="F285" s="304"/>
      <c r="G285" s="304"/>
      <c r="H285" s="304"/>
      <c r="I285" s="304"/>
      <c r="J285" s="304"/>
      <c r="K285" s="307">
        <f t="shared" si="368"/>
        <v>0</v>
      </c>
      <c r="L285" s="304">
        <v>0</v>
      </c>
      <c r="M285" s="304">
        <v>0</v>
      </c>
      <c r="N285" s="304"/>
      <c r="O285" s="304"/>
      <c r="P285" s="304"/>
      <c r="Q285" s="304"/>
      <c r="R285" s="307">
        <f t="shared" si="452"/>
        <v>0</v>
      </c>
      <c r="S285" s="304"/>
      <c r="T285" s="304"/>
      <c r="U285" s="304"/>
      <c r="V285" s="304"/>
      <c r="W285" s="304"/>
      <c r="X285" s="304"/>
      <c r="Y285" s="304"/>
      <c r="Z285" s="304"/>
      <c r="AA285" s="307">
        <f t="shared" si="457"/>
        <v>0</v>
      </c>
      <c r="AB285" s="307">
        <f t="shared" si="349"/>
        <v>0</v>
      </c>
      <c r="AC285" s="118" t="e">
        <f t="shared" si="350"/>
        <v>#DIV/0!</v>
      </c>
    </row>
    <row r="286" spans="1:29" s="21" customFormat="1" ht="42.75" hidden="1" x14ac:dyDescent="0.2">
      <c r="A286" s="95"/>
      <c r="B286" s="100" t="s">
        <v>1065</v>
      </c>
      <c r="C286" s="101" t="s">
        <v>1066</v>
      </c>
      <c r="D286" s="304"/>
      <c r="E286" s="387">
        <f>SUM('ADICIONES  2018'!C286:E286)</f>
        <v>0</v>
      </c>
      <c r="F286" s="304"/>
      <c r="G286" s="304"/>
      <c r="H286" s="304"/>
      <c r="I286" s="304"/>
      <c r="J286" s="304"/>
      <c r="K286" s="307">
        <f t="shared" si="368"/>
        <v>0</v>
      </c>
      <c r="L286" s="304">
        <v>0</v>
      </c>
      <c r="M286" s="304">
        <v>0</v>
      </c>
      <c r="N286" s="304"/>
      <c r="O286" s="304"/>
      <c r="P286" s="304"/>
      <c r="Q286" s="304"/>
      <c r="R286" s="307">
        <f t="shared" si="452"/>
        <v>0</v>
      </c>
      <c r="S286" s="304"/>
      <c r="T286" s="304"/>
      <c r="U286" s="304"/>
      <c r="V286" s="304"/>
      <c r="W286" s="304"/>
      <c r="X286" s="304"/>
      <c r="Y286" s="304"/>
      <c r="Z286" s="304"/>
      <c r="AA286" s="307">
        <f t="shared" si="457"/>
        <v>0</v>
      </c>
      <c r="AB286" s="307">
        <f t="shared" si="349"/>
        <v>0</v>
      </c>
      <c r="AC286" s="118" t="e">
        <f t="shared" si="350"/>
        <v>#DIV/0!</v>
      </c>
    </row>
    <row r="287" spans="1:29" s="21" customFormat="1" ht="42.75" hidden="1" x14ac:dyDescent="0.2">
      <c r="A287" s="95"/>
      <c r="B287" s="100" t="s">
        <v>1067</v>
      </c>
      <c r="C287" s="101" t="s">
        <v>1068</v>
      </c>
      <c r="D287" s="304"/>
      <c r="E287" s="387">
        <f>SUM('ADICIONES  2018'!C287:E287)</f>
        <v>0</v>
      </c>
      <c r="F287" s="304"/>
      <c r="G287" s="304"/>
      <c r="H287" s="304"/>
      <c r="I287" s="304"/>
      <c r="J287" s="304"/>
      <c r="K287" s="307">
        <f t="shared" si="368"/>
        <v>0</v>
      </c>
      <c r="L287" s="304">
        <v>0</v>
      </c>
      <c r="M287" s="304">
        <v>3670577</v>
      </c>
      <c r="N287" s="304"/>
      <c r="O287" s="304"/>
      <c r="P287" s="304"/>
      <c r="Q287" s="304"/>
      <c r="R287" s="307">
        <f t="shared" si="452"/>
        <v>3670577</v>
      </c>
      <c r="S287" s="304"/>
      <c r="T287" s="304"/>
      <c r="U287" s="304"/>
      <c r="V287" s="304"/>
      <c r="W287" s="304"/>
      <c r="X287" s="304"/>
      <c r="Y287" s="304"/>
      <c r="Z287" s="304"/>
      <c r="AA287" s="307">
        <f t="shared" si="457"/>
        <v>0</v>
      </c>
      <c r="AB287" s="307">
        <f t="shared" si="349"/>
        <v>3670577</v>
      </c>
      <c r="AC287" s="118">
        <v>0</v>
      </c>
    </row>
    <row r="288" spans="1:29" s="21" customFormat="1" ht="28.5" hidden="1" x14ac:dyDescent="0.2">
      <c r="A288" s="95"/>
      <c r="B288" s="100" t="s">
        <v>1069</v>
      </c>
      <c r="C288" s="101" t="s">
        <v>1070</v>
      </c>
      <c r="D288" s="304"/>
      <c r="E288" s="387">
        <f>SUM('ADICIONES  2018'!C288:E288)</f>
        <v>0</v>
      </c>
      <c r="F288" s="304"/>
      <c r="G288" s="304"/>
      <c r="H288" s="304"/>
      <c r="I288" s="304"/>
      <c r="J288" s="304"/>
      <c r="K288" s="307">
        <f t="shared" si="368"/>
        <v>0</v>
      </c>
      <c r="L288" s="304">
        <v>0</v>
      </c>
      <c r="M288" s="304">
        <v>0</v>
      </c>
      <c r="N288" s="304"/>
      <c r="O288" s="304"/>
      <c r="P288" s="304"/>
      <c r="Q288" s="304"/>
      <c r="R288" s="307">
        <f t="shared" si="452"/>
        <v>0</v>
      </c>
      <c r="S288" s="304"/>
      <c r="T288" s="304"/>
      <c r="U288" s="304"/>
      <c r="V288" s="304"/>
      <c r="W288" s="304"/>
      <c r="X288" s="304"/>
      <c r="Y288" s="304"/>
      <c r="Z288" s="304"/>
      <c r="AA288" s="307">
        <f t="shared" si="457"/>
        <v>0</v>
      </c>
      <c r="AB288" s="307">
        <f t="shared" si="349"/>
        <v>0</v>
      </c>
      <c r="AC288" s="118" t="e">
        <f t="shared" si="350"/>
        <v>#DIV/0!</v>
      </c>
    </row>
    <row r="289" spans="1:29" s="21" customFormat="1" ht="28.5" hidden="1" x14ac:dyDescent="0.2">
      <c r="A289" s="95"/>
      <c r="B289" s="100" t="s">
        <v>1071</v>
      </c>
      <c r="C289" s="101" t="s">
        <v>1072</v>
      </c>
      <c r="D289" s="304"/>
      <c r="E289" s="387">
        <f>SUM('ADICIONES  2018'!C289:E289)</f>
        <v>0</v>
      </c>
      <c r="F289" s="304"/>
      <c r="G289" s="304"/>
      <c r="H289" s="304"/>
      <c r="I289" s="304"/>
      <c r="J289" s="304"/>
      <c r="K289" s="307">
        <f t="shared" si="368"/>
        <v>0</v>
      </c>
      <c r="L289" s="304">
        <v>0</v>
      </c>
      <c r="M289" s="304">
        <v>0</v>
      </c>
      <c r="N289" s="304"/>
      <c r="O289" s="304"/>
      <c r="P289" s="304"/>
      <c r="Q289" s="304"/>
      <c r="R289" s="307">
        <f t="shared" si="452"/>
        <v>0</v>
      </c>
      <c r="S289" s="304"/>
      <c r="T289" s="304"/>
      <c r="U289" s="304"/>
      <c r="V289" s="304"/>
      <c r="W289" s="304"/>
      <c r="X289" s="304"/>
      <c r="Y289" s="304"/>
      <c r="Z289" s="304"/>
      <c r="AA289" s="307">
        <f t="shared" si="457"/>
        <v>0</v>
      </c>
      <c r="AB289" s="307">
        <f t="shared" si="349"/>
        <v>0</v>
      </c>
      <c r="AC289" s="118" t="e">
        <f t="shared" si="350"/>
        <v>#DIV/0!</v>
      </c>
    </row>
    <row r="290" spans="1:29" s="21" customFormat="1" ht="42.75" hidden="1" x14ac:dyDescent="0.2">
      <c r="A290" s="95"/>
      <c r="B290" s="100" t="s">
        <v>1073</v>
      </c>
      <c r="C290" s="101" t="s">
        <v>1074</v>
      </c>
      <c r="D290" s="304"/>
      <c r="E290" s="387">
        <f>SUM('ADICIONES  2018'!C290:E290)</f>
        <v>0</v>
      </c>
      <c r="F290" s="304"/>
      <c r="G290" s="304"/>
      <c r="H290" s="304"/>
      <c r="I290" s="304"/>
      <c r="J290" s="304"/>
      <c r="K290" s="307">
        <f t="shared" si="368"/>
        <v>0</v>
      </c>
      <c r="L290" s="304">
        <v>0</v>
      </c>
      <c r="M290" s="304">
        <v>0</v>
      </c>
      <c r="N290" s="304"/>
      <c r="O290" s="304"/>
      <c r="P290" s="304"/>
      <c r="Q290" s="304"/>
      <c r="R290" s="307">
        <f t="shared" si="452"/>
        <v>0</v>
      </c>
      <c r="S290" s="304"/>
      <c r="T290" s="304"/>
      <c r="U290" s="304"/>
      <c r="V290" s="304"/>
      <c r="W290" s="304"/>
      <c r="X290" s="304"/>
      <c r="Y290" s="304"/>
      <c r="Z290" s="304"/>
      <c r="AA290" s="307">
        <f t="shared" si="457"/>
        <v>0</v>
      </c>
      <c r="AB290" s="307">
        <f t="shared" si="349"/>
        <v>0</v>
      </c>
      <c r="AC290" s="118" t="e">
        <f t="shared" si="350"/>
        <v>#DIV/0!</v>
      </c>
    </row>
    <row r="291" spans="1:29" s="21" customFormat="1" ht="28.5" hidden="1" x14ac:dyDescent="0.2">
      <c r="A291" s="95"/>
      <c r="B291" s="100" t="s">
        <v>1075</v>
      </c>
      <c r="C291" s="101" t="s">
        <v>1076</v>
      </c>
      <c r="D291" s="304"/>
      <c r="E291" s="387">
        <f>SUM('ADICIONES  2018'!C291:E291)</f>
        <v>0</v>
      </c>
      <c r="F291" s="304"/>
      <c r="G291" s="304"/>
      <c r="H291" s="304"/>
      <c r="I291" s="304"/>
      <c r="J291" s="304"/>
      <c r="K291" s="307">
        <f t="shared" si="368"/>
        <v>0</v>
      </c>
      <c r="L291" s="304">
        <v>12143162</v>
      </c>
      <c r="M291" s="304">
        <v>0</v>
      </c>
      <c r="N291" s="304"/>
      <c r="O291" s="304"/>
      <c r="P291" s="304"/>
      <c r="Q291" s="304"/>
      <c r="R291" s="307">
        <f t="shared" si="452"/>
        <v>12143162</v>
      </c>
      <c r="S291" s="304"/>
      <c r="T291" s="304"/>
      <c r="U291" s="304"/>
      <c r="V291" s="304"/>
      <c r="W291" s="304"/>
      <c r="X291" s="304"/>
      <c r="Y291" s="304"/>
      <c r="Z291" s="304"/>
      <c r="AA291" s="307">
        <f t="shared" si="457"/>
        <v>0</v>
      </c>
      <c r="AB291" s="307">
        <f t="shared" si="349"/>
        <v>12143162</v>
      </c>
      <c r="AC291" s="118">
        <v>0</v>
      </c>
    </row>
    <row r="292" spans="1:29" s="21" customFormat="1" ht="42.75" hidden="1" x14ac:dyDescent="0.2">
      <c r="A292" s="95"/>
      <c r="B292" s="100" t="s">
        <v>1077</v>
      </c>
      <c r="C292" s="101" t="s">
        <v>1078</v>
      </c>
      <c r="D292" s="304"/>
      <c r="E292" s="387">
        <f>SUM('ADICIONES  2018'!C292:E292)</f>
        <v>0</v>
      </c>
      <c r="F292" s="304"/>
      <c r="G292" s="304"/>
      <c r="H292" s="304"/>
      <c r="I292" s="304"/>
      <c r="J292" s="304"/>
      <c r="K292" s="307">
        <f t="shared" si="368"/>
        <v>0</v>
      </c>
      <c r="L292" s="304">
        <v>0</v>
      </c>
      <c r="M292" s="304">
        <v>0</v>
      </c>
      <c r="N292" s="304"/>
      <c r="O292" s="304"/>
      <c r="P292" s="304"/>
      <c r="Q292" s="304"/>
      <c r="R292" s="307">
        <f t="shared" si="452"/>
        <v>0</v>
      </c>
      <c r="S292" s="304"/>
      <c r="T292" s="304"/>
      <c r="U292" s="304"/>
      <c r="V292" s="304"/>
      <c r="W292" s="304"/>
      <c r="X292" s="304"/>
      <c r="Y292" s="304"/>
      <c r="Z292" s="304"/>
      <c r="AA292" s="307">
        <f t="shared" si="457"/>
        <v>0</v>
      </c>
      <c r="AB292" s="307">
        <f t="shared" si="349"/>
        <v>0</v>
      </c>
      <c r="AC292" s="118" t="e">
        <f t="shared" si="350"/>
        <v>#DIV/0!</v>
      </c>
    </row>
    <row r="293" spans="1:29" s="21" customFormat="1" ht="28.5" hidden="1" x14ac:dyDescent="0.2">
      <c r="A293" s="95"/>
      <c r="B293" s="100" t="s">
        <v>1079</v>
      </c>
      <c r="C293" s="101" t="s">
        <v>1080</v>
      </c>
      <c r="D293" s="304"/>
      <c r="E293" s="387">
        <f>SUM('ADICIONES  2018'!C293:E293)</f>
        <v>0</v>
      </c>
      <c r="F293" s="304"/>
      <c r="G293" s="304"/>
      <c r="H293" s="304"/>
      <c r="I293" s="304"/>
      <c r="J293" s="304"/>
      <c r="K293" s="307">
        <f t="shared" si="368"/>
        <v>0</v>
      </c>
      <c r="L293" s="304">
        <v>0</v>
      </c>
      <c r="M293" s="304">
        <v>0</v>
      </c>
      <c r="N293" s="304"/>
      <c r="O293" s="304"/>
      <c r="P293" s="304"/>
      <c r="Q293" s="304"/>
      <c r="R293" s="307">
        <f t="shared" si="452"/>
        <v>0</v>
      </c>
      <c r="S293" s="304"/>
      <c r="T293" s="304"/>
      <c r="U293" s="304"/>
      <c r="V293" s="304"/>
      <c r="W293" s="304"/>
      <c r="X293" s="304"/>
      <c r="Y293" s="304"/>
      <c r="Z293" s="304"/>
      <c r="AA293" s="307">
        <f t="shared" si="457"/>
        <v>0</v>
      </c>
      <c r="AB293" s="307">
        <f t="shared" si="349"/>
        <v>0</v>
      </c>
      <c r="AC293" s="118" t="e">
        <f t="shared" si="350"/>
        <v>#DIV/0!</v>
      </c>
    </row>
    <row r="294" spans="1:29" s="21" customFormat="1" ht="42.75" hidden="1" x14ac:dyDescent="0.2">
      <c r="A294" s="95"/>
      <c r="B294" s="100" t="s">
        <v>1081</v>
      </c>
      <c r="C294" s="101" t="s">
        <v>1082</v>
      </c>
      <c r="D294" s="304"/>
      <c r="E294" s="387">
        <f>SUM('ADICIONES  2018'!C294:E294)</f>
        <v>0</v>
      </c>
      <c r="F294" s="304"/>
      <c r="G294" s="304"/>
      <c r="H294" s="304"/>
      <c r="I294" s="304"/>
      <c r="J294" s="304"/>
      <c r="K294" s="307">
        <f t="shared" si="368"/>
        <v>0</v>
      </c>
      <c r="L294" s="304">
        <v>0</v>
      </c>
      <c r="M294" s="304">
        <v>0</v>
      </c>
      <c r="N294" s="304"/>
      <c r="O294" s="304"/>
      <c r="P294" s="304"/>
      <c r="Q294" s="304"/>
      <c r="R294" s="307">
        <f t="shared" si="452"/>
        <v>0</v>
      </c>
      <c r="S294" s="304"/>
      <c r="T294" s="304"/>
      <c r="U294" s="304"/>
      <c r="V294" s="304"/>
      <c r="W294" s="304"/>
      <c r="X294" s="304"/>
      <c r="Y294" s="304"/>
      <c r="Z294" s="304"/>
      <c r="AA294" s="307">
        <f t="shared" si="457"/>
        <v>0</v>
      </c>
      <c r="AB294" s="307">
        <f t="shared" si="349"/>
        <v>0</v>
      </c>
      <c r="AC294" s="118" t="e">
        <f t="shared" si="350"/>
        <v>#DIV/0!</v>
      </c>
    </row>
    <row r="295" spans="1:29" s="21" customFormat="1" ht="42.75" hidden="1" x14ac:dyDescent="0.2">
      <c r="A295" s="95"/>
      <c r="B295" s="100" t="s">
        <v>1083</v>
      </c>
      <c r="C295" s="101" t="s">
        <v>1084</v>
      </c>
      <c r="D295" s="304"/>
      <c r="E295" s="387">
        <f>SUM('ADICIONES  2018'!C295:E295)</f>
        <v>0</v>
      </c>
      <c r="F295" s="304"/>
      <c r="G295" s="304"/>
      <c r="H295" s="304"/>
      <c r="I295" s="304"/>
      <c r="J295" s="304"/>
      <c r="K295" s="307">
        <f t="shared" si="368"/>
        <v>0</v>
      </c>
      <c r="L295" s="304">
        <v>0</v>
      </c>
      <c r="M295" s="304">
        <v>0</v>
      </c>
      <c r="N295" s="304"/>
      <c r="O295" s="304"/>
      <c r="P295" s="304"/>
      <c r="Q295" s="304"/>
      <c r="R295" s="307">
        <f t="shared" si="452"/>
        <v>0</v>
      </c>
      <c r="S295" s="304"/>
      <c r="T295" s="304"/>
      <c r="U295" s="304"/>
      <c r="V295" s="304"/>
      <c r="W295" s="304"/>
      <c r="X295" s="304"/>
      <c r="Y295" s="304"/>
      <c r="Z295" s="304"/>
      <c r="AA295" s="307">
        <f t="shared" si="457"/>
        <v>0</v>
      </c>
      <c r="AB295" s="307">
        <f t="shared" si="349"/>
        <v>0</v>
      </c>
      <c r="AC295" s="118" t="e">
        <f t="shared" si="350"/>
        <v>#DIV/0!</v>
      </c>
    </row>
    <row r="296" spans="1:29" s="21" customFormat="1" ht="42.75" hidden="1" x14ac:dyDescent="0.2">
      <c r="A296" s="95"/>
      <c r="B296" s="100" t="s">
        <v>1085</v>
      </c>
      <c r="C296" s="101" t="s">
        <v>1086</v>
      </c>
      <c r="D296" s="304"/>
      <c r="E296" s="387">
        <f>SUM('ADICIONES  2018'!C296:E296)</f>
        <v>0</v>
      </c>
      <c r="F296" s="304"/>
      <c r="G296" s="304"/>
      <c r="H296" s="304"/>
      <c r="I296" s="304"/>
      <c r="J296" s="304"/>
      <c r="K296" s="307">
        <f t="shared" si="368"/>
        <v>0</v>
      </c>
      <c r="L296" s="304">
        <v>0</v>
      </c>
      <c r="M296" s="304">
        <v>0</v>
      </c>
      <c r="N296" s="304"/>
      <c r="O296" s="304"/>
      <c r="P296" s="304"/>
      <c r="Q296" s="304"/>
      <c r="R296" s="307">
        <f t="shared" si="452"/>
        <v>0</v>
      </c>
      <c r="S296" s="304"/>
      <c r="T296" s="304"/>
      <c r="U296" s="304"/>
      <c r="V296" s="304"/>
      <c r="W296" s="304"/>
      <c r="X296" s="304"/>
      <c r="Y296" s="304"/>
      <c r="Z296" s="304"/>
      <c r="AA296" s="307">
        <f t="shared" si="457"/>
        <v>0</v>
      </c>
      <c r="AB296" s="307">
        <f t="shared" si="349"/>
        <v>0</v>
      </c>
      <c r="AC296" s="118" t="e">
        <f t="shared" si="350"/>
        <v>#DIV/0!</v>
      </c>
    </row>
    <row r="297" spans="1:29" s="21" customFormat="1" ht="42.75" hidden="1" x14ac:dyDescent="0.2">
      <c r="A297" s="95"/>
      <c r="B297" s="100" t="s">
        <v>1087</v>
      </c>
      <c r="C297" s="101" t="s">
        <v>1088</v>
      </c>
      <c r="D297" s="304"/>
      <c r="E297" s="387">
        <f>SUM('ADICIONES  2018'!C297:E297)</f>
        <v>0</v>
      </c>
      <c r="F297" s="304"/>
      <c r="G297" s="304"/>
      <c r="H297" s="304"/>
      <c r="I297" s="304"/>
      <c r="J297" s="304"/>
      <c r="K297" s="307">
        <f t="shared" si="368"/>
        <v>0</v>
      </c>
      <c r="L297" s="304">
        <v>0</v>
      </c>
      <c r="M297" s="304">
        <v>0</v>
      </c>
      <c r="N297" s="304"/>
      <c r="O297" s="304"/>
      <c r="P297" s="304"/>
      <c r="Q297" s="304"/>
      <c r="R297" s="307">
        <f t="shared" si="452"/>
        <v>0</v>
      </c>
      <c r="S297" s="304"/>
      <c r="T297" s="304"/>
      <c r="U297" s="304"/>
      <c r="V297" s="304"/>
      <c r="W297" s="304"/>
      <c r="X297" s="304"/>
      <c r="Y297" s="304"/>
      <c r="Z297" s="304"/>
      <c r="AA297" s="307">
        <f t="shared" si="457"/>
        <v>0</v>
      </c>
      <c r="AB297" s="307">
        <f t="shared" si="349"/>
        <v>0</v>
      </c>
      <c r="AC297" s="118" t="e">
        <f t="shared" si="350"/>
        <v>#DIV/0!</v>
      </c>
    </row>
    <row r="298" spans="1:29" s="21" customFormat="1" ht="28.5" hidden="1" x14ac:dyDescent="0.2">
      <c r="A298" s="95"/>
      <c r="B298" s="100" t="s">
        <v>1089</v>
      </c>
      <c r="C298" s="101" t="s">
        <v>1090</v>
      </c>
      <c r="D298" s="304"/>
      <c r="E298" s="387">
        <f>SUM('ADICIONES  2018'!C298:E298)</f>
        <v>0</v>
      </c>
      <c r="F298" s="304"/>
      <c r="G298" s="304"/>
      <c r="H298" s="304"/>
      <c r="I298" s="304"/>
      <c r="J298" s="304"/>
      <c r="K298" s="307">
        <f t="shared" si="368"/>
        <v>0</v>
      </c>
      <c r="L298" s="304">
        <v>0</v>
      </c>
      <c r="M298" s="304">
        <v>0</v>
      </c>
      <c r="N298" s="304"/>
      <c r="O298" s="304"/>
      <c r="P298" s="304"/>
      <c r="Q298" s="304"/>
      <c r="R298" s="307">
        <f t="shared" si="452"/>
        <v>0</v>
      </c>
      <c r="S298" s="304"/>
      <c r="T298" s="304"/>
      <c r="U298" s="304"/>
      <c r="V298" s="304"/>
      <c r="W298" s="304"/>
      <c r="X298" s="304"/>
      <c r="Y298" s="304"/>
      <c r="Z298" s="304"/>
      <c r="AA298" s="307">
        <f t="shared" si="457"/>
        <v>0</v>
      </c>
      <c r="AB298" s="307">
        <f t="shared" si="349"/>
        <v>0</v>
      </c>
      <c r="AC298" s="118" t="e">
        <f t="shared" si="350"/>
        <v>#DIV/0!</v>
      </c>
    </row>
    <row r="299" spans="1:29" s="21" customFormat="1" ht="42.75" hidden="1" x14ac:dyDescent="0.2">
      <c r="A299" s="95"/>
      <c r="B299" s="100" t="s">
        <v>1091</v>
      </c>
      <c r="C299" s="101" t="s">
        <v>1092</v>
      </c>
      <c r="D299" s="304"/>
      <c r="E299" s="387">
        <f>SUM('ADICIONES  2018'!C299:E299)</f>
        <v>0</v>
      </c>
      <c r="F299" s="304"/>
      <c r="G299" s="304"/>
      <c r="H299" s="304"/>
      <c r="I299" s="304"/>
      <c r="J299" s="304"/>
      <c r="K299" s="307">
        <f t="shared" si="368"/>
        <v>0</v>
      </c>
      <c r="L299" s="304">
        <v>0</v>
      </c>
      <c r="M299" s="304">
        <v>0</v>
      </c>
      <c r="N299" s="304"/>
      <c r="O299" s="304"/>
      <c r="P299" s="304"/>
      <c r="Q299" s="304"/>
      <c r="R299" s="307">
        <f t="shared" si="452"/>
        <v>0</v>
      </c>
      <c r="S299" s="304"/>
      <c r="T299" s="304"/>
      <c r="U299" s="304"/>
      <c r="V299" s="304"/>
      <c r="W299" s="304"/>
      <c r="X299" s="304"/>
      <c r="Y299" s="304"/>
      <c r="Z299" s="304"/>
      <c r="AA299" s="307">
        <f t="shared" si="457"/>
        <v>0</v>
      </c>
      <c r="AB299" s="307">
        <f t="shared" si="349"/>
        <v>0</v>
      </c>
      <c r="AC299" s="118" t="e">
        <f t="shared" si="350"/>
        <v>#DIV/0!</v>
      </c>
    </row>
    <row r="300" spans="1:29" s="21" customFormat="1" ht="42.75" hidden="1" x14ac:dyDescent="0.2">
      <c r="A300" s="95"/>
      <c r="B300" s="100" t="s">
        <v>1093</v>
      </c>
      <c r="C300" s="101" t="s">
        <v>1094</v>
      </c>
      <c r="D300" s="304"/>
      <c r="E300" s="387">
        <f>SUM('ADICIONES  2018'!C300:E300)</f>
        <v>0</v>
      </c>
      <c r="F300" s="304"/>
      <c r="G300" s="304"/>
      <c r="H300" s="304"/>
      <c r="I300" s="304"/>
      <c r="J300" s="304"/>
      <c r="K300" s="307">
        <f t="shared" si="368"/>
        <v>0</v>
      </c>
      <c r="L300" s="304">
        <v>0</v>
      </c>
      <c r="M300" s="304">
        <v>0</v>
      </c>
      <c r="N300" s="304"/>
      <c r="O300" s="304"/>
      <c r="P300" s="304"/>
      <c r="Q300" s="304"/>
      <c r="R300" s="307">
        <f t="shared" si="452"/>
        <v>0</v>
      </c>
      <c r="S300" s="304"/>
      <c r="T300" s="304"/>
      <c r="U300" s="304"/>
      <c r="V300" s="304"/>
      <c r="W300" s="304"/>
      <c r="X300" s="304"/>
      <c r="Y300" s="304"/>
      <c r="Z300" s="304"/>
      <c r="AA300" s="307">
        <f t="shared" si="457"/>
        <v>0</v>
      </c>
      <c r="AB300" s="307">
        <f t="shared" si="349"/>
        <v>0</v>
      </c>
      <c r="AC300" s="118" t="e">
        <f t="shared" si="350"/>
        <v>#DIV/0!</v>
      </c>
    </row>
    <row r="301" spans="1:29" s="21" customFormat="1" ht="42.75" hidden="1" x14ac:dyDescent="0.2">
      <c r="A301" s="95"/>
      <c r="B301" s="100" t="s">
        <v>1095</v>
      </c>
      <c r="C301" s="101" t="s">
        <v>1096</v>
      </c>
      <c r="D301" s="304"/>
      <c r="E301" s="387">
        <f>SUM('ADICIONES  2018'!C301:E301)</f>
        <v>0</v>
      </c>
      <c r="F301" s="304"/>
      <c r="G301" s="304"/>
      <c r="H301" s="304"/>
      <c r="I301" s="304"/>
      <c r="J301" s="304"/>
      <c r="K301" s="307">
        <f t="shared" si="368"/>
        <v>0</v>
      </c>
      <c r="L301" s="304">
        <v>5488649.4000000004</v>
      </c>
      <c r="M301" s="304">
        <v>0</v>
      </c>
      <c r="N301" s="304"/>
      <c r="O301" s="304"/>
      <c r="P301" s="304"/>
      <c r="Q301" s="304"/>
      <c r="R301" s="307">
        <f t="shared" si="452"/>
        <v>5488649.4000000004</v>
      </c>
      <c r="S301" s="304"/>
      <c r="T301" s="304"/>
      <c r="U301" s="304"/>
      <c r="V301" s="304"/>
      <c r="W301" s="304"/>
      <c r="X301" s="304"/>
      <c r="Y301" s="304"/>
      <c r="Z301" s="304"/>
      <c r="AA301" s="307">
        <f t="shared" si="457"/>
        <v>0</v>
      </c>
      <c r="AB301" s="307">
        <f t="shared" si="349"/>
        <v>5488649.4000000004</v>
      </c>
      <c r="AC301" s="118">
        <v>0</v>
      </c>
    </row>
    <row r="302" spans="1:29" s="21" customFormat="1" ht="28.5" hidden="1" x14ac:dyDescent="0.2">
      <c r="A302" s="95"/>
      <c r="B302" s="100" t="s">
        <v>1097</v>
      </c>
      <c r="C302" s="101" t="s">
        <v>1098</v>
      </c>
      <c r="D302" s="304"/>
      <c r="E302" s="387">
        <f>SUM('ADICIONES  2018'!C302:E302)</f>
        <v>0</v>
      </c>
      <c r="F302" s="304"/>
      <c r="G302" s="304"/>
      <c r="H302" s="304"/>
      <c r="I302" s="304"/>
      <c r="J302" s="304"/>
      <c r="K302" s="307">
        <f t="shared" si="368"/>
        <v>0</v>
      </c>
      <c r="L302" s="304">
        <v>0</v>
      </c>
      <c r="M302" s="304">
        <v>0</v>
      </c>
      <c r="N302" s="304"/>
      <c r="O302" s="304"/>
      <c r="P302" s="304"/>
      <c r="Q302" s="304"/>
      <c r="R302" s="307">
        <f t="shared" si="452"/>
        <v>0</v>
      </c>
      <c r="S302" s="304"/>
      <c r="T302" s="304"/>
      <c r="U302" s="304"/>
      <c r="V302" s="304"/>
      <c r="W302" s="304"/>
      <c r="X302" s="304"/>
      <c r="Y302" s="304"/>
      <c r="Z302" s="304"/>
      <c r="AA302" s="307">
        <f t="shared" si="457"/>
        <v>0</v>
      </c>
      <c r="AB302" s="307">
        <f t="shared" si="349"/>
        <v>0</v>
      </c>
      <c r="AC302" s="118" t="e">
        <f t="shared" si="350"/>
        <v>#DIV/0!</v>
      </c>
    </row>
    <row r="303" spans="1:29" s="21" customFormat="1" ht="42.75" hidden="1" x14ac:dyDescent="0.2">
      <c r="A303" s="95"/>
      <c r="B303" s="100" t="s">
        <v>1099</v>
      </c>
      <c r="C303" s="101" t="s">
        <v>1100</v>
      </c>
      <c r="D303" s="304"/>
      <c r="E303" s="387">
        <f>SUM('ADICIONES  2018'!C303:E303)</f>
        <v>0</v>
      </c>
      <c r="F303" s="304"/>
      <c r="G303" s="304"/>
      <c r="H303" s="304"/>
      <c r="I303" s="304"/>
      <c r="J303" s="304"/>
      <c r="K303" s="307">
        <f t="shared" si="368"/>
        <v>0</v>
      </c>
      <c r="L303" s="304">
        <v>128629622</v>
      </c>
      <c r="M303" s="304">
        <v>0</v>
      </c>
      <c r="N303" s="304"/>
      <c r="O303" s="304"/>
      <c r="P303" s="304"/>
      <c r="Q303" s="304"/>
      <c r="R303" s="307">
        <f t="shared" si="452"/>
        <v>128629622</v>
      </c>
      <c r="S303" s="304"/>
      <c r="T303" s="304"/>
      <c r="U303" s="304"/>
      <c r="V303" s="304"/>
      <c r="W303" s="304"/>
      <c r="X303" s="304"/>
      <c r="Y303" s="304"/>
      <c r="Z303" s="304"/>
      <c r="AA303" s="307">
        <f t="shared" si="457"/>
        <v>0</v>
      </c>
      <c r="AB303" s="307">
        <f t="shared" si="349"/>
        <v>128629622</v>
      </c>
      <c r="AC303" s="118">
        <v>0</v>
      </c>
    </row>
    <row r="304" spans="1:29" s="21" customFormat="1" ht="42.75" hidden="1" x14ac:dyDescent="0.2">
      <c r="A304" s="95"/>
      <c r="B304" s="100" t="s">
        <v>1101</v>
      </c>
      <c r="C304" s="101" t="s">
        <v>1102</v>
      </c>
      <c r="D304" s="304"/>
      <c r="E304" s="387">
        <f>SUM('ADICIONES  2018'!C304:E304)</f>
        <v>0</v>
      </c>
      <c r="F304" s="304"/>
      <c r="G304" s="304"/>
      <c r="H304" s="304"/>
      <c r="I304" s="304"/>
      <c r="J304" s="304"/>
      <c r="K304" s="307">
        <f t="shared" si="368"/>
        <v>0</v>
      </c>
      <c r="L304" s="304">
        <v>0</v>
      </c>
      <c r="M304" s="304">
        <v>0</v>
      </c>
      <c r="N304" s="304"/>
      <c r="O304" s="304"/>
      <c r="P304" s="304"/>
      <c r="Q304" s="304"/>
      <c r="R304" s="307">
        <f t="shared" si="452"/>
        <v>0</v>
      </c>
      <c r="S304" s="304"/>
      <c r="T304" s="304"/>
      <c r="U304" s="304"/>
      <c r="V304" s="304"/>
      <c r="W304" s="304"/>
      <c r="X304" s="304"/>
      <c r="Y304" s="304"/>
      <c r="Z304" s="304"/>
      <c r="AA304" s="307">
        <f t="shared" si="457"/>
        <v>0</v>
      </c>
      <c r="AB304" s="307">
        <f t="shared" si="349"/>
        <v>0</v>
      </c>
      <c r="AC304" s="118" t="e">
        <f t="shared" si="350"/>
        <v>#DIV/0!</v>
      </c>
    </row>
    <row r="305" spans="1:29" s="21" customFormat="1" ht="42.75" hidden="1" x14ac:dyDescent="0.2">
      <c r="A305" s="95"/>
      <c r="B305" s="100" t="s">
        <v>1103</v>
      </c>
      <c r="C305" s="101" t="s">
        <v>1104</v>
      </c>
      <c r="D305" s="304"/>
      <c r="E305" s="387">
        <f>SUM('ADICIONES  2018'!C305:E305)</f>
        <v>0</v>
      </c>
      <c r="F305" s="304"/>
      <c r="G305" s="304"/>
      <c r="H305" s="304"/>
      <c r="I305" s="304"/>
      <c r="J305" s="304"/>
      <c r="K305" s="307">
        <f t="shared" si="368"/>
        <v>0</v>
      </c>
      <c r="L305" s="304">
        <v>0</v>
      </c>
      <c r="M305" s="304">
        <v>0</v>
      </c>
      <c r="N305" s="304"/>
      <c r="O305" s="304"/>
      <c r="P305" s="304"/>
      <c r="Q305" s="304"/>
      <c r="R305" s="307">
        <f t="shared" si="452"/>
        <v>0</v>
      </c>
      <c r="S305" s="304"/>
      <c r="T305" s="304"/>
      <c r="U305" s="304"/>
      <c r="V305" s="304"/>
      <c r="W305" s="304"/>
      <c r="X305" s="304"/>
      <c r="Y305" s="304"/>
      <c r="Z305" s="304"/>
      <c r="AA305" s="307">
        <f t="shared" si="457"/>
        <v>0</v>
      </c>
      <c r="AB305" s="307">
        <f t="shared" si="349"/>
        <v>0</v>
      </c>
      <c r="AC305" s="118" t="e">
        <f t="shared" si="350"/>
        <v>#DIV/0!</v>
      </c>
    </row>
    <row r="306" spans="1:29" s="21" customFormat="1" ht="28.5" hidden="1" x14ac:dyDescent="0.2">
      <c r="A306" s="95"/>
      <c r="B306" s="100" t="s">
        <v>1105</v>
      </c>
      <c r="C306" s="101" t="s">
        <v>1106</v>
      </c>
      <c r="D306" s="304"/>
      <c r="E306" s="387">
        <f>SUM('ADICIONES  2018'!C306:E306)</f>
        <v>0</v>
      </c>
      <c r="F306" s="304"/>
      <c r="G306" s="304"/>
      <c r="H306" s="304"/>
      <c r="I306" s="304"/>
      <c r="J306" s="304"/>
      <c r="K306" s="307">
        <f t="shared" si="368"/>
        <v>0</v>
      </c>
      <c r="L306" s="304">
        <v>9964675</v>
      </c>
      <c r="M306" s="304">
        <v>0</v>
      </c>
      <c r="N306" s="304"/>
      <c r="O306" s="304"/>
      <c r="P306" s="304"/>
      <c r="Q306" s="304"/>
      <c r="R306" s="307">
        <f t="shared" si="452"/>
        <v>9964675</v>
      </c>
      <c r="S306" s="304"/>
      <c r="T306" s="304"/>
      <c r="U306" s="304"/>
      <c r="V306" s="304"/>
      <c r="W306" s="304"/>
      <c r="X306" s="304"/>
      <c r="Y306" s="304"/>
      <c r="Z306" s="304"/>
      <c r="AA306" s="307">
        <f t="shared" si="457"/>
        <v>0</v>
      </c>
      <c r="AB306" s="307">
        <f t="shared" si="349"/>
        <v>9964675</v>
      </c>
      <c r="AC306" s="118">
        <v>0</v>
      </c>
    </row>
    <row r="307" spans="1:29" s="21" customFormat="1" ht="42.75" hidden="1" x14ac:dyDescent="0.2">
      <c r="A307" s="95"/>
      <c r="B307" s="100" t="s">
        <v>1107</v>
      </c>
      <c r="C307" s="101" t="s">
        <v>1108</v>
      </c>
      <c r="D307" s="304"/>
      <c r="E307" s="387">
        <f>SUM('ADICIONES  2018'!C307:E307)</f>
        <v>0</v>
      </c>
      <c r="F307" s="304"/>
      <c r="G307" s="304"/>
      <c r="H307" s="304"/>
      <c r="I307" s="304"/>
      <c r="J307" s="304"/>
      <c r="K307" s="307">
        <f t="shared" si="368"/>
        <v>0</v>
      </c>
      <c r="L307" s="304">
        <v>0</v>
      </c>
      <c r="M307" s="304">
        <v>0</v>
      </c>
      <c r="N307" s="304"/>
      <c r="O307" s="304"/>
      <c r="P307" s="304"/>
      <c r="Q307" s="304"/>
      <c r="R307" s="307">
        <f t="shared" si="452"/>
        <v>0</v>
      </c>
      <c r="S307" s="304"/>
      <c r="T307" s="304"/>
      <c r="U307" s="304"/>
      <c r="V307" s="304"/>
      <c r="W307" s="304"/>
      <c r="X307" s="304"/>
      <c r="Y307" s="304"/>
      <c r="Z307" s="304"/>
      <c r="AA307" s="307">
        <f t="shared" si="457"/>
        <v>0</v>
      </c>
      <c r="AB307" s="307">
        <f t="shared" si="349"/>
        <v>0</v>
      </c>
      <c r="AC307" s="118" t="e">
        <f t="shared" si="350"/>
        <v>#DIV/0!</v>
      </c>
    </row>
    <row r="308" spans="1:29" s="21" customFormat="1" ht="42.75" hidden="1" x14ac:dyDescent="0.2">
      <c r="A308" s="95"/>
      <c r="B308" s="100" t="s">
        <v>1109</v>
      </c>
      <c r="C308" s="101" t="s">
        <v>1110</v>
      </c>
      <c r="D308" s="304"/>
      <c r="E308" s="387">
        <f>SUM('ADICIONES  2018'!C308:E308)</f>
        <v>0</v>
      </c>
      <c r="F308" s="304"/>
      <c r="G308" s="304"/>
      <c r="H308" s="304"/>
      <c r="I308" s="304"/>
      <c r="J308" s="304"/>
      <c r="K308" s="307">
        <f t="shared" si="368"/>
        <v>0</v>
      </c>
      <c r="L308" s="304">
        <v>0</v>
      </c>
      <c r="M308" s="304">
        <v>0</v>
      </c>
      <c r="N308" s="304"/>
      <c r="O308" s="304"/>
      <c r="P308" s="304"/>
      <c r="Q308" s="304"/>
      <c r="R308" s="307">
        <f t="shared" si="452"/>
        <v>0</v>
      </c>
      <c r="S308" s="304"/>
      <c r="T308" s="304"/>
      <c r="U308" s="304"/>
      <c r="V308" s="304"/>
      <c r="W308" s="304"/>
      <c r="X308" s="304"/>
      <c r="Y308" s="304"/>
      <c r="Z308" s="304"/>
      <c r="AA308" s="307">
        <f t="shared" si="457"/>
        <v>0</v>
      </c>
      <c r="AB308" s="307">
        <f t="shared" si="349"/>
        <v>0</v>
      </c>
      <c r="AC308" s="118" t="e">
        <f t="shared" si="350"/>
        <v>#DIV/0!</v>
      </c>
    </row>
    <row r="309" spans="1:29" s="21" customFormat="1" ht="42.75" hidden="1" x14ac:dyDescent="0.2">
      <c r="A309" s="95"/>
      <c r="B309" s="100" t="s">
        <v>1111</v>
      </c>
      <c r="C309" s="101" t="s">
        <v>1112</v>
      </c>
      <c r="D309" s="304"/>
      <c r="E309" s="387">
        <f>SUM('ADICIONES  2018'!C309:E309)</f>
        <v>0</v>
      </c>
      <c r="F309" s="304"/>
      <c r="G309" s="304"/>
      <c r="H309" s="304"/>
      <c r="I309" s="304"/>
      <c r="J309" s="304"/>
      <c r="K309" s="307">
        <f t="shared" si="368"/>
        <v>0</v>
      </c>
      <c r="L309" s="304">
        <v>0</v>
      </c>
      <c r="M309" s="304">
        <v>0</v>
      </c>
      <c r="N309" s="304"/>
      <c r="O309" s="304"/>
      <c r="P309" s="304"/>
      <c r="Q309" s="304"/>
      <c r="R309" s="307">
        <f t="shared" si="452"/>
        <v>0</v>
      </c>
      <c r="S309" s="304"/>
      <c r="T309" s="304"/>
      <c r="U309" s="304"/>
      <c r="V309" s="304"/>
      <c r="W309" s="304"/>
      <c r="X309" s="304"/>
      <c r="Y309" s="304"/>
      <c r="Z309" s="304"/>
      <c r="AA309" s="307">
        <f t="shared" si="457"/>
        <v>0</v>
      </c>
      <c r="AB309" s="307">
        <f t="shared" si="349"/>
        <v>0</v>
      </c>
      <c r="AC309" s="118" t="e">
        <f t="shared" si="350"/>
        <v>#DIV/0!</v>
      </c>
    </row>
    <row r="310" spans="1:29" s="21" customFormat="1" ht="42.75" hidden="1" x14ac:dyDescent="0.2">
      <c r="A310" s="95"/>
      <c r="B310" s="100" t="s">
        <v>1113</v>
      </c>
      <c r="C310" s="101" t="s">
        <v>1114</v>
      </c>
      <c r="D310" s="304"/>
      <c r="E310" s="387">
        <f>SUM('ADICIONES  2018'!C310:E310)</f>
        <v>0</v>
      </c>
      <c r="F310" s="304"/>
      <c r="G310" s="304"/>
      <c r="H310" s="304"/>
      <c r="I310" s="304"/>
      <c r="J310" s="304"/>
      <c r="K310" s="307">
        <f t="shared" si="368"/>
        <v>0</v>
      </c>
      <c r="L310" s="304">
        <v>0</v>
      </c>
      <c r="M310" s="304">
        <v>0</v>
      </c>
      <c r="N310" s="304"/>
      <c r="O310" s="304"/>
      <c r="P310" s="304"/>
      <c r="Q310" s="304"/>
      <c r="R310" s="307">
        <f t="shared" si="452"/>
        <v>0</v>
      </c>
      <c r="S310" s="304"/>
      <c r="T310" s="304"/>
      <c r="U310" s="304"/>
      <c r="V310" s="304"/>
      <c r="W310" s="304"/>
      <c r="X310" s="304"/>
      <c r="Y310" s="304"/>
      <c r="Z310" s="304"/>
      <c r="AA310" s="307">
        <f t="shared" si="457"/>
        <v>0</v>
      </c>
      <c r="AB310" s="307">
        <f t="shared" si="349"/>
        <v>0</v>
      </c>
      <c r="AC310" s="118" t="e">
        <f t="shared" si="350"/>
        <v>#DIV/0!</v>
      </c>
    </row>
    <row r="311" spans="1:29" s="21" customFormat="1" ht="28.5" hidden="1" x14ac:dyDescent="0.2">
      <c r="A311" s="95"/>
      <c r="B311" s="100" t="s">
        <v>1115</v>
      </c>
      <c r="C311" s="101" t="s">
        <v>1116</v>
      </c>
      <c r="D311" s="304"/>
      <c r="E311" s="387">
        <f>SUM('ADICIONES  2018'!C311:E311)</f>
        <v>0</v>
      </c>
      <c r="F311" s="304"/>
      <c r="G311" s="304"/>
      <c r="H311" s="304"/>
      <c r="I311" s="304"/>
      <c r="J311" s="304"/>
      <c r="K311" s="307">
        <f t="shared" si="368"/>
        <v>0</v>
      </c>
      <c r="L311" s="304">
        <v>0</v>
      </c>
      <c r="M311" s="304">
        <v>0</v>
      </c>
      <c r="N311" s="304"/>
      <c r="O311" s="304"/>
      <c r="P311" s="304"/>
      <c r="Q311" s="304"/>
      <c r="R311" s="307">
        <f t="shared" si="452"/>
        <v>0</v>
      </c>
      <c r="S311" s="304"/>
      <c r="T311" s="304"/>
      <c r="U311" s="304"/>
      <c r="V311" s="304"/>
      <c r="W311" s="304"/>
      <c r="X311" s="304"/>
      <c r="Y311" s="304"/>
      <c r="Z311" s="304"/>
      <c r="AA311" s="307">
        <f t="shared" si="457"/>
        <v>0</v>
      </c>
      <c r="AB311" s="307">
        <f t="shared" si="349"/>
        <v>0</v>
      </c>
      <c r="AC311" s="118" t="e">
        <f t="shared" si="350"/>
        <v>#DIV/0!</v>
      </c>
    </row>
    <row r="312" spans="1:29" s="21" customFormat="1" ht="42.75" hidden="1" x14ac:dyDescent="0.2">
      <c r="A312" s="95"/>
      <c r="B312" s="100" t="s">
        <v>1117</v>
      </c>
      <c r="C312" s="101" t="s">
        <v>1118</v>
      </c>
      <c r="D312" s="304"/>
      <c r="E312" s="387">
        <f>SUM('ADICIONES  2018'!C312:E312)</f>
        <v>0</v>
      </c>
      <c r="F312" s="304"/>
      <c r="G312" s="304"/>
      <c r="H312" s="304"/>
      <c r="I312" s="304"/>
      <c r="J312" s="304"/>
      <c r="K312" s="307">
        <f t="shared" si="368"/>
        <v>0</v>
      </c>
      <c r="L312" s="304">
        <v>0</v>
      </c>
      <c r="M312" s="304">
        <v>0</v>
      </c>
      <c r="N312" s="304"/>
      <c r="O312" s="304"/>
      <c r="P312" s="304"/>
      <c r="Q312" s="304"/>
      <c r="R312" s="307">
        <f t="shared" si="452"/>
        <v>0</v>
      </c>
      <c r="S312" s="304"/>
      <c r="T312" s="304"/>
      <c r="U312" s="304"/>
      <c r="V312" s="304"/>
      <c r="W312" s="304"/>
      <c r="X312" s="304"/>
      <c r="Y312" s="304"/>
      <c r="Z312" s="304"/>
      <c r="AA312" s="307">
        <f t="shared" si="457"/>
        <v>0</v>
      </c>
      <c r="AB312" s="307">
        <f t="shared" si="349"/>
        <v>0</v>
      </c>
      <c r="AC312" s="118" t="e">
        <f t="shared" si="350"/>
        <v>#DIV/0!</v>
      </c>
    </row>
    <row r="313" spans="1:29" s="21" customFormat="1" ht="42.75" hidden="1" x14ac:dyDescent="0.2">
      <c r="A313" s="95"/>
      <c r="B313" s="100" t="s">
        <v>1119</v>
      </c>
      <c r="C313" s="101" t="s">
        <v>1120</v>
      </c>
      <c r="D313" s="304"/>
      <c r="E313" s="387">
        <f>SUM('ADICIONES  2018'!C313:E313)</f>
        <v>0</v>
      </c>
      <c r="F313" s="304"/>
      <c r="G313" s="304"/>
      <c r="H313" s="304"/>
      <c r="I313" s="304"/>
      <c r="J313" s="304"/>
      <c r="K313" s="307">
        <f t="shared" si="368"/>
        <v>0</v>
      </c>
      <c r="L313" s="304">
        <v>0</v>
      </c>
      <c r="M313" s="304">
        <v>0</v>
      </c>
      <c r="N313" s="304"/>
      <c r="O313" s="304"/>
      <c r="P313" s="304"/>
      <c r="Q313" s="304"/>
      <c r="R313" s="307">
        <f t="shared" si="452"/>
        <v>0</v>
      </c>
      <c r="S313" s="304"/>
      <c r="T313" s="304"/>
      <c r="U313" s="304"/>
      <c r="V313" s="304"/>
      <c r="W313" s="304"/>
      <c r="X313" s="304"/>
      <c r="Y313" s="304"/>
      <c r="Z313" s="304"/>
      <c r="AA313" s="307">
        <f t="shared" si="457"/>
        <v>0</v>
      </c>
      <c r="AB313" s="307">
        <f t="shared" si="349"/>
        <v>0</v>
      </c>
      <c r="AC313" s="118" t="e">
        <f t="shared" si="350"/>
        <v>#DIV/0!</v>
      </c>
    </row>
    <row r="314" spans="1:29" s="21" customFormat="1" ht="42.75" hidden="1" x14ac:dyDescent="0.2">
      <c r="A314" s="95"/>
      <c r="B314" s="100" t="s">
        <v>1121</v>
      </c>
      <c r="C314" s="101" t="s">
        <v>1122</v>
      </c>
      <c r="D314" s="304"/>
      <c r="E314" s="387">
        <f>SUM('ADICIONES  2018'!C314:E314)</f>
        <v>0</v>
      </c>
      <c r="F314" s="304"/>
      <c r="G314" s="304"/>
      <c r="H314" s="304"/>
      <c r="I314" s="304"/>
      <c r="J314" s="304"/>
      <c r="K314" s="307">
        <f t="shared" si="368"/>
        <v>0</v>
      </c>
      <c r="L314" s="304">
        <v>1318599.6499999999</v>
      </c>
      <c r="M314" s="304">
        <v>0</v>
      </c>
      <c r="N314" s="304"/>
      <c r="O314" s="304"/>
      <c r="P314" s="304"/>
      <c r="Q314" s="304"/>
      <c r="R314" s="307">
        <f t="shared" si="452"/>
        <v>1318599.6499999999</v>
      </c>
      <c r="S314" s="304"/>
      <c r="T314" s="304"/>
      <c r="U314" s="304"/>
      <c r="V314" s="304"/>
      <c r="W314" s="304"/>
      <c r="X314" s="304"/>
      <c r="Y314" s="304"/>
      <c r="Z314" s="304"/>
      <c r="AA314" s="307">
        <f t="shared" si="457"/>
        <v>0</v>
      </c>
      <c r="AB314" s="307">
        <f t="shared" si="349"/>
        <v>1318599.6499999999</v>
      </c>
      <c r="AC314" s="118">
        <v>0</v>
      </c>
    </row>
    <row r="315" spans="1:29" s="21" customFormat="1" ht="42.75" hidden="1" x14ac:dyDescent="0.2">
      <c r="A315" s="95"/>
      <c r="B315" s="100" t="s">
        <v>1123</v>
      </c>
      <c r="C315" s="101" t="s">
        <v>1124</v>
      </c>
      <c r="D315" s="304"/>
      <c r="E315" s="387">
        <f>SUM('ADICIONES  2018'!C315:E315)</f>
        <v>0</v>
      </c>
      <c r="F315" s="304"/>
      <c r="G315" s="304"/>
      <c r="H315" s="304"/>
      <c r="I315" s="304"/>
      <c r="J315" s="304"/>
      <c r="K315" s="307">
        <f t="shared" si="368"/>
        <v>0</v>
      </c>
      <c r="L315" s="304">
        <v>0</v>
      </c>
      <c r="M315" s="304">
        <v>0</v>
      </c>
      <c r="N315" s="304"/>
      <c r="O315" s="304"/>
      <c r="P315" s="304"/>
      <c r="Q315" s="304"/>
      <c r="R315" s="307">
        <f t="shared" si="452"/>
        <v>0</v>
      </c>
      <c r="S315" s="304"/>
      <c r="T315" s="304"/>
      <c r="U315" s="304"/>
      <c r="V315" s="304"/>
      <c r="W315" s="304"/>
      <c r="X315" s="304"/>
      <c r="Y315" s="304"/>
      <c r="Z315" s="304"/>
      <c r="AA315" s="307">
        <f t="shared" si="457"/>
        <v>0</v>
      </c>
      <c r="AB315" s="307">
        <f t="shared" si="349"/>
        <v>0</v>
      </c>
      <c r="AC315" s="118" t="e">
        <f t="shared" si="350"/>
        <v>#DIV/0!</v>
      </c>
    </row>
    <row r="316" spans="1:29" s="21" customFormat="1" ht="42.75" hidden="1" x14ac:dyDescent="0.2">
      <c r="A316" s="95"/>
      <c r="B316" s="100" t="s">
        <v>1125</v>
      </c>
      <c r="C316" s="101" t="s">
        <v>1126</v>
      </c>
      <c r="D316" s="304"/>
      <c r="E316" s="387">
        <f>SUM('ADICIONES  2018'!C316:E316)</f>
        <v>0</v>
      </c>
      <c r="F316" s="304"/>
      <c r="G316" s="304"/>
      <c r="H316" s="304"/>
      <c r="I316" s="304"/>
      <c r="J316" s="304"/>
      <c r="K316" s="307">
        <f t="shared" si="368"/>
        <v>0</v>
      </c>
      <c r="L316" s="304">
        <v>0</v>
      </c>
      <c r="M316" s="304">
        <v>0</v>
      </c>
      <c r="N316" s="304"/>
      <c r="O316" s="304"/>
      <c r="P316" s="304"/>
      <c r="Q316" s="304"/>
      <c r="R316" s="307">
        <f t="shared" si="452"/>
        <v>0</v>
      </c>
      <c r="S316" s="304"/>
      <c r="T316" s="304"/>
      <c r="U316" s="304"/>
      <c r="V316" s="304"/>
      <c r="W316" s="304"/>
      <c r="X316" s="304"/>
      <c r="Y316" s="304"/>
      <c r="Z316" s="304"/>
      <c r="AA316" s="307">
        <f t="shared" si="457"/>
        <v>0</v>
      </c>
      <c r="AB316" s="307">
        <f t="shared" si="349"/>
        <v>0</v>
      </c>
      <c r="AC316" s="118" t="e">
        <f t="shared" si="350"/>
        <v>#DIV/0!</v>
      </c>
    </row>
    <row r="317" spans="1:29" s="21" customFormat="1" ht="42.75" hidden="1" x14ac:dyDescent="0.2">
      <c r="A317" s="95"/>
      <c r="B317" s="100" t="s">
        <v>1127</v>
      </c>
      <c r="C317" s="101" t="s">
        <v>1128</v>
      </c>
      <c r="D317" s="304"/>
      <c r="E317" s="387">
        <f>SUM('ADICIONES  2018'!C317:E317)</f>
        <v>0</v>
      </c>
      <c r="F317" s="304"/>
      <c r="G317" s="304"/>
      <c r="H317" s="304"/>
      <c r="I317" s="304"/>
      <c r="J317" s="304"/>
      <c r="K317" s="307">
        <f t="shared" si="368"/>
        <v>0</v>
      </c>
      <c r="L317" s="304">
        <v>0</v>
      </c>
      <c r="M317" s="304">
        <v>0</v>
      </c>
      <c r="N317" s="304"/>
      <c r="O317" s="304"/>
      <c r="P317" s="304"/>
      <c r="Q317" s="304"/>
      <c r="R317" s="307">
        <f t="shared" si="452"/>
        <v>0</v>
      </c>
      <c r="S317" s="304"/>
      <c r="T317" s="304"/>
      <c r="U317" s="304"/>
      <c r="V317" s="304"/>
      <c r="W317" s="304"/>
      <c r="X317" s="304"/>
      <c r="Y317" s="304"/>
      <c r="Z317" s="304"/>
      <c r="AA317" s="307">
        <f t="shared" si="457"/>
        <v>0</v>
      </c>
      <c r="AB317" s="307">
        <f t="shared" si="349"/>
        <v>0</v>
      </c>
      <c r="AC317" s="118" t="e">
        <f t="shared" si="350"/>
        <v>#DIV/0!</v>
      </c>
    </row>
    <row r="318" spans="1:29" s="21" customFormat="1" ht="42.75" hidden="1" x14ac:dyDescent="0.2">
      <c r="A318" s="95"/>
      <c r="B318" s="100" t="s">
        <v>1129</v>
      </c>
      <c r="C318" s="101" t="s">
        <v>1130</v>
      </c>
      <c r="D318" s="304"/>
      <c r="E318" s="387">
        <f>SUM('ADICIONES  2018'!C318:E318)</f>
        <v>0</v>
      </c>
      <c r="F318" s="304"/>
      <c r="G318" s="304"/>
      <c r="H318" s="304"/>
      <c r="I318" s="304"/>
      <c r="J318" s="304"/>
      <c r="K318" s="307">
        <f t="shared" si="368"/>
        <v>0</v>
      </c>
      <c r="L318" s="304">
        <v>0</v>
      </c>
      <c r="M318" s="304">
        <v>0</v>
      </c>
      <c r="N318" s="304"/>
      <c r="O318" s="304"/>
      <c r="P318" s="304"/>
      <c r="Q318" s="304"/>
      <c r="R318" s="307">
        <f t="shared" si="452"/>
        <v>0</v>
      </c>
      <c r="S318" s="304"/>
      <c r="T318" s="304"/>
      <c r="U318" s="304"/>
      <c r="V318" s="304"/>
      <c r="W318" s="304"/>
      <c r="X318" s="304"/>
      <c r="Y318" s="304"/>
      <c r="Z318" s="304"/>
      <c r="AA318" s="307">
        <f t="shared" si="457"/>
        <v>0</v>
      </c>
      <c r="AB318" s="307">
        <f t="shared" si="349"/>
        <v>0</v>
      </c>
      <c r="AC318" s="118" t="e">
        <f t="shared" si="350"/>
        <v>#DIV/0!</v>
      </c>
    </row>
    <row r="319" spans="1:29" s="21" customFormat="1" ht="42.75" hidden="1" x14ac:dyDescent="0.2">
      <c r="A319" s="95"/>
      <c r="B319" s="100" t="s">
        <v>1131</v>
      </c>
      <c r="C319" s="101" t="s">
        <v>1132</v>
      </c>
      <c r="D319" s="304"/>
      <c r="E319" s="387">
        <f>SUM('ADICIONES  2018'!C319:E319)</f>
        <v>0</v>
      </c>
      <c r="F319" s="304"/>
      <c r="G319" s="304"/>
      <c r="H319" s="304"/>
      <c r="I319" s="304"/>
      <c r="J319" s="304"/>
      <c r="K319" s="307">
        <f t="shared" si="368"/>
        <v>0</v>
      </c>
      <c r="L319" s="304">
        <v>0</v>
      </c>
      <c r="M319" s="304">
        <v>0</v>
      </c>
      <c r="N319" s="304"/>
      <c r="O319" s="304"/>
      <c r="P319" s="304"/>
      <c r="Q319" s="304"/>
      <c r="R319" s="307">
        <f t="shared" si="452"/>
        <v>0</v>
      </c>
      <c r="S319" s="304"/>
      <c r="T319" s="304"/>
      <c r="U319" s="304"/>
      <c r="V319" s="304"/>
      <c r="W319" s="304"/>
      <c r="X319" s="304"/>
      <c r="Y319" s="304"/>
      <c r="Z319" s="304"/>
      <c r="AA319" s="307">
        <f t="shared" si="457"/>
        <v>0</v>
      </c>
      <c r="AB319" s="307">
        <f t="shared" si="349"/>
        <v>0</v>
      </c>
      <c r="AC319" s="118" t="e">
        <f t="shared" si="350"/>
        <v>#DIV/0!</v>
      </c>
    </row>
    <row r="320" spans="1:29" s="21" customFormat="1" ht="42.75" hidden="1" x14ac:dyDescent="0.2">
      <c r="A320" s="95"/>
      <c r="B320" s="100" t="s">
        <v>1133</v>
      </c>
      <c r="C320" s="101" t="s">
        <v>1134</v>
      </c>
      <c r="D320" s="304"/>
      <c r="E320" s="387">
        <f>SUM('ADICIONES  2018'!C320:E320)</f>
        <v>0</v>
      </c>
      <c r="F320" s="304"/>
      <c r="G320" s="304"/>
      <c r="H320" s="304"/>
      <c r="I320" s="304"/>
      <c r="J320" s="304"/>
      <c r="K320" s="307">
        <f t="shared" si="368"/>
        <v>0</v>
      </c>
      <c r="L320" s="304">
        <v>0</v>
      </c>
      <c r="M320" s="304">
        <v>0</v>
      </c>
      <c r="N320" s="304"/>
      <c r="O320" s="304"/>
      <c r="P320" s="304"/>
      <c r="Q320" s="304"/>
      <c r="R320" s="307">
        <f t="shared" si="452"/>
        <v>0</v>
      </c>
      <c r="S320" s="304"/>
      <c r="T320" s="304"/>
      <c r="U320" s="304"/>
      <c r="V320" s="304"/>
      <c r="W320" s="304"/>
      <c r="X320" s="304"/>
      <c r="Y320" s="304"/>
      <c r="Z320" s="304"/>
      <c r="AA320" s="307">
        <f t="shared" si="457"/>
        <v>0</v>
      </c>
      <c r="AB320" s="307">
        <f t="shared" si="349"/>
        <v>0</v>
      </c>
      <c r="AC320" s="118" t="e">
        <f t="shared" si="350"/>
        <v>#DIV/0!</v>
      </c>
    </row>
    <row r="321" spans="1:29" s="21" customFormat="1" ht="42.75" hidden="1" x14ac:dyDescent="0.2">
      <c r="A321" s="95"/>
      <c r="B321" s="100" t="s">
        <v>1135</v>
      </c>
      <c r="C321" s="101" t="s">
        <v>1136</v>
      </c>
      <c r="D321" s="304"/>
      <c r="E321" s="387">
        <f>SUM('ADICIONES  2018'!C321:E321)</f>
        <v>0</v>
      </c>
      <c r="F321" s="304"/>
      <c r="G321" s="304"/>
      <c r="H321" s="304"/>
      <c r="I321" s="304"/>
      <c r="J321" s="304"/>
      <c r="K321" s="307">
        <f t="shared" si="368"/>
        <v>0</v>
      </c>
      <c r="L321" s="304">
        <v>0</v>
      </c>
      <c r="M321" s="304">
        <v>0</v>
      </c>
      <c r="N321" s="304"/>
      <c r="O321" s="304"/>
      <c r="P321" s="304"/>
      <c r="Q321" s="304"/>
      <c r="R321" s="307">
        <f t="shared" si="452"/>
        <v>0</v>
      </c>
      <c r="S321" s="304"/>
      <c r="T321" s="304"/>
      <c r="U321" s="304"/>
      <c r="V321" s="304"/>
      <c r="W321" s="304"/>
      <c r="X321" s="304"/>
      <c r="Y321" s="304"/>
      <c r="Z321" s="304"/>
      <c r="AA321" s="307">
        <f t="shared" si="457"/>
        <v>0</v>
      </c>
      <c r="AB321" s="307">
        <f t="shared" si="349"/>
        <v>0</v>
      </c>
      <c r="AC321" s="118" t="e">
        <f t="shared" si="350"/>
        <v>#DIV/0!</v>
      </c>
    </row>
    <row r="322" spans="1:29" s="21" customFormat="1" ht="42.75" hidden="1" x14ac:dyDescent="0.2">
      <c r="A322" s="95"/>
      <c r="B322" s="100" t="s">
        <v>1137</v>
      </c>
      <c r="C322" s="101" t="s">
        <v>1138</v>
      </c>
      <c r="D322" s="304"/>
      <c r="E322" s="387">
        <f>SUM('ADICIONES  2018'!C322:E322)</f>
        <v>0</v>
      </c>
      <c r="F322" s="304"/>
      <c r="G322" s="304"/>
      <c r="H322" s="304"/>
      <c r="I322" s="304"/>
      <c r="J322" s="304"/>
      <c r="K322" s="307">
        <f t="shared" si="368"/>
        <v>0</v>
      </c>
      <c r="L322" s="304">
        <v>16147190</v>
      </c>
      <c r="M322" s="304">
        <v>0</v>
      </c>
      <c r="N322" s="304"/>
      <c r="O322" s="304"/>
      <c r="P322" s="304"/>
      <c r="Q322" s="304"/>
      <c r="R322" s="307">
        <f t="shared" si="452"/>
        <v>16147190</v>
      </c>
      <c r="S322" s="304"/>
      <c r="T322" s="304"/>
      <c r="U322" s="304"/>
      <c r="V322" s="304"/>
      <c r="W322" s="304"/>
      <c r="X322" s="304"/>
      <c r="Y322" s="304"/>
      <c r="Z322" s="304"/>
      <c r="AA322" s="307">
        <f t="shared" si="457"/>
        <v>0</v>
      </c>
      <c r="AB322" s="307">
        <f t="shared" si="349"/>
        <v>16147190</v>
      </c>
      <c r="AC322" s="118">
        <v>0</v>
      </c>
    </row>
    <row r="323" spans="1:29" s="21" customFormat="1" ht="42.75" hidden="1" x14ac:dyDescent="0.2">
      <c r="A323" s="95"/>
      <c r="B323" s="100" t="s">
        <v>1139</v>
      </c>
      <c r="C323" s="101" t="s">
        <v>1140</v>
      </c>
      <c r="D323" s="304"/>
      <c r="E323" s="387">
        <f>SUM('ADICIONES  2018'!C323:E323)</f>
        <v>0</v>
      </c>
      <c r="F323" s="304"/>
      <c r="G323" s="304"/>
      <c r="H323" s="304"/>
      <c r="I323" s="304"/>
      <c r="J323" s="304"/>
      <c r="K323" s="307">
        <f t="shared" si="368"/>
        <v>0</v>
      </c>
      <c r="L323" s="304">
        <v>0</v>
      </c>
      <c r="M323" s="304">
        <v>0</v>
      </c>
      <c r="N323" s="304"/>
      <c r="O323" s="304"/>
      <c r="P323" s="304"/>
      <c r="Q323" s="304"/>
      <c r="R323" s="307">
        <f t="shared" ref="R323:R386" si="458">SUM(L323:Q323)</f>
        <v>0</v>
      </c>
      <c r="S323" s="304"/>
      <c r="T323" s="304"/>
      <c r="U323" s="304"/>
      <c r="V323" s="304"/>
      <c r="W323" s="304"/>
      <c r="X323" s="304"/>
      <c r="Y323" s="304"/>
      <c r="Z323" s="304"/>
      <c r="AA323" s="307">
        <f t="shared" si="457"/>
        <v>0</v>
      </c>
      <c r="AB323" s="307">
        <f t="shared" si="349"/>
        <v>0</v>
      </c>
      <c r="AC323" s="118" t="e">
        <f t="shared" si="350"/>
        <v>#DIV/0!</v>
      </c>
    </row>
    <row r="324" spans="1:29" s="21" customFormat="1" ht="28.5" hidden="1" x14ac:dyDescent="0.2">
      <c r="A324" s="95"/>
      <c r="B324" s="100" t="s">
        <v>1141</v>
      </c>
      <c r="C324" s="101" t="s">
        <v>1142</v>
      </c>
      <c r="D324" s="304"/>
      <c r="E324" s="387">
        <f>SUM('ADICIONES  2018'!C324:E324)</f>
        <v>0</v>
      </c>
      <c r="F324" s="304"/>
      <c r="G324" s="304"/>
      <c r="H324" s="304"/>
      <c r="I324" s="304"/>
      <c r="J324" s="304"/>
      <c r="K324" s="307">
        <f t="shared" si="368"/>
        <v>0</v>
      </c>
      <c r="L324" s="304">
        <v>0</v>
      </c>
      <c r="M324" s="304">
        <v>0</v>
      </c>
      <c r="N324" s="304"/>
      <c r="O324" s="304"/>
      <c r="P324" s="304"/>
      <c r="Q324" s="304"/>
      <c r="R324" s="307">
        <f t="shared" si="458"/>
        <v>0</v>
      </c>
      <c r="S324" s="304"/>
      <c r="T324" s="304"/>
      <c r="U324" s="304"/>
      <c r="V324" s="304"/>
      <c r="W324" s="304"/>
      <c r="X324" s="304"/>
      <c r="Y324" s="304"/>
      <c r="Z324" s="304"/>
      <c r="AA324" s="307">
        <f t="shared" si="457"/>
        <v>0</v>
      </c>
      <c r="AB324" s="307">
        <f t="shared" si="349"/>
        <v>0</v>
      </c>
      <c r="AC324" s="118" t="e">
        <f t="shared" si="350"/>
        <v>#DIV/0!</v>
      </c>
    </row>
    <row r="325" spans="1:29" s="21" customFormat="1" ht="42.75" hidden="1" x14ac:dyDescent="0.2">
      <c r="A325" s="95"/>
      <c r="B325" s="100" t="s">
        <v>1143</v>
      </c>
      <c r="C325" s="101" t="s">
        <v>1144</v>
      </c>
      <c r="D325" s="304"/>
      <c r="E325" s="387">
        <f>SUM('ADICIONES  2018'!C325:E325)</f>
        <v>0</v>
      </c>
      <c r="F325" s="304"/>
      <c r="G325" s="304"/>
      <c r="H325" s="304"/>
      <c r="I325" s="304"/>
      <c r="J325" s="304"/>
      <c r="K325" s="307">
        <f t="shared" si="368"/>
        <v>0</v>
      </c>
      <c r="L325" s="304">
        <v>0</v>
      </c>
      <c r="M325" s="304">
        <v>0</v>
      </c>
      <c r="N325" s="304"/>
      <c r="O325" s="304"/>
      <c r="P325" s="304"/>
      <c r="Q325" s="304"/>
      <c r="R325" s="307">
        <f t="shared" si="458"/>
        <v>0</v>
      </c>
      <c r="S325" s="304"/>
      <c r="T325" s="304"/>
      <c r="U325" s="304"/>
      <c r="V325" s="304"/>
      <c r="W325" s="304"/>
      <c r="X325" s="304"/>
      <c r="Y325" s="304"/>
      <c r="Z325" s="304"/>
      <c r="AA325" s="307">
        <f t="shared" ref="AA325:AA344" si="459">SUM(S325:Z325)</f>
        <v>0</v>
      </c>
      <c r="AB325" s="307">
        <f t="shared" si="349"/>
        <v>0</v>
      </c>
      <c r="AC325" s="118" t="e">
        <f t="shared" si="350"/>
        <v>#DIV/0!</v>
      </c>
    </row>
    <row r="326" spans="1:29" s="21" customFormat="1" ht="42.75" hidden="1" x14ac:dyDescent="0.2">
      <c r="A326" s="95"/>
      <c r="B326" s="100" t="s">
        <v>1145</v>
      </c>
      <c r="C326" s="101" t="s">
        <v>1146</v>
      </c>
      <c r="D326" s="304"/>
      <c r="E326" s="387">
        <f>SUM('ADICIONES  2018'!C326:E326)</f>
        <v>0</v>
      </c>
      <c r="F326" s="304"/>
      <c r="G326" s="304"/>
      <c r="H326" s="304"/>
      <c r="I326" s="304"/>
      <c r="J326" s="304"/>
      <c r="K326" s="307">
        <f t="shared" si="368"/>
        <v>0</v>
      </c>
      <c r="L326" s="304">
        <v>0</v>
      </c>
      <c r="M326" s="304">
        <v>0</v>
      </c>
      <c r="N326" s="304"/>
      <c r="O326" s="304"/>
      <c r="P326" s="304"/>
      <c r="Q326" s="304"/>
      <c r="R326" s="307">
        <f t="shared" si="458"/>
        <v>0</v>
      </c>
      <c r="S326" s="304"/>
      <c r="T326" s="304"/>
      <c r="U326" s="304"/>
      <c r="V326" s="304"/>
      <c r="W326" s="304"/>
      <c r="X326" s="304"/>
      <c r="Y326" s="304"/>
      <c r="Z326" s="304"/>
      <c r="AA326" s="307">
        <f t="shared" si="459"/>
        <v>0</v>
      </c>
      <c r="AB326" s="307">
        <f t="shared" si="349"/>
        <v>0</v>
      </c>
      <c r="AC326" s="118" t="e">
        <f t="shared" si="350"/>
        <v>#DIV/0!</v>
      </c>
    </row>
    <row r="327" spans="1:29" s="21" customFormat="1" ht="42.75" hidden="1" x14ac:dyDescent="0.2">
      <c r="A327" s="95"/>
      <c r="B327" s="100" t="s">
        <v>1147</v>
      </c>
      <c r="C327" s="101" t="s">
        <v>1148</v>
      </c>
      <c r="D327" s="304"/>
      <c r="E327" s="387">
        <f>SUM('ADICIONES  2018'!C327:E327)</f>
        <v>0</v>
      </c>
      <c r="F327" s="304"/>
      <c r="G327" s="304"/>
      <c r="H327" s="304"/>
      <c r="I327" s="304"/>
      <c r="J327" s="304"/>
      <c r="K327" s="307">
        <f t="shared" si="368"/>
        <v>0</v>
      </c>
      <c r="L327" s="304">
        <v>12840430</v>
      </c>
      <c r="M327" s="304">
        <v>0</v>
      </c>
      <c r="N327" s="304"/>
      <c r="O327" s="304"/>
      <c r="P327" s="304"/>
      <c r="Q327" s="304"/>
      <c r="R327" s="307">
        <f t="shared" si="458"/>
        <v>12840430</v>
      </c>
      <c r="S327" s="304"/>
      <c r="T327" s="304"/>
      <c r="U327" s="304"/>
      <c r="V327" s="304"/>
      <c r="W327" s="304"/>
      <c r="X327" s="304"/>
      <c r="Y327" s="304"/>
      <c r="Z327" s="304"/>
      <c r="AA327" s="307">
        <f t="shared" si="459"/>
        <v>0</v>
      </c>
      <c r="AB327" s="307">
        <f t="shared" si="349"/>
        <v>12840430</v>
      </c>
      <c r="AC327" s="118">
        <v>0</v>
      </c>
    </row>
    <row r="328" spans="1:29" s="21" customFormat="1" ht="42.75" hidden="1" x14ac:dyDescent="0.2">
      <c r="A328" s="95"/>
      <c r="B328" s="100" t="s">
        <v>1149</v>
      </c>
      <c r="C328" s="101" t="s">
        <v>1150</v>
      </c>
      <c r="D328" s="304"/>
      <c r="E328" s="387">
        <f>SUM('ADICIONES  2018'!C328:E328)</f>
        <v>0</v>
      </c>
      <c r="F328" s="304"/>
      <c r="G328" s="304"/>
      <c r="H328" s="304"/>
      <c r="I328" s="304"/>
      <c r="J328" s="304"/>
      <c r="K328" s="307">
        <f t="shared" si="368"/>
        <v>0</v>
      </c>
      <c r="L328" s="304">
        <v>0</v>
      </c>
      <c r="M328" s="304">
        <v>0</v>
      </c>
      <c r="N328" s="304"/>
      <c r="O328" s="304"/>
      <c r="P328" s="304"/>
      <c r="Q328" s="304"/>
      <c r="R328" s="307">
        <f t="shared" si="458"/>
        <v>0</v>
      </c>
      <c r="S328" s="304"/>
      <c r="T328" s="304"/>
      <c r="U328" s="304"/>
      <c r="V328" s="304"/>
      <c r="W328" s="304"/>
      <c r="X328" s="304"/>
      <c r="Y328" s="304"/>
      <c r="Z328" s="304"/>
      <c r="AA328" s="307">
        <f t="shared" si="459"/>
        <v>0</v>
      </c>
      <c r="AB328" s="307">
        <f t="shared" si="349"/>
        <v>0</v>
      </c>
      <c r="AC328" s="118" t="e">
        <f t="shared" si="350"/>
        <v>#DIV/0!</v>
      </c>
    </row>
    <row r="329" spans="1:29" s="21" customFormat="1" ht="42.75" hidden="1" x14ac:dyDescent="0.2">
      <c r="A329" s="95"/>
      <c r="B329" s="100" t="s">
        <v>1151</v>
      </c>
      <c r="C329" s="101" t="s">
        <v>1152</v>
      </c>
      <c r="D329" s="304"/>
      <c r="E329" s="387">
        <f>SUM('ADICIONES  2018'!C329:E329)</f>
        <v>0</v>
      </c>
      <c r="F329" s="304"/>
      <c r="G329" s="304"/>
      <c r="H329" s="304"/>
      <c r="I329" s="304"/>
      <c r="J329" s="304"/>
      <c r="K329" s="307">
        <f t="shared" si="368"/>
        <v>0</v>
      </c>
      <c r="L329" s="304">
        <v>0</v>
      </c>
      <c r="M329" s="304">
        <v>0</v>
      </c>
      <c r="N329" s="304"/>
      <c r="O329" s="304"/>
      <c r="P329" s="304"/>
      <c r="Q329" s="304"/>
      <c r="R329" s="307">
        <f t="shared" si="458"/>
        <v>0</v>
      </c>
      <c r="S329" s="304"/>
      <c r="T329" s="304"/>
      <c r="U329" s="304"/>
      <c r="V329" s="304"/>
      <c r="W329" s="304"/>
      <c r="X329" s="304"/>
      <c r="Y329" s="304"/>
      <c r="Z329" s="304"/>
      <c r="AA329" s="307">
        <f t="shared" si="459"/>
        <v>0</v>
      </c>
      <c r="AB329" s="307">
        <f t="shared" si="349"/>
        <v>0</v>
      </c>
      <c r="AC329" s="118" t="e">
        <f t="shared" si="350"/>
        <v>#DIV/0!</v>
      </c>
    </row>
    <row r="330" spans="1:29" s="21" customFormat="1" ht="42.75" hidden="1" x14ac:dyDescent="0.2">
      <c r="A330" s="95"/>
      <c r="B330" s="100" t="s">
        <v>1153</v>
      </c>
      <c r="C330" s="101" t="s">
        <v>1154</v>
      </c>
      <c r="D330" s="304"/>
      <c r="E330" s="387">
        <f>SUM('ADICIONES  2018'!C330:E330)</f>
        <v>0</v>
      </c>
      <c r="F330" s="304"/>
      <c r="G330" s="304"/>
      <c r="H330" s="304"/>
      <c r="I330" s="304"/>
      <c r="J330" s="304"/>
      <c r="K330" s="307">
        <f t="shared" si="368"/>
        <v>0</v>
      </c>
      <c r="L330" s="304">
        <v>0</v>
      </c>
      <c r="M330" s="304">
        <v>0</v>
      </c>
      <c r="N330" s="304"/>
      <c r="O330" s="304"/>
      <c r="P330" s="304"/>
      <c r="Q330" s="304"/>
      <c r="R330" s="307">
        <f t="shared" si="458"/>
        <v>0</v>
      </c>
      <c r="S330" s="304"/>
      <c r="T330" s="304"/>
      <c r="U330" s="304"/>
      <c r="V330" s="304"/>
      <c r="W330" s="304"/>
      <c r="X330" s="304"/>
      <c r="Y330" s="304"/>
      <c r="Z330" s="304"/>
      <c r="AA330" s="307">
        <f t="shared" si="459"/>
        <v>0</v>
      </c>
      <c r="AB330" s="307">
        <f t="shared" si="349"/>
        <v>0</v>
      </c>
      <c r="AC330" s="118" t="e">
        <f t="shared" si="350"/>
        <v>#DIV/0!</v>
      </c>
    </row>
    <row r="331" spans="1:29" s="21" customFormat="1" ht="42.75" hidden="1" x14ac:dyDescent="0.2">
      <c r="A331" s="95"/>
      <c r="B331" s="100" t="s">
        <v>1155</v>
      </c>
      <c r="C331" s="101" t="s">
        <v>1156</v>
      </c>
      <c r="D331" s="304"/>
      <c r="E331" s="387">
        <f>SUM('ADICIONES  2018'!C331:E331)</f>
        <v>0</v>
      </c>
      <c r="F331" s="304"/>
      <c r="G331" s="304"/>
      <c r="H331" s="304"/>
      <c r="I331" s="304"/>
      <c r="J331" s="304"/>
      <c r="K331" s="307">
        <f t="shared" si="368"/>
        <v>0</v>
      </c>
      <c r="L331" s="304">
        <v>0</v>
      </c>
      <c r="M331" s="304">
        <v>0</v>
      </c>
      <c r="N331" s="304"/>
      <c r="O331" s="304"/>
      <c r="P331" s="304"/>
      <c r="Q331" s="304"/>
      <c r="R331" s="307">
        <f t="shared" si="458"/>
        <v>0</v>
      </c>
      <c r="S331" s="304"/>
      <c r="T331" s="304"/>
      <c r="U331" s="304"/>
      <c r="V331" s="304"/>
      <c r="W331" s="304"/>
      <c r="X331" s="304"/>
      <c r="Y331" s="304"/>
      <c r="Z331" s="304"/>
      <c r="AA331" s="307">
        <f t="shared" si="459"/>
        <v>0</v>
      </c>
      <c r="AB331" s="307">
        <f t="shared" si="349"/>
        <v>0</v>
      </c>
      <c r="AC331" s="118" t="e">
        <f t="shared" si="350"/>
        <v>#DIV/0!</v>
      </c>
    </row>
    <row r="332" spans="1:29" s="21" customFormat="1" ht="28.5" hidden="1" x14ac:dyDescent="0.2">
      <c r="A332" s="95"/>
      <c r="B332" s="100" t="s">
        <v>1157</v>
      </c>
      <c r="C332" s="101" t="s">
        <v>1158</v>
      </c>
      <c r="D332" s="304"/>
      <c r="E332" s="387">
        <f>SUM('ADICIONES  2018'!C332:E332)</f>
        <v>0</v>
      </c>
      <c r="F332" s="304"/>
      <c r="G332" s="304"/>
      <c r="H332" s="304"/>
      <c r="I332" s="304"/>
      <c r="J332" s="304"/>
      <c r="K332" s="307">
        <f t="shared" si="368"/>
        <v>0</v>
      </c>
      <c r="L332" s="304">
        <v>0</v>
      </c>
      <c r="M332" s="304">
        <v>0</v>
      </c>
      <c r="N332" s="304"/>
      <c r="O332" s="304"/>
      <c r="P332" s="304"/>
      <c r="Q332" s="304"/>
      <c r="R332" s="307">
        <f t="shared" si="458"/>
        <v>0</v>
      </c>
      <c r="S332" s="304"/>
      <c r="T332" s="304"/>
      <c r="U332" s="304"/>
      <c r="V332" s="304"/>
      <c r="W332" s="304"/>
      <c r="X332" s="304"/>
      <c r="Y332" s="304"/>
      <c r="Z332" s="304"/>
      <c r="AA332" s="307">
        <f t="shared" si="459"/>
        <v>0</v>
      </c>
      <c r="AB332" s="307">
        <f t="shared" si="349"/>
        <v>0</v>
      </c>
      <c r="AC332" s="118" t="e">
        <f t="shared" si="350"/>
        <v>#DIV/0!</v>
      </c>
    </row>
    <row r="333" spans="1:29" s="21" customFormat="1" ht="28.5" hidden="1" x14ac:dyDescent="0.2">
      <c r="A333" s="95"/>
      <c r="B333" s="100" t="s">
        <v>1159</v>
      </c>
      <c r="C333" s="101" t="s">
        <v>1160</v>
      </c>
      <c r="D333" s="304"/>
      <c r="E333" s="387">
        <f>SUM('ADICIONES  2018'!C333:E333)</f>
        <v>0</v>
      </c>
      <c r="F333" s="304"/>
      <c r="G333" s="304"/>
      <c r="H333" s="304"/>
      <c r="I333" s="304"/>
      <c r="J333" s="304"/>
      <c r="K333" s="307">
        <f t="shared" si="368"/>
        <v>0</v>
      </c>
      <c r="L333" s="304">
        <v>3368663</v>
      </c>
      <c r="M333" s="304">
        <v>0</v>
      </c>
      <c r="N333" s="304"/>
      <c r="O333" s="304"/>
      <c r="P333" s="304"/>
      <c r="Q333" s="304"/>
      <c r="R333" s="307">
        <f t="shared" si="458"/>
        <v>3368663</v>
      </c>
      <c r="S333" s="304"/>
      <c r="T333" s="304"/>
      <c r="U333" s="304"/>
      <c r="V333" s="304"/>
      <c r="W333" s="304"/>
      <c r="X333" s="304"/>
      <c r="Y333" s="304"/>
      <c r="Z333" s="304"/>
      <c r="AA333" s="307">
        <f t="shared" si="459"/>
        <v>0</v>
      </c>
      <c r="AB333" s="307">
        <f t="shared" si="349"/>
        <v>3368663</v>
      </c>
      <c r="AC333" s="118">
        <v>0</v>
      </c>
    </row>
    <row r="334" spans="1:29" s="21" customFormat="1" ht="42.75" hidden="1" x14ac:dyDescent="0.2">
      <c r="A334" s="95"/>
      <c r="B334" s="100" t="s">
        <v>1161</v>
      </c>
      <c r="C334" s="101" t="s">
        <v>1162</v>
      </c>
      <c r="D334" s="304"/>
      <c r="E334" s="387">
        <f>SUM('ADICIONES  2018'!C334:E334)</f>
        <v>0</v>
      </c>
      <c r="F334" s="304"/>
      <c r="G334" s="304"/>
      <c r="H334" s="304"/>
      <c r="I334" s="304"/>
      <c r="J334" s="304"/>
      <c r="K334" s="307">
        <f t="shared" si="368"/>
        <v>0</v>
      </c>
      <c r="L334" s="304">
        <v>0</v>
      </c>
      <c r="M334" s="304">
        <v>0</v>
      </c>
      <c r="N334" s="304"/>
      <c r="O334" s="304"/>
      <c r="P334" s="304"/>
      <c r="Q334" s="304"/>
      <c r="R334" s="307">
        <f t="shared" si="458"/>
        <v>0</v>
      </c>
      <c r="S334" s="304"/>
      <c r="T334" s="304"/>
      <c r="U334" s="304"/>
      <c r="V334" s="304"/>
      <c r="W334" s="304"/>
      <c r="X334" s="304"/>
      <c r="Y334" s="304"/>
      <c r="Z334" s="304"/>
      <c r="AA334" s="307">
        <f t="shared" si="459"/>
        <v>0</v>
      </c>
      <c r="AB334" s="307">
        <f t="shared" si="349"/>
        <v>0</v>
      </c>
      <c r="AC334" s="118" t="e">
        <f t="shared" si="350"/>
        <v>#DIV/0!</v>
      </c>
    </row>
    <row r="335" spans="1:29" s="21" customFormat="1" ht="28.5" hidden="1" x14ac:dyDescent="0.2">
      <c r="A335" s="95"/>
      <c r="B335" s="100" t="s">
        <v>1163</v>
      </c>
      <c r="C335" s="101" t="s">
        <v>1164</v>
      </c>
      <c r="D335" s="304"/>
      <c r="E335" s="387">
        <f>SUM('ADICIONES  2018'!C335:E335)</f>
        <v>0</v>
      </c>
      <c r="F335" s="304"/>
      <c r="G335" s="304"/>
      <c r="H335" s="304"/>
      <c r="I335" s="304"/>
      <c r="J335" s="304"/>
      <c r="K335" s="307">
        <f t="shared" si="368"/>
        <v>0</v>
      </c>
      <c r="L335" s="304">
        <v>0</v>
      </c>
      <c r="M335" s="304">
        <v>0</v>
      </c>
      <c r="N335" s="304"/>
      <c r="O335" s="304"/>
      <c r="P335" s="304"/>
      <c r="Q335" s="304"/>
      <c r="R335" s="307">
        <f t="shared" si="458"/>
        <v>0</v>
      </c>
      <c r="S335" s="304"/>
      <c r="T335" s="304"/>
      <c r="U335" s="304"/>
      <c r="V335" s="304"/>
      <c r="W335" s="304"/>
      <c r="X335" s="304"/>
      <c r="Y335" s="304"/>
      <c r="Z335" s="304"/>
      <c r="AA335" s="307">
        <f t="shared" si="459"/>
        <v>0</v>
      </c>
      <c r="AB335" s="307">
        <f t="shared" si="349"/>
        <v>0</v>
      </c>
      <c r="AC335" s="118" t="e">
        <f t="shared" si="350"/>
        <v>#DIV/0!</v>
      </c>
    </row>
    <row r="336" spans="1:29" s="21" customFormat="1" ht="28.5" hidden="1" x14ac:dyDescent="0.2">
      <c r="A336" s="95"/>
      <c r="B336" s="100" t="s">
        <v>1165</v>
      </c>
      <c r="C336" s="101" t="s">
        <v>1166</v>
      </c>
      <c r="D336" s="304"/>
      <c r="E336" s="387">
        <f>SUM('ADICIONES  2018'!C336:E336)</f>
        <v>0</v>
      </c>
      <c r="F336" s="304"/>
      <c r="G336" s="304"/>
      <c r="H336" s="304"/>
      <c r="I336" s="304"/>
      <c r="J336" s="304"/>
      <c r="K336" s="307">
        <f t="shared" si="368"/>
        <v>0</v>
      </c>
      <c r="L336" s="304">
        <v>0</v>
      </c>
      <c r="M336" s="304">
        <v>0</v>
      </c>
      <c r="N336" s="304"/>
      <c r="O336" s="304"/>
      <c r="P336" s="304"/>
      <c r="Q336" s="304"/>
      <c r="R336" s="307">
        <f t="shared" si="458"/>
        <v>0</v>
      </c>
      <c r="S336" s="304"/>
      <c r="T336" s="304"/>
      <c r="U336" s="304"/>
      <c r="V336" s="304"/>
      <c r="W336" s="304"/>
      <c r="X336" s="304"/>
      <c r="Y336" s="304"/>
      <c r="Z336" s="304"/>
      <c r="AA336" s="307">
        <f t="shared" si="459"/>
        <v>0</v>
      </c>
      <c r="AB336" s="307">
        <f t="shared" si="349"/>
        <v>0</v>
      </c>
      <c r="AC336" s="118" t="e">
        <f t="shared" si="350"/>
        <v>#DIV/0!</v>
      </c>
    </row>
    <row r="337" spans="1:29" s="21" customFormat="1" ht="28.5" hidden="1" x14ac:dyDescent="0.2">
      <c r="A337" s="95"/>
      <c r="B337" s="100" t="s">
        <v>1167</v>
      </c>
      <c r="C337" s="101" t="s">
        <v>1168</v>
      </c>
      <c r="D337" s="304"/>
      <c r="E337" s="387">
        <f>SUM('ADICIONES  2018'!C337:E337)</f>
        <v>0</v>
      </c>
      <c r="F337" s="304"/>
      <c r="G337" s="304"/>
      <c r="H337" s="304"/>
      <c r="I337" s="304"/>
      <c r="J337" s="304"/>
      <c r="K337" s="307">
        <f t="shared" si="368"/>
        <v>0</v>
      </c>
      <c r="L337" s="304">
        <v>0</v>
      </c>
      <c r="M337" s="304">
        <v>0</v>
      </c>
      <c r="N337" s="304"/>
      <c r="O337" s="304"/>
      <c r="P337" s="304"/>
      <c r="Q337" s="304"/>
      <c r="R337" s="307">
        <f t="shared" si="458"/>
        <v>0</v>
      </c>
      <c r="S337" s="304"/>
      <c r="T337" s="304"/>
      <c r="U337" s="304"/>
      <c r="V337" s="304"/>
      <c r="W337" s="304"/>
      <c r="X337" s="304"/>
      <c r="Y337" s="304"/>
      <c r="Z337" s="304"/>
      <c r="AA337" s="307">
        <f t="shared" si="459"/>
        <v>0</v>
      </c>
      <c r="AB337" s="307">
        <f t="shared" si="349"/>
        <v>0</v>
      </c>
      <c r="AC337" s="118" t="e">
        <f t="shared" si="350"/>
        <v>#DIV/0!</v>
      </c>
    </row>
    <row r="338" spans="1:29" s="21" customFormat="1" ht="42.75" hidden="1" x14ac:dyDescent="0.2">
      <c r="A338" s="95"/>
      <c r="B338" s="100" t="s">
        <v>1169</v>
      </c>
      <c r="C338" s="101" t="s">
        <v>1170</v>
      </c>
      <c r="D338" s="304"/>
      <c r="E338" s="387">
        <f>SUM('ADICIONES  2018'!C338:E338)</f>
        <v>0</v>
      </c>
      <c r="F338" s="304"/>
      <c r="G338" s="304"/>
      <c r="H338" s="304"/>
      <c r="I338" s="304"/>
      <c r="J338" s="304"/>
      <c r="K338" s="307">
        <f t="shared" si="368"/>
        <v>0</v>
      </c>
      <c r="L338" s="304">
        <v>0</v>
      </c>
      <c r="M338" s="304">
        <v>0</v>
      </c>
      <c r="N338" s="304"/>
      <c r="O338" s="304"/>
      <c r="P338" s="304"/>
      <c r="Q338" s="304"/>
      <c r="R338" s="307">
        <f t="shared" si="458"/>
        <v>0</v>
      </c>
      <c r="S338" s="304"/>
      <c r="T338" s="304"/>
      <c r="U338" s="304"/>
      <c r="V338" s="304"/>
      <c r="W338" s="304"/>
      <c r="X338" s="304"/>
      <c r="Y338" s="304"/>
      <c r="Z338" s="304"/>
      <c r="AA338" s="307">
        <f t="shared" si="459"/>
        <v>0</v>
      </c>
      <c r="AB338" s="307">
        <f t="shared" si="349"/>
        <v>0</v>
      </c>
      <c r="AC338" s="118" t="e">
        <f t="shared" si="350"/>
        <v>#DIV/0!</v>
      </c>
    </row>
    <row r="339" spans="1:29" s="21" customFormat="1" ht="42.75" hidden="1" x14ac:dyDescent="0.2">
      <c r="A339" s="95"/>
      <c r="B339" s="100" t="s">
        <v>1171</v>
      </c>
      <c r="C339" s="101" t="s">
        <v>1172</v>
      </c>
      <c r="D339" s="304"/>
      <c r="E339" s="387">
        <f>SUM('ADICIONES  2018'!C339:E339)</f>
        <v>0</v>
      </c>
      <c r="F339" s="304"/>
      <c r="G339" s="304"/>
      <c r="H339" s="304"/>
      <c r="I339" s="304"/>
      <c r="J339" s="304"/>
      <c r="K339" s="307">
        <f t="shared" si="368"/>
        <v>0</v>
      </c>
      <c r="L339" s="304">
        <v>0</v>
      </c>
      <c r="M339" s="304">
        <v>0</v>
      </c>
      <c r="N339" s="304"/>
      <c r="O339" s="304"/>
      <c r="P339" s="304"/>
      <c r="Q339" s="304"/>
      <c r="R339" s="307">
        <f t="shared" si="458"/>
        <v>0</v>
      </c>
      <c r="S339" s="304"/>
      <c r="T339" s="304"/>
      <c r="U339" s="304"/>
      <c r="V339" s="304"/>
      <c r="W339" s="304"/>
      <c r="X339" s="304"/>
      <c r="Y339" s="304"/>
      <c r="Z339" s="304"/>
      <c r="AA339" s="307">
        <f t="shared" si="459"/>
        <v>0</v>
      </c>
      <c r="AB339" s="307">
        <f t="shared" si="349"/>
        <v>0</v>
      </c>
      <c r="AC339" s="118" t="e">
        <f t="shared" si="350"/>
        <v>#DIV/0!</v>
      </c>
    </row>
    <row r="340" spans="1:29" s="21" customFormat="1" ht="42.75" hidden="1" x14ac:dyDescent="0.2">
      <c r="A340" s="95"/>
      <c r="B340" s="100" t="s">
        <v>1173</v>
      </c>
      <c r="C340" s="101" t="s">
        <v>1174</v>
      </c>
      <c r="D340" s="304"/>
      <c r="E340" s="387">
        <f>SUM('ADICIONES  2018'!C340:E340)</f>
        <v>0</v>
      </c>
      <c r="F340" s="304"/>
      <c r="G340" s="304"/>
      <c r="H340" s="304"/>
      <c r="I340" s="304"/>
      <c r="J340" s="304"/>
      <c r="K340" s="307">
        <f t="shared" si="368"/>
        <v>0</v>
      </c>
      <c r="L340" s="304">
        <v>0</v>
      </c>
      <c r="M340" s="304">
        <v>0</v>
      </c>
      <c r="N340" s="304"/>
      <c r="O340" s="304"/>
      <c r="P340" s="304"/>
      <c r="Q340" s="304"/>
      <c r="R340" s="307">
        <f t="shared" si="458"/>
        <v>0</v>
      </c>
      <c r="S340" s="304"/>
      <c r="T340" s="304"/>
      <c r="U340" s="304"/>
      <c r="V340" s="304"/>
      <c r="W340" s="304"/>
      <c r="X340" s="304"/>
      <c r="Y340" s="304"/>
      <c r="Z340" s="304"/>
      <c r="AA340" s="307">
        <f t="shared" si="459"/>
        <v>0</v>
      </c>
      <c r="AB340" s="307">
        <f t="shared" si="349"/>
        <v>0</v>
      </c>
      <c r="AC340" s="118" t="e">
        <f t="shared" si="350"/>
        <v>#DIV/0!</v>
      </c>
    </row>
    <row r="341" spans="1:29" s="21" customFormat="1" ht="42.75" hidden="1" x14ac:dyDescent="0.2">
      <c r="A341" s="95"/>
      <c r="B341" s="100" t="s">
        <v>1175</v>
      </c>
      <c r="C341" s="101" t="s">
        <v>1176</v>
      </c>
      <c r="D341" s="304"/>
      <c r="E341" s="387">
        <f>SUM('ADICIONES  2018'!C341:E341)</f>
        <v>0</v>
      </c>
      <c r="F341" s="304"/>
      <c r="G341" s="304"/>
      <c r="H341" s="304"/>
      <c r="I341" s="304"/>
      <c r="J341" s="304"/>
      <c r="K341" s="307">
        <f t="shared" si="368"/>
        <v>0</v>
      </c>
      <c r="L341" s="304">
        <v>0</v>
      </c>
      <c r="M341" s="304">
        <v>0</v>
      </c>
      <c r="N341" s="304"/>
      <c r="O341" s="304"/>
      <c r="P341" s="304"/>
      <c r="Q341" s="304"/>
      <c r="R341" s="307">
        <f t="shared" si="458"/>
        <v>0</v>
      </c>
      <c r="S341" s="304"/>
      <c r="T341" s="304"/>
      <c r="U341" s="304"/>
      <c r="V341" s="304"/>
      <c r="W341" s="304"/>
      <c r="X341" s="304"/>
      <c r="Y341" s="304"/>
      <c r="Z341" s="304"/>
      <c r="AA341" s="307">
        <f t="shared" si="459"/>
        <v>0</v>
      </c>
      <c r="AB341" s="307">
        <f t="shared" si="349"/>
        <v>0</v>
      </c>
      <c r="AC341" s="118" t="e">
        <f t="shared" si="350"/>
        <v>#DIV/0!</v>
      </c>
    </row>
    <row r="342" spans="1:29" s="21" customFormat="1" ht="42.75" hidden="1" x14ac:dyDescent="0.2">
      <c r="A342" s="95"/>
      <c r="B342" s="100" t="s">
        <v>1177</v>
      </c>
      <c r="C342" s="101" t="s">
        <v>1178</v>
      </c>
      <c r="D342" s="304"/>
      <c r="E342" s="387">
        <f>SUM('ADICIONES  2018'!C342:E342)</f>
        <v>0</v>
      </c>
      <c r="F342" s="304"/>
      <c r="G342" s="304"/>
      <c r="H342" s="304"/>
      <c r="I342" s="304"/>
      <c r="J342" s="304"/>
      <c r="K342" s="307">
        <f t="shared" si="368"/>
        <v>0</v>
      </c>
      <c r="L342" s="304">
        <v>0</v>
      </c>
      <c r="M342" s="304">
        <v>0</v>
      </c>
      <c r="N342" s="304"/>
      <c r="O342" s="304"/>
      <c r="P342" s="304"/>
      <c r="Q342" s="304"/>
      <c r="R342" s="307">
        <f t="shared" si="458"/>
        <v>0</v>
      </c>
      <c r="S342" s="304"/>
      <c r="T342" s="304"/>
      <c r="U342" s="304"/>
      <c r="V342" s="304"/>
      <c r="W342" s="304"/>
      <c r="X342" s="304"/>
      <c r="Y342" s="304"/>
      <c r="Z342" s="304"/>
      <c r="AA342" s="307">
        <f t="shared" si="459"/>
        <v>0</v>
      </c>
      <c r="AB342" s="307">
        <f t="shared" si="349"/>
        <v>0</v>
      </c>
      <c r="AC342" s="118" t="e">
        <f t="shared" si="350"/>
        <v>#DIV/0!</v>
      </c>
    </row>
    <row r="343" spans="1:29" s="82" customFormat="1" ht="47.25" hidden="1" x14ac:dyDescent="0.2">
      <c r="A343" s="413"/>
      <c r="B343" s="114" t="s">
        <v>1310</v>
      </c>
      <c r="C343" s="110" t="s">
        <v>1311</v>
      </c>
      <c r="D343" s="109">
        <f>+D344</f>
        <v>0</v>
      </c>
      <c r="E343" s="387">
        <f>SUM('ADICIONES  2018'!C343:E343)</f>
        <v>0</v>
      </c>
      <c r="F343" s="109">
        <f t="shared" ref="F343:J343" si="460">+F344</f>
        <v>0</v>
      </c>
      <c r="G343" s="109">
        <f t="shared" si="460"/>
        <v>0</v>
      </c>
      <c r="H343" s="109">
        <f t="shared" si="460"/>
        <v>0</v>
      </c>
      <c r="I343" s="109">
        <f t="shared" si="460"/>
        <v>0</v>
      </c>
      <c r="J343" s="109">
        <f t="shared" si="460"/>
        <v>0</v>
      </c>
      <c r="K343" s="303">
        <f t="shared" si="368"/>
        <v>0</v>
      </c>
      <c r="L343" s="109">
        <f t="shared" ref="L343:Q343" si="461">+L344</f>
        <v>0</v>
      </c>
      <c r="M343" s="109">
        <f t="shared" si="461"/>
        <v>0</v>
      </c>
      <c r="N343" s="109">
        <f t="shared" si="461"/>
        <v>0</v>
      </c>
      <c r="O343" s="109">
        <f t="shared" si="461"/>
        <v>0</v>
      </c>
      <c r="P343" s="109">
        <f t="shared" si="461"/>
        <v>0</v>
      </c>
      <c r="Q343" s="109">
        <f t="shared" si="461"/>
        <v>0</v>
      </c>
      <c r="R343" s="303">
        <f t="shared" si="458"/>
        <v>0</v>
      </c>
      <c r="S343" s="109">
        <f t="shared" ref="S343:Z343" si="462">+S344</f>
        <v>0</v>
      </c>
      <c r="T343" s="109">
        <f t="shared" si="462"/>
        <v>0</v>
      </c>
      <c r="U343" s="109">
        <f t="shared" si="462"/>
        <v>0</v>
      </c>
      <c r="V343" s="109">
        <f t="shared" si="462"/>
        <v>0</v>
      </c>
      <c r="W343" s="109">
        <f t="shared" si="462"/>
        <v>0</v>
      </c>
      <c r="X343" s="109">
        <f t="shared" si="462"/>
        <v>0</v>
      </c>
      <c r="Y343" s="109">
        <f t="shared" si="462"/>
        <v>0</v>
      </c>
      <c r="Z343" s="109">
        <f t="shared" si="462"/>
        <v>0</v>
      </c>
      <c r="AA343" s="303">
        <f t="shared" si="459"/>
        <v>0</v>
      </c>
      <c r="AB343" s="303">
        <f t="shared" si="349"/>
        <v>0</v>
      </c>
      <c r="AC343" s="108" t="e">
        <f t="shared" si="350"/>
        <v>#DIV/0!</v>
      </c>
    </row>
    <row r="344" spans="1:29" s="21" customFormat="1" ht="42.75" hidden="1" x14ac:dyDescent="0.2">
      <c r="A344" s="95"/>
      <c r="B344" s="100" t="s">
        <v>1312</v>
      </c>
      <c r="C344" s="101" t="s">
        <v>1313</v>
      </c>
      <c r="D344" s="304"/>
      <c r="E344" s="387">
        <f>SUM('ADICIONES  2018'!C344:E344)</f>
        <v>0</v>
      </c>
      <c r="F344" s="304"/>
      <c r="G344" s="304"/>
      <c r="H344" s="304"/>
      <c r="I344" s="304"/>
      <c r="J344" s="304"/>
      <c r="K344" s="307">
        <f t="shared" si="368"/>
        <v>0</v>
      </c>
      <c r="L344" s="304"/>
      <c r="M344" s="304"/>
      <c r="N344" s="304"/>
      <c r="O344" s="304"/>
      <c r="P344" s="304"/>
      <c r="Q344" s="304"/>
      <c r="R344" s="307">
        <f t="shared" si="458"/>
        <v>0</v>
      </c>
      <c r="S344" s="304"/>
      <c r="T344" s="304"/>
      <c r="U344" s="304"/>
      <c r="V344" s="304"/>
      <c r="W344" s="304"/>
      <c r="X344" s="304"/>
      <c r="Y344" s="304"/>
      <c r="Z344" s="304"/>
      <c r="AA344" s="307">
        <f t="shared" si="459"/>
        <v>0</v>
      </c>
      <c r="AB344" s="307">
        <f t="shared" si="349"/>
        <v>0</v>
      </c>
      <c r="AC344" s="118" t="e">
        <f t="shared" si="350"/>
        <v>#DIV/0!</v>
      </c>
    </row>
    <row r="345" spans="1:29" s="82" customFormat="1" ht="16.5" hidden="1" x14ac:dyDescent="0.2">
      <c r="A345" s="413"/>
      <c r="B345" s="178" t="s">
        <v>781</v>
      </c>
      <c r="C345" s="179" t="s">
        <v>104</v>
      </c>
      <c r="D345" s="109">
        <f>SUM(D346:D375)</f>
        <v>55000000000</v>
      </c>
      <c r="E345" s="154">
        <f>SUM('ADICIONES  2018'!C345:E345)</f>
        <v>7915880832.4799995</v>
      </c>
      <c r="F345" s="109">
        <f t="shared" ref="F345:J345" si="463">SUM(F346:F375)</f>
        <v>0</v>
      </c>
      <c r="G345" s="109">
        <f t="shared" si="463"/>
        <v>0</v>
      </c>
      <c r="H345" s="109">
        <f t="shared" si="463"/>
        <v>0</v>
      </c>
      <c r="I345" s="109">
        <f t="shared" si="463"/>
        <v>0</v>
      </c>
      <c r="J345" s="109">
        <f t="shared" si="463"/>
        <v>0</v>
      </c>
      <c r="K345" s="303">
        <f t="shared" si="368"/>
        <v>62915880832.479996</v>
      </c>
      <c r="L345" s="109">
        <f t="shared" ref="L345:Q345" si="464">SUM(L346:L375)</f>
        <v>0</v>
      </c>
      <c r="M345" s="109">
        <f t="shared" si="464"/>
        <v>0</v>
      </c>
      <c r="N345" s="109">
        <f t="shared" si="464"/>
        <v>0</v>
      </c>
      <c r="O345" s="109">
        <f t="shared" si="464"/>
        <v>0</v>
      </c>
      <c r="P345" s="109">
        <f t="shared" si="464"/>
        <v>0</v>
      </c>
      <c r="Q345" s="109">
        <f t="shared" si="464"/>
        <v>0</v>
      </c>
      <c r="R345" s="307">
        <f t="shared" si="458"/>
        <v>0</v>
      </c>
      <c r="S345" s="109">
        <f t="shared" ref="S345:Z345" si="465">SUM(S346:S375)</f>
        <v>0</v>
      </c>
      <c r="T345" s="109">
        <f t="shared" si="465"/>
        <v>0</v>
      </c>
      <c r="U345" s="109">
        <f t="shared" si="465"/>
        <v>0</v>
      </c>
      <c r="V345" s="109">
        <f t="shared" si="465"/>
        <v>0</v>
      </c>
      <c r="W345" s="109">
        <f t="shared" si="465"/>
        <v>0</v>
      </c>
      <c r="X345" s="109">
        <f t="shared" si="465"/>
        <v>0</v>
      </c>
      <c r="Y345" s="109">
        <f t="shared" si="465"/>
        <v>0</v>
      </c>
      <c r="Z345" s="109">
        <f t="shared" si="465"/>
        <v>0</v>
      </c>
      <c r="AA345" s="303">
        <f t="shared" ref="AA345:AA351" si="466">SUM(S345:Z345)</f>
        <v>0</v>
      </c>
      <c r="AB345" s="303">
        <f t="shared" si="349"/>
        <v>0</v>
      </c>
      <c r="AC345" s="108">
        <f t="shared" si="350"/>
        <v>0</v>
      </c>
    </row>
    <row r="346" spans="1:29" hidden="1" x14ac:dyDescent="0.2">
      <c r="B346" s="100" t="s">
        <v>782</v>
      </c>
      <c r="C346" s="101" t="s">
        <v>104</v>
      </c>
      <c r="D346" s="308">
        <v>30000000000</v>
      </c>
      <c r="E346" s="387">
        <f>SUM('ADICIONES  2018'!C346:E346)</f>
        <v>0</v>
      </c>
      <c r="F346" s="308"/>
      <c r="G346" s="308"/>
      <c r="H346" s="308"/>
      <c r="I346" s="308"/>
      <c r="J346" s="308"/>
      <c r="K346" s="305">
        <f t="shared" si="368"/>
        <v>30000000000</v>
      </c>
      <c r="L346" s="308"/>
      <c r="M346" s="308"/>
      <c r="N346" s="308"/>
      <c r="O346" s="308"/>
      <c r="P346" s="308"/>
      <c r="Q346" s="308"/>
      <c r="R346" s="305">
        <f t="shared" si="458"/>
        <v>0</v>
      </c>
      <c r="S346" s="308"/>
      <c r="T346" s="308"/>
      <c r="U346" s="308"/>
      <c r="V346" s="308"/>
      <c r="W346" s="308"/>
      <c r="X346" s="308"/>
      <c r="Y346" s="308"/>
      <c r="Z346" s="308"/>
      <c r="AA346" s="305">
        <f t="shared" si="466"/>
        <v>0</v>
      </c>
      <c r="AB346" s="305">
        <f t="shared" si="349"/>
        <v>0</v>
      </c>
      <c r="AC346" s="37">
        <f t="shared" si="350"/>
        <v>0</v>
      </c>
    </row>
    <row r="347" spans="1:29" ht="57" hidden="1" x14ac:dyDescent="0.2">
      <c r="B347" s="100" t="s">
        <v>783</v>
      </c>
      <c r="C347" s="101" t="s">
        <v>1400</v>
      </c>
      <c r="D347" s="308">
        <v>20000000000</v>
      </c>
      <c r="E347" s="387">
        <f>SUM('ADICIONES  2018'!C347:E347)</f>
        <v>0</v>
      </c>
      <c r="F347" s="308"/>
      <c r="G347" s="308"/>
      <c r="H347" s="308"/>
      <c r="I347" s="308"/>
      <c r="J347" s="308"/>
      <c r="K347" s="305">
        <f t="shared" si="368"/>
        <v>20000000000</v>
      </c>
      <c r="L347" s="308"/>
      <c r="M347" s="308"/>
      <c r="N347" s="308"/>
      <c r="O347" s="308"/>
      <c r="P347" s="308"/>
      <c r="Q347" s="308"/>
      <c r="R347" s="305">
        <f t="shared" si="458"/>
        <v>0</v>
      </c>
      <c r="S347" s="308"/>
      <c r="T347" s="308"/>
      <c r="U347" s="308"/>
      <c r="V347" s="308"/>
      <c r="W347" s="308"/>
      <c r="X347" s="308"/>
      <c r="Y347" s="308"/>
      <c r="Z347" s="308"/>
      <c r="AA347" s="305">
        <f t="shared" si="466"/>
        <v>0</v>
      </c>
      <c r="AB347" s="305">
        <f t="shared" si="349"/>
        <v>0</v>
      </c>
      <c r="AC347" s="37">
        <f t="shared" si="350"/>
        <v>0</v>
      </c>
    </row>
    <row r="348" spans="1:29" s="5" customFormat="1" ht="57" hidden="1" x14ac:dyDescent="0.2">
      <c r="A348" s="166"/>
      <c r="B348" s="100" t="s">
        <v>784</v>
      </c>
      <c r="C348" s="101" t="s">
        <v>1401</v>
      </c>
      <c r="D348" s="308">
        <v>5000000000</v>
      </c>
      <c r="E348" s="387">
        <f>SUM('ADICIONES  2018'!C348:E348)</f>
        <v>0</v>
      </c>
      <c r="F348" s="306"/>
      <c r="G348" s="306"/>
      <c r="H348" s="306"/>
      <c r="I348" s="306"/>
      <c r="J348" s="306"/>
      <c r="K348" s="305">
        <f t="shared" si="368"/>
        <v>5000000000</v>
      </c>
      <c r="L348" s="306"/>
      <c r="M348" s="306"/>
      <c r="N348" s="306"/>
      <c r="O348" s="306"/>
      <c r="P348" s="306"/>
      <c r="Q348" s="306"/>
      <c r="R348" s="305">
        <f t="shared" si="458"/>
        <v>0</v>
      </c>
      <c r="S348" s="306"/>
      <c r="T348" s="306"/>
      <c r="U348" s="306"/>
      <c r="V348" s="306"/>
      <c r="W348" s="306"/>
      <c r="X348" s="306"/>
      <c r="Y348" s="306"/>
      <c r="Z348" s="306"/>
      <c r="AA348" s="305">
        <f t="shared" si="466"/>
        <v>0</v>
      </c>
      <c r="AB348" s="305">
        <f t="shared" si="349"/>
        <v>0</v>
      </c>
      <c r="AC348" s="37">
        <f t="shared" si="350"/>
        <v>0</v>
      </c>
    </row>
    <row r="349" spans="1:29" s="5" customFormat="1" ht="57" hidden="1" x14ac:dyDescent="0.2">
      <c r="A349" s="166"/>
      <c r="B349" s="100" t="s">
        <v>1402</v>
      </c>
      <c r="C349" s="101" t="s">
        <v>1403</v>
      </c>
      <c r="D349" s="308"/>
      <c r="E349" s="387">
        <f>SUM('ADICIONES  2018'!C349:E349)</f>
        <v>270000000</v>
      </c>
      <c r="F349" s="306"/>
      <c r="G349" s="306"/>
      <c r="H349" s="306"/>
      <c r="I349" s="306"/>
      <c r="J349" s="306"/>
      <c r="K349" s="305">
        <f t="shared" si="368"/>
        <v>270000000</v>
      </c>
      <c r="L349" s="306"/>
      <c r="M349" s="306"/>
      <c r="N349" s="306"/>
      <c r="O349" s="306"/>
      <c r="P349" s="306"/>
      <c r="Q349" s="306"/>
      <c r="R349" s="305">
        <f t="shared" si="458"/>
        <v>0</v>
      </c>
      <c r="S349" s="306"/>
      <c r="T349" s="306"/>
      <c r="U349" s="306"/>
      <c r="V349" s="306"/>
      <c r="W349" s="306"/>
      <c r="X349" s="306"/>
      <c r="Y349" s="306"/>
      <c r="Z349" s="306"/>
      <c r="AA349" s="305">
        <f t="shared" si="466"/>
        <v>0</v>
      </c>
      <c r="AB349" s="305">
        <f t="shared" si="349"/>
        <v>0</v>
      </c>
      <c r="AC349" s="37">
        <f t="shared" si="350"/>
        <v>0</v>
      </c>
    </row>
    <row r="350" spans="1:29" s="5" customFormat="1" ht="57" hidden="1" x14ac:dyDescent="0.2">
      <c r="A350" s="166"/>
      <c r="B350" s="100" t="s">
        <v>1404</v>
      </c>
      <c r="C350" s="101" t="s">
        <v>1405</v>
      </c>
      <c r="D350" s="308"/>
      <c r="E350" s="387">
        <f>SUM('ADICIONES  2018'!C350:E350)</f>
        <v>189000000</v>
      </c>
      <c r="F350" s="306"/>
      <c r="G350" s="306"/>
      <c r="H350" s="306"/>
      <c r="I350" s="306"/>
      <c r="J350" s="306"/>
      <c r="K350" s="305">
        <f>+D350+E350-F350+G350-H350</f>
        <v>189000000</v>
      </c>
      <c r="L350" s="306"/>
      <c r="M350" s="306"/>
      <c r="N350" s="306"/>
      <c r="O350" s="306"/>
      <c r="P350" s="306"/>
      <c r="Q350" s="306"/>
      <c r="R350" s="305">
        <f t="shared" si="458"/>
        <v>0</v>
      </c>
      <c r="S350" s="306"/>
      <c r="T350" s="306"/>
      <c r="U350" s="306"/>
      <c r="V350" s="306"/>
      <c r="W350" s="306"/>
      <c r="X350" s="306"/>
      <c r="Y350" s="306"/>
      <c r="Z350" s="306"/>
      <c r="AA350" s="305">
        <f t="shared" si="466"/>
        <v>0</v>
      </c>
      <c r="AB350" s="305">
        <f t="shared" si="349"/>
        <v>0</v>
      </c>
      <c r="AC350" s="37">
        <f t="shared" si="350"/>
        <v>0</v>
      </c>
    </row>
    <row r="351" spans="1:29" s="5" customFormat="1" ht="57" hidden="1" x14ac:dyDescent="0.2">
      <c r="A351" s="166"/>
      <c r="B351" s="100" t="s">
        <v>1406</v>
      </c>
      <c r="C351" s="101" t="s">
        <v>1407</v>
      </c>
      <c r="D351" s="308"/>
      <c r="E351" s="387">
        <f>SUM('ADICIONES  2018'!C351:E351)</f>
        <v>162000000</v>
      </c>
      <c r="F351" s="306"/>
      <c r="G351" s="306"/>
      <c r="H351" s="306"/>
      <c r="I351" s="306"/>
      <c r="J351" s="306"/>
      <c r="K351" s="305">
        <f>+D351+E351-F351+G351-H351</f>
        <v>162000000</v>
      </c>
      <c r="L351" s="306"/>
      <c r="M351" s="306"/>
      <c r="N351" s="306"/>
      <c r="O351" s="306"/>
      <c r="P351" s="306"/>
      <c r="Q351" s="306"/>
      <c r="R351" s="305">
        <f t="shared" si="458"/>
        <v>0</v>
      </c>
      <c r="S351" s="306"/>
      <c r="T351" s="306"/>
      <c r="U351" s="306"/>
      <c r="V351" s="306"/>
      <c r="W351" s="306"/>
      <c r="X351" s="306"/>
      <c r="Y351" s="306"/>
      <c r="Z351" s="306"/>
      <c r="AA351" s="305">
        <f t="shared" si="466"/>
        <v>0</v>
      </c>
      <c r="AB351" s="305">
        <f t="shared" si="349"/>
        <v>0</v>
      </c>
      <c r="AC351" s="37">
        <f t="shared" si="350"/>
        <v>0</v>
      </c>
    </row>
    <row r="352" spans="1:29" s="5" customFormat="1" ht="57" hidden="1" x14ac:dyDescent="0.2">
      <c r="A352" s="166"/>
      <c r="B352" s="100" t="s">
        <v>1408</v>
      </c>
      <c r="C352" s="101" t="s">
        <v>1409</v>
      </c>
      <c r="D352" s="308"/>
      <c r="E352" s="387">
        <f>SUM('ADICIONES  2018'!C352:E352)</f>
        <v>395855753</v>
      </c>
      <c r="F352" s="306"/>
      <c r="G352" s="306"/>
      <c r="H352" s="306"/>
      <c r="I352" s="306"/>
      <c r="J352" s="306"/>
      <c r="K352" s="305">
        <f t="shared" ref="K352:K397" si="467">+D352+E352-F352+G352-H352</f>
        <v>395855753</v>
      </c>
      <c r="L352" s="306"/>
      <c r="M352" s="306"/>
      <c r="N352" s="306"/>
      <c r="O352" s="306"/>
      <c r="P352" s="306"/>
      <c r="Q352" s="306"/>
      <c r="R352" s="305">
        <f t="shared" si="458"/>
        <v>0</v>
      </c>
      <c r="S352" s="306"/>
      <c r="T352" s="306"/>
      <c r="U352" s="306"/>
      <c r="V352" s="306"/>
      <c r="W352" s="306"/>
      <c r="X352" s="306"/>
      <c r="Y352" s="306"/>
      <c r="Z352" s="306"/>
      <c r="AA352" s="305">
        <f t="shared" ref="AA352:AA358" si="468">SUM(S352:Z352)</f>
        <v>0</v>
      </c>
      <c r="AB352" s="305">
        <f t="shared" si="349"/>
        <v>0</v>
      </c>
      <c r="AC352" s="37">
        <f t="shared" si="350"/>
        <v>0</v>
      </c>
    </row>
    <row r="353" spans="1:29" s="5" customFormat="1" ht="57" hidden="1" x14ac:dyDescent="0.2">
      <c r="A353" s="166"/>
      <c r="B353" s="100" t="s">
        <v>1410</v>
      </c>
      <c r="C353" s="101" t="s">
        <v>1411</v>
      </c>
      <c r="D353" s="308"/>
      <c r="E353" s="387">
        <f>SUM('ADICIONES  2018'!C353:E353)</f>
        <v>162000000</v>
      </c>
      <c r="F353" s="306"/>
      <c r="G353" s="306"/>
      <c r="H353" s="306"/>
      <c r="I353" s="306"/>
      <c r="J353" s="306"/>
      <c r="K353" s="305">
        <f t="shared" si="467"/>
        <v>162000000</v>
      </c>
      <c r="L353" s="306"/>
      <c r="M353" s="306"/>
      <c r="N353" s="306"/>
      <c r="O353" s="306"/>
      <c r="P353" s="306"/>
      <c r="Q353" s="306"/>
      <c r="R353" s="305">
        <f t="shared" si="458"/>
        <v>0</v>
      </c>
      <c r="S353" s="306"/>
      <c r="T353" s="306"/>
      <c r="U353" s="306"/>
      <c r="V353" s="306"/>
      <c r="W353" s="306"/>
      <c r="X353" s="306"/>
      <c r="Y353" s="306"/>
      <c r="Z353" s="306"/>
      <c r="AA353" s="305">
        <f t="shared" si="468"/>
        <v>0</v>
      </c>
      <c r="AB353" s="305">
        <f t="shared" si="349"/>
        <v>0</v>
      </c>
      <c r="AC353" s="37">
        <f t="shared" si="350"/>
        <v>0</v>
      </c>
    </row>
    <row r="354" spans="1:29" s="5" customFormat="1" ht="57" hidden="1" x14ac:dyDescent="0.2">
      <c r="A354" s="166"/>
      <c r="B354" s="100" t="s">
        <v>1412</v>
      </c>
      <c r="C354" s="101" t="s">
        <v>1413</v>
      </c>
      <c r="D354" s="308"/>
      <c r="E354" s="387">
        <f>SUM('ADICIONES  2018'!C354:E354)</f>
        <v>164403665.94</v>
      </c>
      <c r="F354" s="306"/>
      <c r="G354" s="306"/>
      <c r="H354" s="306"/>
      <c r="I354" s="306"/>
      <c r="J354" s="306"/>
      <c r="K354" s="305">
        <f t="shared" si="467"/>
        <v>164403665.94</v>
      </c>
      <c r="L354" s="306"/>
      <c r="M354" s="306"/>
      <c r="N354" s="306"/>
      <c r="O354" s="306"/>
      <c r="P354" s="306"/>
      <c r="Q354" s="306"/>
      <c r="R354" s="305">
        <f t="shared" si="458"/>
        <v>0</v>
      </c>
      <c r="S354" s="306"/>
      <c r="T354" s="306"/>
      <c r="U354" s="306"/>
      <c r="V354" s="306"/>
      <c r="W354" s="306"/>
      <c r="X354" s="306"/>
      <c r="Y354" s="306"/>
      <c r="Z354" s="306"/>
      <c r="AA354" s="305">
        <f t="shared" si="468"/>
        <v>0</v>
      </c>
      <c r="AB354" s="305">
        <f t="shared" si="349"/>
        <v>0</v>
      </c>
      <c r="AC354" s="37">
        <f t="shared" si="350"/>
        <v>0</v>
      </c>
    </row>
    <row r="355" spans="1:29" s="5" customFormat="1" ht="57" hidden="1" x14ac:dyDescent="0.2">
      <c r="A355" s="166"/>
      <c r="B355" s="100" t="s">
        <v>1414</v>
      </c>
      <c r="C355" s="101" t="s">
        <v>1415</v>
      </c>
      <c r="D355" s="308"/>
      <c r="E355" s="387">
        <f>SUM('ADICIONES  2018'!C355:E355)</f>
        <v>639527724.48000002</v>
      </c>
      <c r="F355" s="306"/>
      <c r="G355" s="306"/>
      <c r="H355" s="306"/>
      <c r="I355" s="306"/>
      <c r="J355" s="306"/>
      <c r="K355" s="305">
        <f t="shared" si="467"/>
        <v>639527724.48000002</v>
      </c>
      <c r="L355" s="306"/>
      <c r="M355" s="306"/>
      <c r="N355" s="306"/>
      <c r="O355" s="306"/>
      <c r="P355" s="306"/>
      <c r="Q355" s="306"/>
      <c r="R355" s="305">
        <f t="shared" si="458"/>
        <v>0</v>
      </c>
      <c r="S355" s="306"/>
      <c r="T355" s="306"/>
      <c r="U355" s="306"/>
      <c r="V355" s="306"/>
      <c r="W355" s="306"/>
      <c r="X355" s="306"/>
      <c r="Y355" s="306"/>
      <c r="Z355" s="306"/>
      <c r="AA355" s="305">
        <f t="shared" si="468"/>
        <v>0</v>
      </c>
      <c r="AB355" s="305">
        <f t="shared" si="349"/>
        <v>0</v>
      </c>
      <c r="AC355" s="37">
        <f t="shared" si="350"/>
        <v>0</v>
      </c>
    </row>
    <row r="356" spans="1:29" s="5" customFormat="1" ht="57" hidden="1" x14ac:dyDescent="0.2">
      <c r="A356" s="166"/>
      <c r="B356" s="100" t="s">
        <v>1416</v>
      </c>
      <c r="C356" s="101" t="s">
        <v>1417</v>
      </c>
      <c r="D356" s="308"/>
      <c r="E356" s="387">
        <f>SUM('ADICIONES  2018'!C356:E356)</f>
        <v>270000000</v>
      </c>
      <c r="F356" s="306"/>
      <c r="G356" s="306"/>
      <c r="H356" s="306"/>
      <c r="I356" s="306"/>
      <c r="J356" s="306"/>
      <c r="K356" s="305">
        <f t="shared" si="467"/>
        <v>270000000</v>
      </c>
      <c r="L356" s="306"/>
      <c r="M356" s="306"/>
      <c r="N356" s="306"/>
      <c r="O356" s="306"/>
      <c r="P356" s="306"/>
      <c r="Q356" s="306"/>
      <c r="R356" s="305">
        <f t="shared" si="458"/>
        <v>0</v>
      </c>
      <c r="S356" s="306"/>
      <c r="T356" s="306"/>
      <c r="U356" s="306"/>
      <c r="V356" s="306"/>
      <c r="W356" s="306"/>
      <c r="X356" s="306"/>
      <c r="Y356" s="306"/>
      <c r="Z356" s="306"/>
      <c r="AA356" s="305">
        <f t="shared" si="468"/>
        <v>0</v>
      </c>
      <c r="AB356" s="305">
        <f t="shared" si="349"/>
        <v>0</v>
      </c>
      <c r="AC356" s="37">
        <f t="shared" si="350"/>
        <v>0</v>
      </c>
    </row>
    <row r="357" spans="1:29" s="5" customFormat="1" ht="57" hidden="1" x14ac:dyDescent="0.2">
      <c r="A357" s="166"/>
      <c r="B357" s="100" t="s">
        <v>1418</v>
      </c>
      <c r="C357" s="101" t="s">
        <v>1419</v>
      </c>
      <c r="D357" s="308"/>
      <c r="E357" s="387">
        <f>SUM('ADICIONES  2018'!C357:E357)</f>
        <v>243518017.5</v>
      </c>
      <c r="F357" s="306"/>
      <c r="G357" s="306"/>
      <c r="H357" s="306"/>
      <c r="I357" s="306"/>
      <c r="J357" s="306"/>
      <c r="K357" s="305">
        <f t="shared" si="467"/>
        <v>243518017.5</v>
      </c>
      <c r="L357" s="306"/>
      <c r="M357" s="306"/>
      <c r="N357" s="306"/>
      <c r="O357" s="306"/>
      <c r="P357" s="306"/>
      <c r="Q357" s="306"/>
      <c r="R357" s="305">
        <f t="shared" si="458"/>
        <v>0</v>
      </c>
      <c r="S357" s="306"/>
      <c r="T357" s="306"/>
      <c r="U357" s="306"/>
      <c r="V357" s="306"/>
      <c r="W357" s="306"/>
      <c r="X357" s="306"/>
      <c r="Y357" s="306"/>
      <c r="Z357" s="306"/>
      <c r="AA357" s="305">
        <f t="shared" si="468"/>
        <v>0</v>
      </c>
      <c r="AB357" s="305">
        <f t="shared" si="349"/>
        <v>0</v>
      </c>
      <c r="AC357" s="37">
        <f t="shared" si="350"/>
        <v>0</v>
      </c>
    </row>
    <row r="358" spans="1:29" s="5" customFormat="1" ht="57" hidden="1" x14ac:dyDescent="0.2">
      <c r="A358" s="166"/>
      <c r="B358" s="100" t="s">
        <v>1420</v>
      </c>
      <c r="C358" s="101" t="s">
        <v>1421</v>
      </c>
      <c r="D358" s="308"/>
      <c r="E358" s="387">
        <f>SUM('ADICIONES  2018'!C358:E358)</f>
        <v>1166747739.5599999</v>
      </c>
      <c r="F358" s="306"/>
      <c r="G358" s="306"/>
      <c r="H358" s="306"/>
      <c r="I358" s="306"/>
      <c r="J358" s="306"/>
      <c r="K358" s="305">
        <f t="shared" si="467"/>
        <v>1166747739.5599999</v>
      </c>
      <c r="L358" s="306"/>
      <c r="M358" s="306"/>
      <c r="N358" s="306"/>
      <c r="O358" s="306"/>
      <c r="P358" s="306"/>
      <c r="Q358" s="306"/>
      <c r="R358" s="305">
        <f t="shared" si="458"/>
        <v>0</v>
      </c>
      <c r="S358" s="306"/>
      <c r="T358" s="306"/>
      <c r="U358" s="306"/>
      <c r="V358" s="306"/>
      <c r="W358" s="306"/>
      <c r="X358" s="306"/>
      <c r="Y358" s="306"/>
      <c r="Z358" s="306"/>
      <c r="AA358" s="305">
        <f t="shared" si="468"/>
        <v>0</v>
      </c>
      <c r="AB358" s="305">
        <f t="shared" si="349"/>
        <v>0</v>
      </c>
      <c r="AC358" s="37">
        <f t="shared" si="350"/>
        <v>0</v>
      </c>
    </row>
    <row r="359" spans="1:29" s="5" customFormat="1" ht="42.75" hidden="1" x14ac:dyDescent="0.2">
      <c r="A359" s="166"/>
      <c r="B359" s="100" t="s">
        <v>1422</v>
      </c>
      <c r="C359" s="101" t="s">
        <v>1423</v>
      </c>
      <c r="D359" s="308"/>
      <c r="E359" s="387">
        <f>SUM('ADICIONES  2018'!C359:E359)</f>
        <v>81000000</v>
      </c>
      <c r="F359" s="306"/>
      <c r="G359" s="306"/>
      <c r="H359" s="306"/>
      <c r="I359" s="306"/>
      <c r="J359" s="306"/>
      <c r="K359" s="305">
        <f t="shared" si="467"/>
        <v>81000000</v>
      </c>
      <c r="L359" s="306"/>
      <c r="M359" s="306"/>
      <c r="N359" s="306"/>
      <c r="O359" s="306"/>
      <c r="P359" s="306"/>
      <c r="Q359" s="306"/>
      <c r="R359" s="305">
        <f t="shared" si="458"/>
        <v>0</v>
      </c>
      <c r="S359" s="306"/>
      <c r="T359" s="306"/>
      <c r="U359" s="306"/>
      <c r="V359" s="306"/>
      <c r="W359" s="306"/>
      <c r="X359" s="306"/>
      <c r="Y359" s="306"/>
      <c r="Z359" s="306"/>
      <c r="AA359" s="305">
        <f t="shared" ref="AA359:AA422" si="469">SUM(S359:Z359)</f>
        <v>0</v>
      </c>
      <c r="AB359" s="305">
        <f t="shared" si="349"/>
        <v>0</v>
      </c>
      <c r="AC359" s="37">
        <f t="shared" si="350"/>
        <v>0</v>
      </c>
    </row>
    <row r="360" spans="1:29" s="5" customFormat="1" ht="42.75" hidden="1" x14ac:dyDescent="0.2">
      <c r="A360" s="166"/>
      <c r="B360" s="100" t="s">
        <v>1424</v>
      </c>
      <c r="C360" s="101" t="s">
        <v>1425</v>
      </c>
      <c r="D360" s="308"/>
      <c r="E360" s="387">
        <f>SUM('ADICIONES  2018'!C360:E360)</f>
        <v>189000000</v>
      </c>
      <c r="F360" s="306"/>
      <c r="G360" s="306"/>
      <c r="H360" s="306"/>
      <c r="I360" s="306"/>
      <c r="J360" s="306"/>
      <c r="K360" s="305">
        <f t="shared" si="467"/>
        <v>189000000</v>
      </c>
      <c r="L360" s="306"/>
      <c r="M360" s="306"/>
      <c r="N360" s="306"/>
      <c r="O360" s="306"/>
      <c r="P360" s="306"/>
      <c r="Q360" s="306"/>
      <c r="R360" s="305">
        <f t="shared" si="458"/>
        <v>0</v>
      </c>
      <c r="S360" s="306"/>
      <c r="T360" s="306"/>
      <c r="U360" s="306"/>
      <c r="V360" s="306"/>
      <c r="W360" s="306"/>
      <c r="X360" s="306"/>
      <c r="Y360" s="306"/>
      <c r="Z360" s="306"/>
      <c r="AA360" s="305">
        <f t="shared" si="469"/>
        <v>0</v>
      </c>
      <c r="AB360" s="305">
        <f t="shared" si="349"/>
        <v>0</v>
      </c>
      <c r="AC360" s="37">
        <f t="shared" si="350"/>
        <v>0</v>
      </c>
    </row>
    <row r="361" spans="1:29" s="5" customFormat="1" ht="42.75" hidden="1" x14ac:dyDescent="0.2">
      <c r="A361" s="166"/>
      <c r="B361" s="100" t="s">
        <v>1426</v>
      </c>
      <c r="C361" s="101" t="s">
        <v>1427</v>
      </c>
      <c r="D361" s="308"/>
      <c r="E361" s="387">
        <f>SUM('ADICIONES  2018'!C361:E361)</f>
        <v>423087912</v>
      </c>
      <c r="F361" s="306"/>
      <c r="G361" s="306"/>
      <c r="H361" s="306"/>
      <c r="I361" s="306"/>
      <c r="J361" s="306"/>
      <c r="K361" s="305">
        <f t="shared" si="467"/>
        <v>423087912</v>
      </c>
      <c r="L361" s="306"/>
      <c r="M361" s="306"/>
      <c r="N361" s="306"/>
      <c r="O361" s="306"/>
      <c r="P361" s="306"/>
      <c r="Q361" s="306"/>
      <c r="R361" s="305">
        <f t="shared" si="458"/>
        <v>0</v>
      </c>
      <c r="S361" s="306"/>
      <c r="T361" s="306"/>
      <c r="U361" s="306"/>
      <c r="V361" s="306"/>
      <c r="W361" s="306"/>
      <c r="X361" s="306"/>
      <c r="Y361" s="306"/>
      <c r="Z361" s="306"/>
      <c r="AA361" s="305">
        <f t="shared" si="469"/>
        <v>0</v>
      </c>
      <c r="AB361" s="305">
        <f t="shared" si="349"/>
        <v>0</v>
      </c>
      <c r="AC361" s="37">
        <f t="shared" si="350"/>
        <v>0</v>
      </c>
    </row>
    <row r="362" spans="1:29" s="5" customFormat="1" ht="42.75" hidden="1" x14ac:dyDescent="0.2">
      <c r="A362" s="166"/>
      <c r="B362" s="100" t="s">
        <v>1428</v>
      </c>
      <c r="C362" s="101" t="s">
        <v>1429</v>
      </c>
      <c r="D362" s="308"/>
      <c r="E362" s="387">
        <f>SUM('ADICIONES  2018'!C362:E362)</f>
        <v>108000000</v>
      </c>
      <c r="F362" s="306"/>
      <c r="G362" s="306"/>
      <c r="H362" s="306"/>
      <c r="I362" s="306"/>
      <c r="J362" s="306"/>
      <c r="K362" s="305">
        <f t="shared" si="467"/>
        <v>108000000</v>
      </c>
      <c r="L362" s="306"/>
      <c r="M362" s="306"/>
      <c r="N362" s="306"/>
      <c r="O362" s="306"/>
      <c r="P362" s="306"/>
      <c r="Q362" s="306"/>
      <c r="R362" s="305">
        <f t="shared" si="458"/>
        <v>0</v>
      </c>
      <c r="S362" s="306"/>
      <c r="T362" s="306"/>
      <c r="U362" s="306"/>
      <c r="V362" s="306"/>
      <c r="W362" s="306"/>
      <c r="X362" s="306"/>
      <c r="Y362" s="306"/>
      <c r="Z362" s="306"/>
      <c r="AA362" s="305">
        <f t="shared" si="469"/>
        <v>0</v>
      </c>
      <c r="AB362" s="305">
        <f t="shared" si="349"/>
        <v>0</v>
      </c>
      <c r="AC362" s="37">
        <f t="shared" si="350"/>
        <v>0</v>
      </c>
    </row>
    <row r="363" spans="1:29" s="5" customFormat="1" ht="42.75" hidden="1" x14ac:dyDescent="0.2">
      <c r="A363" s="166"/>
      <c r="B363" s="100" t="s">
        <v>1430</v>
      </c>
      <c r="C363" s="101" t="s">
        <v>1431</v>
      </c>
      <c r="D363" s="308"/>
      <c r="E363" s="387">
        <f>SUM('ADICIONES  2018'!C363:E363)</f>
        <v>81000000</v>
      </c>
      <c r="F363" s="306"/>
      <c r="G363" s="306"/>
      <c r="H363" s="306"/>
      <c r="I363" s="306"/>
      <c r="J363" s="306"/>
      <c r="K363" s="305">
        <f t="shared" si="467"/>
        <v>81000000</v>
      </c>
      <c r="L363" s="306"/>
      <c r="M363" s="306"/>
      <c r="N363" s="306"/>
      <c r="O363" s="306"/>
      <c r="P363" s="306"/>
      <c r="Q363" s="306"/>
      <c r="R363" s="305">
        <f t="shared" si="458"/>
        <v>0</v>
      </c>
      <c r="S363" s="306"/>
      <c r="T363" s="306"/>
      <c r="U363" s="306"/>
      <c r="V363" s="306"/>
      <c r="W363" s="306"/>
      <c r="X363" s="306"/>
      <c r="Y363" s="306"/>
      <c r="Z363" s="306"/>
      <c r="AA363" s="305">
        <f t="shared" si="469"/>
        <v>0</v>
      </c>
      <c r="AB363" s="305">
        <f t="shared" si="349"/>
        <v>0</v>
      </c>
      <c r="AC363" s="37">
        <f t="shared" si="350"/>
        <v>0</v>
      </c>
    </row>
    <row r="364" spans="1:29" s="5" customFormat="1" ht="42.75" hidden="1" x14ac:dyDescent="0.2">
      <c r="A364" s="166"/>
      <c r="B364" s="100" t="s">
        <v>1432</v>
      </c>
      <c r="C364" s="101" t="s">
        <v>1433</v>
      </c>
      <c r="D364" s="308"/>
      <c r="E364" s="387">
        <f>SUM('ADICIONES  2018'!C364:E364)</f>
        <v>85090267</v>
      </c>
      <c r="F364" s="306"/>
      <c r="G364" s="306"/>
      <c r="H364" s="306"/>
      <c r="I364" s="306"/>
      <c r="J364" s="306"/>
      <c r="K364" s="305">
        <f t="shared" si="467"/>
        <v>85090267</v>
      </c>
      <c r="L364" s="306"/>
      <c r="M364" s="306"/>
      <c r="N364" s="306"/>
      <c r="O364" s="306"/>
      <c r="P364" s="306"/>
      <c r="Q364" s="306"/>
      <c r="R364" s="305">
        <f t="shared" si="458"/>
        <v>0</v>
      </c>
      <c r="S364" s="306"/>
      <c r="T364" s="306"/>
      <c r="U364" s="306"/>
      <c r="V364" s="306"/>
      <c r="W364" s="306"/>
      <c r="X364" s="306"/>
      <c r="Y364" s="306"/>
      <c r="Z364" s="306"/>
      <c r="AA364" s="305">
        <f t="shared" si="469"/>
        <v>0</v>
      </c>
      <c r="AB364" s="305">
        <f t="shared" si="349"/>
        <v>0</v>
      </c>
      <c r="AC364" s="37">
        <f t="shared" si="350"/>
        <v>0</v>
      </c>
    </row>
    <row r="365" spans="1:29" s="5" customFormat="1" ht="42.75" hidden="1" x14ac:dyDescent="0.2">
      <c r="A365" s="166"/>
      <c r="B365" s="100" t="s">
        <v>1434</v>
      </c>
      <c r="C365" s="101" t="s">
        <v>1435</v>
      </c>
      <c r="D365" s="308"/>
      <c r="E365" s="387">
        <f>SUM('ADICIONES  2018'!C365:E365)</f>
        <v>81000000</v>
      </c>
      <c r="F365" s="306"/>
      <c r="G365" s="306"/>
      <c r="H365" s="306"/>
      <c r="I365" s="306"/>
      <c r="J365" s="306"/>
      <c r="K365" s="305">
        <f t="shared" si="467"/>
        <v>81000000</v>
      </c>
      <c r="L365" s="306"/>
      <c r="M365" s="306"/>
      <c r="N365" s="306"/>
      <c r="O365" s="306"/>
      <c r="P365" s="306"/>
      <c r="Q365" s="306"/>
      <c r="R365" s="305">
        <f t="shared" si="458"/>
        <v>0</v>
      </c>
      <c r="S365" s="306"/>
      <c r="T365" s="306"/>
      <c r="U365" s="306"/>
      <c r="V365" s="306"/>
      <c r="W365" s="306"/>
      <c r="X365" s="306"/>
      <c r="Y365" s="306"/>
      <c r="Z365" s="306"/>
      <c r="AA365" s="305">
        <f t="shared" si="469"/>
        <v>0</v>
      </c>
      <c r="AB365" s="305">
        <f t="shared" si="349"/>
        <v>0</v>
      </c>
      <c r="AC365" s="37">
        <f t="shared" si="350"/>
        <v>0</v>
      </c>
    </row>
    <row r="366" spans="1:29" s="5" customFormat="1" ht="42.75" hidden="1" x14ac:dyDescent="0.2">
      <c r="A366" s="166"/>
      <c r="B366" s="100" t="s">
        <v>1436</v>
      </c>
      <c r="C366" s="101" t="s">
        <v>1437</v>
      </c>
      <c r="D366" s="308"/>
      <c r="E366" s="387">
        <f>SUM('ADICIONES  2018'!C366:E366)</f>
        <v>162366136</v>
      </c>
      <c r="F366" s="306"/>
      <c r="G366" s="306"/>
      <c r="H366" s="306"/>
      <c r="I366" s="306"/>
      <c r="J366" s="306"/>
      <c r="K366" s="305">
        <f t="shared" si="467"/>
        <v>162366136</v>
      </c>
      <c r="L366" s="306"/>
      <c r="M366" s="306"/>
      <c r="N366" s="306"/>
      <c r="O366" s="306"/>
      <c r="P366" s="306"/>
      <c r="Q366" s="306"/>
      <c r="R366" s="305">
        <f t="shared" si="458"/>
        <v>0</v>
      </c>
      <c r="S366" s="306"/>
      <c r="T366" s="306"/>
      <c r="U366" s="306"/>
      <c r="V366" s="306"/>
      <c r="W366" s="306"/>
      <c r="X366" s="306"/>
      <c r="Y366" s="306"/>
      <c r="Z366" s="306"/>
      <c r="AA366" s="305">
        <f t="shared" si="469"/>
        <v>0</v>
      </c>
      <c r="AB366" s="305">
        <f t="shared" si="349"/>
        <v>0</v>
      </c>
      <c r="AC366" s="37">
        <f t="shared" si="350"/>
        <v>0</v>
      </c>
    </row>
    <row r="367" spans="1:29" s="5" customFormat="1" ht="42.75" hidden="1" x14ac:dyDescent="0.2">
      <c r="A367" s="166"/>
      <c r="B367" s="100" t="s">
        <v>1438</v>
      </c>
      <c r="C367" s="101" t="s">
        <v>1439</v>
      </c>
      <c r="D367" s="308"/>
      <c r="E367" s="387">
        <f>SUM('ADICIONES  2018'!C367:E367)</f>
        <v>108000000</v>
      </c>
      <c r="F367" s="306"/>
      <c r="G367" s="306"/>
      <c r="H367" s="306"/>
      <c r="I367" s="306"/>
      <c r="J367" s="306"/>
      <c r="K367" s="305">
        <f t="shared" si="467"/>
        <v>108000000</v>
      </c>
      <c r="L367" s="306"/>
      <c r="M367" s="306"/>
      <c r="N367" s="306"/>
      <c r="O367" s="306"/>
      <c r="P367" s="306"/>
      <c r="Q367" s="306"/>
      <c r="R367" s="305">
        <f t="shared" si="458"/>
        <v>0</v>
      </c>
      <c r="S367" s="306"/>
      <c r="T367" s="306"/>
      <c r="U367" s="306"/>
      <c r="V367" s="306"/>
      <c r="W367" s="306"/>
      <c r="X367" s="306"/>
      <c r="Y367" s="306"/>
      <c r="Z367" s="306"/>
      <c r="AA367" s="305">
        <f t="shared" si="469"/>
        <v>0</v>
      </c>
      <c r="AB367" s="305">
        <f t="shared" si="349"/>
        <v>0</v>
      </c>
      <c r="AC367" s="37">
        <f t="shared" si="350"/>
        <v>0</v>
      </c>
    </row>
    <row r="368" spans="1:29" s="5" customFormat="1" ht="42.75" hidden="1" x14ac:dyDescent="0.2">
      <c r="A368" s="166"/>
      <c r="B368" s="100" t="s">
        <v>1440</v>
      </c>
      <c r="C368" s="101" t="s">
        <v>1441</v>
      </c>
      <c r="D368" s="308"/>
      <c r="E368" s="387">
        <f>SUM('ADICIONES  2018'!C368:E368)</f>
        <v>58495201</v>
      </c>
      <c r="F368" s="306"/>
      <c r="G368" s="306"/>
      <c r="H368" s="306"/>
      <c r="I368" s="306"/>
      <c r="J368" s="306"/>
      <c r="K368" s="305">
        <f t="shared" si="467"/>
        <v>58495201</v>
      </c>
      <c r="L368" s="306"/>
      <c r="M368" s="306"/>
      <c r="N368" s="306"/>
      <c r="O368" s="306"/>
      <c r="P368" s="306"/>
      <c r="Q368" s="306"/>
      <c r="R368" s="305">
        <f t="shared" si="458"/>
        <v>0</v>
      </c>
      <c r="S368" s="306"/>
      <c r="T368" s="306"/>
      <c r="U368" s="306"/>
      <c r="V368" s="306"/>
      <c r="W368" s="306"/>
      <c r="X368" s="306"/>
      <c r="Y368" s="306"/>
      <c r="Z368" s="306"/>
      <c r="AA368" s="305">
        <f t="shared" si="469"/>
        <v>0</v>
      </c>
      <c r="AB368" s="305">
        <f t="shared" si="349"/>
        <v>0</v>
      </c>
      <c r="AC368" s="37">
        <f t="shared" si="350"/>
        <v>0</v>
      </c>
    </row>
    <row r="369" spans="1:29" s="5" customFormat="1" ht="42.75" hidden="1" x14ac:dyDescent="0.2">
      <c r="A369" s="166"/>
      <c r="B369" s="100" t="s">
        <v>1442</v>
      </c>
      <c r="C369" s="101" t="s">
        <v>1443</v>
      </c>
      <c r="D369" s="308"/>
      <c r="E369" s="387">
        <f>SUM('ADICIONES  2018'!C369:E369)</f>
        <v>99586571</v>
      </c>
      <c r="F369" s="306"/>
      <c r="G369" s="306"/>
      <c r="H369" s="306"/>
      <c r="I369" s="306"/>
      <c r="J369" s="306"/>
      <c r="K369" s="305">
        <f t="shared" si="467"/>
        <v>99586571</v>
      </c>
      <c r="L369" s="306"/>
      <c r="M369" s="306"/>
      <c r="N369" s="306"/>
      <c r="O369" s="306"/>
      <c r="P369" s="306"/>
      <c r="Q369" s="306"/>
      <c r="R369" s="305">
        <f t="shared" si="458"/>
        <v>0</v>
      </c>
      <c r="S369" s="306"/>
      <c r="T369" s="306"/>
      <c r="U369" s="306"/>
      <c r="V369" s="306"/>
      <c r="W369" s="306"/>
      <c r="X369" s="306"/>
      <c r="Y369" s="306"/>
      <c r="Z369" s="306"/>
      <c r="AA369" s="305">
        <f t="shared" si="469"/>
        <v>0</v>
      </c>
      <c r="AB369" s="305">
        <f t="shared" si="349"/>
        <v>0</v>
      </c>
      <c r="AC369" s="37">
        <f t="shared" si="350"/>
        <v>0</v>
      </c>
    </row>
    <row r="370" spans="1:29" s="5" customFormat="1" ht="42.75" hidden="1" x14ac:dyDescent="0.2">
      <c r="A370" s="166"/>
      <c r="B370" s="100" t="s">
        <v>1444</v>
      </c>
      <c r="C370" s="101" t="s">
        <v>1445</v>
      </c>
      <c r="D370" s="308"/>
      <c r="E370" s="387">
        <f>SUM('ADICIONES  2018'!C370:E370)</f>
        <v>135000000</v>
      </c>
      <c r="F370" s="306"/>
      <c r="G370" s="306"/>
      <c r="H370" s="306"/>
      <c r="I370" s="306"/>
      <c r="J370" s="306"/>
      <c r="K370" s="305">
        <f t="shared" si="467"/>
        <v>135000000</v>
      </c>
      <c r="L370" s="306"/>
      <c r="M370" s="306"/>
      <c r="N370" s="306"/>
      <c r="O370" s="306"/>
      <c r="P370" s="306"/>
      <c r="Q370" s="306"/>
      <c r="R370" s="305">
        <f t="shared" si="458"/>
        <v>0</v>
      </c>
      <c r="S370" s="306"/>
      <c r="T370" s="306"/>
      <c r="U370" s="306"/>
      <c r="V370" s="306"/>
      <c r="W370" s="306"/>
      <c r="X370" s="306"/>
      <c r="Y370" s="306"/>
      <c r="Z370" s="306"/>
      <c r="AA370" s="305">
        <f t="shared" si="469"/>
        <v>0</v>
      </c>
      <c r="AB370" s="305">
        <f t="shared" si="349"/>
        <v>0</v>
      </c>
      <c r="AC370" s="37">
        <f t="shared" si="350"/>
        <v>0</v>
      </c>
    </row>
    <row r="371" spans="1:29" s="5" customFormat="1" ht="42.75" hidden="1" x14ac:dyDescent="0.2">
      <c r="A371" s="166"/>
      <c r="B371" s="100" t="s">
        <v>1446</v>
      </c>
      <c r="C371" s="101" t="s">
        <v>1447</v>
      </c>
      <c r="D371" s="308"/>
      <c r="E371" s="387">
        <f>SUM('ADICIONES  2018'!C371:E371)</f>
        <v>54000000</v>
      </c>
      <c r="F371" s="306"/>
      <c r="G371" s="306"/>
      <c r="H371" s="306"/>
      <c r="I371" s="306"/>
      <c r="J371" s="306"/>
      <c r="K371" s="305">
        <f t="shared" si="467"/>
        <v>54000000</v>
      </c>
      <c r="L371" s="306"/>
      <c r="M371" s="306"/>
      <c r="N371" s="306"/>
      <c r="O371" s="306"/>
      <c r="P371" s="306"/>
      <c r="Q371" s="306"/>
      <c r="R371" s="305">
        <f t="shared" si="458"/>
        <v>0</v>
      </c>
      <c r="S371" s="306"/>
      <c r="T371" s="306"/>
      <c r="U371" s="306"/>
      <c r="V371" s="306"/>
      <c r="W371" s="306"/>
      <c r="X371" s="306"/>
      <c r="Y371" s="306"/>
      <c r="Z371" s="306"/>
      <c r="AA371" s="305">
        <f t="shared" si="469"/>
        <v>0</v>
      </c>
      <c r="AB371" s="305">
        <f t="shared" si="349"/>
        <v>0</v>
      </c>
      <c r="AC371" s="37">
        <f t="shared" si="350"/>
        <v>0</v>
      </c>
    </row>
    <row r="372" spans="1:29" s="5" customFormat="1" ht="57" hidden="1" x14ac:dyDescent="0.2">
      <c r="A372" s="166"/>
      <c r="B372" s="100" t="s">
        <v>1448</v>
      </c>
      <c r="C372" s="101" t="s">
        <v>1449</v>
      </c>
      <c r="D372" s="308"/>
      <c r="E372" s="387">
        <f>SUM('ADICIONES  2018'!C372:E372)</f>
        <v>108000000</v>
      </c>
      <c r="F372" s="306"/>
      <c r="G372" s="306"/>
      <c r="H372" s="306"/>
      <c r="I372" s="306"/>
      <c r="J372" s="306"/>
      <c r="K372" s="305">
        <f t="shared" si="467"/>
        <v>108000000</v>
      </c>
      <c r="L372" s="306"/>
      <c r="M372" s="306"/>
      <c r="N372" s="306"/>
      <c r="O372" s="306"/>
      <c r="P372" s="306"/>
      <c r="Q372" s="306"/>
      <c r="R372" s="305">
        <f t="shared" si="458"/>
        <v>0</v>
      </c>
      <c r="S372" s="306"/>
      <c r="T372" s="306"/>
      <c r="U372" s="306"/>
      <c r="V372" s="306"/>
      <c r="W372" s="306"/>
      <c r="X372" s="306"/>
      <c r="Y372" s="306"/>
      <c r="Z372" s="306"/>
      <c r="AA372" s="305">
        <f t="shared" si="469"/>
        <v>0</v>
      </c>
      <c r="AB372" s="305">
        <f t="shared" si="349"/>
        <v>0</v>
      </c>
      <c r="AC372" s="37">
        <f t="shared" si="350"/>
        <v>0</v>
      </c>
    </row>
    <row r="373" spans="1:29" s="5" customFormat="1" ht="42.75" hidden="1" x14ac:dyDescent="0.2">
      <c r="A373" s="166"/>
      <c r="B373" s="100" t="s">
        <v>1450</v>
      </c>
      <c r="C373" s="101" t="s">
        <v>1451</v>
      </c>
      <c r="D373" s="308"/>
      <c r="E373" s="387">
        <f>SUM('ADICIONES  2018'!C373:E373)</f>
        <v>81000000</v>
      </c>
      <c r="F373" s="306"/>
      <c r="G373" s="306"/>
      <c r="H373" s="306"/>
      <c r="I373" s="306"/>
      <c r="J373" s="306"/>
      <c r="K373" s="305">
        <f t="shared" si="467"/>
        <v>81000000</v>
      </c>
      <c r="L373" s="306"/>
      <c r="M373" s="306"/>
      <c r="N373" s="306"/>
      <c r="O373" s="306"/>
      <c r="P373" s="306"/>
      <c r="Q373" s="306"/>
      <c r="R373" s="305">
        <f t="shared" si="458"/>
        <v>0</v>
      </c>
      <c r="S373" s="306"/>
      <c r="T373" s="306"/>
      <c r="U373" s="306"/>
      <c r="V373" s="306"/>
      <c r="W373" s="306"/>
      <c r="X373" s="306"/>
      <c r="Y373" s="306"/>
      <c r="Z373" s="306"/>
      <c r="AA373" s="305">
        <f t="shared" si="469"/>
        <v>0</v>
      </c>
      <c r="AB373" s="305">
        <f t="shared" si="349"/>
        <v>0</v>
      </c>
      <c r="AC373" s="37">
        <f t="shared" si="350"/>
        <v>0</v>
      </c>
    </row>
    <row r="374" spans="1:29" s="5" customFormat="1" ht="28.5" hidden="1" x14ac:dyDescent="0.2">
      <c r="A374" s="166"/>
      <c r="B374" s="100" t="s">
        <v>1452</v>
      </c>
      <c r="C374" s="101" t="s">
        <v>1453</v>
      </c>
      <c r="D374" s="308"/>
      <c r="E374" s="387">
        <f>SUM('ADICIONES  2018'!C374:E374)</f>
        <v>343506945</v>
      </c>
      <c r="F374" s="306"/>
      <c r="G374" s="306"/>
      <c r="H374" s="306"/>
      <c r="I374" s="306"/>
      <c r="J374" s="306"/>
      <c r="K374" s="305">
        <f t="shared" si="467"/>
        <v>343506945</v>
      </c>
      <c r="L374" s="306"/>
      <c r="M374" s="306"/>
      <c r="N374" s="306"/>
      <c r="O374" s="306"/>
      <c r="P374" s="306"/>
      <c r="Q374" s="306"/>
      <c r="R374" s="305">
        <f t="shared" si="458"/>
        <v>0</v>
      </c>
      <c r="S374" s="306"/>
      <c r="T374" s="306"/>
      <c r="U374" s="306"/>
      <c r="V374" s="306"/>
      <c r="W374" s="306"/>
      <c r="X374" s="306"/>
      <c r="Y374" s="306"/>
      <c r="Z374" s="306"/>
      <c r="AA374" s="305">
        <f t="shared" si="469"/>
        <v>0</v>
      </c>
      <c r="AB374" s="305">
        <f t="shared" si="349"/>
        <v>0</v>
      </c>
      <c r="AC374" s="37">
        <f t="shared" si="350"/>
        <v>0</v>
      </c>
    </row>
    <row r="375" spans="1:29" s="5" customFormat="1" ht="42.75" hidden="1" x14ac:dyDescent="0.2">
      <c r="A375" s="166"/>
      <c r="B375" s="100" t="s">
        <v>1454</v>
      </c>
      <c r="C375" s="101" t="s">
        <v>1455</v>
      </c>
      <c r="D375" s="308"/>
      <c r="E375" s="387">
        <f>SUM('ADICIONES  2018'!C375:E375)</f>
        <v>2054694900</v>
      </c>
      <c r="F375" s="306"/>
      <c r="G375" s="306"/>
      <c r="H375" s="306"/>
      <c r="I375" s="306"/>
      <c r="J375" s="306"/>
      <c r="K375" s="305">
        <f t="shared" si="467"/>
        <v>2054694900</v>
      </c>
      <c r="L375" s="306"/>
      <c r="M375" s="306"/>
      <c r="N375" s="306"/>
      <c r="O375" s="306"/>
      <c r="P375" s="306"/>
      <c r="Q375" s="306"/>
      <c r="R375" s="305">
        <f t="shared" si="458"/>
        <v>0</v>
      </c>
      <c r="S375" s="306"/>
      <c r="T375" s="306"/>
      <c r="U375" s="306"/>
      <c r="V375" s="306"/>
      <c r="W375" s="306"/>
      <c r="X375" s="306"/>
      <c r="Y375" s="306"/>
      <c r="Z375" s="306"/>
      <c r="AA375" s="305">
        <f t="shared" si="469"/>
        <v>0</v>
      </c>
      <c r="AB375" s="305">
        <f t="shared" si="349"/>
        <v>0</v>
      </c>
      <c r="AC375" s="37">
        <f t="shared" si="350"/>
        <v>0</v>
      </c>
    </row>
    <row r="376" spans="1:29" s="82" customFormat="1" ht="15.75" hidden="1" x14ac:dyDescent="0.2">
      <c r="A376" s="413"/>
      <c r="B376" s="114" t="s">
        <v>1636</v>
      </c>
      <c r="C376" s="110" t="s">
        <v>1637</v>
      </c>
      <c r="D376" s="109">
        <f>SUM(D377:D397)</f>
        <v>0</v>
      </c>
      <c r="E376" s="387">
        <f>SUM('ADICIONES  2018'!C376:E376)</f>
        <v>0</v>
      </c>
      <c r="F376" s="109">
        <f t="shared" ref="F376:J376" si="470">SUM(F377:F397)</f>
        <v>0</v>
      </c>
      <c r="G376" s="109">
        <f t="shared" si="470"/>
        <v>0</v>
      </c>
      <c r="H376" s="109">
        <f t="shared" si="470"/>
        <v>0</v>
      </c>
      <c r="I376" s="109">
        <f t="shared" si="470"/>
        <v>0</v>
      </c>
      <c r="J376" s="109">
        <f t="shared" si="470"/>
        <v>0</v>
      </c>
      <c r="K376" s="303">
        <f t="shared" si="467"/>
        <v>0</v>
      </c>
      <c r="L376" s="109">
        <f t="shared" ref="L376:Q376" si="471">SUM(L377:L397)</f>
        <v>0</v>
      </c>
      <c r="M376" s="109">
        <f t="shared" si="471"/>
        <v>0</v>
      </c>
      <c r="N376" s="109">
        <f t="shared" si="471"/>
        <v>0</v>
      </c>
      <c r="O376" s="109">
        <f t="shared" si="471"/>
        <v>0</v>
      </c>
      <c r="P376" s="109">
        <f t="shared" si="471"/>
        <v>0</v>
      </c>
      <c r="Q376" s="109">
        <f t="shared" si="471"/>
        <v>0</v>
      </c>
      <c r="R376" s="303">
        <f t="shared" si="458"/>
        <v>0</v>
      </c>
      <c r="S376" s="109">
        <f t="shared" ref="S376:Z376" si="472">SUM(S377:S397)</f>
        <v>0</v>
      </c>
      <c r="T376" s="109">
        <f t="shared" si="472"/>
        <v>0</v>
      </c>
      <c r="U376" s="109">
        <f t="shared" si="472"/>
        <v>0</v>
      </c>
      <c r="V376" s="109">
        <f t="shared" si="472"/>
        <v>0</v>
      </c>
      <c r="W376" s="109">
        <f t="shared" si="472"/>
        <v>0</v>
      </c>
      <c r="X376" s="109">
        <f t="shared" si="472"/>
        <v>0</v>
      </c>
      <c r="Y376" s="109">
        <f t="shared" si="472"/>
        <v>0</v>
      </c>
      <c r="Z376" s="109">
        <f t="shared" si="472"/>
        <v>0</v>
      </c>
      <c r="AA376" s="303">
        <f t="shared" si="469"/>
        <v>0</v>
      </c>
      <c r="AB376" s="303">
        <f t="shared" si="349"/>
        <v>0</v>
      </c>
      <c r="AC376" s="108" t="e">
        <f t="shared" si="350"/>
        <v>#DIV/0!</v>
      </c>
    </row>
    <row r="377" spans="1:29" s="5" customFormat="1" ht="28.5" hidden="1" x14ac:dyDescent="0.2">
      <c r="A377" s="166"/>
      <c r="B377" s="100" t="s">
        <v>1638</v>
      </c>
      <c r="C377" s="101" t="s">
        <v>1639</v>
      </c>
      <c r="D377" s="308"/>
      <c r="E377" s="387">
        <f>SUM('ADICIONES  2018'!C377:E377)</f>
        <v>0</v>
      </c>
      <c r="F377" s="306"/>
      <c r="G377" s="306"/>
      <c r="H377" s="306"/>
      <c r="I377" s="306"/>
      <c r="J377" s="306"/>
      <c r="K377" s="305">
        <f t="shared" si="467"/>
        <v>0</v>
      </c>
      <c r="L377" s="306"/>
      <c r="M377" s="306"/>
      <c r="N377" s="306"/>
      <c r="O377" s="306"/>
      <c r="P377" s="306"/>
      <c r="Q377" s="306"/>
      <c r="R377" s="305">
        <f t="shared" si="458"/>
        <v>0</v>
      </c>
      <c r="S377" s="306"/>
      <c r="T377" s="306"/>
      <c r="U377" s="306"/>
      <c r="V377" s="306"/>
      <c r="W377" s="306"/>
      <c r="X377" s="306"/>
      <c r="Y377" s="306"/>
      <c r="Z377" s="306"/>
      <c r="AA377" s="305">
        <f t="shared" si="469"/>
        <v>0</v>
      </c>
      <c r="AB377" s="305">
        <f t="shared" si="349"/>
        <v>0</v>
      </c>
      <c r="AC377" s="37" t="e">
        <f t="shared" si="350"/>
        <v>#DIV/0!</v>
      </c>
    </row>
    <row r="378" spans="1:29" s="5" customFormat="1" ht="28.5" hidden="1" x14ac:dyDescent="0.2">
      <c r="A378" s="166"/>
      <c r="B378" s="100" t="s">
        <v>1640</v>
      </c>
      <c r="C378" s="101" t="s">
        <v>1641</v>
      </c>
      <c r="D378" s="308"/>
      <c r="E378" s="387">
        <f>SUM('ADICIONES  2018'!C378:E378)</f>
        <v>0</v>
      </c>
      <c r="F378" s="306"/>
      <c r="G378" s="306"/>
      <c r="H378" s="306"/>
      <c r="I378" s="306"/>
      <c r="J378" s="306"/>
      <c r="K378" s="305">
        <f t="shared" si="467"/>
        <v>0</v>
      </c>
      <c r="L378" s="306"/>
      <c r="M378" s="306"/>
      <c r="N378" s="306"/>
      <c r="O378" s="306"/>
      <c r="P378" s="306"/>
      <c r="Q378" s="306"/>
      <c r="R378" s="305">
        <f t="shared" si="458"/>
        <v>0</v>
      </c>
      <c r="S378" s="306"/>
      <c r="T378" s="306"/>
      <c r="U378" s="306"/>
      <c r="V378" s="306"/>
      <c r="W378" s="306"/>
      <c r="X378" s="306"/>
      <c r="Y378" s="306"/>
      <c r="Z378" s="306"/>
      <c r="AA378" s="305">
        <f t="shared" si="469"/>
        <v>0</v>
      </c>
      <c r="AB378" s="305">
        <f t="shared" si="349"/>
        <v>0</v>
      </c>
      <c r="AC378" s="37" t="e">
        <f t="shared" si="350"/>
        <v>#DIV/0!</v>
      </c>
    </row>
    <row r="379" spans="1:29" s="5" customFormat="1" ht="28.5" hidden="1" x14ac:dyDescent="0.2">
      <c r="A379" s="166"/>
      <c r="B379" s="100" t="s">
        <v>1642</v>
      </c>
      <c r="C379" s="101" t="s">
        <v>1643</v>
      </c>
      <c r="D379" s="308"/>
      <c r="E379" s="387">
        <f>SUM('ADICIONES  2018'!C379:E379)</f>
        <v>0</v>
      </c>
      <c r="F379" s="306"/>
      <c r="G379" s="306"/>
      <c r="H379" s="306"/>
      <c r="I379" s="306"/>
      <c r="J379" s="306"/>
      <c r="K379" s="305">
        <f t="shared" si="467"/>
        <v>0</v>
      </c>
      <c r="L379" s="306"/>
      <c r="M379" s="306"/>
      <c r="N379" s="306"/>
      <c r="O379" s="306"/>
      <c r="P379" s="306"/>
      <c r="Q379" s="306"/>
      <c r="R379" s="305">
        <f t="shared" si="458"/>
        <v>0</v>
      </c>
      <c r="S379" s="306"/>
      <c r="T379" s="306"/>
      <c r="U379" s="306"/>
      <c r="V379" s="306"/>
      <c r="W379" s="306"/>
      <c r="X379" s="306"/>
      <c r="Y379" s="306"/>
      <c r="Z379" s="306"/>
      <c r="AA379" s="305">
        <f t="shared" si="469"/>
        <v>0</v>
      </c>
      <c r="AB379" s="305">
        <f t="shared" si="349"/>
        <v>0</v>
      </c>
      <c r="AC379" s="37" t="e">
        <f t="shared" si="350"/>
        <v>#DIV/0!</v>
      </c>
    </row>
    <row r="380" spans="1:29" s="5" customFormat="1" ht="28.5" hidden="1" x14ac:dyDescent="0.2">
      <c r="A380" s="166"/>
      <c r="B380" s="100" t="s">
        <v>1644</v>
      </c>
      <c r="C380" s="101" t="s">
        <v>1645</v>
      </c>
      <c r="D380" s="308"/>
      <c r="E380" s="387">
        <f>SUM('ADICIONES  2018'!C380:E380)</f>
        <v>0</v>
      </c>
      <c r="F380" s="306"/>
      <c r="G380" s="306"/>
      <c r="H380" s="306"/>
      <c r="I380" s="306"/>
      <c r="J380" s="306"/>
      <c r="K380" s="305">
        <f t="shared" si="467"/>
        <v>0</v>
      </c>
      <c r="L380" s="306"/>
      <c r="M380" s="306"/>
      <c r="N380" s="306"/>
      <c r="O380" s="306"/>
      <c r="P380" s="306"/>
      <c r="Q380" s="306"/>
      <c r="R380" s="305">
        <f t="shared" si="458"/>
        <v>0</v>
      </c>
      <c r="S380" s="306"/>
      <c r="T380" s="306"/>
      <c r="U380" s="306"/>
      <c r="V380" s="306"/>
      <c r="W380" s="306"/>
      <c r="X380" s="306"/>
      <c r="Y380" s="306"/>
      <c r="Z380" s="306"/>
      <c r="AA380" s="305">
        <f t="shared" si="469"/>
        <v>0</v>
      </c>
      <c r="AB380" s="305">
        <f t="shared" si="349"/>
        <v>0</v>
      </c>
      <c r="AC380" s="37" t="e">
        <f t="shared" si="350"/>
        <v>#DIV/0!</v>
      </c>
    </row>
    <row r="381" spans="1:29" s="5" customFormat="1" ht="28.5" hidden="1" x14ac:dyDescent="0.2">
      <c r="A381" s="166"/>
      <c r="B381" s="100" t="s">
        <v>1646</v>
      </c>
      <c r="C381" s="101" t="s">
        <v>1647</v>
      </c>
      <c r="D381" s="308"/>
      <c r="E381" s="387">
        <f>SUM('ADICIONES  2018'!C381:E381)</f>
        <v>0</v>
      </c>
      <c r="F381" s="306"/>
      <c r="G381" s="306"/>
      <c r="H381" s="306"/>
      <c r="I381" s="306"/>
      <c r="J381" s="306"/>
      <c r="K381" s="305">
        <f t="shared" si="467"/>
        <v>0</v>
      </c>
      <c r="L381" s="306"/>
      <c r="M381" s="306"/>
      <c r="N381" s="306"/>
      <c r="O381" s="306"/>
      <c r="P381" s="306"/>
      <c r="Q381" s="306"/>
      <c r="R381" s="305">
        <f t="shared" si="458"/>
        <v>0</v>
      </c>
      <c r="S381" s="306"/>
      <c r="T381" s="306"/>
      <c r="U381" s="306"/>
      <c r="V381" s="306"/>
      <c r="W381" s="306"/>
      <c r="X381" s="306"/>
      <c r="Y381" s="306"/>
      <c r="Z381" s="306"/>
      <c r="AA381" s="305">
        <f t="shared" si="469"/>
        <v>0</v>
      </c>
      <c r="AB381" s="305">
        <f t="shared" si="349"/>
        <v>0</v>
      </c>
      <c r="AC381" s="37" t="e">
        <f t="shared" si="350"/>
        <v>#DIV/0!</v>
      </c>
    </row>
    <row r="382" spans="1:29" s="5" customFormat="1" ht="42.75" hidden="1" x14ac:dyDescent="0.2">
      <c r="A382" s="166"/>
      <c r="B382" s="100" t="s">
        <v>1648</v>
      </c>
      <c r="C382" s="101" t="s">
        <v>1314</v>
      </c>
      <c r="D382" s="308"/>
      <c r="E382" s="387">
        <f>SUM('ADICIONES  2018'!C382:E382)</f>
        <v>0</v>
      </c>
      <c r="F382" s="306"/>
      <c r="G382" s="306"/>
      <c r="H382" s="306"/>
      <c r="I382" s="306"/>
      <c r="J382" s="306"/>
      <c r="K382" s="305">
        <f t="shared" si="467"/>
        <v>0</v>
      </c>
      <c r="L382" s="306"/>
      <c r="M382" s="306"/>
      <c r="N382" s="306"/>
      <c r="O382" s="306"/>
      <c r="P382" s="306"/>
      <c r="Q382" s="306"/>
      <c r="R382" s="305">
        <f t="shared" si="458"/>
        <v>0</v>
      </c>
      <c r="S382" s="306"/>
      <c r="T382" s="306"/>
      <c r="U382" s="306"/>
      <c r="V382" s="306"/>
      <c r="W382" s="306"/>
      <c r="X382" s="306"/>
      <c r="Y382" s="306"/>
      <c r="Z382" s="306"/>
      <c r="AA382" s="305">
        <f t="shared" si="469"/>
        <v>0</v>
      </c>
      <c r="AB382" s="305">
        <f t="shared" si="349"/>
        <v>0</v>
      </c>
      <c r="AC382" s="37" t="e">
        <f t="shared" si="350"/>
        <v>#DIV/0!</v>
      </c>
    </row>
    <row r="383" spans="1:29" s="5" customFormat="1" ht="42.75" hidden="1" x14ac:dyDescent="0.2">
      <c r="A383" s="166"/>
      <c r="B383" s="100" t="s">
        <v>1649</v>
      </c>
      <c r="C383" s="101" t="s">
        <v>1315</v>
      </c>
      <c r="D383" s="308"/>
      <c r="E383" s="387">
        <f>SUM('ADICIONES  2018'!C383:E383)</f>
        <v>0</v>
      </c>
      <c r="F383" s="306"/>
      <c r="G383" s="306"/>
      <c r="H383" s="306"/>
      <c r="I383" s="306"/>
      <c r="J383" s="306"/>
      <c r="K383" s="305">
        <f t="shared" si="467"/>
        <v>0</v>
      </c>
      <c r="L383" s="306"/>
      <c r="M383" s="306"/>
      <c r="N383" s="306"/>
      <c r="O383" s="306"/>
      <c r="P383" s="306"/>
      <c r="Q383" s="306"/>
      <c r="R383" s="305">
        <f t="shared" si="458"/>
        <v>0</v>
      </c>
      <c r="S383" s="306"/>
      <c r="T383" s="306"/>
      <c r="U383" s="306"/>
      <c r="V383" s="306"/>
      <c r="W383" s="306"/>
      <c r="X383" s="306"/>
      <c r="Y383" s="306"/>
      <c r="Z383" s="306"/>
      <c r="AA383" s="305">
        <f t="shared" si="469"/>
        <v>0</v>
      </c>
      <c r="AB383" s="305">
        <f t="shared" si="349"/>
        <v>0</v>
      </c>
      <c r="AC383" s="37" t="e">
        <f t="shared" si="350"/>
        <v>#DIV/0!</v>
      </c>
    </row>
    <row r="384" spans="1:29" s="5" customFormat="1" ht="42.75" hidden="1" x14ac:dyDescent="0.2">
      <c r="A384" s="166"/>
      <c r="B384" s="100" t="s">
        <v>1650</v>
      </c>
      <c r="C384" s="101" t="s">
        <v>1316</v>
      </c>
      <c r="D384" s="308"/>
      <c r="E384" s="387">
        <f>SUM('ADICIONES  2018'!C384:E384)</f>
        <v>0</v>
      </c>
      <c r="F384" s="306"/>
      <c r="G384" s="306"/>
      <c r="H384" s="306"/>
      <c r="I384" s="306"/>
      <c r="J384" s="306"/>
      <c r="K384" s="305">
        <f t="shared" si="467"/>
        <v>0</v>
      </c>
      <c r="L384" s="306"/>
      <c r="M384" s="306"/>
      <c r="N384" s="306"/>
      <c r="O384" s="306"/>
      <c r="P384" s="306"/>
      <c r="Q384" s="306"/>
      <c r="R384" s="305">
        <f t="shared" si="458"/>
        <v>0</v>
      </c>
      <c r="S384" s="306"/>
      <c r="T384" s="306"/>
      <c r="U384" s="306"/>
      <c r="V384" s="306"/>
      <c r="W384" s="306"/>
      <c r="X384" s="306"/>
      <c r="Y384" s="306"/>
      <c r="Z384" s="306"/>
      <c r="AA384" s="305">
        <f t="shared" si="469"/>
        <v>0</v>
      </c>
      <c r="AB384" s="305">
        <f t="shared" si="349"/>
        <v>0</v>
      </c>
      <c r="AC384" s="37" t="e">
        <f t="shared" si="350"/>
        <v>#DIV/0!</v>
      </c>
    </row>
    <row r="385" spans="1:29" s="5" customFormat="1" ht="42.75" hidden="1" x14ac:dyDescent="0.2">
      <c r="A385" s="166"/>
      <c r="B385" s="100" t="s">
        <v>1651</v>
      </c>
      <c r="C385" s="101" t="s">
        <v>1317</v>
      </c>
      <c r="D385" s="308"/>
      <c r="E385" s="387">
        <f>SUM('ADICIONES  2018'!C385:E385)</f>
        <v>0</v>
      </c>
      <c r="F385" s="306"/>
      <c r="G385" s="306"/>
      <c r="H385" s="306"/>
      <c r="I385" s="306"/>
      <c r="J385" s="306"/>
      <c r="K385" s="305">
        <f t="shared" si="467"/>
        <v>0</v>
      </c>
      <c r="L385" s="306"/>
      <c r="M385" s="306"/>
      <c r="N385" s="306"/>
      <c r="O385" s="306"/>
      <c r="P385" s="306"/>
      <c r="Q385" s="306"/>
      <c r="R385" s="305">
        <f t="shared" si="458"/>
        <v>0</v>
      </c>
      <c r="S385" s="306"/>
      <c r="T385" s="306"/>
      <c r="U385" s="306"/>
      <c r="V385" s="306"/>
      <c r="W385" s="306"/>
      <c r="X385" s="306"/>
      <c r="Y385" s="306"/>
      <c r="Z385" s="306"/>
      <c r="AA385" s="305">
        <f t="shared" si="469"/>
        <v>0</v>
      </c>
      <c r="AB385" s="305">
        <f t="shared" si="349"/>
        <v>0</v>
      </c>
      <c r="AC385" s="37" t="e">
        <f t="shared" si="350"/>
        <v>#DIV/0!</v>
      </c>
    </row>
    <row r="386" spans="1:29" s="5" customFormat="1" ht="42.75" hidden="1" x14ac:dyDescent="0.2">
      <c r="A386" s="166"/>
      <c r="B386" s="100" t="s">
        <v>1652</v>
      </c>
      <c r="C386" s="101" t="s">
        <v>1318</v>
      </c>
      <c r="D386" s="308"/>
      <c r="E386" s="387">
        <f>SUM('ADICIONES  2018'!C386:E386)</f>
        <v>0</v>
      </c>
      <c r="F386" s="306"/>
      <c r="G386" s="306"/>
      <c r="H386" s="306"/>
      <c r="I386" s="306"/>
      <c r="J386" s="306"/>
      <c r="K386" s="305">
        <f t="shared" si="467"/>
        <v>0</v>
      </c>
      <c r="L386" s="306"/>
      <c r="M386" s="306"/>
      <c r="N386" s="306"/>
      <c r="O386" s="306"/>
      <c r="P386" s="306"/>
      <c r="Q386" s="306"/>
      <c r="R386" s="305">
        <f t="shared" si="458"/>
        <v>0</v>
      </c>
      <c r="S386" s="306"/>
      <c r="T386" s="306"/>
      <c r="U386" s="306"/>
      <c r="V386" s="306"/>
      <c r="W386" s="306"/>
      <c r="X386" s="306"/>
      <c r="Y386" s="306"/>
      <c r="Z386" s="306"/>
      <c r="AA386" s="305">
        <f t="shared" si="469"/>
        <v>0</v>
      </c>
      <c r="AB386" s="305">
        <f t="shared" si="349"/>
        <v>0</v>
      </c>
      <c r="AC386" s="37" t="e">
        <f t="shared" si="350"/>
        <v>#DIV/0!</v>
      </c>
    </row>
    <row r="387" spans="1:29" s="5" customFormat="1" ht="42.75" hidden="1" x14ac:dyDescent="0.2">
      <c r="A387" s="166"/>
      <c r="B387" s="100" t="s">
        <v>1653</v>
      </c>
      <c r="C387" s="101" t="s">
        <v>1319</v>
      </c>
      <c r="D387" s="308"/>
      <c r="E387" s="387">
        <f>SUM('ADICIONES  2018'!C387:E387)</f>
        <v>0</v>
      </c>
      <c r="F387" s="306"/>
      <c r="G387" s="306"/>
      <c r="H387" s="306"/>
      <c r="I387" s="306"/>
      <c r="J387" s="306"/>
      <c r="K387" s="305">
        <f t="shared" si="467"/>
        <v>0</v>
      </c>
      <c r="L387" s="306"/>
      <c r="M387" s="306"/>
      <c r="N387" s="306"/>
      <c r="O387" s="306"/>
      <c r="P387" s="306"/>
      <c r="Q387" s="306"/>
      <c r="R387" s="305">
        <f t="shared" ref="R387:R445" si="473">SUM(L387:Q387)</f>
        <v>0</v>
      </c>
      <c r="S387" s="306"/>
      <c r="T387" s="306"/>
      <c r="U387" s="306"/>
      <c r="V387" s="306"/>
      <c r="W387" s="306"/>
      <c r="X387" s="306"/>
      <c r="Y387" s="306"/>
      <c r="Z387" s="306"/>
      <c r="AA387" s="305">
        <f t="shared" si="469"/>
        <v>0</v>
      </c>
      <c r="AB387" s="305">
        <f t="shared" si="349"/>
        <v>0</v>
      </c>
      <c r="AC387" s="37" t="e">
        <f t="shared" si="350"/>
        <v>#DIV/0!</v>
      </c>
    </row>
    <row r="388" spans="1:29" s="5" customFormat="1" ht="28.5" hidden="1" x14ac:dyDescent="0.2">
      <c r="A388" s="166"/>
      <c r="B388" s="100" t="s">
        <v>1323</v>
      </c>
      <c r="C388" s="101" t="s">
        <v>1324</v>
      </c>
      <c r="D388" s="308"/>
      <c r="E388" s="387">
        <f>SUM('ADICIONES  2018'!C388:E388)</f>
        <v>0</v>
      </c>
      <c r="F388" s="306"/>
      <c r="G388" s="306"/>
      <c r="H388" s="306"/>
      <c r="I388" s="306"/>
      <c r="J388" s="306"/>
      <c r="K388" s="305">
        <f t="shared" si="467"/>
        <v>0</v>
      </c>
      <c r="L388" s="306"/>
      <c r="M388" s="306"/>
      <c r="N388" s="306"/>
      <c r="O388" s="306"/>
      <c r="P388" s="306"/>
      <c r="Q388" s="306"/>
      <c r="R388" s="305">
        <f t="shared" si="473"/>
        <v>0</v>
      </c>
      <c r="S388" s="306"/>
      <c r="T388" s="306"/>
      <c r="U388" s="306"/>
      <c r="V388" s="306"/>
      <c r="W388" s="306"/>
      <c r="X388" s="306"/>
      <c r="Y388" s="306"/>
      <c r="Z388" s="306"/>
      <c r="AA388" s="305">
        <f t="shared" si="469"/>
        <v>0</v>
      </c>
      <c r="AB388" s="305">
        <f t="shared" si="349"/>
        <v>0</v>
      </c>
      <c r="AC388" s="37" t="e">
        <f t="shared" si="350"/>
        <v>#DIV/0!</v>
      </c>
    </row>
    <row r="389" spans="1:29" s="5" customFormat="1" ht="42.75" hidden="1" x14ac:dyDescent="0.2">
      <c r="A389" s="166"/>
      <c r="B389" s="100" t="s">
        <v>1325</v>
      </c>
      <c r="C389" s="101" t="s">
        <v>1326</v>
      </c>
      <c r="D389" s="308"/>
      <c r="E389" s="387">
        <f>SUM('ADICIONES  2018'!C389:E389)</f>
        <v>0</v>
      </c>
      <c r="F389" s="306"/>
      <c r="G389" s="306"/>
      <c r="H389" s="306"/>
      <c r="I389" s="306"/>
      <c r="J389" s="306"/>
      <c r="K389" s="305">
        <f t="shared" si="467"/>
        <v>0</v>
      </c>
      <c r="L389" s="306"/>
      <c r="M389" s="306"/>
      <c r="N389" s="306"/>
      <c r="O389" s="306"/>
      <c r="P389" s="306"/>
      <c r="Q389" s="306"/>
      <c r="R389" s="305">
        <f t="shared" si="473"/>
        <v>0</v>
      </c>
      <c r="S389" s="306"/>
      <c r="T389" s="306"/>
      <c r="U389" s="306"/>
      <c r="V389" s="306"/>
      <c r="W389" s="306"/>
      <c r="X389" s="306"/>
      <c r="Y389" s="306"/>
      <c r="Z389" s="306"/>
      <c r="AA389" s="305">
        <f t="shared" si="469"/>
        <v>0</v>
      </c>
      <c r="AB389" s="305">
        <f t="shared" si="349"/>
        <v>0</v>
      </c>
      <c r="AC389" s="37" t="e">
        <f t="shared" si="350"/>
        <v>#DIV/0!</v>
      </c>
    </row>
    <row r="390" spans="1:29" s="5" customFormat="1" ht="28.5" hidden="1" x14ac:dyDescent="0.2">
      <c r="A390" s="166"/>
      <c r="B390" s="100" t="s">
        <v>1327</v>
      </c>
      <c r="C390" s="101" t="s">
        <v>1328</v>
      </c>
      <c r="D390" s="308"/>
      <c r="E390" s="387">
        <f>SUM('ADICIONES  2018'!C390:E390)</f>
        <v>0</v>
      </c>
      <c r="F390" s="306"/>
      <c r="G390" s="306"/>
      <c r="H390" s="306"/>
      <c r="I390" s="306"/>
      <c r="J390" s="306"/>
      <c r="K390" s="305">
        <f t="shared" si="467"/>
        <v>0</v>
      </c>
      <c r="L390" s="306"/>
      <c r="M390" s="306"/>
      <c r="N390" s="306"/>
      <c r="O390" s="306"/>
      <c r="P390" s="306"/>
      <c r="Q390" s="306"/>
      <c r="R390" s="305">
        <f t="shared" si="473"/>
        <v>0</v>
      </c>
      <c r="S390" s="306"/>
      <c r="T390" s="306"/>
      <c r="U390" s="306"/>
      <c r="V390" s="306"/>
      <c r="W390" s="306"/>
      <c r="X390" s="306"/>
      <c r="Y390" s="306"/>
      <c r="Z390" s="306"/>
      <c r="AA390" s="305">
        <f t="shared" si="469"/>
        <v>0</v>
      </c>
      <c r="AB390" s="305">
        <f t="shared" si="349"/>
        <v>0</v>
      </c>
      <c r="AC390" s="37" t="e">
        <f t="shared" si="350"/>
        <v>#DIV/0!</v>
      </c>
    </row>
    <row r="391" spans="1:29" s="5" customFormat="1" ht="28.5" hidden="1" x14ac:dyDescent="0.2">
      <c r="A391" s="166"/>
      <c r="B391" s="100" t="s">
        <v>1329</v>
      </c>
      <c r="C391" s="101" t="s">
        <v>1330</v>
      </c>
      <c r="D391" s="308"/>
      <c r="E391" s="387">
        <f>SUM('ADICIONES  2018'!C391:E391)</f>
        <v>0</v>
      </c>
      <c r="F391" s="306"/>
      <c r="G391" s="306"/>
      <c r="H391" s="306"/>
      <c r="I391" s="306"/>
      <c r="J391" s="306"/>
      <c r="K391" s="305">
        <f t="shared" si="467"/>
        <v>0</v>
      </c>
      <c r="L391" s="306"/>
      <c r="M391" s="306"/>
      <c r="N391" s="306"/>
      <c r="O391" s="306"/>
      <c r="P391" s="306"/>
      <c r="Q391" s="306"/>
      <c r="R391" s="305">
        <f t="shared" si="473"/>
        <v>0</v>
      </c>
      <c r="S391" s="306"/>
      <c r="T391" s="306"/>
      <c r="U391" s="306"/>
      <c r="V391" s="306"/>
      <c r="W391" s="306"/>
      <c r="X391" s="306"/>
      <c r="Y391" s="306"/>
      <c r="Z391" s="306"/>
      <c r="AA391" s="305">
        <f t="shared" si="469"/>
        <v>0</v>
      </c>
      <c r="AB391" s="305">
        <f t="shared" si="349"/>
        <v>0</v>
      </c>
      <c r="AC391" s="37" t="e">
        <f t="shared" si="350"/>
        <v>#DIV/0!</v>
      </c>
    </row>
    <row r="392" spans="1:29" s="5" customFormat="1" ht="28.5" hidden="1" x14ac:dyDescent="0.2">
      <c r="A392" s="166"/>
      <c r="B392" s="100" t="s">
        <v>1331</v>
      </c>
      <c r="C392" s="101" t="s">
        <v>1332</v>
      </c>
      <c r="D392" s="308"/>
      <c r="E392" s="387">
        <f>SUM('ADICIONES  2018'!C392:E392)</f>
        <v>0</v>
      </c>
      <c r="F392" s="306"/>
      <c r="G392" s="306"/>
      <c r="H392" s="306"/>
      <c r="I392" s="306"/>
      <c r="J392" s="306"/>
      <c r="K392" s="305">
        <f t="shared" si="467"/>
        <v>0</v>
      </c>
      <c r="L392" s="306"/>
      <c r="M392" s="306"/>
      <c r="N392" s="306"/>
      <c r="O392" s="306"/>
      <c r="P392" s="306"/>
      <c r="Q392" s="306"/>
      <c r="R392" s="305">
        <f t="shared" si="473"/>
        <v>0</v>
      </c>
      <c r="S392" s="306"/>
      <c r="T392" s="306"/>
      <c r="U392" s="306"/>
      <c r="V392" s="306"/>
      <c r="W392" s="306"/>
      <c r="X392" s="306"/>
      <c r="Y392" s="306"/>
      <c r="Z392" s="306"/>
      <c r="AA392" s="305">
        <f t="shared" si="469"/>
        <v>0</v>
      </c>
      <c r="AB392" s="305">
        <f t="shared" si="349"/>
        <v>0</v>
      </c>
      <c r="AC392" s="37" t="e">
        <f t="shared" si="350"/>
        <v>#DIV/0!</v>
      </c>
    </row>
    <row r="393" spans="1:29" s="5" customFormat="1" ht="28.5" hidden="1" x14ac:dyDescent="0.2">
      <c r="A393" s="166"/>
      <c r="B393" s="100" t="s">
        <v>1333</v>
      </c>
      <c r="C393" s="101" t="s">
        <v>1334</v>
      </c>
      <c r="D393" s="308"/>
      <c r="E393" s="387">
        <f>SUM('ADICIONES  2018'!C393:E393)</f>
        <v>0</v>
      </c>
      <c r="F393" s="306"/>
      <c r="G393" s="306"/>
      <c r="H393" s="306"/>
      <c r="I393" s="306"/>
      <c r="J393" s="306"/>
      <c r="K393" s="305">
        <f t="shared" si="467"/>
        <v>0</v>
      </c>
      <c r="L393" s="306"/>
      <c r="M393" s="306"/>
      <c r="N393" s="306"/>
      <c r="O393" s="306"/>
      <c r="P393" s="306"/>
      <c r="Q393" s="306"/>
      <c r="R393" s="305">
        <f t="shared" si="473"/>
        <v>0</v>
      </c>
      <c r="S393" s="306"/>
      <c r="T393" s="306"/>
      <c r="U393" s="306"/>
      <c r="V393" s="306"/>
      <c r="W393" s="306"/>
      <c r="X393" s="306"/>
      <c r="Y393" s="306"/>
      <c r="Z393" s="306"/>
      <c r="AA393" s="305">
        <f t="shared" si="469"/>
        <v>0</v>
      </c>
      <c r="AB393" s="305">
        <f t="shared" si="349"/>
        <v>0</v>
      </c>
      <c r="AC393" s="37" t="e">
        <f t="shared" si="350"/>
        <v>#DIV/0!</v>
      </c>
    </row>
    <row r="394" spans="1:29" s="5" customFormat="1" ht="28.5" hidden="1" x14ac:dyDescent="0.2">
      <c r="A394" s="166"/>
      <c r="B394" s="100" t="s">
        <v>1335</v>
      </c>
      <c r="C394" s="101" t="s">
        <v>1336</v>
      </c>
      <c r="D394" s="308"/>
      <c r="E394" s="387">
        <f>SUM('ADICIONES  2018'!C394:E394)</f>
        <v>0</v>
      </c>
      <c r="F394" s="306"/>
      <c r="G394" s="306"/>
      <c r="H394" s="306"/>
      <c r="I394" s="306"/>
      <c r="J394" s="306"/>
      <c r="K394" s="305">
        <f t="shared" si="467"/>
        <v>0</v>
      </c>
      <c r="L394" s="306"/>
      <c r="M394" s="306"/>
      <c r="N394" s="306"/>
      <c r="O394" s="306"/>
      <c r="P394" s="306"/>
      <c r="Q394" s="306"/>
      <c r="R394" s="305">
        <f t="shared" si="473"/>
        <v>0</v>
      </c>
      <c r="S394" s="306"/>
      <c r="T394" s="306"/>
      <c r="U394" s="306"/>
      <c r="V394" s="306"/>
      <c r="W394" s="306"/>
      <c r="X394" s="306"/>
      <c r="Y394" s="306"/>
      <c r="Z394" s="306"/>
      <c r="AA394" s="305">
        <f t="shared" si="469"/>
        <v>0</v>
      </c>
      <c r="AB394" s="305">
        <f t="shared" si="349"/>
        <v>0</v>
      </c>
      <c r="AC394" s="37" t="e">
        <f t="shared" si="350"/>
        <v>#DIV/0!</v>
      </c>
    </row>
    <row r="395" spans="1:29" s="5" customFormat="1" ht="28.5" hidden="1" x14ac:dyDescent="0.2">
      <c r="A395" s="166"/>
      <c r="B395" s="100" t="s">
        <v>1337</v>
      </c>
      <c r="C395" s="101" t="s">
        <v>1338</v>
      </c>
      <c r="D395" s="308"/>
      <c r="E395" s="387">
        <f>SUM('ADICIONES  2018'!C395:E395)</f>
        <v>0</v>
      </c>
      <c r="F395" s="306"/>
      <c r="G395" s="306"/>
      <c r="H395" s="306"/>
      <c r="I395" s="306"/>
      <c r="J395" s="306"/>
      <c r="K395" s="305">
        <f t="shared" si="467"/>
        <v>0</v>
      </c>
      <c r="L395" s="306"/>
      <c r="M395" s="306"/>
      <c r="N395" s="306"/>
      <c r="O395" s="306"/>
      <c r="P395" s="306"/>
      <c r="Q395" s="306"/>
      <c r="R395" s="305">
        <f t="shared" si="473"/>
        <v>0</v>
      </c>
      <c r="S395" s="306"/>
      <c r="T395" s="306"/>
      <c r="U395" s="306"/>
      <c r="V395" s="306"/>
      <c r="W395" s="306"/>
      <c r="X395" s="306"/>
      <c r="Y395" s="306"/>
      <c r="Z395" s="306"/>
      <c r="AA395" s="305">
        <f t="shared" si="469"/>
        <v>0</v>
      </c>
      <c r="AB395" s="305">
        <f t="shared" si="349"/>
        <v>0</v>
      </c>
      <c r="AC395" s="37" t="e">
        <f t="shared" si="350"/>
        <v>#DIV/0!</v>
      </c>
    </row>
    <row r="396" spans="1:29" s="5" customFormat="1" ht="42.75" hidden="1" x14ac:dyDescent="0.2">
      <c r="A396" s="166"/>
      <c r="B396" s="100" t="s">
        <v>1339</v>
      </c>
      <c r="C396" s="101" t="s">
        <v>1340</v>
      </c>
      <c r="D396" s="308"/>
      <c r="E396" s="387">
        <f>SUM('ADICIONES  2018'!C396:E396)</f>
        <v>0</v>
      </c>
      <c r="F396" s="306"/>
      <c r="G396" s="306"/>
      <c r="H396" s="306"/>
      <c r="I396" s="306"/>
      <c r="J396" s="306"/>
      <c r="K396" s="305">
        <f t="shared" si="467"/>
        <v>0</v>
      </c>
      <c r="L396" s="306"/>
      <c r="M396" s="306"/>
      <c r="N396" s="306"/>
      <c r="O396" s="306"/>
      <c r="P396" s="306"/>
      <c r="Q396" s="306"/>
      <c r="R396" s="305">
        <f t="shared" si="473"/>
        <v>0</v>
      </c>
      <c r="S396" s="306"/>
      <c r="T396" s="306"/>
      <c r="U396" s="306"/>
      <c r="V396" s="306"/>
      <c r="W396" s="306"/>
      <c r="X396" s="306"/>
      <c r="Y396" s="306"/>
      <c r="Z396" s="306"/>
      <c r="AA396" s="305">
        <f t="shared" si="469"/>
        <v>0</v>
      </c>
      <c r="AB396" s="305">
        <f t="shared" si="349"/>
        <v>0</v>
      </c>
      <c r="AC396" s="37" t="e">
        <f t="shared" si="350"/>
        <v>#DIV/0!</v>
      </c>
    </row>
    <row r="397" spans="1:29" s="5" customFormat="1" ht="28.5" hidden="1" x14ac:dyDescent="0.2">
      <c r="A397" s="166"/>
      <c r="B397" s="100" t="s">
        <v>1341</v>
      </c>
      <c r="C397" s="101" t="s">
        <v>1342</v>
      </c>
      <c r="D397" s="308"/>
      <c r="E397" s="387">
        <f>SUM('ADICIONES  2018'!C397:E397)</f>
        <v>0</v>
      </c>
      <c r="F397" s="306"/>
      <c r="G397" s="306"/>
      <c r="H397" s="306"/>
      <c r="I397" s="306"/>
      <c r="J397" s="306"/>
      <c r="K397" s="305">
        <f t="shared" si="467"/>
        <v>0</v>
      </c>
      <c r="L397" s="306"/>
      <c r="M397" s="306"/>
      <c r="N397" s="306"/>
      <c r="O397" s="306"/>
      <c r="P397" s="306"/>
      <c r="Q397" s="306"/>
      <c r="R397" s="305">
        <f t="shared" si="473"/>
        <v>0</v>
      </c>
      <c r="S397" s="306"/>
      <c r="T397" s="306"/>
      <c r="U397" s="306"/>
      <c r="V397" s="306"/>
      <c r="W397" s="306"/>
      <c r="X397" s="306"/>
      <c r="Y397" s="306"/>
      <c r="Z397" s="306"/>
      <c r="AA397" s="305">
        <f t="shared" si="469"/>
        <v>0</v>
      </c>
      <c r="AB397" s="305">
        <f t="shared" si="349"/>
        <v>0</v>
      </c>
      <c r="AC397" s="37" t="e">
        <f t="shared" si="350"/>
        <v>#DIV/0!</v>
      </c>
    </row>
    <row r="398" spans="1:29" s="5" customFormat="1" ht="15.75" hidden="1" x14ac:dyDescent="0.2">
      <c r="A398" s="166"/>
      <c r="B398" s="114" t="s">
        <v>1204</v>
      </c>
      <c r="C398" s="110" t="s">
        <v>1205</v>
      </c>
      <c r="D398" s="109">
        <f>+D399+D401</f>
        <v>0</v>
      </c>
      <c r="E398" s="154">
        <f>SUM('ADICIONES  2018'!C398:E398)</f>
        <v>0</v>
      </c>
      <c r="F398" s="109">
        <f t="shared" ref="F398:J399" si="474">+F399</f>
        <v>0</v>
      </c>
      <c r="G398" s="109">
        <f t="shared" si="474"/>
        <v>0</v>
      </c>
      <c r="H398" s="109">
        <f t="shared" si="474"/>
        <v>0</v>
      </c>
      <c r="I398" s="109">
        <f t="shared" si="474"/>
        <v>0</v>
      </c>
      <c r="J398" s="109">
        <f t="shared" si="474"/>
        <v>0</v>
      </c>
      <c r="K398" s="303">
        <f t="shared" si="368"/>
        <v>0</v>
      </c>
      <c r="L398" s="109">
        <f t="shared" ref="L398:Q399" si="475">+L399</f>
        <v>1220914</v>
      </c>
      <c r="M398" s="109">
        <f t="shared" si="475"/>
        <v>1124888</v>
      </c>
      <c r="N398" s="109">
        <f t="shared" si="475"/>
        <v>1008114</v>
      </c>
      <c r="O398" s="109">
        <f t="shared" si="475"/>
        <v>0</v>
      </c>
      <c r="P398" s="109">
        <f t="shared" si="475"/>
        <v>0</v>
      </c>
      <c r="Q398" s="109">
        <f t="shared" si="475"/>
        <v>0</v>
      </c>
      <c r="R398" s="303">
        <f t="shared" si="473"/>
        <v>3353916</v>
      </c>
      <c r="S398" s="109">
        <f t="shared" ref="S398:Z399" si="476">+S399</f>
        <v>0</v>
      </c>
      <c r="T398" s="109">
        <f t="shared" si="476"/>
        <v>0</v>
      </c>
      <c r="U398" s="109">
        <f t="shared" si="476"/>
        <v>0</v>
      </c>
      <c r="V398" s="109">
        <f t="shared" si="476"/>
        <v>0</v>
      </c>
      <c r="W398" s="109">
        <f t="shared" si="476"/>
        <v>0</v>
      </c>
      <c r="X398" s="109">
        <f t="shared" si="476"/>
        <v>0</v>
      </c>
      <c r="Y398" s="109">
        <f t="shared" si="476"/>
        <v>0</v>
      </c>
      <c r="Z398" s="109">
        <f t="shared" si="476"/>
        <v>0</v>
      </c>
      <c r="AA398" s="303">
        <f t="shared" si="469"/>
        <v>0</v>
      </c>
      <c r="AB398" s="303">
        <f t="shared" si="349"/>
        <v>3353916</v>
      </c>
      <c r="AC398" s="108">
        <v>0</v>
      </c>
    </row>
    <row r="399" spans="1:29" s="5" customFormat="1" ht="15.75" hidden="1" x14ac:dyDescent="0.2">
      <c r="A399" s="166"/>
      <c r="B399" s="114" t="s">
        <v>1206</v>
      </c>
      <c r="C399" s="110" t="s">
        <v>1207</v>
      </c>
      <c r="D399" s="109">
        <f>+D400</f>
        <v>0</v>
      </c>
      <c r="E399" s="154">
        <f>SUM('ADICIONES  2018'!C399:E399)</f>
        <v>0</v>
      </c>
      <c r="F399" s="109">
        <f t="shared" si="474"/>
        <v>0</v>
      </c>
      <c r="G399" s="109">
        <f t="shared" si="474"/>
        <v>0</v>
      </c>
      <c r="H399" s="109">
        <f t="shared" si="474"/>
        <v>0</v>
      </c>
      <c r="I399" s="109">
        <f t="shared" si="474"/>
        <v>0</v>
      </c>
      <c r="J399" s="109">
        <f t="shared" si="474"/>
        <v>0</v>
      </c>
      <c r="K399" s="303">
        <f t="shared" si="368"/>
        <v>0</v>
      </c>
      <c r="L399" s="109">
        <f t="shared" si="475"/>
        <v>1220914</v>
      </c>
      <c r="M399" s="109">
        <f t="shared" si="475"/>
        <v>1124888</v>
      </c>
      <c r="N399" s="109">
        <f t="shared" si="475"/>
        <v>1008114</v>
      </c>
      <c r="O399" s="109">
        <f t="shared" si="475"/>
        <v>0</v>
      </c>
      <c r="P399" s="109">
        <f t="shared" si="475"/>
        <v>0</v>
      </c>
      <c r="Q399" s="109">
        <f t="shared" si="475"/>
        <v>0</v>
      </c>
      <c r="R399" s="303">
        <f t="shared" si="473"/>
        <v>3353916</v>
      </c>
      <c r="S399" s="109">
        <f t="shared" si="476"/>
        <v>0</v>
      </c>
      <c r="T399" s="109">
        <f t="shared" si="476"/>
        <v>0</v>
      </c>
      <c r="U399" s="109">
        <f t="shared" si="476"/>
        <v>0</v>
      </c>
      <c r="V399" s="109">
        <f t="shared" si="476"/>
        <v>0</v>
      </c>
      <c r="W399" s="109">
        <f t="shared" si="476"/>
        <v>0</v>
      </c>
      <c r="X399" s="109">
        <f t="shared" si="476"/>
        <v>0</v>
      </c>
      <c r="Y399" s="109">
        <f t="shared" si="476"/>
        <v>0</v>
      </c>
      <c r="Z399" s="109">
        <f t="shared" si="476"/>
        <v>0</v>
      </c>
      <c r="AA399" s="303">
        <f t="shared" si="469"/>
        <v>0</v>
      </c>
      <c r="AB399" s="303">
        <f t="shared" si="349"/>
        <v>3353916</v>
      </c>
      <c r="AC399" s="108">
        <v>0</v>
      </c>
    </row>
    <row r="400" spans="1:29" hidden="1" x14ac:dyDescent="0.2">
      <c r="B400" s="100" t="s">
        <v>1208</v>
      </c>
      <c r="C400" s="101" t="s">
        <v>1209</v>
      </c>
      <c r="D400" s="308">
        <v>0</v>
      </c>
      <c r="E400" s="387">
        <f>SUM('ADICIONES  2018'!C400:E400)</f>
        <v>0</v>
      </c>
      <c r="F400" s="308"/>
      <c r="G400" s="308"/>
      <c r="H400" s="308"/>
      <c r="I400" s="308"/>
      <c r="J400" s="308"/>
      <c r="K400" s="305">
        <f t="shared" si="368"/>
        <v>0</v>
      </c>
      <c r="L400" s="308">
        <v>1220914</v>
      </c>
      <c r="M400" s="308">
        <v>1124888</v>
      </c>
      <c r="N400" s="308">
        <v>1008114</v>
      </c>
      <c r="O400" s="308"/>
      <c r="P400" s="308"/>
      <c r="Q400" s="308"/>
      <c r="R400" s="305">
        <f t="shared" si="473"/>
        <v>3353916</v>
      </c>
      <c r="S400" s="308"/>
      <c r="T400" s="308"/>
      <c r="U400" s="308"/>
      <c r="V400" s="308"/>
      <c r="W400" s="308"/>
      <c r="X400" s="308"/>
      <c r="Y400" s="308"/>
      <c r="Z400" s="308"/>
      <c r="AA400" s="305">
        <f t="shared" si="469"/>
        <v>0</v>
      </c>
      <c r="AB400" s="305">
        <f t="shared" si="349"/>
        <v>3353916</v>
      </c>
      <c r="AC400" s="37">
        <v>0</v>
      </c>
    </row>
    <row r="401" spans="1:29" s="5" customFormat="1" ht="15.75" hidden="1" x14ac:dyDescent="0.2">
      <c r="A401" s="166"/>
      <c r="B401" s="102" t="s">
        <v>1654</v>
      </c>
      <c r="C401" s="103" t="s">
        <v>1655</v>
      </c>
      <c r="D401" s="109">
        <f>+D402</f>
        <v>0</v>
      </c>
      <c r="E401" s="154">
        <f>SUM('ADICIONES  2018'!C401:E401)</f>
        <v>0</v>
      </c>
      <c r="F401" s="109">
        <f t="shared" ref="F401:J401" si="477">+F402</f>
        <v>0</v>
      </c>
      <c r="G401" s="109">
        <f t="shared" si="477"/>
        <v>0</v>
      </c>
      <c r="H401" s="109">
        <f t="shared" si="477"/>
        <v>0</v>
      </c>
      <c r="I401" s="109">
        <f t="shared" si="477"/>
        <v>0</v>
      </c>
      <c r="J401" s="109">
        <f t="shared" si="477"/>
        <v>0</v>
      </c>
      <c r="K401" s="303">
        <f t="shared" si="368"/>
        <v>0</v>
      </c>
      <c r="L401" s="109">
        <f t="shared" ref="L401:Q401" si="478">+L402</f>
        <v>0</v>
      </c>
      <c r="M401" s="109">
        <f t="shared" si="478"/>
        <v>0</v>
      </c>
      <c r="N401" s="109">
        <f t="shared" si="478"/>
        <v>0</v>
      </c>
      <c r="O401" s="109">
        <f t="shared" si="478"/>
        <v>0</v>
      </c>
      <c r="P401" s="109">
        <f t="shared" si="478"/>
        <v>0</v>
      </c>
      <c r="Q401" s="109">
        <f t="shared" si="478"/>
        <v>0</v>
      </c>
      <c r="R401" s="303">
        <f t="shared" si="473"/>
        <v>0</v>
      </c>
      <c r="S401" s="109">
        <f t="shared" ref="S401:Z401" si="479">+S402</f>
        <v>0</v>
      </c>
      <c r="T401" s="109">
        <f t="shared" si="479"/>
        <v>0</v>
      </c>
      <c r="U401" s="109">
        <f t="shared" si="479"/>
        <v>0</v>
      </c>
      <c r="V401" s="109">
        <f t="shared" si="479"/>
        <v>0</v>
      </c>
      <c r="W401" s="109">
        <f t="shared" si="479"/>
        <v>0</v>
      </c>
      <c r="X401" s="109">
        <f t="shared" si="479"/>
        <v>0</v>
      </c>
      <c r="Y401" s="109">
        <f t="shared" si="479"/>
        <v>0</v>
      </c>
      <c r="Z401" s="109">
        <f t="shared" si="479"/>
        <v>0</v>
      </c>
      <c r="AA401" s="303">
        <f t="shared" si="469"/>
        <v>0</v>
      </c>
      <c r="AB401" s="303">
        <f t="shared" si="349"/>
        <v>0</v>
      </c>
      <c r="AC401" s="108">
        <v>0</v>
      </c>
    </row>
    <row r="402" spans="1:29" ht="15.75" hidden="1" x14ac:dyDescent="0.2">
      <c r="B402" s="100" t="s">
        <v>1656</v>
      </c>
      <c r="C402" s="101" t="s">
        <v>1657</v>
      </c>
      <c r="D402" s="308"/>
      <c r="E402" s="387">
        <f>SUM('ADICIONES  2018'!C402:E402)</f>
        <v>0</v>
      </c>
      <c r="F402" s="308"/>
      <c r="G402" s="308"/>
      <c r="H402" s="308"/>
      <c r="I402" s="308"/>
      <c r="J402" s="308"/>
      <c r="K402" s="305">
        <f t="shared" si="368"/>
        <v>0</v>
      </c>
      <c r="L402" s="308"/>
      <c r="M402" s="308"/>
      <c r="N402" s="308"/>
      <c r="O402" s="308"/>
      <c r="P402" s="308"/>
      <c r="Q402" s="308"/>
      <c r="R402" s="303">
        <f t="shared" si="473"/>
        <v>0</v>
      </c>
      <c r="S402" s="308"/>
      <c r="T402" s="308"/>
      <c r="U402" s="308"/>
      <c r="V402" s="308"/>
      <c r="W402" s="308"/>
      <c r="X402" s="308"/>
      <c r="Y402" s="308"/>
      <c r="Z402" s="308"/>
      <c r="AA402" s="305">
        <f t="shared" si="469"/>
        <v>0</v>
      </c>
      <c r="AB402" s="305">
        <f t="shared" si="349"/>
        <v>0</v>
      </c>
      <c r="AC402" s="37">
        <v>0</v>
      </c>
    </row>
    <row r="403" spans="1:29" s="21" customFormat="1" ht="15.75" hidden="1" x14ac:dyDescent="0.2">
      <c r="A403" s="95"/>
      <c r="B403" s="116" t="s">
        <v>785</v>
      </c>
      <c r="C403" s="117" t="s">
        <v>786</v>
      </c>
      <c r="D403" s="109">
        <f>+D404</f>
        <v>20000000000</v>
      </c>
      <c r="E403" s="154">
        <f>SUM('ADICIONES  2018'!C403:E403)</f>
        <v>0</v>
      </c>
      <c r="F403" s="109">
        <f t="shared" ref="F403:J403" si="480">+F404</f>
        <v>0</v>
      </c>
      <c r="G403" s="109">
        <f t="shared" si="480"/>
        <v>0</v>
      </c>
      <c r="H403" s="109">
        <f t="shared" si="480"/>
        <v>0</v>
      </c>
      <c r="I403" s="109">
        <f t="shared" si="480"/>
        <v>0</v>
      </c>
      <c r="J403" s="109">
        <f t="shared" si="480"/>
        <v>0</v>
      </c>
      <c r="K403" s="307">
        <f t="shared" si="368"/>
        <v>20000000000</v>
      </c>
      <c r="L403" s="304">
        <f t="shared" ref="L403:Q403" si="481">+L404</f>
        <v>0</v>
      </c>
      <c r="M403" s="304">
        <f t="shared" si="481"/>
        <v>0</v>
      </c>
      <c r="N403" s="304">
        <f t="shared" si="481"/>
        <v>0</v>
      </c>
      <c r="O403" s="109">
        <f t="shared" si="481"/>
        <v>0</v>
      </c>
      <c r="P403" s="109">
        <f t="shared" si="481"/>
        <v>0</v>
      </c>
      <c r="Q403" s="109">
        <f t="shared" si="481"/>
        <v>0</v>
      </c>
      <c r="R403" s="305">
        <f t="shared" si="473"/>
        <v>0</v>
      </c>
      <c r="S403" s="109">
        <f t="shared" ref="S403:Z403" si="482">+S404</f>
        <v>0</v>
      </c>
      <c r="T403" s="109">
        <f t="shared" si="482"/>
        <v>0</v>
      </c>
      <c r="U403" s="109">
        <f t="shared" si="482"/>
        <v>0</v>
      </c>
      <c r="V403" s="109">
        <f t="shared" si="482"/>
        <v>0</v>
      </c>
      <c r="W403" s="109">
        <f t="shared" si="482"/>
        <v>0</v>
      </c>
      <c r="X403" s="109">
        <f t="shared" si="482"/>
        <v>0</v>
      </c>
      <c r="Y403" s="109">
        <f t="shared" si="482"/>
        <v>0</v>
      </c>
      <c r="Z403" s="109">
        <f t="shared" si="482"/>
        <v>0</v>
      </c>
      <c r="AA403" s="303">
        <f t="shared" si="469"/>
        <v>0</v>
      </c>
      <c r="AB403" s="307">
        <f t="shared" si="349"/>
        <v>0</v>
      </c>
      <c r="AC403" s="118">
        <f t="shared" si="350"/>
        <v>0</v>
      </c>
    </row>
    <row r="404" spans="1:29" s="21" customFormat="1" ht="30" x14ac:dyDescent="0.2">
      <c r="A404" s="95">
        <v>1</v>
      </c>
      <c r="B404" s="116" t="s">
        <v>787</v>
      </c>
      <c r="C404" s="117" t="s">
        <v>788</v>
      </c>
      <c r="D404" s="109">
        <f>SUM(D405:D406)</f>
        <v>20000000000</v>
      </c>
      <c r="E404" s="154">
        <f>SUM('ADICIONES  2018'!C404:E404)</f>
        <v>0</v>
      </c>
      <c r="F404" s="109">
        <f t="shared" ref="F404:J404" si="483">SUM(F405:F406)</f>
        <v>0</v>
      </c>
      <c r="G404" s="109">
        <f t="shared" si="483"/>
        <v>0</v>
      </c>
      <c r="H404" s="109">
        <f t="shared" si="483"/>
        <v>0</v>
      </c>
      <c r="I404" s="109">
        <f t="shared" si="483"/>
        <v>0</v>
      </c>
      <c r="J404" s="109">
        <f t="shared" si="483"/>
        <v>0</v>
      </c>
      <c r="K404" s="307">
        <f t="shared" si="368"/>
        <v>20000000000</v>
      </c>
      <c r="L404" s="304">
        <f t="shared" ref="L404:Q404" si="484">SUM(L405:L406)</f>
        <v>0</v>
      </c>
      <c r="M404" s="304">
        <f t="shared" si="484"/>
        <v>0</v>
      </c>
      <c r="N404" s="304">
        <f t="shared" si="484"/>
        <v>0</v>
      </c>
      <c r="O404" s="109">
        <f t="shared" si="484"/>
        <v>0</v>
      </c>
      <c r="P404" s="109">
        <f t="shared" si="484"/>
        <v>0</v>
      </c>
      <c r="Q404" s="109">
        <f t="shared" si="484"/>
        <v>0</v>
      </c>
      <c r="R404" s="305">
        <f t="shared" si="473"/>
        <v>0</v>
      </c>
      <c r="S404" s="109">
        <f t="shared" ref="S404:Z404" si="485">SUM(S405:S406)</f>
        <v>0</v>
      </c>
      <c r="T404" s="109">
        <f t="shared" si="485"/>
        <v>0</v>
      </c>
      <c r="U404" s="109">
        <f t="shared" si="485"/>
        <v>0</v>
      </c>
      <c r="V404" s="109">
        <f t="shared" si="485"/>
        <v>0</v>
      </c>
      <c r="W404" s="109">
        <f t="shared" si="485"/>
        <v>0</v>
      </c>
      <c r="X404" s="109">
        <f t="shared" si="485"/>
        <v>0</v>
      </c>
      <c r="Y404" s="109">
        <f t="shared" si="485"/>
        <v>0</v>
      </c>
      <c r="Z404" s="109">
        <f t="shared" si="485"/>
        <v>0</v>
      </c>
      <c r="AA404" s="303">
        <f t="shared" si="469"/>
        <v>0</v>
      </c>
      <c r="AB404" s="307">
        <f t="shared" si="349"/>
        <v>0</v>
      </c>
      <c r="AC404" s="118">
        <f t="shared" si="350"/>
        <v>0</v>
      </c>
    </row>
    <row r="405" spans="1:29" ht="42.75" hidden="1" x14ac:dyDescent="0.2">
      <c r="B405" s="100" t="s">
        <v>789</v>
      </c>
      <c r="C405" s="101" t="s">
        <v>790</v>
      </c>
      <c r="D405" s="308">
        <v>10000000000</v>
      </c>
      <c r="E405" s="387">
        <f>SUM('ADICIONES  2018'!C405:E405)</f>
        <v>0</v>
      </c>
      <c r="F405" s="308"/>
      <c r="G405" s="308"/>
      <c r="H405" s="308"/>
      <c r="I405" s="308"/>
      <c r="J405" s="308"/>
      <c r="K405" s="305">
        <f t="shared" si="368"/>
        <v>10000000000</v>
      </c>
      <c r="L405" s="308"/>
      <c r="M405" s="308"/>
      <c r="N405" s="308"/>
      <c r="O405" s="308"/>
      <c r="P405" s="308"/>
      <c r="Q405" s="308"/>
      <c r="R405" s="305">
        <f t="shared" si="473"/>
        <v>0</v>
      </c>
      <c r="S405" s="308"/>
      <c r="T405" s="308"/>
      <c r="U405" s="308"/>
      <c r="V405" s="308"/>
      <c r="W405" s="308"/>
      <c r="X405" s="308"/>
      <c r="Y405" s="308"/>
      <c r="Z405" s="308"/>
      <c r="AA405" s="305">
        <f t="shared" si="469"/>
        <v>0</v>
      </c>
      <c r="AB405" s="305">
        <f t="shared" si="349"/>
        <v>0</v>
      </c>
      <c r="AC405" s="37">
        <f t="shared" si="350"/>
        <v>0</v>
      </c>
    </row>
    <row r="406" spans="1:29" ht="42.75" hidden="1" x14ac:dyDescent="0.2">
      <c r="B406" s="100" t="s">
        <v>791</v>
      </c>
      <c r="C406" s="101" t="s">
        <v>792</v>
      </c>
      <c r="D406" s="308">
        <v>10000000000</v>
      </c>
      <c r="E406" s="387">
        <f>SUM('ADICIONES  2018'!C406:E406)</f>
        <v>0</v>
      </c>
      <c r="F406" s="308"/>
      <c r="G406" s="308"/>
      <c r="H406" s="308"/>
      <c r="I406" s="308"/>
      <c r="J406" s="308"/>
      <c r="K406" s="305">
        <f t="shared" si="368"/>
        <v>10000000000</v>
      </c>
      <c r="L406" s="308"/>
      <c r="M406" s="308"/>
      <c r="N406" s="308"/>
      <c r="O406" s="308"/>
      <c r="P406" s="308"/>
      <c r="Q406" s="308"/>
      <c r="R406" s="305">
        <f t="shared" si="473"/>
        <v>0</v>
      </c>
      <c r="S406" s="308"/>
      <c r="T406" s="308"/>
      <c r="U406" s="308"/>
      <c r="V406" s="308"/>
      <c r="W406" s="308"/>
      <c r="X406" s="308"/>
      <c r="Y406" s="308"/>
      <c r="Z406" s="308"/>
      <c r="AA406" s="305">
        <f t="shared" si="469"/>
        <v>0</v>
      </c>
      <c r="AB406" s="305">
        <f t="shared" si="349"/>
        <v>0</v>
      </c>
      <c r="AC406" s="37">
        <f t="shared" si="350"/>
        <v>0</v>
      </c>
    </row>
    <row r="407" spans="1:29" s="21" customFormat="1" ht="57" hidden="1" x14ac:dyDescent="0.2">
      <c r="A407" s="95"/>
      <c r="B407" s="116" t="s">
        <v>338</v>
      </c>
      <c r="C407" s="101" t="s">
        <v>793</v>
      </c>
      <c r="D407" s="109">
        <f>+D408</f>
        <v>15000000000</v>
      </c>
      <c r="E407" s="154">
        <f>SUM('ADICIONES  2018'!C407:E407)</f>
        <v>0</v>
      </c>
      <c r="F407" s="109">
        <f t="shared" ref="F407:J408" si="486">+F408</f>
        <v>0</v>
      </c>
      <c r="G407" s="109">
        <f t="shared" si="486"/>
        <v>0</v>
      </c>
      <c r="H407" s="109">
        <f t="shared" si="486"/>
        <v>0</v>
      </c>
      <c r="I407" s="109">
        <f t="shared" si="486"/>
        <v>0</v>
      </c>
      <c r="J407" s="109">
        <f t="shared" si="486"/>
        <v>0</v>
      </c>
      <c r="K407" s="307">
        <f t="shared" si="368"/>
        <v>15000000000</v>
      </c>
      <c r="L407" s="304">
        <f t="shared" ref="L407:Q408" si="487">+L408</f>
        <v>0</v>
      </c>
      <c r="M407" s="304">
        <f t="shared" si="487"/>
        <v>0</v>
      </c>
      <c r="N407" s="304">
        <f t="shared" si="487"/>
        <v>0</v>
      </c>
      <c r="O407" s="109">
        <f t="shared" si="487"/>
        <v>0</v>
      </c>
      <c r="P407" s="109">
        <f t="shared" si="487"/>
        <v>0</v>
      </c>
      <c r="Q407" s="109">
        <f t="shared" si="487"/>
        <v>0</v>
      </c>
      <c r="R407" s="303">
        <f t="shared" si="473"/>
        <v>0</v>
      </c>
      <c r="S407" s="109">
        <f t="shared" ref="S407:Z408" si="488">+S408</f>
        <v>0</v>
      </c>
      <c r="T407" s="109">
        <f t="shared" si="488"/>
        <v>0</v>
      </c>
      <c r="U407" s="109">
        <f t="shared" si="488"/>
        <v>0</v>
      </c>
      <c r="V407" s="109">
        <f t="shared" si="488"/>
        <v>0</v>
      </c>
      <c r="W407" s="109">
        <f t="shared" si="488"/>
        <v>0</v>
      </c>
      <c r="X407" s="109">
        <f t="shared" si="488"/>
        <v>0</v>
      </c>
      <c r="Y407" s="109">
        <f t="shared" si="488"/>
        <v>0</v>
      </c>
      <c r="Z407" s="109">
        <f t="shared" si="488"/>
        <v>0</v>
      </c>
      <c r="AA407" s="303">
        <f t="shared" si="469"/>
        <v>0</v>
      </c>
      <c r="AB407" s="307">
        <f t="shared" si="349"/>
        <v>0</v>
      </c>
      <c r="AC407" s="118">
        <f t="shared" si="350"/>
        <v>0</v>
      </c>
    </row>
    <row r="408" spans="1:29" s="82" customFormat="1" ht="31.5" hidden="1" x14ac:dyDescent="0.2">
      <c r="A408" s="413"/>
      <c r="B408" s="114" t="s">
        <v>794</v>
      </c>
      <c r="C408" s="110" t="s">
        <v>795</v>
      </c>
      <c r="D408" s="109">
        <f>+D409</f>
        <v>15000000000</v>
      </c>
      <c r="E408" s="154">
        <f>SUM('ADICIONES  2018'!C408:E408)</f>
        <v>0</v>
      </c>
      <c r="F408" s="109">
        <f t="shared" si="486"/>
        <v>0</v>
      </c>
      <c r="G408" s="109">
        <f t="shared" si="486"/>
        <v>0</v>
      </c>
      <c r="H408" s="109">
        <f t="shared" si="486"/>
        <v>0</v>
      </c>
      <c r="I408" s="109">
        <f t="shared" si="486"/>
        <v>0</v>
      </c>
      <c r="J408" s="109">
        <f t="shared" si="486"/>
        <v>0</v>
      </c>
      <c r="K408" s="303">
        <f t="shared" si="368"/>
        <v>15000000000</v>
      </c>
      <c r="L408" s="109">
        <f t="shared" si="487"/>
        <v>0</v>
      </c>
      <c r="M408" s="109">
        <f t="shared" si="487"/>
        <v>0</v>
      </c>
      <c r="N408" s="109">
        <f t="shared" si="487"/>
        <v>0</v>
      </c>
      <c r="O408" s="109">
        <f t="shared" si="487"/>
        <v>0</v>
      </c>
      <c r="P408" s="109">
        <f t="shared" si="487"/>
        <v>0</v>
      </c>
      <c r="Q408" s="109">
        <f t="shared" si="487"/>
        <v>0</v>
      </c>
      <c r="R408" s="303">
        <f t="shared" si="473"/>
        <v>0</v>
      </c>
      <c r="S408" s="109">
        <f t="shared" si="488"/>
        <v>0</v>
      </c>
      <c r="T408" s="109">
        <f t="shared" si="488"/>
        <v>0</v>
      </c>
      <c r="U408" s="109">
        <f t="shared" si="488"/>
        <v>0</v>
      </c>
      <c r="V408" s="109">
        <f t="shared" si="488"/>
        <v>0</v>
      </c>
      <c r="W408" s="109">
        <f t="shared" si="488"/>
        <v>0</v>
      </c>
      <c r="X408" s="109">
        <f t="shared" si="488"/>
        <v>0</v>
      </c>
      <c r="Y408" s="109">
        <f t="shared" si="488"/>
        <v>0</v>
      </c>
      <c r="Z408" s="109">
        <f t="shared" si="488"/>
        <v>0</v>
      </c>
      <c r="AA408" s="303">
        <f t="shared" si="469"/>
        <v>0</v>
      </c>
      <c r="AB408" s="303">
        <f t="shared" si="349"/>
        <v>0</v>
      </c>
      <c r="AC408" s="108">
        <f t="shared" si="350"/>
        <v>0</v>
      </c>
    </row>
    <row r="409" spans="1:29" s="82" customFormat="1" ht="31.5" hidden="1" x14ac:dyDescent="0.2">
      <c r="A409" s="413"/>
      <c r="B409" s="114" t="s">
        <v>796</v>
      </c>
      <c r="C409" s="110" t="s">
        <v>797</v>
      </c>
      <c r="D409" s="109">
        <f>SUM(D410:D411)</f>
        <v>15000000000</v>
      </c>
      <c r="E409" s="154">
        <f>SUM('ADICIONES  2018'!C409:E409)</f>
        <v>0</v>
      </c>
      <c r="F409" s="109">
        <f t="shared" ref="F409:J409" si="489">SUM(F410:F411)</f>
        <v>0</v>
      </c>
      <c r="G409" s="109">
        <f t="shared" si="489"/>
        <v>0</v>
      </c>
      <c r="H409" s="109">
        <f t="shared" si="489"/>
        <v>0</v>
      </c>
      <c r="I409" s="109">
        <f t="shared" si="489"/>
        <v>0</v>
      </c>
      <c r="J409" s="109">
        <f t="shared" si="489"/>
        <v>0</v>
      </c>
      <c r="K409" s="303">
        <f t="shared" si="368"/>
        <v>15000000000</v>
      </c>
      <c r="L409" s="109">
        <f t="shared" ref="L409:Q409" si="490">SUM(L410:L411)</f>
        <v>0</v>
      </c>
      <c r="M409" s="109">
        <f t="shared" si="490"/>
        <v>0</v>
      </c>
      <c r="N409" s="109">
        <f t="shared" si="490"/>
        <v>0</v>
      </c>
      <c r="O409" s="109">
        <f t="shared" si="490"/>
        <v>0</v>
      </c>
      <c r="P409" s="109">
        <f t="shared" si="490"/>
        <v>0</v>
      </c>
      <c r="Q409" s="109">
        <f t="shared" si="490"/>
        <v>0</v>
      </c>
      <c r="R409" s="303">
        <f t="shared" si="473"/>
        <v>0</v>
      </c>
      <c r="S409" s="109">
        <f t="shared" ref="S409:Z409" si="491">SUM(S410:S411)</f>
        <v>0</v>
      </c>
      <c r="T409" s="109">
        <f t="shared" si="491"/>
        <v>0</v>
      </c>
      <c r="U409" s="109">
        <f t="shared" si="491"/>
        <v>0</v>
      </c>
      <c r="V409" s="109">
        <f t="shared" si="491"/>
        <v>0</v>
      </c>
      <c r="W409" s="109">
        <f t="shared" si="491"/>
        <v>0</v>
      </c>
      <c r="X409" s="109">
        <f t="shared" si="491"/>
        <v>0</v>
      </c>
      <c r="Y409" s="109">
        <f t="shared" si="491"/>
        <v>0</v>
      </c>
      <c r="Z409" s="109">
        <f t="shared" si="491"/>
        <v>0</v>
      </c>
      <c r="AA409" s="303">
        <f t="shared" si="469"/>
        <v>0</v>
      </c>
      <c r="AB409" s="303">
        <f t="shared" si="349"/>
        <v>0</v>
      </c>
      <c r="AC409" s="108">
        <f t="shared" si="350"/>
        <v>0</v>
      </c>
    </row>
    <row r="410" spans="1:29" x14ac:dyDescent="0.2">
      <c r="A410" s="414">
        <v>1</v>
      </c>
      <c r="B410" s="100" t="s">
        <v>798</v>
      </c>
      <c r="C410" s="101" t="s">
        <v>132</v>
      </c>
      <c r="D410" s="308">
        <v>15000000000</v>
      </c>
      <c r="E410" s="387">
        <f>SUM('ADICIONES  2018'!C410:E410)</f>
        <v>0</v>
      </c>
      <c r="F410" s="306"/>
      <c r="G410" s="306"/>
      <c r="H410" s="306"/>
      <c r="I410" s="306"/>
      <c r="J410" s="306"/>
      <c r="K410" s="305">
        <f t="shared" si="368"/>
        <v>15000000000</v>
      </c>
      <c r="L410" s="308"/>
      <c r="M410" s="308"/>
      <c r="N410" s="308"/>
      <c r="O410" s="306"/>
      <c r="P410" s="306"/>
      <c r="Q410" s="306"/>
      <c r="R410" s="305">
        <f t="shared" si="473"/>
        <v>0</v>
      </c>
      <c r="S410" s="306"/>
      <c r="T410" s="306"/>
      <c r="U410" s="306"/>
      <c r="V410" s="306"/>
      <c r="W410" s="306"/>
      <c r="X410" s="306"/>
      <c r="Y410" s="306"/>
      <c r="Z410" s="306"/>
      <c r="AA410" s="305">
        <f t="shared" si="469"/>
        <v>0</v>
      </c>
      <c r="AB410" s="305">
        <f t="shared" si="349"/>
        <v>0</v>
      </c>
      <c r="AC410" s="37">
        <f t="shared" si="350"/>
        <v>0</v>
      </c>
    </row>
    <row r="411" spans="1:29" x14ac:dyDescent="0.2">
      <c r="A411" s="414">
        <v>1</v>
      </c>
      <c r="B411" s="100" t="s">
        <v>1282</v>
      </c>
      <c r="C411" s="101" t="s">
        <v>1283</v>
      </c>
      <c r="D411" s="308"/>
      <c r="E411" s="387">
        <f>SUM('ADICIONES  2018'!C411:E411)</f>
        <v>0</v>
      </c>
      <c r="F411" s="306"/>
      <c r="G411" s="306"/>
      <c r="H411" s="306"/>
      <c r="I411" s="306"/>
      <c r="J411" s="306"/>
      <c r="K411" s="305">
        <f t="shared" si="368"/>
        <v>0</v>
      </c>
      <c r="L411" s="308"/>
      <c r="M411" s="308"/>
      <c r="N411" s="308"/>
      <c r="O411" s="306"/>
      <c r="P411" s="306"/>
      <c r="Q411" s="306"/>
      <c r="R411" s="305">
        <f t="shared" si="473"/>
        <v>0</v>
      </c>
      <c r="S411" s="306"/>
      <c r="T411" s="306"/>
      <c r="U411" s="306"/>
      <c r="V411" s="306"/>
      <c r="W411" s="306"/>
      <c r="X411" s="306"/>
      <c r="Y411" s="306"/>
      <c r="Z411" s="306"/>
      <c r="AA411" s="305">
        <f t="shared" si="469"/>
        <v>0</v>
      </c>
      <c r="AB411" s="305">
        <f t="shared" si="349"/>
        <v>0</v>
      </c>
      <c r="AC411" s="37">
        <v>0</v>
      </c>
    </row>
    <row r="412" spans="1:29" s="21" customFormat="1" ht="15.75" x14ac:dyDescent="0.2">
      <c r="A412" s="95">
        <v>1</v>
      </c>
      <c r="B412" s="116" t="s">
        <v>321</v>
      </c>
      <c r="C412" s="127" t="s">
        <v>83</v>
      </c>
      <c r="D412" s="109">
        <f>+D413+D464</f>
        <v>0</v>
      </c>
      <c r="E412" s="154">
        <f>SUM('ADICIONES  2018'!C412:E412)</f>
        <v>0</v>
      </c>
      <c r="F412" s="109">
        <f t="shared" ref="F412:J412" si="492">+F413+F464</f>
        <v>0</v>
      </c>
      <c r="G412" s="109">
        <f t="shared" si="492"/>
        <v>0</v>
      </c>
      <c r="H412" s="109">
        <f t="shared" si="492"/>
        <v>0</v>
      </c>
      <c r="I412" s="109">
        <f t="shared" si="492"/>
        <v>0</v>
      </c>
      <c r="J412" s="109">
        <f t="shared" si="492"/>
        <v>0</v>
      </c>
      <c r="K412" s="307">
        <f t="shared" si="368"/>
        <v>0</v>
      </c>
      <c r="L412" s="304">
        <f t="shared" ref="L412:Q412" si="493">+L413+L464</f>
        <v>796883</v>
      </c>
      <c r="M412" s="304">
        <f t="shared" si="493"/>
        <v>0</v>
      </c>
      <c r="N412" s="304">
        <f t="shared" si="493"/>
        <v>0</v>
      </c>
      <c r="O412" s="109">
        <f t="shared" si="493"/>
        <v>0</v>
      </c>
      <c r="P412" s="109">
        <f t="shared" si="493"/>
        <v>0</v>
      </c>
      <c r="Q412" s="109">
        <f t="shared" si="493"/>
        <v>0</v>
      </c>
      <c r="R412" s="303">
        <f t="shared" si="473"/>
        <v>796883</v>
      </c>
      <c r="S412" s="109">
        <f t="shared" ref="S412:Z412" si="494">+S413+S464</f>
        <v>0</v>
      </c>
      <c r="T412" s="109">
        <f t="shared" si="494"/>
        <v>0</v>
      </c>
      <c r="U412" s="109">
        <f t="shared" si="494"/>
        <v>0</v>
      </c>
      <c r="V412" s="109">
        <f t="shared" si="494"/>
        <v>0</v>
      </c>
      <c r="W412" s="109">
        <f t="shared" si="494"/>
        <v>0</v>
      </c>
      <c r="X412" s="109">
        <f t="shared" si="494"/>
        <v>0</v>
      </c>
      <c r="Y412" s="109">
        <f t="shared" si="494"/>
        <v>0</v>
      </c>
      <c r="Z412" s="109">
        <f t="shared" si="494"/>
        <v>0</v>
      </c>
      <c r="AA412" s="303">
        <f t="shared" si="469"/>
        <v>0</v>
      </c>
      <c r="AB412" s="307">
        <f t="shared" si="349"/>
        <v>796883</v>
      </c>
      <c r="AC412" s="118">
        <v>0</v>
      </c>
    </row>
    <row r="413" spans="1:29" s="82" customFormat="1" ht="15.75" hidden="1" x14ac:dyDescent="0.2">
      <c r="A413" s="413"/>
      <c r="B413" s="114" t="s">
        <v>322</v>
      </c>
      <c r="C413" s="83" t="s">
        <v>339</v>
      </c>
      <c r="D413" s="109">
        <f>SUM(D414:D431)+D445</f>
        <v>0</v>
      </c>
      <c r="E413" s="154">
        <f>SUM('ADICIONES  2018'!C413:E413)</f>
        <v>0</v>
      </c>
      <c r="F413" s="109">
        <f t="shared" ref="F413:J413" si="495">SUM(F414:F431)+F445</f>
        <v>0</v>
      </c>
      <c r="G413" s="109">
        <f t="shared" si="495"/>
        <v>0</v>
      </c>
      <c r="H413" s="109">
        <f t="shared" si="495"/>
        <v>0</v>
      </c>
      <c r="I413" s="109">
        <f t="shared" si="495"/>
        <v>0</v>
      </c>
      <c r="J413" s="109">
        <f t="shared" si="495"/>
        <v>0</v>
      </c>
      <c r="K413" s="303">
        <f t="shared" si="368"/>
        <v>0</v>
      </c>
      <c r="L413" s="109">
        <f t="shared" ref="L413:Q413" si="496">SUM(L414:L431)+L445</f>
        <v>796883</v>
      </c>
      <c r="M413" s="109">
        <f t="shared" si="496"/>
        <v>0</v>
      </c>
      <c r="N413" s="109">
        <f t="shared" si="496"/>
        <v>0</v>
      </c>
      <c r="O413" s="109">
        <f t="shared" si="496"/>
        <v>0</v>
      </c>
      <c r="P413" s="109">
        <f t="shared" si="496"/>
        <v>0</v>
      </c>
      <c r="Q413" s="109">
        <f t="shared" si="496"/>
        <v>0</v>
      </c>
      <c r="R413" s="303">
        <f t="shared" si="473"/>
        <v>796883</v>
      </c>
      <c r="S413" s="109">
        <f t="shared" ref="S413:Z413" si="497">SUM(S414:S431)+S445</f>
        <v>0</v>
      </c>
      <c r="T413" s="109">
        <f t="shared" si="497"/>
        <v>0</v>
      </c>
      <c r="U413" s="109">
        <f t="shared" si="497"/>
        <v>0</v>
      </c>
      <c r="V413" s="109">
        <f t="shared" si="497"/>
        <v>0</v>
      </c>
      <c r="W413" s="109">
        <f t="shared" si="497"/>
        <v>0</v>
      </c>
      <c r="X413" s="109">
        <f t="shared" si="497"/>
        <v>0</v>
      </c>
      <c r="Y413" s="109">
        <f t="shared" si="497"/>
        <v>0</v>
      </c>
      <c r="Z413" s="109">
        <f t="shared" si="497"/>
        <v>0</v>
      </c>
      <c r="AA413" s="303">
        <f t="shared" si="469"/>
        <v>0</v>
      </c>
      <c r="AB413" s="303">
        <f t="shared" si="349"/>
        <v>796883</v>
      </c>
      <c r="AC413" s="108">
        <v>0</v>
      </c>
    </row>
    <row r="414" spans="1:29" hidden="1" x14ac:dyDescent="0.2">
      <c r="B414" s="100" t="s">
        <v>370</v>
      </c>
      <c r="C414" s="50" t="s">
        <v>371</v>
      </c>
      <c r="D414" s="308"/>
      <c r="E414" s="387">
        <f>SUM('ADICIONES  2018'!C414:E414)</f>
        <v>0</v>
      </c>
      <c r="F414" s="308"/>
      <c r="G414" s="308"/>
      <c r="H414" s="308"/>
      <c r="I414" s="308"/>
      <c r="J414" s="308"/>
      <c r="K414" s="305">
        <f t="shared" si="368"/>
        <v>0</v>
      </c>
      <c r="L414" s="308">
        <v>0</v>
      </c>
      <c r="M414" s="308"/>
      <c r="N414" s="308"/>
      <c r="O414" s="308"/>
      <c r="P414" s="308"/>
      <c r="Q414" s="308"/>
      <c r="R414" s="305">
        <f t="shared" si="473"/>
        <v>0</v>
      </c>
      <c r="S414" s="308"/>
      <c r="T414" s="308"/>
      <c r="U414" s="308"/>
      <c r="V414" s="308"/>
      <c r="W414" s="308"/>
      <c r="X414" s="308"/>
      <c r="Y414" s="308"/>
      <c r="Z414" s="308"/>
      <c r="AA414" s="305">
        <f t="shared" si="469"/>
        <v>0</v>
      </c>
      <c r="AB414" s="305">
        <f t="shared" si="349"/>
        <v>0</v>
      </c>
      <c r="AC414" s="37" t="e">
        <f t="shared" si="350"/>
        <v>#DIV/0!</v>
      </c>
    </row>
    <row r="415" spans="1:29" hidden="1" x14ac:dyDescent="0.2">
      <c r="B415" s="100" t="s">
        <v>372</v>
      </c>
      <c r="C415" s="50" t="s">
        <v>373</v>
      </c>
      <c r="D415" s="308"/>
      <c r="E415" s="387">
        <f>SUM('ADICIONES  2018'!C415:E415)</f>
        <v>0</v>
      </c>
      <c r="F415" s="308"/>
      <c r="G415" s="308"/>
      <c r="H415" s="308"/>
      <c r="I415" s="308"/>
      <c r="J415" s="308"/>
      <c r="K415" s="305">
        <f t="shared" si="368"/>
        <v>0</v>
      </c>
      <c r="L415" s="308">
        <v>0</v>
      </c>
      <c r="M415" s="308"/>
      <c r="N415" s="308"/>
      <c r="O415" s="308"/>
      <c r="P415" s="308"/>
      <c r="Q415" s="308"/>
      <c r="R415" s="305">
        <f t="shared" si="473"/>
        <v>0</v>
      </c>
      <c r="S415" s="308"/>
      <c r="T415" s="308"/>
      <c r="U415" s="308"/>
      <c r="V415" s="308"/>
      <c r="W415" s="308"/>
      <c r="X415" s="308"/>
      <c r="Y415" s="308"/>
      <c r="Z415" s="308"/>
      <c r="AA415" s="305">
        <f t="shared" si="469"/>
        <v>0</v>
      </c>
      <c r="AB415" s="305">
        <f t="shared" si="349"/>
        <v>0</v>
      </c>
      <c r="AC415" s="37" t="e">
        <f t="shared" si="350"/>
        <v>#DIV/0!</v>
      </c>
    </row>
    <row r="416" spans="1:29" ht="28.5" hidden="1" x14ac:dyDescent="0.2">
      <c r="B416" s="100" t="s">
        <v>374</v>
      </c>
      <c r="C416" s="50" t="s">
        <v>375</v>
      </c>
      <c r="D416" s="308"/>
      <c r="E416" s="387">
        <f>SUM('ADICIONES  2018'!C416:E416)</f>
        <v>0</v>
      </c>
      <c r="F416" s="308"/>
      <c r="G416" s="308"/>
      <c r="H416" s="308"/>
      <c r="I416" s="308"/>
      <c r="J416" s="308"/>
      <c r="K416" s="305">
        <f t="shared" si="368"/>
        <v>0</v>
      </c>
      <c r="L416" s="308">
        <v>0</v>
      </c>
      <c r="M416" s="308"/>
      <c r="N416" s="308"/>
      <c r="O416" s="308"/>
      <c r="P416" s="308"/>
      <c r="Q416" s="308"/>
      <c r="R416" s="305">
        <f t="shared" si="473"/>
        <v>0</v>
      </c>
      <c r="S416" s="308"/>
      <c r="T416" s="308"/>
      <c r="U416" s="308"/>
      <c r="V416" s="308"/>
      <c r="W416" s="308"/>
      <c r="X416" s="308"/>
      <c r="Y416" s="308"/>
      <c r="Z416" s="308"/>
      <c r="AA416" s="305">
        <f t="shared" si="469"/>
        <v>0</v>
      </c>
      <c r="AB416" s="305">
        <f t="shared" si="349"/>
        <v>0</v>
      </c>
      <c r="AC416" s="37" t="e">
        <f t="shared" si="350"/>
        <v>#DIV/0!</v>
      </c>
    </row>
    <row r="417" spans="1:29" ht="28.5" hidden="1" x14ac:dyDescent="0.2">
      <c r="B417" s="100" t="s">
        <v>376</v>
      </c>
      <c r="C417" s="50" t="s">
        <v>377</v>
      </c>
      <c r="D417" s="308"/>
      <c r="E417" s="387">
        <f>SUM('ADICIONES  2018'!C417:E417)</f>
        <v>0</v>
      </c>
      <c r="F417" s="308"/>
      <c r="G417" s="308"/>
      <c r="H417" s="308"/>
      <c r="I417" s="308"/>
      <c r="J417" s="308"/>
      <c r="K417" s="305">
        <f t="shared" si="368"/>
        <v>0</v>
      </c>
      <c r="L417" s="308">
        <v>796883</v>
      </c>
      <c r="M417" s="308"/>
      <c r="N417" s="308"/>
      <c r="O417" s="308"/>
      <c r="P417" s="308"/>
      <c r="Q417" s="308"/>
      <c r="R417" s="305">
        <f t="shared" si="473"/>
        <v>796883</v>
      </c>
      <c r="S417" s="308"/>
      <c r="T417" s="308"/>
      <c r="U417" s="308"/>
      <c r="V417" s="308"/>
      <c r="W417" s="308"/>
      <c r="X417" s="308"/>
      <c r="Y417" s="308"/>
      <c r="Z417" s="308"/>
      <c r="AA417" s="305">
        <f t="shared" si="469"/>
        <v>0</v>
      </c>
      <c r="AB417" s="305">
        <f t="shared" si="349"/>
        <v>796883</v>
      </c>
      <c r="AC417" s="37">
        <v>0</v>
      </c>
    </row>
    <row r="418" spans="1:29" hidden="1" x14ac:dyDescent="0.2">
      <c r="B418" s="100" t="s">
        <v>378</v>
      </c>
      <c r="C418" s="50" t="s">
        <v>379</v>
      </c>
      <c r="D418" s="308"/>
      <c r="E418" s="387">
        <f>SUM('ADICIONES  2018'!C418:E418)</f>
        <v>0</v>
      </c>
      <c r="F418" s="308"/>
      <c r="G418" s="308"/>
      <c r="H418" s="308"/>
      <c r="I418" s="308"/>
      <c r="J418" s="308"/>
      <c r="K418" s="305">
        <f t="shared" si="368"/>
        <v>0</v>
      </c>
      <c r="L418" s="308">
        <v>0</v>
      </c>
      <c r="M418" s="308"/>
      <c r="N418" s="308"/>
      <c r="O418" s="308"/>
      <c r="P418" s="308"/>
      <c r="Q418" s="308"/>
      <c r="R418" s="305">
        <f t="shared" si="473"/>
        <v>0</v>
      </c>
      <c r="S418" s="308"/>
      <c r="T418" s="308"/>
      <c r="U418" s="308"/>
      <c r="V418" s="308"/>
      <c r="W418" s="308"/>
      <c r="X418" s="308"/>
      <c r="Y418" s="308"/>
      <c r="Z418" s="308"/>
      <c r="AA418" s="305">
        <f t="shared" si="469"/>
        <v>0</v>
      </c>
      <c r="AB418" s="305">
        <f t="shared" ref="AB418:AB638" si="498">+R418+AA418</f>
        <v>0</v>
      </c>
      <c r="AC418" s="37" t="e">
        <f t="shared" ref="AC418:AC652" si="499">+AB418/K418</f>
        <v>#DIV/0!</v>
      </c>
    </row>
    <row r="419" spans="1:29" hidden="1" x14ac:dyDescent="0.2">
      <c r="B419" s="100" t="s">
        <v>380</v>
      </c>
      <c r="C419" s="50" t="s">
        <v>381</v>
      </c>
      <c r="D419" s="308"/>
      <c r="E419" s="387">
        <f>SUM('ADICIONES  2018'!C419:E419)</f>
        <v>0</v>
      </c>
      <c r="F419" s="308"/>
      <c r="G419" s="308"/>
      <c r="H419" s="308"/>
      <c r="I419" s="308"/>
      <c r="J419" s="308"/>
      <c r="K419" s="305">
        <f t="shared" si="368"/>
        <v>0</v>
      </c>
      <c r="L419" s="308">
        <v>0</v>
      </c>
      <c r="M419" s="308"/>
      <c r="N419" s="308"/>
      <c r="O419" s="308"/>
      <c r="P419" s="308"/>
      <c r="Q419" s="308"/>
      <c r="R419" s="305">
        <f t="shared" si="473"/>
        <v>0</v>
      </c>
      <c r="S419" s="308"/>
      <c r="T419" s="308"/>
      <c r="U419" s="308"/>
      <c r="V419" s="308"/>
      <c r="W419" s="308"/>
      <c r="X419" s="308"/>
      <c r="Y419" s="308"/>
      <c r="Z419" s="308"/>
      <c r="AA419" s="305">
        <f t="shared" si="469"/>
        <v>0</v>
      </c>
      <c r="AB419" s="305">
        <f t="shared" si="498"/>
        <v>0</v>
      </c>
      <c r="AC419" s="37" t="e">
        <f t="shared" si="499"/>
        <v>#DIV/0!</v>
      </c>
    </row>
    <row r="420" spans="1:29" hidden="1" x14ac:dyDescent="0.2">
      <c r="B420" s="100" t="s">
        <v>382</v>
      </c>
      <c r="C420" s="50" t="s">
        <v>383</v>
      </c>
      <c r="D420" s="308"/>
      <c r="E420" s="387">
        <f>SUM('ADICIONES  2018'!C420:E420)</f>
        <v>0</v>
      </c>
      <c r="F420" s="308"/>
      <c r="G420" s="308"/>
      <c r="H420" s="308"/>
      <c r="I420" s="308"/>
      <c r="J420" s="308"/>
      <c r="K420" s="305">
        <f t="shared" si="368"/>
        <v>0</v>
      </c>
      <c r="L420" s="308">
        <v>0</v>
      </c>
      <c r="M420" s="308"/>
      <c r="N420" s="308"/>
      <c r="O420" s="308"/>
      <c r="P420" s="308"/>
      <c r="Q420" s="308"/>
      <c r="R420" s="305">
        <f t="shared" si="473"/>
        <v>0</v>
      </c>
      <c r="S420" s="308"/>
      <c r="T420" s="308"/>
      <c r="U420" s="308"/>
      <c r="V420" s="308"/>
      <c r="W420" s="308"/>
      <c r="X420" s="308"/>
      <c r="Y420" s="308"/>
      <c r="Z420" s="308"/>
      <c r="AA420" s="305">
        <f t="shared" si="469"/>
        <v>0</v>
      </c>
      <c r="AB420" s="305">
        <f t="shared" si="498"/>
        <v>0</v>
      </c>
      <c r="AC420" s="37" t="e">
        <f t="shared" si="499"/>
        <v>#DIV/0!</v>
      </c>
    </row>
    <row r="421" spans="1:29" hidden="1" x14ac:dyDescent="0.2">
      <c r="B421" s="100" t="s">
        <v>384</v>
      </c>
      <c r="C421" s="50" t="s">
        <v>385</v>
      </c>
      <c r="D421" s="308"/>
      <c r="E421" s="387">
        <f>SUM('ADICIONES  2018'!C421:E421)</f>
        <v>0</v>
      </c>
      <c r="F421" s="308"/>
      <c r="G421" s="308"/>
      <c r="H421" s="308"/>
      <c r="I421" s="308"/>
      <c r="J421" s="308"/>
      <c r="K421" s="305">
        <f t="shared" si="368"/>
        <v>0</v>
      </c>
      <c r="L421" s="308">
        <v>0</v>
      </c>
      <c r="M421" s="308"/>
      <c r="N421" s="308"/>
      <c r="O421" s="308"/>
      <c r="P421" s="308"/>
      <c r="Q421" s="308"/>
      <c r="R421" s="305">
        <f t="shared" si="473"/>
        <v>0</v>
      </c>
      <c r="S421" s="308"/>
      <c r="T421" s="308"/>
      <c r="U421" s="308"/>
      <c r="V421" s="308"/>
      <c r="W421" s="308"/>
      <c r="X421" s="308"/>
      <c r="Y421" s="308"/>
      <c r="Z421" s="308"/>
      <c r="AA421" s="305">
        <f t="shared" si="469"/>
        <v>0</v>
      </c>
      <c r="AB421" s="305">
        <f t="shared" si="498"/>
        <v>0</v>
      </c>
      <c r="AC421" s="37" t="e">
        <f t="shared" si="499"/>
        <v>#DIV/0!</v>
      </c>
    </row>
    <row r="422" spans="1:29" hidden="1" x14ac:dyDescent="0.2">
      <c r="B422" s="100" t="s">
        <v>1658</v>
      </c>
      <c r="C422" s="50" t="s">
        <v>1659</v>
      </c>
      <c r="D422" s="308"/>
      <c r="E422" s="387">
        <f>SUM('ADICIONES  2018'!C422:E422)</f>
        <v>0</v>
      </c>
      <c r="F422" s="308"/>
      <c r="G422" s="308"/>
      <c r="H422" s="308"/>
      <c r="I422" s="308"/>
      <c r="J422" s="308"/>
      <c r="K422" s="305">
        <f t="shared" si="368"/>
        <v>0</v>
      </c>
      <c r="L422" s="308">
        <v>0</v>
      </c>
      <c r="M422" s="308"/>
      <c r="N422" s="308"/>
      <c r="O422" s="308"/>
      <c r="P422" s="308"/>
      <c r="Q422" s="308"/>
      <c r="R422" s="305"/>
      <c r="S422" s="308"/>
      <c r="T422" s="308"/>
      <c r="U422" s="308"/>
      <c r="V422" s="308"/>
      <c r="W422" s="308"/>
      <c r="X422" s="308"/>
      <c r="Y422" s="308"/>
      <c r="Z422" s="308"/>
      <c r="AA422" s="305">
        <f t="shared" si="469"/>
        <v>0</v>
      </c>
      <c r="AB422" s="305">
        <f t="shared" si="498"/>
        <v>0</v>
      </c>
      <c r="AC422" s="37" t="e">
        <f t="shared" si="499"/>
        <v>#DIV/0!</v>
      </c>
    </row>
    <row r="423" spans="1:29" hidden="1" x14ac:dyDescent="0.2">
      <c r="B423" s="100" t="s">
        <v>1660</v>
      </c>
      <c r="C423" s="50" t="s">
        <v>1661</v>
      </c>
      <c r="D423" s="308"/>
      <c r="E423" s="387">
        <f>SUM('ADICIONES  2018'!C423:E423)</f>
        <v>0</v>
      </c>
      <c r="F423" s="308"/>
      <c r="G423" s="308"/>
      <c r="H423" s="308"/>
      <c r="I423" s="308"/>
      <c r="J423" s="308"/>
      <c r="K423" s="305">
        <f t="shared" si="368"/>
        <v>0</v>
      </c>
      <c r="L423" s="308">
        <v>0</v>
      </c>
      <c r="M423" s="308"/>
      <c r="N423" s="308"/>
      <c r="O423" s="308"/>
      <c r="P423" s="308"/>
      <c r="Q423" s="308"/>
      <c r="R423" s="305"/>
      <c r="S423" s="308"/>
      <c r="T423" s="308"/>
      <c r="U423" s="308"/>
      <c r="V423" s="308"/>
      <c r="W423" s="308"/>
      <c r="X423" s="308"/>
      <c r="Y423" s="308"/>
      <c r="Z423" s="308"/>
      <c r="AA423" s="305">
        <f t="shared" ref="AA423:AA487" si="500">SUM(S423:Z423)</f>
        <v>0</v>
      </c>
      <c r="AB423" s="305">
        <f t="shared" si="498"/>
        <v>0</v>
      </c>
      <c r="AC423" s="37" t="e">
        <f t="shared" si="499"/>
        <v>#DIV/0!</v>
      </c>
    </row>
    <row r="424" spans="1:29" hidden="1" x14ac:dyDescent="0.2">
      <c r="B424" s="100" t="s">
        <v>1662</v>
      </c>
      <c r="C424" s="50" t="s">
        <v>1663</v>
      </c>
      <c r="D424" s="308"/>
      <c r="E424" s="387">
        <f>SUM('ADICIONES  2018'!C424:E424)</f>
        <v>0</v>
      </c>
      <c r="F424" s="308"/>
      <c r="G424" s="308"/>
      <c r="H424" s="308"/>
      <c r="I424" s="308"/>
      <c r="J424" s="308"/>
      <c r="K424" s="305">
        <f t="shared" si="368"/>
        <v>0</v>
      </c>
      <c r="L424" s="308">
        <v>0</v>
      </c>
      <c r="M424" s="308"/>
      <c r="N424" s="308"/>
      <c r="O424" s="308"/>
      <c r="P424" s="308"/>
      <c r="Q424" s="308"/>
      <c r="R424" s="305"/>
      <c r="S424" s="308"/>
      <c r="T424" s="308"/>
      <c r="U424" s="308"/>
      <c r="V424" s="308"/>
      <c r="W424" s="308"/>
      <c r="X424" s="308"/>
      <c r="Y424" s="308"/>
      <c r="Z424" s="308"/>
      <c r="AA424" s="305">
        <f t="shared" si="500"/>
        <v>0</v>
      </c>
      <c r="AB424" s="305">
        <f t="shared" si="498"/>
        <v>0</v>
      </c>
      <c r="AC424" s="37" t="e">
        <f t="shared" si="499"/>
        <v>#DIV/0!</v>
      </c>
    </row>
    <row r="425" spans="1:29" hidden="1" x14ac:dyDescent="0.2">
      <c r="B425" s="100" t="s">
        <v>1664</v>
      </c>
      <c r="C425" s="50" t="s">
        <v>1665</v>
      </c>
      <c r="D425" s="308"/>
      <c r="E425" s="387">
        <f>SUM('ADICIONES  2018'!C425:E425)</f>
        <v>0</v>
      </c>
      <c r="F425" s="308"/>
      <c r="G425" s="308"/>
      <c r="H425" s="308"/>
      <c r="I425" s="308"/>
      <c r="J425" s="308"/>
      <c r="K425" s="305">
        <f t="shared" si="368"/>
        <v>0</v>
      </c>
      <c r="L425" s="308">
        <v>0</v>
      </c>
      <c r="M425" s="308"/>
      <c r="N425" s="308"/>
      <c r="O425" s="308"/>
      <c r="P425" s="308"/>
      <c r="Q425" s="308"/>
      <c r="R425" s="305"/>
      <c r="S425" s="308"/>
      <c r="T425" s="308"/>
      <c r="U425" s="308"/>
      <c r="V425" s="308"/>
      <c r="W425" s="308"/>
      <c r="X425" s="308"/>
      <c r="Y425" s="308"/>
      <c r="Z425" s="308"/>
      <c r="AA425" s="305">
        <f t="shared" si="500"/>
        <v>0</v>
      </c>
      <c r="AB425" s="305">
        <f t="shared" si="498"/>
        <v>0</v>
      </c>
      <c r="AC425" s="37" t="e">
        <f t="shared" si="499"/>
        <v>#DIV/0!</v>
      </c>
    </row>
    <row r="426" spans="1:29" hidden="1" x14ac:dyDescent="0.2">
      <c r="B426" s="100" t="s">
        <v>1666</v>
      </c>
      <c r="C426" s="50" t="s">
        <v>1667</v>
      </c>
      <c r="D426" s="308"/>
      <c r="E426" s="387">
        <f>SUM('ADICIONES  2018'!C426:E426)</f>
        <v>0</v>
      </c>
      <c r="F426" s="308"/>
      <c r="G426" s="308"/>
      <c r="H426" s="308"/>
      <c r="I426" s="308"/>
      <c r="J426" s="308"/>
      <c r="K426" s="305">
        <f t="shared" si="368"/>
        <v>0</v>
      </c>
      <c r="L426" s="308">
        <v>0</v>
      </c>
      <c r="M426" s="308"/>
      <c r="N426" s="308"/>
      <c r="O426" s="308"/>
      <c r="P426" s="308"/>
      <c r="Q426" s="308"/>
      <c r="R426" s="305"/>
      <c r="S426" s="308"/>
      <c r="T426" s="308"/>
      <c r="U426" s="308"/>
      <c r="V426" s="308"/>
      <c r="W426" s="308"/>
      <c r="X426" s="308"/>
      <c r="Y426" s="308"/>
      <c r="Z426" s="308"/>
      <c r="AA426" s="305">
        <f t="shared" si="500"/>
        <v>0</v>
      </c>
      <c r="AB426" s="305">
        <f t="shared" si="498"/>
        <v>0</v>
      </c>
      <c r="AC426" s="37" t="e">
        <f t="shared" si="499"/>
        <v>#DIV/0!</v>
      </c>
    </row>
    <row r="427" spans="1:29" hidden="1" x14ac:dyDescent="0.2">
      <c r="B427" s="100" t="s">
        <v>1668</v>
      </c>
      <c r="C427" s="50" t="s">
        <v>1669</v>
      </c>
      <c r="D427" s="308"/>
      <c r="E427" s="387">
        <f>SUM('ADICIONES  2018'!C427:E427)</f>
        <v>0</v>
      </c>
      <c r="F427" s="308"/>
      <c r="G427" s="308"/>
      <c r="H427" s="308"/>
      <c r="I427" s="308"/>
      <c r="J427" s="308"/>
      <c r="K427" s="305">
        <f t="shared" si="368"/>
        <v>0</v>
      </c>
      <c r="L427" s="308">
        <v>0</v>
      </c>
      <c r="M427" s="308"/>
      <c r="N427" s="308"/>
      <c r="O427" s="308"/>
      <c r="P427" s="308"/>
      <c r="Q427" s="308"/>
      <c r="R427" s="305"/>
      <c r="S427" s="308"/>
      <c r="T427" s="308"/>
      <c r="U427" s="308"/>
      <c r="V427" s="308"/>
      <c r="W427" s="308"/>
      <c r="X427" s="308"/>
      <c r="Y427" s="308"/>
      <c r="Z427" s="308"/>
      <c r="AA427" s="305">
        <f t="shared" si="500"/>
        <v>0</v>
      </c>
      <c r="AB427" s="305">
        <f t="shared" si="498"/>
        <v>0</v>
      </c>
      <c r="AC427" s="37" t="e">
        <f t="shared" si="499"/>
        <v>#DIV/0!</v>
      </c>
    </row>
    <row r="428" spans="1:29" hidden="1" x14ac:dyDescent="0.2">
      <c r="B428" s="100" t="s">
        <v>1670</v>
      </c>
      <c r="C428" s="50" t="s">
        <v>1671</v>
      </c>
      <c r="D428" s="308"/>
      <c r="E428" s="387">
        <f>SUM('ADICIONES  2018'!C428:E428)</f>
        <v>0</v>
      </c>
      <c r="F428" s="308"/>
      <c r="G428" s="308"/>
      <c r="H428" s="308"/>
      <c r="I428" s="308"/>
      <c r="J428" s="308"/>
      <c r="K428" s="305">
        <f t="shared" si="368"/>
        <v>0</v>
      </c>
      <c r="L428" s="308">
        <v>0</v>
      </c>
      <c r="M428" s="308"/>
      <c r="N428" s="308"/>
      <c r="O428" s="308"/>
      <c r="P428" s="308"/>
      <c r="Q428" s="308"/>
      <c r="R428" s="305"/>
      <c r="S428" s="308"/>
      <c r="T428" s="308"/>
      <c r="U428" s="308"/>
      <c r="V428" s="308"/>
      <c r="W428" s="308"/>
      <c r="X428" s="308"/>
      <c r="Y428" s="308"/>
      <c r="Z428" s="308"/>
      <c r="AA428" s="305">
        <f t="shared" si="500"/>
        <v>0</v>
      </c>
      <c r="AB428" s="305">
        <f t="shared" si="498"/>
        <v>0</v>
      </c>
      <c r="AC428" s="37" t="e">
        <f t="shared" si="499"/>
        <v>#DIV/0!</v>
      </c>
    </row>
    <row r="429" spans="1:29" hidden="1" x14ac:dyDescent="0.2">
      <c r="B429" s="100" t="s">
        <v>1284</v>
      </c>
      <c r="C429" s="50" t="s">
        <v>1285</v>
      </c>
      <c r="D429" s="308"/>
      <c r="E429" s="387">
        <f>SUM('ADICIONES  2018'!C429:E429)</f>
        <v>0</v>
      </c>
      <c r="F429" s="308"/>
      <c r="G429" s="308"/>
      <c r="H429" s="308"/>
      <c r="I429" s="308"/>
      <c r="J429" s="308"/>
      <c r="K429" s="305">
        <f t="shared" si="368"/>
        <v>0</v>
      </c>
      <c r="L429" s="308">
        <v>0</v>
      </c>
      <c r="M429" s="308"/>
      <c r="N429" s="308"/>
      <c r="O429" s="308"/>
      <c r="P429" s="308"/>
      <c r="Q429" s="308"/>
      <c r="R429" s="305">
        <f t="shared" si="473"/>
        <v>0</v>
      </c>
      <c r="S429" s="308"/>
      <c r="T429" s="308"/>
      <c r="U429" s="308"/>
      <c r="V429" s="308"/>
      <c r="W429" s="308"/>
      <c r="X429" s="308"/>
      <c r="Y429" s="308"/>
      <c r="Z429" s="308"/>
      <c r="AA429" s="305">
        <f t="shared" si="500"/>
        <v>0</v>
      </c>
      <c r="AB429" s="305">
        <f t="shared" si="498"/>
        <v>0</v>
      </c>
      <c r="AC429" s="37" t="e">
        <f t="shared" si="499"/>
        <v>#DIV/0!</v>
      </c>
    </row>
    <row r="430" spans="1:29" hidden="1" x14ac:dyDescent="0.2">
      <c r="B430" s="100" t="s">
        <v>1286</v>
      </c>
      <c r="C430" s="50" t="s">
        <v>1287</v>
      </c>
      <c r="D430" s="308"/>
      <c r="E430" s="387">
        <f>SUM('ADICIONES  2018'!C430:E430)</f>
        <v>0</v>
      </c>
      <c r="F430" s="308"/>
      <c r="G430" s="308"/>
      <c r="H430" s="308"/>
      <c r="I430" s="308"/>
      <c r="J430" s="308"/>
      <c r="K430" s="305">
        <f t="shared" si="368"/>
        <v>0</v>
      </c>
      <c r="L430" s="308">
        <v>0</v>
      </c>
      <c r="M430" s="308"/>
      <c r="N430" s="308"/>
      <c r="O430" s="308"/>
      <c r="P430" s="308"/>
      <c r="Q430" s="308"/>
      <c r="R430" s="305">
        <f t="shared" si="473"/>
        <v>0</v>
      </c>
      <c r="S430" s="308"/>
      <c r="T430" s="308"/>
      <c r="U430" s="308"/>
      <c r="V430" s="308"/>
      <c r="W430" s="308"/>
      <c r="X430" s="308"/>
      <c r="Y430" s="308"/>
      <c r="Z430" s="308"/>
      <c r="AA430" s="305">
        <f t="shared" si="500"/>
        <v>0</v>
      </c>
      <c r="AB430" s="305">
        <f t="shared" si="498"/>
        <v>0</v>
      </c>
      <c r="AC430" s="37" t="e">
        <f t="shared" si="499"/>
        <v>#DIV/0!</v>
      </c>
    </row>
    <row r="431" spans="1:29" s="82" customFormat="1" ht="31.5" hidden="1" x14ac:dyDescent="0.2">
      <c r="A431" s="413"/>
      <c r="B431" s="114" t="s">
        <v>1288</v>
      </c>
      <c r="C431" s="111" t="s">
        <v>1289</v>
      </c>
      <c r="D431" s="109">
        <f>SUM(D432:D463)</f>
        <v>0</v>
      </c>
      <c r="E431" s="387">
        <f>SUM('ADICIONES  2018'!C431:E431)</f>
        <v>0</v>
      </c>
      <c r="F431" s="109">
        <f t="shared" ref="F431:J431" si="501">SUM(F432:F463)</f>
        <v>0</v>
      </c>
      <c r="G431" s="109">
        <f t="shared" si="501"/>
        <v>0</v>
      </c>
      <c r="H431" s="109">
        <f t="shared" si="501"/>
        <v>0</v>
      </c>
      <c r="I431" s="109">
        <f t="shared" si="501"/>
        <v>0</v>
      </c>
      <c r="J431" s="109">
        <f t="shared" si="501"/>
        <v>0</v>
      </c>
      <c r="K431" s="303">
        <f t="shared" si="368"/>
        <v>0</v>
      </c>
      <c r="L431" s="109">
        <f t="shared" ref="L431:Q431" si="502">SUM(L432:L463)</f>
        <v>0</v>
      </c>
      <c r="M431" s="109">
        <f t="shared" si="502"/>
        <v>0</v>
      </c>
      <c r="N431" s="109">
        <f t="shared" si="502"/>
        <v>0</v>
      </c>
      <c r="O431" s="109">
        <f t="shared" si="502"/>
        <v>0</v>
      </c>
      <c r="P431" s="109">
        <f t="shared" si="502"/>
        <v>0</v>
      </c>
      <c r="Q431" s="109">
        <f t="shared" si="502"/>
        <v>0</v>
      </c>
      <c r="R431" s="303">
        <f t="shared" si="473"/>
        <v>0</v>
      </c>
      <c r="S431" s="109">
        <f t="shared" ref="S431:Z431" si="503">SUM(S432:S463)</f>
        <v>0</v>
      </c>
      <c r="T431" s="109">
        <f t="shared" si="503"/>
        <v>0</v>
      </c>
      <c r="U431" s="109">
        <f t="shared" si="503"/>
        <v>0</v>
      </c>
      <c r="V431" s="109">
        <f t="shared" si="503"/>
        <v>0</v>
      </c>
      <c r="W431" s="109">
        <f t="shared" si="503"/>
        <v>0</v>
      </c>
      <c r="X431" s="109">
        <f t="shared" si="503"/>
        <v>0</v>
      </c>
      <c r="Y431" s="109">
        <f t="shared" si="503"/>
        <v>0</v>
      </c>
      <c r="Z431" s="109">
        <f t="shared" si="503"/>
        <v>0</v>
      </c>
      <c r="AA431" s="303">
        <f t="shared" si="500"/>
        <v>0</v>
      </c>
      <c r="AB431" s="303">
        <f t="shared" si="498"/>
        <v>0</v>
      </c>
      <c r="AC431" s="108" t="e">
        <f t="shared" si="499"/>
        <v>#DIV/0!</v>
      </c>
    </row>
    <row r="432" spans="1:29" ht="28.5" hidden="1" x14ac:dyDescent="0.2">
      <c r="B432" s="100" t="s">
        <v>1672</v>
      </c>
      <c r="C432" s="50" t="s">
        <v>1673</v>
      </c>
      <c r="D432" s="308"/>
      <c r="E432" s="387">
        <f>SUM('ADICIONES  2018'!C432:E432)</f>
        <v>0</v>
      </c>
      <c r="F432" s="308"/>
      <c r="G432" s="308"/>
      <c r="H432" s="308"/>
      <c r="I432" s="308"/>
      <c r="J432" s="308"/>
      <c r="K432" s="305">
        <f t="shared" si="368"/>
        <v>0</v>
      </c>
      <c r="L432" s="308"/>
      <c r="M432" s="308"/>
      <c r="N432" s="308"/>
      <c r="O432" s="308"/>
      <c r="P432" s="308"/>
      <c r="Q432" s="308"/>
      <c r="R432" s="305">
        <f t="shared" si="473"/>
        <v>0</v>
      </c>
      <c r="S432" s="308"/>
      <c r="T432" s="308"/>
      <c r="U432" s="308"/>
      <c r="V432" s="308"/>
      <c r="W432" s="308"/>
      <c r="X432" s="308"/>
      <c r="Y432" s="308"/>
      <c r="Z432" s="308"/>
      <c r="AA432" s="305">
        <f t="shared" si="500"/>
        <v>0</v>
      </c>
      <c r="AB432" s="305">
        <f t="shared" si="498"/>
        <v>0</v>
      </c>
      <c r="AC432" s="37" t="e">
        <f t="shared" si="499"/>
        <v>#DIV/0!</v>
      </c>
    </row>
    <row r="433" spans="2:29" ht="28.5" hidden="1" x14ac:dyDescent="0.2">
      <c r="B433" s="100" t="s">
        <v>1290</v>
      </c>
      <c r="C433" s="50" t="s">
        <v>1291</v>
      </c>
      <c r="D433" s="308"/>
      <c r="E433" s="387">
        <f>SUM('ADICIONES  2018'!C433:E433)</f>
        <v>0</v>
      </c>
      <c r="F433" s="308"/>
      <c r="G433" s="308"/>
      <c r="H433" s="308"/>
      <c r="I433" s="308"/>
      <c r="J433" s="308"/>
      <c r="K433" s="305">
        <f t="shared" si="368"/>
        <v>0</v>
      </c>
      <c r="L433" s="308"/>
      <c r="M433" s="308"/>
      <c r="N433" s="308"/>
      <c r="O433" s="308"/>
      <c r="P433" s="308"/>
      <c r="Q433" s="308"/>
      <c r="R433" s="305">
        <f t="shared" si="473"/>
        <v>0</v>
      </c>
      <c r="S433" s="308"/>
      <c r="T433" s="308"/>
      <c r="U433" s="308"/>
      <c r="V433" s="308"/>
      <c r="W433" s="308"/>
      <c r="X433" s="308"/>
      <c r="Y433" s="308"/>
      <c r="Z433" s="308"/>
      <c r="AA433" s="305">
        <f t="shared" si="500"/>
        <v>0</v>
      </c>
      <c r="AB433" s="305">
        <f t="shared" si="498"/>
        <v>0</v>
      </c>
      <c r="AC433" s="37" t="e">
        <f t="shared" si="499"/>
        <v>#DIV/0!</v>
      </c>
    </row>
    <row r="434" spans="2:29" hidden="1" x14ac:dyDescent="0.2">
      <c r="B434" s="100" t="s">
        <v>1674</v>
      </c>
      <c r="C434" s="50" t="s">
        <v>1675</v>
      </c>
      <c r="D434" s="308"/>
      <c r="E434" s="387">
        <f>SUM('ADICIONES  2018'!C434:E434)</f>
        <v>0</v>
      </c>
      <c r="F434" s="308"/>
      <c r="G434" s="308"/>
      <c r="H434" s="308"/>
      <c r="I434" s="308"/>
      <c r="J434" s="308"/>
      <c r="K434" s="305">
        <f t="shared" si="368"/>
        <v>0</v>
      </c>
      <c r="L434" s="308"/>
      <c r="M434" s="308"/>
      <c r="N434" s="308"/>
      <c r="O434" s="308"/>
      <c r="P434" s="308"/>
      <c r="Q434" s="308"/>
      <c r="R434" s="305">
        <f t="shared" si="473"/>
        <v>0</v>
      </c>
      <c r="S434" s="308"/>
      <c r="T434" s="308"/>
      <c r="U434" s="308"/>
      <c r="V434" s="308"/>
      <c r="W434" s="308"/>
      <c r="X434" s="308"/>
      <c r="Y434" s="308"/>
      <c r="Z434" s="308"/>
      <c r="AA434" s="305">
        <f t="shared" si="500"/>
        <v>0</v>
      </c>
      <c r="AB434" s="305">
        <f t="shared" si="498"/>
        <v>0</v>
      </c>
      <c r="AC434" s="37" t="e">
        <f t="shared" si="499"/>
        <v>#DIV/0!</v>
      </c>
    </row>
    <row r="435" spans="2:29" hidden="1" x14ac:dyDescent="0.2">
      <c r="B435" s="100" t="s">
        <v>1676</v>
      </c>
      <c r="C435" s="50" t="s">
        <v>1677</v>
      </c>
      <c r="D435" s="308"/>
      <c r="E435" s="387">
        <f>SUM('ADICIONES  2018'!C435:E435)</f>
        <v>0</v>
      </c>
      <c r="F435" s="308"/>
      <c r="G435" s="308"/>
      <c r="H435" s="308"/>
      <c r="I435" s="308"/>
      <c r="J435" s="308"/>
      <c r="K435" s="305">
        <f t="shared" si="368"/>
        <v>0</v>
      </c>
      <c r="L435" s="308"/>
      <c r="M435" s="308"/>
      <c r="N435" s="308"/>
      <c r="O435" s="308"/>
      <c r="P435" s="308"/>
      <c r="Q435" s="308"/>
      <c r="R435" s="305">
        <f t="shared" si="473"/>
        <v>0</v>
      </c>
      <c r="S435" s="308"/>
      <c r="T435" s="308"/>
      <c r="U435" s="308"/>
      <c r="V435" s="308"/>
      <c r="W435" s="308"/>
      <c r="X435" s="308"/>
      <c r="Y435" s="308"/>
      <c r="Z435" s="308"/>
      <c r="AA435" s="305">
        <f t="shared" si="500"/>
        <v>0</v>
      </c>
      <c r="AB435" s="305">
        <f t="shared" si="498"/>
        <v>0</v>
      </c>
      <c r="AC435" s="37" t="e">
        <f t="shared" si="499"/>
        <v>#DIV/0!</v>
      </c>
    </row>
    <row r="436" spans="2:29" hidden="1" x14ac:dyDescent="0.2">
      <c r="B436" s="100" t="s">
        <v>1292</v>
      </c>
      <c r="C436" s="50" t="s">
        <v>1293</v>
      </c>
      <c r="D436" s="308"/>
      <c r="E436" s="387">
        <f>SUM('ADICIONES  2018'!C436:E436)</f>
        <v>0</v>
      </c>
      <c r="F436" s="308"/>
      <c r="G436" s="308"/>
      <c r="H436" s="308"/>
      <c r="I436" s="308"/>
      <c r="J436" s="308"/>
      <c r="K436" s="305">
        <f t="shared" si="368"/>
        <v>0</v>
      </c>
      <c r="L436" s="308"/>
      <c r="M436" s="308"/>
      <c r="N436" s="308"/>
      <c r="O436" s="308"/>
      <c r="P436" s="308"/>
      <c r="Q436" s="308"/>
      <c r="R436" s="305">
        <f t="shared" si="473"/>
        <v>0</v>
      </c>
      <c r="S436" s="308"/>
      <c r="T436" s="308"/>
      <c r="U436" s="308"/>
      <c r="V436" s="308"/>
      <c r="W436" s="308"/>
      <c r="X436" s="308"/>
      <c r="Y436" s="308"/>
      <c r="Z436" s="308"/>
      <c r="AA436" s="305">
        <f t="shared" si="500"/>
        <v>0</v>
      </c>
      <c r="AB436" s="305">
        <f t="shared" si="498"/>
        <v>0</v>
      </c>
      <c r="AC436" s="37" t="e">
        <f t="shared" si="499"/>
        <v>#DIV/0!</v>
      </c>
    </row>
    <row r="437" spans="2:29" ht="28.5" hidden="1" x14ac:dyDescent="0.2">
      <c r="B437" s="100" t="s">
        <v>1294</v>
      </c>
      <c r="C437" s="50" t="s">
        <v>1295</v>
      </c>
      <c r="D437" s="308"/>
      <c r="E437" s="387">
        <f>SUM('ADICIONES  2018'!C437:E437)</f>
        <v>0</v>
      </c>
      <c r="F437" s="308"/>
      <c r="G437" s="308"/>
      <c r="H437" s="308"/>
      <c r="I437" s="308"/>
      <c r="J437" s="308"/>
      <c r="K437" s="305">
        <f t="shared" si="368"/>
        <v>0</v>
      </c>
      <c r="L437" s="308"/>
      <c r="M437" s="308"/>
      <c r="N437" s="308"/>
      <c r="O437" s="308"/>
      <c r="P437" s="308"/>
      <c r="Q437" s="308"/>
      <c r="R437" s="305">
        <f t="shared" si="473"/>
        <v>0</v>
      </c>
      <c r="S437" s="308"/>
      <c r="T437" s="308"/>
      <c r="U437" s="308"/>
      <c r="V437" s="308"/>
      <c r="W437" s="308"/>
      <c r="X437" s="308"/>
      <c r="Y437" s="308"/>
      <c r="Z437" s="308"/>
      <c r="AA437" s="305">
        <f t="shared" si="500"/>
        <v>0</v>
      </c>
      <c r="AB437" s="305">
        <f t="shared" si="498"/>
        <v>0</v>
      </c>
      <c r="AC437" s="37" t="e">
        <f t="shared" si="499"/>
        <v>#DIV/0!</v>
      </c>
    </row>
    <row r="438" spans="2:29" hidden="1" x14ac:dyDescent="0.2">
      <c r="B438" s="100" t="s">
        <v>1678</v>
      </c>
      <c r="C438" s="50" t="s">
        <v>1679</v>
      </c>
      <c r="D438" s="308"/>
      <c r="E438" s="387">
        <f>SUM('ADICIONES  2018'!C438:E438)</f>
        <v>0</v>
      </c>
      <c r="F438" s="308"/>
      <c r="G438" s="308"/>
      <c r="H438" s="308"/>
      <c r="I438" s="308"/>
      <c r="J438" s="308"/>
      <c r="K438" s="305">
        <f t="shared" si="368"/>
        <v>0</v>
      </c>
      <c r="L438" s="308"/>
      <c r="M438" s="308"/>
      <c r="N438" s="308"/>
      <c r="O438" s="308"/>
      <c r="P438" s="308"/>
      <c r="Q438" s="308"/>
      <c r="R438" s="305">
        <f t="shared" si="473"/>
        <v>0</v>
      </c>
      <c r="S438" s="308"/>
      <c r="T438" s="308"/>
      <c r="U438" s="308"/>
      <c r="V438" s="308"/>
      <c r="W438" s="308"/>
      <c r="X438" s="308"/>
      <c r="Y438" s="308"/>
      <c r="Z438" s="308"/>
      <c r="AA438" s="305">
        <f t="shared" si="500"/>
        <v>0</v>
      </c>
      <c r="AB438" s="305">
        <f t="shared" si="498"/>
        <v>0</v>
      </c>
      <c r="AC438" s="37" t="e">
        <f t="shared" si="499"/>
        <v>#DIV/0!</v>
      </c>
    </row>
    <row r="439" spans="2:29" ht="28.5" hidden="1" x14ac:dyDescent="0.2">
      <c r="B439" s="100" t="s">
        <v>1680</v>
      </c>
      <c r="C439" s="50" t="s">
        <v>1681</v>
      </c>
      <c r="D439" s="308"/>
      <c r="E439" s="387">
        <f>SUM('ADICIONES  2018'!C439:E439)</f>
        <v>0</v>
      </c>
      <c r="F439" s="308"/>
      <c r="G439" s="308"/>
      <c r="H439" s="308"/>
      <c r="I439" s="308"/>
      <c r="J439" s="308"/>
      <c r="K439" s="305">
        <f t="shared" si="368"/>
        <v>0</v>
      </c>
      <c r="L439" s="308"/>
      <c r="M439" s="308"/>
      <c r="N439" s="308"/>
      <c r="O439" s="308"/>
      <c r="P439" s="308"/>
      <c r="Q439" s="308"/>
      <c r="R439" s="305">
        <f t="shared" si="473"/>
        <v>0</v>
      </c>
      <c r="S439" s="308"/>
      <c r="T439" s="308"/>
      <c r="U439" s="308"/>
      <c r="V439" s="308"/>
      <c r="W439" s="308"/>
      <c r="X439" s="308"/>
      <c r="Y439" s="308"/>
      <c r="Z439" s="308"/>
      <c r="AA439" s="305">
        <f t="shared" si="500"/>
        <v>0</v>
      </c>
      <c r="AB439" s="305">
        <f t="shared" si="498"/>
        <v>0</v>
      </c>
      <c r="AC439" s="37" t="e">
        <f t="shared" si="499"/>
        <v>#DIV/0!</v>
      </c>
    </row>
    <row r="440" spans="2:29" ht="28.5" hidden="1" x14ac:dyDescent="0.2">
      <c r="B440" s="100" t="s">
        <v>1682</v>
      </c>
      <c r="C440" s="50" t="s">
        <v>1683</v>
      </c>
      <c r="D440" s="308"/>
      <c r="E440" s="387">
        <f>SUM('ADICIONES  2018'!C440:E440)</f>
        <v>0</v>
      </c>
      <c r="F440" s="308"/>
      <c r="G440" s="308"/>
      <c r="H440" s="308"/>
      <c r="I440" s="308"/>
      <c r="J440" s="308"/>
      <c r="K440" s="305">
        <f t="shared" si="368"/>
        <v>0</v>
      </c>
      <c r="L440" s="308"/>
      <c r="M440" s="308"/>
      <c r="N440" s="308"/>
      <c r="O440" s="308"/>
      <c r="P440" s="308"/>
      <c r="Q440" s="308"/>
      <c r="R440" s="305">
        <f t="shared" si="473"/>
        <v>0</v>
      </c>
      <c r="S440" s="308"/>
      <c r="T440" s="308"/>
      <c r="U440" s="308"/>
      <c r="V440" s="308"/>
      <c r="W440" s="308"/>
      <c r="X440" s="308"/>
      <c r="Y440" s="308"/>
      <c r="Z440" s="308"/>
      <c r="AA440" s="305">
        <f t="shared" si="500"/>
        <v>0</v>
      </c>
      <c r="AB440" s="305">
        <f t="shared" si="498"/>
        <v>0</v>
      </c>
      <c r="AC440" s="37" t="e">
        <f t="shared" si="499"/>
        <v>#DIV/0!</v>
      </c>
    </row>
    <row r="441" spans="2:29" ht="42.75" hidden="1" x14ac:dyDescent="0.2">
      <c r="B441" s="100" t="s">
        <v>1296</v>
      </c>
      <c r="C441" s="50" t="s">
        <v>1297</v>
      </c>
      <c r="D441" s="308"/>
      <c r="E441" s="387">
        <f>SUM('ADICIONES  2018'!C441:E441)</f>
        <v>0</v>
      </c>
      <c r="F441" s="308"/>
      <c r="G441" s="308"/>
      <c r="H441" s="308"/>
      <c r="I441" s="308"/>
      <c r="J441" s="308"/>
      <c r="K441" s="305">
        <f t="shared" si="368"/>
        <v>0</v>
      </c>
      <c r="L441" s="308"/>
      <c r="M441" s="308"/>
      <c r="N441" s="308"/>
      <c r="O441" s="308"/>
      <c r="P441" s="308"/>
      <c r="Q441" s="308"/>
      <c r="R441" s="305">
        <f t="shared" si="473"/>
        <v>0</v>
      </c>
      <c r="S441" s="308"/>
      <c r="T441" s="308"/>
      <c r="U441" s="308"/>
      <c r="V441" s="308"/>
      <c r="W441" s="308"/>
      <c r="X441" s="308"/>
      <c r="Y441" s="308"/>
      <c r="Z441" s="308"/>
      <c r="AA441" s="305">
        <f t="shared" si="500"/>
        <v>0</v>
      </c>
      <c r="AB441" s="305">
        <f t="shared" si="498"/>
        <v>0</v>
      </c>
      <c r="AC441" s="37" t="e">
        <f t="shared" si="499"/>
        <v>#DIV/0!</v>
      </c>
    </row>
    <row r="442" spans="2:29" ht="42.75" hidden="1" x14ac:dyDescent="0.2">
      <c r="B442" s="100" t="s">
        <v>1298</v>
      </c>
      <c r="C442" s="50" t="s">
        <v>1299</v>
      </c>
      <c r="D442" s="308"/>
      <c r="E442" s="387">
        <f>SUM('ADICIONES  2018'!C442:E442)</f>
        <v>0</v>
      </c>
      <c r="F442" s="308"/>
      <c r="G442" s="308"/>
      <c r="H442" s="308"/>
      <c r="I442" s="308"/>
      <c r="J442" s="308"/>
      <c r="K442" s="305">
        <f t="shared" si="368"/>
        <v>0</v>
      </c>
      <c r="L442" s="308"/>
      <c r="M442" s="308"/>
      <c r="N442" s="308"/>
      <c r="O442" s="308"/>
      <c r="P442" s="308"/>
      <c r="Q442" s="308"/>
      <c r="R442" s="305">
        <f t="shared" si="473"/>
        <v>0</v>
      </c>
      <c r="S442" s="308"/>
      <c r="T442" s="308"/>
      <c r="U442" s="308"/>
      <c r="V442" s="308"/>
      <c r="W442" s="308"/>
      <c r="X442" s="308"/>
      <c r="Y442" s="308"/>
      <c r="Z442" s="308"/>
      <c r="AA442" s="305">
        <f t="shared" si="500"/>
        <v>0</v>
      </c>
      <c r="AB442" s="305">
        <f t="shared" si="498"/>
        <v>0</v>
      </c>
      <c r="AC442" s="37" t="e">
        <f t="shared" si="499"/>
        <v>#DIV/0!</v>
      </c>
    </row>
    <row r="443" spans="2:29" ht="42.75" hidden="1" x14ac:dyDescent="0.2">
      <c r="B443" s="100" t="s">
        <v>1300</v>
      </c>
      <c r="C443" s="50" t="s">
        <v>1301</v>
      </c>
      <c r="D443" s="308"/>
      <c r="E443" s="387">
        <f>SUM('ADICIONES  2018'!C443:E443)</f>
        <v>0</v>
      </c>
      <c r="F443" s="308"/>
      <c r="G443" s="308"/>
      <c r="H443" s="308"/>
      <c r="I443" s="308"/>
      <c r="J443" s="308"/>
      <c r="K443" s="305">
        <f t="shared" si="368"/>
        <v>0</v>
      </c>
      <c r="L443" s="308"/>
      <c r="M443" s="308"/>
      <c r="N443" s="308"/>
      <c r="O443" s="308"/>
      <c r="P443" s="308"/>
      <c r="Q443" s="308"/>
      <c r="R443" s="305">
        <f t="shared" si="473"/>
        <v>0</v>
      </c>
      <c r="S443" s="308"/>
      <c r="T443" s="308"/>
      <c r="U443" s="308"/>
      <c r="V443" s="308"/>
      <c r="W443" s="308"/>
      <c r="X443" s="308"/>
      <c r="Y443" s="308"/>
      <c r="Z443" s="308"/>
      <c r="AA443" s="305">
        <f t="shared" si="500"/>
        <v>0</v>
      </c>
      <c r="AB443" s="305">
        <f t="shared" si="498"/>
        <v>0</v>
      </c>
      <c r="AC443" s="37" t="e">
        <f t="shared" si="499"/>
        <v>#DIV/0!</v>
      </c>
    </row>
    <row r="444" spans="2:29" ht="28.5" hidden="1" x14ac:dyDescent="0.2">
      <c r="B444" s="100" t="s">
        <v>1302</v>
      </c>
      <c r="C444" s="50" t="s">
        <v>1303</v>
      </c>
      <c r="D444" s="308"/>
      <c r="E444" s="387">
        <f>SUM('ADICIONES  2018'!C444:E444)</f>
        <v>0</v>
      </c>
      <c r="F444" s="308"/>
      <c r="G444" s="308"/>
      <c r="H444" s="308"/>
      <c r="I444" s="308"/>
      <c r="J444" s="308"/>
      <c r="K444" s="305">
        <f t="shared" si="368"/>
        <v>0</v>
      </c>
      <c r="L444" s="308"/>
      <c r="M444" s="308"/>
      <c r="N444" s="308"/>
      <c r="O444" s="308"/>
      <c r="P444" s="308"/>
      <c r="Q444" s="308"/>
      <c r="R444" s="305">
        <f t="shared" si="473"/>
        <v>0</v>
      </c>
      <c r="S444" s="308"/>
      <c r="T444" s="308"/>
      <c r="U444" s="308"/>
      <c r="V444" s="308"/>
      <c r="W444" s="308"/>
      <c r="X444" s="308"/>
      <c r="Y444" s="308"/>
      <c r="Z444" s="308"/>
      <c r="AA444" s="305">
        <f t="shared" si="500"/>
        <v>0</v>
      </c>
      <c r="AB444" s="305">
        <f t="shared" si="498"/>
        <v>0</v>
      </c>
      <c r="AC444" s="37" t="e">
        <f t="shared" si="499"/>
        <v>#DIV/0!</v>
      </c>
    </row>
    <row r="445" spans="2:29" ht="57" hidden="1" x14ac:dyDescent="0.2">
      <c r="B445" s="100" t="s">
        <v>1304</v>
      </c>
      <c r="C445" s="50" t="s">
        <v>1305</v>
      </c>
      <c r="D445" s="308"/>
      <c r="E445" s="387">
        <f>SUM('ADICIONES  2018'!C445:E445)</f>
        <v>0</v>
      </c>
      <c r="F445" s="308"/>
      <c r="G445" s="308"/>
      <c r="H445" s="308"/>
      <c r="I445" s="308"/>
      <c r="J445" s="308"/>
      <c r="K445" s="305">
        <f t="shared" si="368"/>
        <v>0</v>
      </c>
      <c r="L445" s="308"/>
      <c r="M445" s="308"/>
      <c r="N445" s="308"/>
      <c r="O445" s="308"/>
      <c r="P445" s="308"/>
      <c r="Q445" s="308"/>
      <c r="R445" s="305">
        <f t="shared" si="473"/>
        <v>0</v>
      </c>
      <c r="S445" s="308"/>
      <c r="T445" s="308"/>
      <c r="U445" s="308"/>
      <c r="V445" s="308"/>
      <c r="W445" s="308"/>
      <c r="X445" s="308"/>
      <c r="Y445" s="308"/>
      <c r="Z445" s="308"/>
      <c r="AA445" s="305">
        <f t="shared" si="500"/>
        <v>0</v>
      </c>
      <c r="AB445" s="305">
        <f t="shared" si="498"/>
        <v>0</v>
      </c>
      <c r="AC445" s="37" t="e">
        <f t="shared" si="499"/>
        <v>#DIV/0!</v>
      </c>
    </row>
    <row r="446" spans="2:29" ht="42.75" hidden="1" x14ac:dyDescent="0.2">
      <c r="B446" s="100" t="s">
        <v>1684</v>
      </c>
      <c r="C446" s="50" t="s">
        <v>1685</v>
      </c>
      <c r="D446" s="308"/>
      <c r="E446" s="387">
        <f>SUM('ADICIONES  2018'!C446:E446)</f>
        <v>0</v>
      </c>
      <c r="F446" s="308"/>
      <c r="G446" s="308"/>
      <c r="H446" s="308"/>
      <c r="I446" s="308"/>
      <c r="J446" s="308"/>
      <c r="K446" s="305">
        <f t="shared" si="368"/>
        <v>0</v>
      </c>
      <c r="L446" s="308"/>
      <c r="M446" s="308"/>
      <c r="N446" s="308"/>
      <c r="O446" s="308"/>
      <c r="P446" s="308"/>
      <c r="Q446" s="308"/>
      <c r="R446" s="305"/>
      <c r="S446" s="308"/>
      <c r="T446" s="308"/>
      <c r="U446" s="308"/>
      <c r="V446" s="308"/>
      <c r="W446" s="308"/>
      <c r="X446" s="308"/>
      <c r="Y446" s="308"/>
      <c r="Z446" s="308"/>
      <c r="AA446" s="305">
        <f t="shared" si="500"/>
        <v>0</v>
      </c>
      <c r="AB446" s="305">
        <f t="shared" si="498"/>
        <v>0</v>
      </c>
      <c r="AC446" s="37" t="e">
        <f t="shared" si="499"/>
        <v>#DIV/0!</v>
      </c>
    </row>
    <row r="447" spans="2:29" hidden="1" x14ac:dyDescent="0.2">
      <c r="B447" s="100" t="s">
        <v>1686</v>
      </c>
      <c r="C447" s="50" t="s">
        <v>1687</v>
      </c>
      <c r="D447" s="308"/>
      <c r="E447" s="387">
        <f>SUM('ADICIONES  2018'!C447:E447)</f>
        <v>0</v>
      </c>
      <c r="F447" s="308"/>
      <c r="G447" s="308"/>
      <c r="H447" s="308"/>
      <c r="I447" s="308"/>
      <c r="J447" s="308"/>
      <c r="K447" s="305">
        <f t="shared" si="368"/>
        <v>0</v>
      </c>
      <c r="L447" s="308"/>
      <c r="M447" s="308"/>
      <c r="N447" s="308"/>
      <c r="O447" s="308"/>
      <c r="P447" s="308"/>
      <c r="Q447" s="308"/>
      <c r="R447" s="305"/>
      <c r="S447" s="308"/>
      <c r="T447" s="308"/>
      <c r="U447" s="308"/>
      <c r="V447" s="308"/>
      <c r="W447" s="308"/>
      <c r="X447" s="308"/>
      <c r="Y447" s="308"/>
      <c r="Z447" s="308"/>
      <c r="AA447" s="305">
        <f t="shared" si="500"/>
        <v>0</v>
      </c>
      <c r="AB447" s="305">
        <f t="shared" si="498"/>
        <v>0</v>
      </c>
      <c r="AC447" s="37" t="e">
        <f t="shared" si="499"/>
        <v>#DIV/0!</v>
      </c>
    </row>
    <row r="448" spans="2:29" ht="28.5" hidden="1" x14ac:dyDescent="0.2">
      <c r="B448" s="100" t="s">
        <v>1688</v>
      </c>
      <c r="C448" s="50" t="s">
        <v>1689</v>
      </c>
      <c r="D448" s="308"/>
      <c r="E448" s="387">
        <f>SUM('ADICIONES  2018'!C448:E448)</f>
        <v>0</v>
      </c>
      <c r="F448" s="308"/>
      <c r="G448" s="308"/>
      <c r="H448" s="308"/>
      <c r="I448" s="308"/>
      <c r="J448" s="308"/>
      <c r="K448" s="305">
        <f t="shared" si="368"/>
        <v>0</v>
      </c>
      <c r="L448" s="308"/>
      <c r="M448" s="308"/>
      <c r="N448" s="308"/>
      <c r="O448" s="308"/>
      <c r="P448" s="308"/>
      <c r="Q448" s="308"/>
      <c r="R448" s="305"/>
      <c r="S448" s="308"/>
      <c r="T448" s="308"/>
      <c r="U448" s="308"/>
      <c r="V448" s="308"/>
      <c r="W448" s="308"/>
      <c r="X448" s="308"/>
      <c r="Y448" s="308"/>
      <c r="Z448" s="308"/>
      <c r="AA448" s="305">
        <f t="shared" si="500"/>
        <v>0</v>
      </c>
      <c r="AB448" s="305">
        <f t="shared" si="498"/>
        <v>0</v>
      </c>
      <c r="AC448" s="37" t="e">
        <f t="shared" si="499"/>
        <v>#DIV/0!</v>
      </c>
    </row>
    <row r="449" spans="1:29" hidden="1" x14ac:dyDescent="0.2">
      <c r="B449" s="100" t="s">
        <v>1690</v>
      </c>
      <c r="C449" s="50" t="s">
        <v>1691</v>
      </c>
      <c r="D449" s="308"/>
      <c r="E449" s="387">
        <f>SUM('ADICIONES  2018'!C449:E449)</f>
        <v>0</v>
      </c>
      <c r="F449" s="308"/>
      <c r="G449" s="308"/>
      <c r="H449" s="308"/>
      <c r="I449" s="308"/>
      <c r="J449" s="308"/>
      <c r="K449" s="305">
        <f t="shared" si="368"/>
        <v>0</v>
      </c>
      <c r="L449" s="308"/>
      <c r="M449" s="308"/>
      <c r="N449" s="308"/>
      <c r="O449" s="308"/>
      <c r="P449" s="308"/>
      <c r="Q449" s="308"/>
      <c r="R449" s="305"/>
      <c r="S449" s="308"/>
      <c r="T449" s="308"/>
      <c r="U449" s="308"/>
      <c r="V449" s="308"/>
      <c r="W449" s="308"/>
      <c r="X449" s="308"/>
      <c r="Y449" s="308"/>
      <c r="Z449" s="308"/>
      <c r="AA449" s="305">
        <f t="shared" si="500"/>
        <v>0</v>
      </c>
      <c r="AB449" s="305">
        <f t="shared" si="498"/>
        <v>0</v>
      </c>
      <c r="AC449" s="37" t="e">
        <f t="shared" si="499"/>
        <v>#DIV/0!</v>
      </c>
    </row>
    <row r="450" spans="1:29" ht="28.5" hidden="1" x14ac:dyDescent="0.2">
      <c r="B450" s="100" t="s">
        <v>1692</v>
      </c>
      <c r="C450" s="50" t="s">
        <v>1693</v>
      </c>
      <c r="D450" s="308"/>
      <c r="E450" s="387">
        <f>SUM('ADICIONES  2018'!C450:E450)</f>
        <v>0</v>
      </c>
      <c r="F450" s="308"/>
      <c r="G450" s="308"/>
      <c r="H450" s="308"/>
      <c r="I450" s="308"/>
      <c r="J450" s="308"/>
      <c r="K450" s="305">
        <f t="shared" si="368"/>
        <v>0</v>
      </c>
      <c r="L450" s="308"/>
      <c r="M450" s="308"/>
      <c r="N450" s="308"/>
      <c r="O450" s="308"/>
      <c r="P450" s="308"/>
      <c r="Q450" s="308"/>
      <c r="R450" s="305"/>
      <c r="S450" s="308"/>
      <c r="T450" s="308"/>
      <c r="U450" s="308"/>
      <c r="V450" s="308"/>
      <c r="W450" s="308"/>
      <c r="X450" s="308"/>
      <c r="Y450" s="308"/>
      <c r="Z450" s="308"/>
      <c r="AA450" s="305">
        <f t="shared" si="500"/>
        <v>0</v>
      </c>
      <c r="AB450" s="305">
        <f t="shared" si="498"/>
        <v>0</v>
      </c>
      <c r="AC450" s="37" t="e">
        <f t="shared" si="499"/>
        <v>#DIV/0!</v>
      </c>
    </row>
    <row r="451" spans="1:29" hidden="1" x14ac:dyDescent="0.2">
      <c r="B451" s="100" t="s">
        <v>1306</v>
      </c>
      <c r="C451" s="50" t="s">
        <v>1307</v>
      </c>
      <c r="D451" s="308"/>
      <c r="E451" s="387">
        <f>SUM('ADICIONES  2018'!C451:E451)</f>
        <v>0</v>
      </c>
      <c r="F451" s="308"/>
      <c r="G451" s="308"/>
      <c r="H451" s="308"/>
      <c r="I451" s="308"/>
      <c r="J451" s="308"/>
      <c r="K451" s="305">
        <f t="shared" si="368"/>
        <v>0</v>
      </c>
      <c r="L451" s="308"/>
      <c r="M451" s="308"/>
      <c r="N451" s="308"/>
      <c r="O451" s="308"/>
      <c r="P451" s="308"/>
      <c r="Q451" s="308"/>
      <c r="R451" s="305"/>
      <c r="S451" s="308"/>
      <c r="T451" s="308"/>
      <c r="U451" s="308"/>
      <c r="V451" s="308"/>
      <c r="W451" s="308"/>
      <c r="X451" s="308"/>
      <c r="Y451" s="308"/>
      <c r="Z451" s="308"/>
      <c r="AA451" s="305">
        <f t="shared" si="500"/>
        <v>0</v>
      </c>
      <c r="AB451" s="305">
        <f t="shared" si="498"/>
        <v>0</v>
      </c>
      <c r="AC451" s="37" t="e">
        <f t="shared" si="499"/>
        <v>#DIV/0!</v>
      </c>
    </row>
    <row r="452" spans="1:29" ht="28.5" hidden="1" x14ac:dyDescent="0.2">
      <c r="B452" s="100" t="s">
        <v>1694</v>
      </c>
      <c r="C452" s="50" t="s">
        <v>1320</v>
      </c>
      <c r="D452" s="308"/>
      <c r="E452" s="387">
        <f>SUM('ADICIONES  2018'!C452:E452)</f>
        <v>0</v>
      </c>
      <c r="F452" s="308"/>
      <c r="G452" s="308"/>
      <c r="H452" s="308"/>
      <c r="I452" s="308"/>
      <c r="J452" s="308"/>
      <c r="K452" s="305">
        <f t="shared" si="368"/>
        <v>0</v>
      </c>
      <c r="L452" s="308"/>
      <c r="M452" s="308"/>
      <c r="N452" s="308"/>
      <c r="O452" s="308"/>
      <c r="P452" s="308"/>
      <c r="Q452" s="308"/>
      <c r="R452" s="305"/>
      <c r="S452" s="308"/>
      <c r="T452" s="308"/>
      <c r="U452" s="308"/>
      <c r="V452" s="308"/>
      <c r="W452" s="308"/>
      <c r="X452" s="308"/>
      <c r="Y452" s="308"/>
      <c r="Z452" s="308"/>
      <c r="AA452" s="305">
        <f t="shared" si="500"/>
        <v>0</v>
      </c>
      <c r="AB452" s="305">
        <f t="shared" si="498"/>
        <v>0</v>
      </c>
      <c r="AC452" s="37" t="e">
        <f t="shared" si="499"/>
        <v>#DIV/0!</v>
      </c>
    </row>
    <row r="453" spans="1:29" ht="28.5" hidden="1" x14ac:dyDescent="0.2">
      <c r="B453" s="100" t="s">
        <v>1695</v>
      </c>
      <c r="C453" s="50" t="s">
        <v>1321</v>
      </c>
      <c r="D453" s="308"/>
      <c r="E453" s="387">
        <f>SUM('ADICIONES  2018'!C453:E453)</f>
        <v>0</v>
      </c>
      <c r="F453" s="308"/>
      <c r="G453" s="308"/>
      <c r="H453" s="308"/>
      <c r="I453" s="308"/>
      <c r="J453" s="308"/>
      <c r="K453" s="305">
        <f t="shared" si="368"/>
        <v>0</v>
      </c>
      <c r="L453" s="308"/>
      <c r="M453" s="308"/>
      <c r="N453" s="308"/>
      <c r="O453" s="308"/>
      <c r="P453" s="308"/>
      <c r="Q453" s="308"/>
      <c r="R453" s="305"/>
      <c r="S453" s="308"/>
      <c r="T453" s="308"/>
      <c r="U453" s="308"/>
      <c r="V453" s="308"/>
      <c r="W453" s="308"/>
      <c r="X453" s="308"/>
      <c r="Y453" s="308"/>
      <c r="Z453" s="308"/>
      <c r="AA453" s="305">
        <f t="shared" si="500"/>
        <v>0</v>
      </c>
      <c r="AB453" s="305">
        <f t="shared" si="498"/>
        <v>0</v>
      </c>
      <c r="AC453" s="37" t="e">
        <f t="shared" si="499"/>
        <v>#DIV/0!</v>
      </c>
    </row>
    <row r="454" spans="1:29" ht="28.5" hidden="1" x14ac:dyDescent="0.2">
      <c r="B454" s="100" t="s">
        <v>1349</v>
      </c>
      <c r="C454" s="50" t="s">
        <v>1350</v>
      </c>
      <c r="D454" s="308"/>
      <c r="E454" s="387">
        <f>SUM('ADICIONES  2018'!C454:E454)</f>
        <v>0</v>
      </c>
      <c r="F454" s="308"/>
      <c r="G454" s="308"/>
      <c r="H454" s="308"/>
      <c r="I454" s="308"/>
      <c r="J454" s="308"/>
      <c r="K454" s="305">
        <f t="shared" si="368"/>
        <v>0</v>
      </c>
      <c r="L454" s="308"/>
      <c r="M454" s="308"/>
      <c r="N454" s="308"/>
      <c r="O454" s="308"/>
      <c r="P454" s="308"/>
      <c r="Q454" s="308"/>
      <c r="R454" s="305"/>
      <c r="S454" s="308"/>
      <c r="T454" s="308"/>
      <c r="U454" s="308"/>
      <c r="V454" s="308"/>
      <c r="W454" s="308"/>
      <c r="X454" s="308"/>
      <c r="Y454" s="308"/>
      <c r="Z454" s="308"/>
      <c r="AA454" s="305">
        <f t="shared" si="500"/>
        <v>0</v>
      </c>
      <c r="AB454" s="305">
        <f t="shared" si="498"/>
        <v>0</v>
      </c>
      <c r="AC454" s="37" t="e">
        <f t="shared" si="499"/>
        <v>#DIV/0!</v>
      </c>
    </row>
    <row r="455" spans="1:29" ht="28.5" hidden="1" x14ac:dyDescent="0.2">
      <c r="B455" s="100" t="s">
        <v>1351</v>
      </c>
      <c r="C455" s="50" t="s">
        <v>1352</v>
      </c>
      <c r="D455" s="308"/>
      <c r="E455" s="387">
        <f>SUM('ADICIONES  2018'!C455:E455)</f>
        <v>0</v>
      </c>
      <c r="F455" s="308"/>
      <c r="G455" s="308"/>
      <c r="H455" s="308"/>
      <c r="I455" s="308"/>
      <c r="J455" s="308"/>
      <c r="K455" s="305">
        <f t="shared" si="368"/>
        <v>0</v>
      </c>
      <c r="L455" s="308"/>
      <c r="M455" s="308"/>
      <c r="N455" s="308"/>
      <c r="O455" s="308"/>
      <c r="P455" s="308"/>
      <c r="Q455" s="308"/>
      <c r="R455" s="305"/>
      <c r="S455" s="308"/>
      <c r="T455" s="308"/>
      <c r="U455" s="308"/>
      <c r="V455" s="308"/>
      <c r="W455" s="308"/>
      <c r="X455" s="308"/>
      <c r="Y455" s="308"/>
      <c r="Z455" s="308"/>
      <c r="AA455" s="305">
        <f t="shared" si="500"/>
        <v>0</v>
      </c>
      <c r="AB455" s="305">
        <f t="shared" si="498"/>
        <v>0</v>
      </c>
      <c r="AC455" s="37" t="e">
        <f t="shared" si="499"/>
        <v>#DIV/0!</v>
      </c>
    </row>
    <row r="456" spans="1:29" ht="42.75" hidden="1" x14ac:dyDescent="0.2">
      <c r="B456" s="100" t="s">
        <v>1696</v>
      </c>
      <c r="C456" s="50" t="s">
        <v>1697</v>
      </c>
      <c r="D456" s="308"/>
      <c r="E456" s="387">
        <f>SUM('ADICIONES  2018'!C456:E456)</f>
        <v>0</v>
      </c>
      <c r="F456" s="308"/>
      <c r="G456" s="308"/>
      <c r="H456" s="308"/>
      <c r="I456" s="308"/>
      <c r="J456" s="308"/>
      <c r="K456" s="305">
        <f t="shared" si="368"/>
        <v>0</v>
      </c>
      <c r="L456" s="308"/>
      <c r="M456" s="308"/>
      <c r="N456" s="308"/>
      <c r="O456" s="308"/>
      <c r="P456" s="308"/>
      <c r="Q456" s="308"/>
      <c r="R456" s="305"/>
      <c r="S456" s="308"/>
      <c r="T456" s="308"/>
      <c r="U456" s="308"/>
      <c r="V456" s="308"/>
      <c r="W456" s="308"/>
      <c r="X456" s="308"/>
      <c r="Y456" s="308"/>
      <c r="Z456" s="308"/>
      <c r="AA456" s="305">
        <f t="shared" si="500"/>
        <v>0</v>
      </c>
      <c r="AB456" s="305">
        <f t="shared" si="498"/>
        <v>0</v>
      </c>
      <c r="AC456" s="37" t="e">
        <f t="shared" si="499"/>
        <v>#DIV/0!</v>
      </c>
    </row>
    <row r="457" spans="1:29" ht="28.5" hidden="1" x14ac:dyDescent="0.2">
      <c r="B457" s="100" t="s">
        <v>1698</v>
      </c>
      <c r="C457" s="50" t="s">
        <v>1699</v>
      </c>
      <c r="D457" s="308"/>
      <c r="E457" s="387">
        <f>SUM('ADICIONES  2018'!C457:E457)</f>
        <v>0</v>
      </c>
      <c r="F457" s="308"/>
      <c r="G457" s="308"/>
      <c r="H457" s="308"/>
      <c r="I457" s="308"/>
      <c r="J457" s="308"/>
      <c r="K457" s="305">
        <f t="shared" si="368"/>
        <v>0</v>
      </c>
      <c r="L457" s="308"/>
      <c r="M457" s="308"/>
      <c r="N457" s="308"/>
      <c r="O457" s="308"/>
      <c r="P457" s="308"/>
      <c r="Q457" s="308"/>
      <c r="R457" s="305"/>
      <c r="S457" s="308"/>
      <c r="T457" s="308"/>
      <c r="U457" s="308"/>
      <c r="V457" s="308"/>
      <c r="W457" s="308"/>
      <c r="X457" s="308"/>
      <c r="Y457" s="308"/>
      <c r="Z457" s="308"/>
      <c r="AA457" s="305">
        <f t="shared" si="500"/>
        <v>0</v>
      </c>
      <c r="AB457" s="305">
        <f t="shared" si="498"/>
        <v>0</v>
      </c>
      <c r="AC457" s="37" t="e">
        <f t="shared" si="499"/>
        <v>#DIV/0!</v>
      </c>
    </row>
    <row r="458" spans="1:29" ht="28.5" hidden="1" x14ac:dyDescent="0.2">
      <c r="B458" s="100" t="s">
        <v>1700</v>
      </c>
      <c r="C458" s="50" t="s">
        <v>1701</v>
      </c>
      <c r="D458" s="308"/>
      <c r="E458" s="387">
        <f>SUM('ADICIONES  2018'!C458:E458)</f>
        <v>0</v>
      </c>
      <c r="F458" s="308"/>
      <c r="G458" s="308"/>
      <c r="H458" s="308"/>
      <c r="I458" s="308"/>
      <c r="J458" s="308"/>
      <c r="K458" s="305">
        <f t="shared" si="368"/>
        <v>0</v>
      </c>
      <c r="L458" s="308"/>
      <c r="M458" s="308"/>
      <c r="N458" s="308"/>
      <c r="O458" s="308"/>
      <c r="P458" s="308"/>
      <c r="Q458" s="308"/>
      <c r="R458" s="305"/>
      <c r="S458" s="308"/>
      <c r="T458" s="308"/>
      <c r="U458" s="308"/>
      <c r="V458" s="308"/>
      <c r="W458" s="308"/>
      <c r="X458" s="308"/>
      <c r="Y458" s="308"/>
      <c r="Z458" s="308"/>
      <c r="AA458" s="305">
        <f t="shared" si="500"/>
        <v>0</v>
      </c>
      <c r="AB458" s="305">
        <f t="shared" si="498"/>
        <v>0</v>
      </c>
      <c r="AC458" s="37" t="e">
        <f t="shared" si="499"/>
        <v>#DIV/0!</v>
      </c>
    </row>
    <row r="459" spans="1:29" ht="28.5" hidden="1" x14ac:dyDescent="0.2">
      <c r="B459" s="100" t="s">
        <v>1702</v>
      </c>
      <c r="C459" s="50" t="s">
        <v>1703</v>
      </c>
      <c r="D459" s="308"/>
      <c r="E459" s="387">
        <f>SUM('ADICIONES  2018'!C459:E459)</f>
        <v>0</v>
      </c>
      <c r="F459" s="308"/>
      <c r="G459" s="308"/>
      <c r="H459" s="308"/>
      <c r="I459" s="308"/>
      <c r="J459" s="308"/>
      <c r="K459" s="305">
        <f t="shared" si="368"/>
        <v>0</v>
      </c>
      <c r="L459" s="308"/>
      <c r="M459" s="308"/>
      <c r="N459" s="308"/>
      <c r="O459" s="308"/>
      <c r="P459" s="308"/>
      <c r="Q459" s="308"/>
      <c r="R459" s="305"/>
      <c r="S459" s="308"/>
      <c r="T459" s="308"/>
      <c r="U459" s="308"/>
      <c r="V459" s="308"/>
      <c r="W459" s="308"/>
      <c r="X459" s="308"/>
      <c r="Y459" s="308"/>
      <c r="Z459" s="308"/>
      <c r="AA459" s="305">
        <f t="shared" si="500"/>
        <v>0</v>
      </c>
      <c r="AB459" s="305">
        <f t="shared" si="498"/>
        <v>0</v>
      </c>
      <c r="AC459" s="37" t="e">
        <f t="shared" si="499"/>
        <v>#DIV/0!</v>
      </c>
    </row>
    <row r="460" spans="1:29" ht="28.5" hidden="1" x14ac:dyDescent="0.2">
      <c r="B460" s="100" t="s">
        <v>1704</v>
      </c>
      <c r="C460" s="50" t="s">
        <v>1705</v>
      </c>
      <c r="D460" s="308"/>
      <c r="E460" s="387">
        <f>SUM('ADICIONES  2018'!C460:E460)</f>
        <v>0</v>
      </c>
      <c r="F460" s="308"/>
      <c r="G460" s="308"/>
      <c r="H460" s="308"/>
      <c r="I460" s="308"/>
      <c r="J460" s="308"/>
      <c r="K460" s="305">
        <f t="shared" si="368"/>
        <v>0</v>
      </c>
      <c r="L460" s="308"/>
      <c r="M460" s="308"/>
      <c r="N460" s="308"/>
      <c r="O460" s="308"/>
      <c r="P460" s="308"/>
      <c r="Q460" s="308"/>
      <c r="R460" s="305"/>
      <c r="S460" s="308"/>
      <c r="T460" s="308"/>
      <c r="U460" s="308"/>
      <c r="V460" s="308"/>
      <c r="W460" s="308"/>
      <c r="X460" s="308"/>
      <c r="Y460" s="308"/>
      <c r="Z460" s="308"/>
      <c r="AA460" s="305">
        <f t="shared" si="500"/>
        <v>0</v>
      </c>
      <c r="AB460" s="305">
        <f t="shared" si="498"/>
        <v>0</v>
      </c>
      <c r="AC460" s="37" t="e">
        <f t="shared" si="499"/>
        <v>#DIV/0!</v>
      </c>
    </row>
    <row r="461" spans="1:29" ht="28.5" hidden="1" x14ac:dyDescent="0.2">
      <c r="B461" s="100" t="s">
        <v>1706</v>
      </c>
      <c r="C461" s="50" t="s">
        <v>1707</v>
      </c>
      <c r="D461" s="308"/>
      <c r="E461" s="387">
        <f>SUM('ADICIONES  2018'!C461:E461)</f>
        <v>0</v>
      </c>
      <c r="F461" s="308"/>
      <c r="G461" s="308"/>
      <c r="H461" s="308"/>
      <c r="I461" s="308"/>
      <c r="J461" s="308"/>
      <c r="K461" s="305">
        <f t="shared" si="368"/>
        <v>0</v>
      </c>
      <c r="L461" s="308"/>
      <c r="M461" s="308"/>
      <c r="N461" s="308"/>
      <c r="O461" s="308"/>
      <c r="P461" s="308"/>
      <c r="Q461" s="308"/>
      <c r="R461" s="305"/>
      <c r="S461" s="308"/>
      <c r="T461" s="308"/>
      <c r="U461" s="308"/>
      <c r="V461" s="308"/>
      <c r="W461" s="308"/>
      <c r="X461" s="308"/>
      <c r="Y461" s="308"/>
      <c r="Z461" s="308"/>
      <c r="AA461" s="305">
        <f t="shared" si="500"/>
        <v>0</v>
      </c>
      <c r="AB461" s="305">
        <f t="shared" si="498"/>
        <v>0</v>
      </c>
      <c r="AC461" s="37" t="e">
        <f t="shared" si="499"/>
        <v>#DIV/0!</v>
      </c>
    </row>
    <row r="462" spans="1:29" ht="28.5" hidden="1" x14ac:dyDescent="0.2">
      <c r="B462" s="100" t="s">
        <v>1708</v>
      </c>
      <c r="C462" s="50" t="s">
        <v>1709</v>
      </c>
      <c r="D462" s="308"/>
      <c r="E462" s="387">
        <f>SUM('ADICIONES  2018'!C462:E462)</f>
        <v>0</v>
      </c>
      <c r="F462" s="308"/>
      <c r="G462" s="308"/>
      <c r="H462" s="308"/>
      <c r="I462" s="308"/>
      <c r="J462" s="308"/>
      <c r="K462" s="305">
        <f t="shared" si="368"/>
        <v>0</v>
      </c>
      <c r="L462" s="308"/>
      <c r="M462" s="308"/>
      <c r="N462" s="308"/>
      <c r="O462" s="308"/>
      <c r="P462" s="308"/>
      <c r="Q462" s="308"/>
      <c r="R462" s="305"/>
      <c r="S462" s="308"/>
      <c r="T462" s="308"/>
      <c r="U462" s="308"/>
      <c r="V462" s="308"/>
      <c r="W462" s="308"/>
      <c r="X462" s="308"/>
      <c r="Y462" s="308"/>
      <c r="Z462" s="308"/>
      <c r="AA462" s="305">
        <f t="shared" si="500"/>
        <v>0</v>
      </c>
      <c r="AB462" s="305">
        <f t="shared" si="498"/>
        <v>0</v>
      </c>
      <c r="AC462" s="37" t="e">
        <f t="shared" si="499"/>
        <v>#DIV/0!</v>
      </c>
    </row>
    <row r="463" spans="1:29" ht="28.5" hidden="1" x14ac:dyDescent="0.2">
      <c r="B463" s="100" t="s">
        <v>1710</v>
      </c>
      <c r="C463" s="50" t="s">
        <v>1711</v>
      </c>
      <c r="D463" s="308"/>
      <c r="E463" s="387">
        <f>SUM('ADICIONES  2018'!C463:E463)</f>
        <v>0</v>
      </c>
      <c r="F463" s="308"/>
      <c r="G463" s="308"/>
      <c r="H463" s="308"/>
      <c r="I463" s="308"/>
      <c r="J463" s="308"/>
      <c r="K463" s="305">
        <f t="shared" si="368"/>
        <v>0</v>
      </c>
      <c r="L463" s="308"/>
      <c r="M463" s="308"/>
      <c r="N463" s="308"/>
      <c r="O463" s="308"/>
      <c r="P463" s="308"/>
      <c r="Q463" s="308"/>
      <c r="R463" s="305"/>
      <c r="S463" s="308"/>
      <c r="T463" s="308"/>
      <c r="U463" s="308"/>
      <c r="V463" s="308"/>
      <c r="W463" s="308"/>
      <c r="X463" s="308"/>
      <c r="Y463" s="308"/>
      <c r="Z463" s="308"/>
      <c r="AA463" s="305">
        <f t="shared" si="500"/>
        <v>0</v>
      </c>
      <c r="AB463" s="305">
        <f t="shared" si="498"/>
        <v>0</v>
      </c>
      <c r="AC463" s="37" t="e">
        <f t="shared" si="499"/>
        <v>#DIV/0!</v>
      </c>
    </row>
    <row r="464" spans="1:29" s="82" customFormat="1" ht="63" hidden="1" x14ac:dyDescent="0.2">
      <c r="A464" s="413"/>
      <c r="B464" s="114" t="s">
        <v>1712</v>
      </c>
      <c r="C464" s="111" t="s">
        <v>1713</v>
      </c>
      <c r="D464" s="109">
        <f>+D465</f>
        <v>0</v>
      </c>
      <c r="E464" s="387">
        <f>SUM('ADICIONES  2018'!C464:E464)</f>
        <v>0</v>
      </c>
      <c r="F464" s="109">
        <f t="shared" ref="F464:J464" si="504">+F465</f>
        <v>0</v>
      </c>
      <c r="G464" s="109">
        <f t="shared" si="504"/>
        <v>0</v>
      </c>
      <c r="H464" s="109">
        <f t="shared" si="504"/>
        <v>0</v>
      </c>
      <c r="I464" s="109">
        <f t="shared" si="504"/>
        <v>0</v>
      </c>
      <c r="J464" s="109">
        <f t="shared" si="504"/>
        <v>0</v>
      </c>
      <c r="K464" s="303">
        <f t="shared" si="368"/>
        <v>0</v>
      </c>
      <c r="L464" s="109">
        <f t="shared" ref="L464:Q464" si="505">+L465</f>
        <v>0</v>
      </c>
      <c r="M464" s="109">
        <f t="shared" si="505"/>
        <v>0</v>
      </c>
      <c r="N464" s="109">
        <f t="shared" si="505"/>
        <v>0</v>
      </c>
      <c r="O464" s="109">
        <f t="shared" si="505"/>
        <v>0</v>
      </c>
      <c r="P464" s="109">
        <f t="shared" si="505"/>
        <v>0</v>
      </c>
      <c r="Q464" s="109">
        <f t="shared" si="505"/>
        <v>0</v>
      </c>
      <c r="R464" s="303"/>
      <c r="S464" s="109">
        <f t="shared" ref="S464:Z464" si="506">+S465</f>
        <v>0</v>
      </c>
      <c r="T464" s="109">
        <f t="shared" si="506"/>
        <v>0</v>
      </c>
      <c r="U464" s="109">
        <f t="shared" si="506"/>
        <v>0</v>
      </c>
      <c r="V464" s="109">
        <f t="shared" si="506"/>
        <v>0</v>
      </c>
      <c r="W464" s="109">
        <f t="shared" si="506"/>
        <v>0</v>
      </c>
      <c r="X464" s="109">
        <f t="shared" si="506"/>
        <v>0</v>
      </c>
      <c r="Y464" s="109">
        <f t="shared" si="506"/>
        <v>0</v>
      </c>
      <c r="Z464" s="109">
        <f t="shared" si="506"/>
        <v>0</v>
      </c>
      <c r="AA464" s="303">
        <f t="shared" si="500"/>
        <v>0</v>
      </c>
      <c r="AB464" s="303">
        <f t="shared" si="498"/>
        <v>0</v>
      </c>
      <c r="AC464" s="108" t="e">
        <f t="shared" si="499"/>
        <v>#DIV/0!</v>
      </c>
    </row>
    <row r="465" spans="1:29" ht="28.5" hidden="1" x14ac:dyDescent="0.2">
      <c r="B465" s="100" t="s">
        <v>1714</v>
      </c>
      <c r="C465" s="50" t="s">
        <v>1715</v>
      </c>
      <c r="D465" s="308"/>
      <c r="E465" s="387">
        <f>SUM('ADICIONES  2018'!C465:E465)</f>
        <v>0</v>
      </c>
      <c r="F465" s="308"/>
      <c r="G465" s="308"/>
      <c r="H465" s="308"/>
      <c r="I465" s="308"/>
      <c r="J465" s="308"/>
      <c r="K465" s="305">
        <f t="shared" si="368"/>
        <v>0</v>
      </c>
      <c r="L465" s="308"/>
      <c r="M465" s="308"/>
      <c r="N465" s="308"/>
      <c r="O465" s="308"/>
      <c r="P465" s="308"/>
      <c r="Q465" s="308"/>
      <c r="R465" s="305"/>
      <c r="S465" s="308"/>
      <c r="T465" s="308"/>
      <c r="U465" s="308"/>
      <c r="V465" s="308"/>
      <c r="W465" s="308"/>
      <c r="X465" s="308"/>
      <c r="Y465" s="308"/>
      <c r="Z465" s="308"/>
      <c r="AA465" s="303">
        <f t="shared" si="500"/>
        <v>0</v>
      </c>
      <c r="AB465" s="303">
        <f t="shared" si="498"/>
        <v>0</v>
      </c>
      <c r="AC465" s="108" t="e">
        <f t="shared" si="499"/>
        <v>#DIV/0!</v>
      </c>
    </row>
    <row r="466" spans="1:29" s="21" customFormat="1" ht="15.75" x14ac:dyDescent="0.2">
      <c r="A466" s="95">
        <v>1</v>
      </c>
      <c r="B466" s="116" t="s">
        <v>1716</v>
      </c>
      <c r="C466" s="127" t="s">
        <v>1205</v>
      </c>
      <c r="D466" s="109">
        <f>+D467</f>
        <v>0</v>
      </c>
      <c r="E466" s="387">
        <f>SUM('ADICIONES  2018'!C466:E466)</f>
        <v>0</v>
      </c>
      <c r="F466" s="109">
        <f t="shared" ref="F466:J468" si="507">+F467</f>
        <v>0</v>
      </c>
      <c r="G466" s="109">
        <f t="shared" si="507"/>
        <v>0</v>
      </c>
      <c r="H466" s="109">
        <f t="shared" si="507"/>
        <v>0</v>
      </c>
      <c r="I466" s="109">
        <f t="shared" si="507"/>
        <v>0</v>
      </c>
      <c r="J466" s="109">
        <f t="shared" si="507"/>
        <v>0</v>
      </c>
      <c r="K466" s="307">
        <f t="shared" si="368"/>
        <v>0</v>
      </c>
      <c r="L466" s="304">
        <f t="shared" ref="L466:Q468" si="508">+L467</f>
        <v>0</v>
      </c>
      <c r="M466" s="304">
        <f t="shared" si="508"/>
        <v>0</v>
      </c>
      <c r="N466" s="304">
        <f t="shared" si="508"/>
        <v>0</v>
      </c>
      <c r="O466" s="109">
        <f t="shared" si="508"/>
        <v>0</v>
      </c>
      <c r="P466" s="109">
        <f t="shared" si="508"/>
        <v>0</v>
      </c>
      <c r="Q466" s="109">
        <f t="shared" si="508"/>
        <v>0</v>
      </c>
      <c r="R466" s="303"/>
      <c r="S466" s="109">
        <f t="shared" ref="S466:Z468" si="509">+S467</f>
        <v>0</v>
      </c>
      <c r="T466" s="109">
        <f t="shared" si="509"/>
        <v>0</v>
      </c>
      <c r="U466" s="109">
        <f t="shared" si="509"/>
        <v>0</v>
      </c>
      <c r="V466" s="109">
        <f t="shared" si="509"/>
        <v>0</v>
      </c>
      <c r="W466" s="109">
        <f t="shared" si="509"/>
        <v>0</v>
      </c>
      <c r="X466" s="109">
        <f t="shared" si="509"/>
        <v>0</v>
      </c>
      <c r="Y466" s="109">
        <f t="shared" si="509"/>
        <v>0</v>
      </c>
      <c r="Z466" s="109">
        <f t="shared" si="509"/>
        <v>0</v>
      </c>
      <c r="AA466" s="303">
        <f t="shared" si="500"/>
        <v>0</v>
      </c>
      <c r="AB466" s="307">
        <f t="shared" si="498"/>
        <v>0</v>
      </c>
      <c r="AC466" s="118">
        <v>0</v>
      </c>
    </row>
    <row r="467" spans="1:29" s="82" customFormat="1" ht="15.75" hidden="1" x14ac:dyDescent="0.2">
      <c r="A467" s="413"/>
      <c r="B467" s="114" t="s">
        <v>1717</v>
      </c>
      <c r="C467" s="111" t="s">
        <v>1718</v>
      </c>
      <c r="D467" s="109">
        <f>+D468</f>
        <v>0</v>
      </c>
      <c r="E467" s="387">
        <f>SUM('ADICIONES  2018'!C467:E467)</f>
        <v>0</v>
      </c>
      <c r="F467" s="109">
        <f t="shared" si="507"/>
        <v>0</v>
      </c>
      <c r="G467" s="109">
        <f t="shared" si="507"/>
        <v>0</v>
      </c>
      <c r="H467" s="109">
        <f t="shared" si="507"/>
        <v>0</v>
      </c>
      <c r="I467" s="109">
        <f t="shared" si="507"/>
        <v>0</v>
      </c>
      <c r="J467" s="109">
        <f t="shared" si="507"/>
        <v>0</v>
      </c>
      <c r="K467" s="303">
        <f t="shared" si="368"/>
        <v>0</v>
      </c>
      <c r="L467" s="109">
        <f t="shared" si="508"/>
        <v>0</v>
      </c>
      <c r="M467" s="109">
        <f t="shared" si="508"/>
        <v>0</v>
      </c>
      <c r="N467" s="109">
        <f t="shared" si="508"/>
        <v>0</v>
      </c>
      <c r="O467" s="109">
        <f t="shared" si="508"/>
        <v>0</v>
      </c>
      <c r="P467" s="109">
        <f t="shared" si="508"/>
        <v>0</v>
      </c>
      <c r="Q467" s="109">
        <f t="shared" si="508"/>
        <v>0</v>
      </c>
      <c r="R467" s="303"/>
      <c r="S467" s="109">
        <f t="shared" si="509"/>
        <v>0</v>
      </c>
      <c r="T467" s="109">
        <f t="shared" si="509"/>
        <v>0</v>
      </c>
      <c r="U467" s="109">
        <f t="shared" si="509"/>
        <v>0</v>
      </c>
      <c r="V467" s="109">
        <f t="shared" si="509"/>
        <v>0</v>
      </c>
      <c r="W467" s="109">
        <f t="shared" si="509"/>
        <v>0</v>
      </c>
      <c r="X467" s="109">
        <f t="shared" si="509"/>
        <v>0</v>
      </c>
      <c r="Y467" s="109">
        <f t="shared" si="509"/>
        <v>0</v>
      </c>
      <c r="Z467" s="109">
        <f t="shared" si="509"/>
        <v>0</v>
      </c>
      <c r="AA467" s="303">
        <f t="shared" si="500"/>
        <v>0</v>
      </c>
      <c r="AB467" s="303">
        <f t="shared" si="498"/>
        <v>0</v>
      </c>
      <c r="AC467" s="108" t="e">
        <f t="shared" si="499"/>
        <v>#DIV/0!</v>
      </c>
    </row>
    <row r="468" spans="1:29" s="82" customFormat="1" ht="15.75" hidden="1" x14ac:dyDescent="0.2">
      <c r="A468" s="413"/>
      <c r="B468" s="114" t="s">
        <v>1719</v>
      </c>
      <c r="C468" s="111" t="s">
        <v>1720</v>
      </c>
      <c r="D468" s="109">
        <f>+D469</f>
        <v>0</v>
      </c>
      <c r="E468" s="387">
        <f>SUM('ADICIONES  2018'!C468:E468)</f>
        <v>0</v>
      </c>
      <c r="F468" s="109">
        <f t="shared" si="507"/>
        <v>0</v>
      </c>
      <c r="G468" s="109">
        <f t="shared" si="507"/>
        <v>0</v>
      </c>
      <c r="H468" s="109">
        <f t="shared" si="507"/>
        <v>0</v>
      </c>
      <c r="I468" s="109">
        <f t="shared" si="507"/>
        <v>0</v>
      </c>
      <c r="J468" s="109">
        <f t="shared" si="507"/>
        <v>0</v>
      </c>
      <c r="K468" s="303">
        <f t="shared" si="368"/>
        <v>0</v>
      </c>
      <c r="L468" s="109">
        <f t="shared" si="508"/>
        <v>0</v>
      </c>
      <c r="M468" s="109">
        <f t="shared" si="508"/>
        <v>0</v>
      </c>
      <c r="N468" s="109">
        <f t="shared" si="508"/>
        <v>0</v>
      </c>
      <c r="O468" s="109">
        <f t="shared" si="508"/>
        <v>0</v>
      </c>
      <c r="P468" s="109">
        <f t="shared" si="508"/>
        <v>0</v>
      </c>
      <c r="Q468" s="109">
        <f t="shared" si="508"/>
        <v>0</v>
      </c>
      <c r="R468" s="303"/>
      <c r="S468" s="109">
        <f t="shared" si="509"/>
        <v>0</v>
      </c>
      <c r="T468" s="109">
        <f t="shared" si="509"/>
        <v>0</v>
      </c>
      <c r="U468" s="109">
        <f t="shared" si="509"/>
        <v>0</v>
      </c>
      <c r="V468" s="109">
        <f t="shared" si="509"/>
        <v>0</v>
      </c>
      <c r="W468" s="109">
        <f t="shared" si="509"/>
        <v>0</v>
      </c>
      <c r="X468" s="109">
        <f t="shared" si="509"/>
        <v>0</v>
      </c>
      <c r="Y468" s="109">
        <f t="shared" si="509"/>
        <v>0</v>
      </c>
      <c r="Z468" s="109">
        <f t="shared" si="509"/>
        <v>0</v>
      </c>
      <c r="AA468" s="303">
        <f t="shared" si="500"/>
        <v>0</v>
      </c>
      <c r="AB468" s="303">
        <f t="shared" si="498"/>
        <v>0</v>
      </c>
      <c r="AC468" s="108" t="e">
        <f t="shared" si="499"/>
        <v>#DIV/0!</v>
      </c>
    </row>
    <row r="469" spans="1:29" x14ac:dyDescent="0.2">
      <c r="A469" s="414">
        <v>1</v>
      </c>
      <c r="B469" s="100" t="s">
        <v>1721</v>
      </c>
      <c r="C469" s="50" t="s">
        <v>1722</v>
      </c>
      <c r="D469" s="308"/>
      <c r="E469" s="387">
        <f>SUM('ADICIONES  2018'!C469:E469)</f>
        <v>0</v>
      </c>
      <c r="F469" s="308"/>
      <c r="G469" s="308"/>
      <c r="H469" s="308"/>
      <c r="I469" s="308"/>
      <c r="J469" s="308"/>
      <c r="K469" s="305">
        <f t="shared" si="368"/>
        <v>0</v>
      </c>
      <c r="L469" s="308"/>
      <c r="M469" s="308"/>
      <c r="N469" s="308"/>
      <c r="O469" s="308"/>
      <c r="P469" s="308"/>
      <c r="Q469" s="308"/>
      <c r="R469" s="305"/>
      <c r="S469" s="308"/>
      <c r="T469" s="308"/>
      <c r="U469" s="308"/>
      <c r="V469" s="308"/>
      <c r="W469" s="308"/>
      <c r="X469" s="308"/>
      <c r="Y469" s="308"/>
      <c r="Z469" s="308"/>
      <c r="AA469" s="305">
        <f t="shared" si="500"/>
        <v>0</v>
      </c>
      <c r="AB469" s="305">
        <f t="shared" si="498"/>
        <v>0</v>
      </c>
      <c r="AC469" s="37">
        <v>0</v>
      </c>
    </row>
    <row r="470" spans="1:29" s="21" customFormat="1" ht="15.75" x14ac:dyDescent="0.2">
      <c r="A470" s="95">
        <v>1</v>
      </c>
      <c r="B470" s="116" t="s">
        <v>799</v>
      </c>
      <c r="C470" s="117" t="s">
        <v>174</v>
      </c>
      <c r="D470" s="109">
        <f>+D471</f>
        <v>455507651.30000001</v>
      </c>
      <c r="E470" s="154">
        <f>SUM('ADICIONES  2018'!C470:E470)</f>
        <v>177017436658.04004</v>
      </c>
      <c r="F470" s="109">
        <f t="shared" ref="F470:J471" si="510">+F471</f>
        <v>0</v>
      </c>
      <c r="G470" s="109">
        <f t="shared" si="510"/>
        <v>0</v>
      </c>
      <c r="H470" s="109">
        <f t="shared" si="510"/>
        <v>0</v>
      </c>
      <c r="I470" s="109">
        <f t="shared" si="510"/>
        <v>0</v>
      </c>
      <c r="J470" s="109">
        <f t="shared" si="510"/>
        <v>0</v>
      </c>
      <c r="K470" s="307">
        <f t="shared" si="368"/>
        <v>177472944309.34003</v>
      </c>
      <c r="L470" s="304">
        <f t="shared" ref="L470:Q471" si="511">+L471</f>
        <v>0</v>
      </c>
      <c r="M470" s="304">
        <f t="shared" si="511"/>
        <v>0</v>
      </c>
      <c r="N470" s="304">
        <f t="shared" si="511"/>
        <v>0</v>
      </c>
      <c r="O470" s="109">
        <f t="shared" si="511"/>
        <v>0</v>
      </c>
      <c r="P470" s="109">
        <f t="shared" si="511"/>
        <v>0</v>
      </c>
      <c r="Q470" s="109">
        <f t="shared" si="511"/>
        <v>0</v>
      </c>
      <c r="R470" s="303">
        <f t="shared" ref="R470:R471" si="512">SUM(L470:Q470)</f>
        <v>0</v>
      </c>
      <c r="S470" s="109">
        <f t="shared" ref="S470:Z471" si="513">+S471</f>
        <v>0</v>
      </c>
      <c r="T470" s="109">
        <f t="shared" si="513"/>
        <v>0</v>
      </c>
      <c r="U470" s="109">
        <f t="shared" si="513"/>
        <v>0</v>
      </c>
      <c r="V470" s="109">
        <f t="shared" si="513"/>
        <v>0</v>
      </c>
      <c r="W470" s="109">
        <f t="shared" si="513"/>
        <v>0</v>
      </c>
      <c r="X470" s="109">
        <f t="shared" si="513"/>
        <v>0</v>
      </c>
      <c r="Y470" s="109">
        <f t="shared" si="513"/>
        <v>0</v>
      </c>
      <c r="Z470" s="109">
        <f t="shared" si="513"/>
        <v>0</v>
      </c>
      <c r="AA470" s="303">
        <f t="shared" si="500"/>
        <v>0</v>
      </c>
      <c r="AB470" s="307">
        <f t="shared" si="498"/>
        <v>0</v>
      </c>
      <c r="AC470" s="118">
        <f t="shared" si="499"/>
        <v>0</v>
      </c>
    </row>
    <row r="471" spans="1:29" s="82" customFormat="1" ht="15.75" hidden="1" x14ac:dyDescent="0.2">
      <c r="A471" s="413"/>
      <c r="B471" s="138" t="s">
        <v>352</v>
      </c>
      <c r="C471" s="110" t="s">
        <v>175</v>
      </c>
      <c r="D471" s="109">
        <f>+D472</f>
        <v>455507651.30000001</v>
      </c>
      <c r="E471" s="154">
        <f>SUM('ADICIONES  2018'!C471:E471)</f>
        <v>177017436658.04004</v>
      </c>
      <c r="F471" s="109">
        <f t="shared" si="510"/>
        <v>0</v>
      </c>
      <c r="G471" s="109">
        <f t="shared" si="510"/>
        <v>0</v>
      </c>
      <c r="H471" s="109">
        <f t="shared" si="510"/>
        <v>0</v>
      </c>
      <c r="I471" s="109">
        <f t="shared" si="510"/>
        <v>0</v>
      </c>
      <c r="J471" s="109">
        <f t="shared" si="510"/>
        <v>0</v>
      </c>
      <c r="K471" s="303">
        <f t="shared" si="368"/>
        <v>177472944309.34003</v>
      </c>
      <c r="L471" s="109">
        <f t="shared" si="511"/>
        <v>0</v>
      </c>
      <c r="M471" s="109">
        <f t="shared" si="511"/>
        <v>0</v>
      </c>
      <c r="N471" s="109">
        <f t="shared" si="511"/>
        <v>0</v>
      </c>
      <c r="O471" s="109">
        <f t="shared" si="511"/>
        <v>0</v>
      </c>
      <c r="P471" s="109">
        <f t="shared" si="511"/>
        <v>0</v>
      </c>
      <c r="Q471" s="109">
        <f t="shared" si="511"/>
        <v>0</v>
      </c>
      <c r="R471" s="303">
        <f t="shared" si="512"/>
        <v>0</v>
      </c>
      <c r="S471" s="109">
        <f t="shared" si="513"/>
        <v>0</v>
      </c>
      <c r="T471" s="109">
        <f t="shared" si="513"/>
        <v>0</v>
      </c>
      <c r="U471" s="109">
        <f t="shared" si="513"/>
        <v>0</v>
      </c>
      <c r="V471" s="109">
        <f t="shared" si="513"/>
        <v>0</v>
      </c>
      <c r="W471" s="109">
        <f t="shared" si="513"/>
        <v>0</v>
      </c>
      <c r="X471" s="109">
        <f t="shared" si="513"/>
        <v>0</v>
      </c>
      <c r="Y471" s="109">
        <f t="shared" si="513"/>
        <v>0</v>
      </c>
      <c r="Z471" s="109">
        <f t="shared" si="513"/>
        <v>0</v>
      </c>
      <c r="AA471" s="303">
        <f t="shared" si="500"/>
        <v>0</v>
      </c>
      <c r="AB471" s="303">
        <f t="shared" si="498"/>
        <v>0</v>
      </c>
      <c r="AC471" s="108">
        <f t="shared" si="499"/>
        <v>0</v>
      </c>
    </row>
    <row r="472" spans="1:29" s="82" customFormat="1" ht="31.5" hidden="1" x14ac:dyDescent="0.2">
      <c r="A472" s="413"/>
      <c r="B472" s="138" t="s">
        <v>353</v>
      </c>
      <c r="C472" s="110" t="s">
        <v>354</v>
      </c>
      <c r="D472" s="109">
        <f>+D473+D481</f>
        <v>455507651.30000001</v>
      </c>
      <c r="E472" s="154">
        <f>SUM('ADICIONES  2018'!C472:E472)</f>
        <v>177017436658.04004</v>
      </c>
      <c r="F472" s="109">
        <f t="shared" ref="F472:J472" si="514">+F473+F481</f>
        <v>0</v>
      </c>
      <c r="G472" s="109">
        <f t="shared" si="514"/>
        <v>0</v>
      </c>
      <c r="H472" s="109">
        <f t="shared" si="514"/>
        <v>0</v>
      </c>
      <c r="I472" s="109">
        <f t="shared" si="514"/>
        <v>0</v>
      </c>
      <c r="J472" s="109">
        <f t="shared" si="514"/>
        <v>0</v>
      </c>
      <c r="K472" s="303">
        <f t="shared" ref="K472:K671" si="515">+D472+E472-F472+G472-H472</f>
        <v>177472944309.34003</v>
      </c>
      <c r="L472" s="109">
        <f t="shared" ref="L472:Q472" si="516">+L473+L481</f>
        <v>0</v>
      </c>
      <c r="M472" s="109">
        <f t="shared" si="516"/>
        <v>0</v>
      </c>
      <c r="N472" s="109">
        <f t="shared" si="516"/>
        <v>0</v>
      </c>
      <c r="O472" s="109">
        <f t="shared" si="516"/>
        <v>0</v>
      </c>
      <c r="P472" s="109">
        <f t="shared" si="516"/>
        <v>0</v>
      </c>
      <c r="Q472" s="109">
        <f t="shared" si="516"/>
        <v>0</v>
      </c>
      <c r="R472" s="303">
        <f t="shared" ref="R472:R671" si="517">SUM(L472:Q472)</f>
        <v>0</v>
      </c>
      <c r="S472" s="109">
        <f t="shared" ref="S472:Z472" si="518">+S473+S481</f>
        <v>0</v>
      </c>
      <c r="T472" s="109">
        <f t="shared" si="518"/>
        <v>0</v>
      </c>
      <c r="U472" s="109">
        <f t="shared" si="518"/>
        <v>0</v>
      </c>
      <c r="V472" s="109">
        <f t="shared" si="518"/>
        <v>0</v>
      </c>
      <c r="W472" s="109">
        <f t="shared" si="518"/>
        <v>0</v>
      </c>
      <c r="X472" s="109">
        <f t="shared" si="518"/>
        <v>0</v>
      </c>
      <c r="Y472" s="109">
        <f t="shared" si="518"/>
        <v>0</v>
      </c>
      <c r="Z472" s="109">
        <f t="shared" si="518"/>
        <v>0</v>
      </c>
      <c r="AA472" s="303">
        <f t="shared" si="500"/>
        <v>0</v>
      </c>
      <c r="AB472" s="303">
        <f t="shared" si="498"/>
        <v>0</v>
      </c>
      <c r="AC472" s="108">
        <f t="shared" si="499"/>
        <v>0</v>
      </c>
    </row>
    <row r="473" spans="1:29" s="82" customFormat="1" ht="34.5" hidden="1" customHeight="1" x14ac:dyDescent="0.2">
      <c r="A473" s="413"/>
      <c r="B473" s="138" t="s">
        <v>800</v>
      </c>
      <c r="C473" s="110" t="s">
        <v>801</v>
      </c>
      <c r="D473" s="109">
        <f>+D474</f>
        <v>455507651.30000001</v>
      </c>
      <c r="E473" s="154">
        <f>SUM('ADICIONES  2018'!C473:E473)</f>
        <v>10575710910.67</v>
      </c>
      <c r="F473" s="109">
        <f t="shared" ref="F473:J473" si="519">+F474</f>
        <v>0</v>
      </c>
      <c r="G473" s="109">
        <f t="shared" si="519"/>
        <v>0</v>
      </c>
      <c r="H473" s="109">
        <f t="shared" si="519"/>
        <v>0</v>
      </c>
      <c r="I473" s="109">
        <f t="shared" si="519"/>
        <v>0</v>
      </c>
      <c r="J473" s="109">
        <f t="shared" si="519"/>
        <v>0</v>
      </c>
      <c r="K473" s="303">
        <f t="shared" si="515"/>
        <v>11031218561.969999</v>
      </c>
      <c r="L473" s="109">
        <f t="shared" ref="L473:Q473" si="520">+L474</f>
        <v>0</v>
      </c>
      <c r="M473" s="109">
        <f t="shared" si="520"/>
        <v>0</v>
      </c>
      <c r="N473" s="109">
        <f t="shared" si="520"/>
        <v>0</v>
      </c>
      <c r="O473" s="109">
        <f t="shared" si="520"/>
        <v>0</v>
      </c>
      <c r="P473" s="109">
        <f t="shared" si="520"/>
        <v>0</v>
      </c>
      <c r="Q473" s="109">
        <f t="shared" si="520"/>
        <v>0</v>
      </c>
      <c r="R473" s="303">
        <f t="shared" si="517"/>
        <v>0</v>
      </c>
      <c r="S473" s="109">
        <f t="shared" ref="S473:Z473" si="521">+S474</f>
        <v>0</v>
      </c>
      <c r="T473" s="109">
        <f t="shared" si="521"/>
        <v>0</v>
      </c>
      <c r="U473" s="109">
        <f t="shared" si="521"/>
        <v>0</v>
      </c>
      <c r="V473" s="109">
        <f t="shared" si="521"/>
        <v>0</v>
      </c>
      <c r="W473" s="109">
        <f t="shared" si="521"/>
        <v>0</v>
      </c>
      <c r="X473" s="109">
        <f t="shared" si="521"/>
        <v>0</v>
      </c>
      <c r="Y473" s="109">
        <f t="shared" si="521"/>
        <v>0</v>
      </c>
      <c r="Z473" s="109">
        <f t="shared" si="521"/>
        <v>0</v>
      </c>
      <c r="AA473" s="303">
        <f t="shared" si="500"/>
        <v>0</v>
      </c>
      <c r="AB473" s="303">
        <f t="shared" si="498"/>
        <v>0</v>
      </c>
      <c r="AC473" s="108">
        <f t="shared" si="499"/>
        <v>0</v>
      </c>
    </row>
    <row r="474" spans="1:29" s="82" customFormat="1" ht="63" hidden="1" x14ac:dyDescent="0.2">
      <c r="A474" s="413"/>
      <c r="B474" s="138" t="s">
        <v>802</v>
      </c>
      <c r="C474" s="110" t="s">
        <v>803</v>
      </c>
      <c r="D474" s="109">
        <f>SUM(D475:D480)</f>
        <v>455507651.30000001</v>
      </c>
      <c r="E474" s="154">
        <f>SUM('ADICIONES  2018'!C474:E474)</f>
        <v>10575710910.67</v>
      </c>
      <c r="F474" s="109">
        <f t="shared" ref="F474:J474" si="522">SUM(F475:F480)</f>
        <v>0</v>
      </c>
      <c r="G474" s="109">
        <f t="shared" si="522"/>
        <v>0</v>
      </c>
      <c r="H474" s="109">
        <f t="shared" si="522"/>
        <v>0</v>
      </c>
      <c r="I474" s="109">
        <f t="shared" si="522"/>
        <v>0</v>
      </c>
      <c r="J474" s="109">
        <f t="shared" si="522"/>
        <v>0</v>
      </c>
      <c r="K474" s="303">
        <f t="shared" si="515"/>
        <v>11031218561.969999</v>
      </c>
      <c r="L474" s="109">
        <f t="shared" ref="L474:Q474" si="523">SUM(L475:L480)</f>
        <v>0</v>
      </c>
      <c r="M474" s="109">
        <f t="shared" si="523"/>
        <v>0</v>
      </c>
      <c r="N474" s="109">
        <f t="shared" si="523"/>
        <v>0</v>
      </c>
      <c r="O474" s="109">
        <f t="shared" si="523"/>
        <v>0</v>
      </c>
      <c r="P474" s="109">
        <f t="shared" si="523"/>
        <v>0</v>
      </c>
      <c r="Q474" s="109">
        <f t="shared" si="523"/>
        <v>0</v>
      </c>
      <c r="R474" s="303">
        <f t="shared" si="517"/>
        <v>0</v>
      </c>
      <c r="S474" s="109">
        <f t="shared" ref="S474:Z474" si="524">SUM(S475:S480)</f>
        <v>0</v>
      </c>
      <c r="T474" s="109">
        <f t="shared" si="524"/>
        <v>0</v>
      </c>
      <c r="U474" s="109">
        <f t="shared" si="524"/>
        <v>0</v>
      </c>
      <c r="V474" s="109">
        <f t="shared" si="524"/>
        <v>0</v>
      </c>
      <c r="W474" s="109">
        <f t="shared" si="524"/>
        <v>0</v>
      </c>
      <c r="X474" s="109">
        <f t="shared" si="524"/>
        <v>0</v>
      </c>
      <c r="Y474" s="109">
        <f t="shared" si="524"/>
        <v>0</v>
      </c>
      <c r="Z474" s="109">
        <f t="shared" si="524"/>
        <v>0</v>
      </c>
      <c r="AA474" s="303">
        <f t="shared" si="500"/>
        <v>0</v>
      </c>
      <c r="AB474" s="303">
        <f t="shared" si="498"/>
        <v>0</v>
      </c>
      <c r="AC474" s="108">
        <f t="shared" si="499"/>
        <v>0</v>
      </c>
    </row>
    <row r="475" spans="1:29" hidden="1" x14ac:dyDescent="0.2">
      <c r="B475" s="146" t="s">
        <v>1456</v>
      </c>
      <c r="C475" s="101" t="s">
        <v>930</v>
      </c>
      <c r="D475" s="308"/>
      <c r="E475" s="387">
        <f>SUM('ADICIONES  2018'!C475:E475)</f>
        <v>45109240.380000003</v>
      </c>
      <c r="F475" s="308"/>
      <c r="G475" s="308"/>
      <c r="H475" s="308"/>
      <c r="I475" s="308"/>
      <c r="J475" s="308"/>
      <c r="K475" s="305">
        <f t="shared" si="515"/>
        <v>45109240.380000003</v>
      </c>
      <c r="L475" s="308"/>
      <c r="M475" s="308"/>
      <c r="N475" s="308"/>
      <c r="O475" s="308"/>
      <c r="P475" s="308"/>
      <c r="Q475" s="308"/>
      <c r="R475" s="305">
        <f t="shared" si="517"/>
        <v>0</v>
      </c>
      <c r="S475" s="308"/>
      <c r="T475" s="308"/>
      <c r="U475" s="308"/>
      <c r="V475" s="308"/>
      <c r="W475" s="308"/>
      <c r="X475" s="308"/>
      <c r="Y475" s="308"/>
      <c r="Z475" s="308"/>
      <c r="AA475" s="305">
        <f t="shared" si="500"/>
        <v>0</v>
      </c>
      <c r="AB475" s="305">
        <f t="shared" si="498"/>
        <v>0</v>
      </c>
      <c r="AC475" s="37">
        <f t="shared" si="499"/>
        <v>0</v>
      </c>
    </row>
    <row r="476" spans="1:29" hidden="1" x14ac:dyDescent="0.2">
      <c r="B476" s="146" t="s">
        <v>1456</v>
      </c>
      <c r="C476" s="142" t="s">
        <v>930</v>
      </c>
      <c r="D476" s="308"/>
      <c r="E476" s="387">
        <f>SUM('ADICIONES  2018'!C476:E476)</f>
        <v>49708258.090000004</v>
      </c>
      <c r="F476" s="308"/>
      <c r="G476" s="308"/>
      <c r="H476" s="308"/>
      <c r="I476" s="308"/>
      <c r="J476" s="308"/>
      <c r="K476" s="305">
        <f t="shared" si="515"/>
        <v>49708258.090000004</v>
      </c>
      <c r="L476" s="308"/>
      <c r="M476" s="308"/>
      <c r="N476" s="308"/>
      <c r="O476" s="308"/>
      <c r="P476" s="308"/>
      <c r="Q476" s="308"/>
      <c r="R476" s="305">
        <f t="shared" si="517"/>
        <v>0</v>
      </c>
      <c r="S476" s="308"/>
      <c r="T476" s="308"/>
      <c r="U476" s="308"/>
      <c r="V476" s="308"/>
      <c r="W476" s="308"/>
      <c r="X476" s="308"/>
      <c r="Y476" s="308"/>
      <c r="Z476" s="308"/>
      <c r="AA476" s="305">
        <f t="shared" si="500"/>
        <v>0</v>
      </c>
      <c r="AB476" s="305">
        <f t="shared" si="498"/>
        <v>0</v>
      </c>
      <c r="AC476" s="37">
        <f t="shared" si="499"/>
        <v>0</v>
      </c>
    </row>
    <row r="477" spans="1:29" hidden="1" x14ac:dyDescent="0.2">
      <c r="B477" s="146" t="s">
        <v>1457</v>
      </c>
      <c r="C477" s="142" t="s">
        <v>1458</v>
      </c>
      <c r="D477" s="308"/>
      <c r="E477" s="387">
        <f>SUM('ADICIONES  2018'!C477:E477)</f>
        <v>64310613</v>
      </c>
      <c r="F477" s="308"/>
      <c r="G477" s="308"/>
      <c r="H477" s="308"/>
      <c r="I477" s="308"/>
      <c r="J477" s="308"/>
      <c r="K477" s="305">
        <f t="shared" si="515"/>
        <v>64310613</v>
      </c>
      <c r="L477" s="308"/>
      <c r="M477" s="308"/>
      <c r="N477" s="308"/>
      <c r="O477" s="308"/>
      <c r="P477" s="308"/>
      <c r="Q477" s="308"/>
      <c r="R477" s="305">
        <f t="shared" si="517"/>
        <v>0</v>
      </c>
      <c r="S477" s="308"/>
      <c r="T477" s="308"/>
      <c r="U477" s="308"/>
      <c r="V477" s="308"/>
      <c r="W477" s="308"/>
      <c r="X477" s="308"/>
      <c r="Y477" s="308"/>
      <c r="Z477" s="308"/>
      <c r="AA477" s="305">
        <f t="shared" si="500"/>
        <v>0</v>
      </c>
      <c r="AB477" s="305">
        <f t="shared" si="498"/>
        <v>0</v>
      </c>
      <c r="AC477" s="37">
        <f t="shared" si="499"/>
        <v>0</v>
      </c>
    </row>
    <row r="478" spans="1:29" hidden="1" x14ac:dyDescent="0.2">
      <c r="B478" s="146" t="s">
        <v>804</v>
      </c>
      <c r="C478" s="142" t="s">
        <v>805</v>
      </c>
      <c r="D478" s="308">
        <v>455507651.30000001</v>
      </c>
      <c r="E478" s="387">
        <f>SUM('ADICIONES  2018'!C478:E478)</f>
        <v>0</v>
      </c>
      <c r="F478" s="308"/>
      <c r="G478" s="308"/>
      <c r="H478" s="308"/>
      <c r="I478" s="308"/>
      <c r="J478" s="308"/>
      <c r="K478" s="305">
        <f t="shared" si="515"/>
        <v>455507651.30000001</v>
      </c>
      <c r="L478" s="308"/>
      <c r="M478" s="308"/>
      <c r="N478" s="308"/>
      <c r="O478" s="308"/>
      <c r="P478" s="308"/>
      <c r="Q478" s="308"/>
      <c r="R478" s="305">
        <f t="shared" si="517"/>
        <v>0</v>
      </c>
      <c r="S478" s="308"/>
      <c r="T478" s="308"/>
      <c r="U478" s="308"/>
      <c r="V478" s="308"/>
      <c r="W478" s="308"/>
      <c r="X478" s="308"/>
      <c r="Y478" s="308"/>
      <c r="Z478" s="308"/>
      <c r="AA478" s="305">
        <f t="shared" si="500"/>
        <v>0</v>
      </c>
      <c r="AB478" s="305">
        <f t="shared" si="498"/>
        <v>0</v>
      </c>
      <c r="AC478" s="37">
        <f t="shared" si="499"/>
        <v>0</v>
      </c>
    </row>
    <row r="479" spans="1:29" s="21" customFormat="1" hidden="1" x14ac:dyDescent="0.2">
      <c r="A479" s="95"/>
      <c r="B479" s="146" t="s">
        <v>804</v>
      </c>
      <c r="C479" s="142" t="s">
        <v>805</v>
      </c>
      <c r="D479" s="304"/>
      <c r="E479" s="387">
        <f>SUM('ADICIONES  2018'!C479:E479)</f>
        <v>3795663839.5</v>
      </c>
      <c r="F479" s="304"/>
      <c r="G479" s="304"/>
      <c r="H479" s="304"/>
      <c r="I479" s="304"/>
      <c r="J479" s="304"/>
      <c r="K479" s="307">
        <f t="shared" si="515"/>
        <v>3795663839.5</v>
      </c>
      <c r="L479" s="304"/>
      <c r="M479" s="304"/>
      <c r="N479" s="304"/>
      <c r="O479" s="304"/>
      <c r="P479" s="304"/>
      <c r="Q479" s="304"/>
      <c r="R479" s="307">
        <f t="shared" si="517"/>
        <v>0</v>
      </c>
      <c r="S479" s="304"/>
      <c r="T479" s="304"/>
      <c r="U479" s="304"/>
      <c r="V479" s="304"/>
      <c r="W479" s="304"/>
      <c r="X479" s="304"/>
      <c r="Y479" s="304"/>
      <c r="Z479" s="304"/>
      <c r="AA479" s="307">
        <f t="shared" si="500"/>
        <v>0</v>
      </c>
      <c r="AB479" s="307">
        <f t="shared" si="498"/>
        <v>0</v>
      </c>
      <c r="AC479" s="37">
        <f t="shared" si="499"/>
        <v>0</v>
      </c>
    </row>
    <row r="480" spans="1:29" s="21" customFormat="1" hidden="1" x14ac:dyDescent="0.2">
      <c r="A480" s="95"/>
      <c r="B480" s="146" t="s">
        <v>804</v>
      </c>
      <c r="C480" s="142" t="s">
        <v>805</v>
      </c>
      <c r="D480" s="304"/>
      <c r="E480" s="387">
        <f>SUM('ADICIONES  2018'!C480:E480)</f>
        <v>6620918959.6999998</v>
      </c>
      <c r="F480" s="304"/>
      <c r="G480" s="304"/>
      <c r="H480" s="304"/>
      <c r="I480" s="304"/>
      <c r="J480" s="304"/>
      <c r="K480" s="307">
        <f t="shared" si="515"/>
        <v>6620918959.6999998</v>
      </c>
      <c r="L480" s="304"/>
      <c r="M480" s="304"/>
      <c r="N480" s="304"/>
      <c r="O480" s="304"/>
      <c r="P480" s="304"/>
      <c r="Q480" s="304"/>
      <c r="R480" s="307">
        <f t="shared" si="517"/>
        <v>0</v>
      </c>
      <c r="S480" s="304"/>
      <c r="T480" s="304"/>
      <c r="U480" s="304"/>
      <c r="V480" s="304"/>
      <c r="W480" s="304"/>
      <c r="X480" s="304"/>
      <c r="Y480" s="304"/>
      <c r="Z480" s="304"/>
      <c r="AA480" s="307">
        <f t="shared" si="500"/>
        <v>0</v>
      </c>
      <c r="AB480" s="307">
        <f t="shared" si="498"/>
        <v>0</v>
      </c>
      <c r="AC480" s="37">
        <f t="shared" si="499"/>
        <v>0</v>
      </c>
    </row>
    <row r="481" spans="1:29" s="82" customFormat="1" ht="31.5" hidden="1" x14ac:dyDescent="0.2">
      <c r="A481" s="413"/>
      <c r="B481" s="138" t="s">
        <v>931</v>
      </c>
      <c r="C481" s="143" t="s">
        <v>354</v>
      </c>
      <c r="D481" s="109">
        <f>+D482+D487</f>
        <v>0</v>
      </c>
      <c r="E481" s="154">
        <f>SUM('ADICIONES  2018'!C481:E481)</f>
        <v>166441725747.37003</v>
      </c>
      <c r="F481" s="109">
        <f t="shared" ref="F481:J481" si="525">+F482+F487</f>
        <v>0</v>
      </c>
      <c r="G481" s="109">
        <f t="shared" si="525"/>
        <v>0</v>
      </c>
      <c r="H481" s="109">
        <f t="shared" si="525"/>
        <v>0</v>
      </c>
      <c r="I481" s="109">
        <f t="shared" si="525"/>
        <v>0</v>
      </c>
      <c r="J481" s="109">
        <f t="shared" si="525"/>
        <v>0</v>
      </c>
      <c r="K481" s="303">
        <f t="shared" si="515"/>
        <v>166441725747.37003</v>
      </c>
      <c r="L481" s="109">
        <f t="shared" ref="L481:Q481" si="526">+L482+L487</f>
        <v>0</v>
      </c>
      <c r="M481" s="109">
        <f t="shared" si="526"/>
        <v>0</v>
      </c>
      <c r="N481" s="109">
        <f t="shared" si="526"/>
        <v>0</v>
      </c>
      <c r="O481" s="109">
        <f t="shared" si="526"/>
        <v>0</v>
      </c>
      <c r="P481" s="109">
        <f t="shared" si="526"/>
        <v>0</v>
      </c>
      <c r="Q481" s="109">
        <f t="shared" si="526"/>
        <v>0</v>
      </c>
      <c r="R481" s="303">
        <f t="shared" si="517"/>
        <v>0</v>
      </c>
      <c r="S481" s="109">
        <f t="shared" ref="S481:Z481" si="527">+S482+S487</f>
        <v>0</v>
      </c>
      <c r="T481" s="109">
        <f t="shared" si="527"/>
        <v>0</v>
      </c>
      <c r="U481" s="109">
        <f t="shared" si="527"/>
        <v>0</v>
      </c>
      <c r="V481" s="109">
        <f t="shared" si="527"/>
        <v>0</v>
      </c>
      <c r="W481" s="109">
        <f t="shared" si="527"/>
        <v>0</v>
      </c>
      <c r="X481" s="109">
        <f t="shared" si="527"/>
        <v>0</v>
      </c>
      <c r="Y481" s="109">
        <f t="shared" si="527"/>
        <v>0</v>
      </c>
      <c r="Z481" s="109">
        <f t="shared" si="527"/>
        <v>0</v>
      </c>
      <c r="AA481" s="303">
        <f t="shared" si="500"/>
        <v>0</v>
      </c>
      <c r="AB481" s="303">
        <f t="shared" si="498"/>
        <v>0</v>
      </c>
      <c r="AC481" s="108">
        <f t="shared" si="499"/>
        <v>0</v>
      </c>
    </row>
    <row r="482" spans="1:29" s="82" customFormat="1" ht="47.25" hidden="1" x14ac:dyDescent="0.2">
      <c r="A482" s="413"/>
      <c r="B482" s="138" t="s">
        <v>932</v>
      </c>
      <c r="C482" s="143" t="s">
        <v>1459</v>
      </c>
      <c r="D482" s="109">
        <f>+D483</f>
        <v>0</v>
      </c>
      <c r="E482" s="154">
        <f>SUM('ADICIONES  2018'!C482:E482)</f>
        <v>272720793.64999998</v>
      </c>
      <c r="F482" s="109">
        <f t="shared" ref="F482:J483" si="528">+F483</f>
        <v>0</v>
      </c>
      <c r="G482" s="109">
        <f t="shared" si="528"/>
        <v>0</v>
      </c>
      <c r="H482" s="109">
        <f t="shared" si="528"/>
        <v>0</v>
      </c>
      <c r="I482" s="109">
        <f t="shared" si="528"/>
        <v>0</v>
      </c>
      <c r="J482" s="109">
        <f t="shared" si="528"/>
        <v>0</v>
      </c>
      <c r="K482" s="303">
        <f t="shared" si="515"/>
        <v>272720793.64999998</v>
      </c>
      <c r="L482" s="109">
        <f t="shared" ref="L482:Q483" si="529">+L483</f>
        <v>0</v>
      </c>
      <c r="M482" s="109">
        <f t="shared" si="529"/>
        <v>0</v>
      </c>
      <c r="N482" s="109">
        <f t="shared" si="529"/>
        <v>0</v>
      </c>
      <c r="O482" s="109">
        <f t="shared" si="529"/>
        <v>0</v>
      </c>
      <c r="P482" s="109">
        <f t="shared" si="529"/>
        <v>0</v>
      </c>
      <c r="Q482" s="109">
        <f t="shared" si="529"/>
        <v>0</v>
      </c>
      <c r="R482" s="303">
        <f t="shared" si="517"/>
        <v>0</v>
      </c>
      <c r="S482" s="109">
        <f t="shared" ref="S482:Z483" si="530">+S483</f>
        <v>0</v>
      </c>
      <c r="T482" s="109">
        <f t="shared" si="530"/>
        <v>0</v>
      </c>
      <c r="U482" s="109">
        <f t="shared" si="530"/>
        <v>0</v>
      </c>
      <c r="V482" s="109">
        <f t="shared" si="530"/>
        <v>0</v>
      </c>
      <c r="W482" s="109">
        <f t="shared" si="530"/>
        <v>0</v>
      </c>
      <c r="X482" s="109">
        <f t="shared" si="530"/>
        <v>0</v>
      </c>
      <c r="Y482" s="109">
        <f t="shared" si="530"/>
        <v>0</v>
      </c>
      <c r="Z482" s="109">
        <f t="shared" si="530"/>
        <v>0</v>
      </c>
      <c r="AA482" s="303">
        <f t="shared" si="500"/>
        <v>0</v>
      </c>
      <c r="AB482" s="303">
        <f t="shared" si="498"/>
        <v>0</v>
      </c>
      <c r="AC482" s="108">
        <f t="shared" si="499"/>
        <v>0</v>
      </c>
    </row>
    <row r="483" spans="1:29" s="82" customFormat="1" ht="31.5" hidden="1" x14ac:dyDescent="0.2">
      <c r="A483" s="413"/>
      <c r="B483" s="138" t="s">
        <v>933</v>
      </c>
      <c r="C483" s="143" t="s">
        <v>1460</v>
      </c>
      <c r="D483" s="109">
        <f>+D484</f>
        <v>0</v>
      </c>
      <c r="E483" s="154">
        <f>SUM('ADICIONES  2018'!C483:E483)</f>
        <v>272720793.64999998</v>
      </c>
      <c r="F483" s="109">
        <f t="shared" si="528"/>
        <v>0</v>
      </c>
      <c r="G483" s="109">
        <f t="shared" si="528"/>
        <v>0</v>
      </c>
      <c r="H483" s="109">
        <f t="shared" si="528"/>
        <v>0</v>
      </c>
      <c r="I483" s="109">
        <f t="shared" si="528"/>
        <v>0</v>
      </c>
      <c r="J483" s="109">
        <f t="shared" si="528"/>
        <v>0</v>
      </c>
      <c r="K483" s="303">
        <f t="shared" si="515"/>
        <v>272720793.64999998</v>
      </c>
      <c r="L483" s="109">
        <f t="shared" si="529"/>
        <v>0</v>
      </c>
      <c r="M483" s="109">
        <f t="shared" si="529"/>
        <v>0</v>
      </c>
      <c r="N483" s="109">
        <f t="shared" si="529"/>
        <v>0</v>
      </c>
      <c r="O483" s="109">
        <f t="shared" si="529"/>
        <v>0</v>
      </c>
      <c r="P483" s="109">
        <f t="shared" si="529"/>
        <v>0</v>
      </c>
      <c r="Q483" s="109">
        <f t="shared" si="529"/>
        <v>0</v>
      </c>
      <c r="R483" s="303">
        <f t="shared" si="517"/>
        <v>0</v>
      </c>
      <c r="S483" s="109">
        <f t="shared" si="530"/>
        <v>0</v>
      </c>
      <c r="T483" s="109">
        <f t="shared" si="530"/>
        <v>0</v>
      </c>
      <c r="U483" s="109">
        <f t="shared" si="530"/>
        <v>0</v>
      </c>
      <c r="V483" s="109">
        <f t="shared" si="530"/>
        <v>0</v>
      </c>
      <c r="W483" s="109">
        <f t="shared" si="530"/>
        <v>0</v>
      </c>
      <c r="X483" s="109">
        <f t="shared" si="530"/>
        <v>0</v>
      </c>
      <c r="Y483" s="109">
        <f t="shared" si="530"/>
        <v>0</v>
      </c>
      <c r="Z483" s="109">
        <f t="shared" si="530"/>
        <v>0</v>
      </c>
      <c r="AA483" s="303">
        <f t="shared" si="500"/>
        <v>0</v>
      </c>
      <c r="AB483" s="303">
        <f t="shared" si="498"/>
        <v>0</v>
      </c>
      <c r="AC483" s="108">
        <f t="shared" si="499"/>
        <v>0</v>
      </c>
    </row>
    <row r="484" spans="1:29" s="82" customFormat="1" ht="31.5" hidden="1" x14ac:dyDescent="0.2">
      <c r="A484" s="413"/>
      <c r="B484" s="138" t="s">
        <v>1461</v>
      </c>
      <c r="C484" s="143" t="s">
        <v>1462</v>
      </c>
      <c r="D484" s="109">
        <f>SUM(D485:D486)</f>
        <v>0</v>
      </c>
      <c r="E484" s="154">
        <f>SUM('ADICIONES  2018'!C484:E484)</f>
        <v>272720793.64999998</v>
      </c>
      <c r="F484" s="109">
        <f t="shared" ref="F484:J484" si="531">SUM(F485:F486)</f>
        <v>0</v>
      </c>
      <c r="G484" s="109">
        <f t="shared" si="531"/>
        <v>0</v>
      </c>
      <c r="H484" s="109">
        <f t="shared" si="531"/>
        <v>0</v>
      </c>
      <c r="I484" s="109">
        <f t="shared" si="531"/>
        <v>0</v>
      </c>
      <c r="J484" s="109">
        <f t="shared" si="531"/>
        <v>0</v>
      </c>
      <c r="K484" s="303">
        <f t="shared" si="515"/>
        <v>272720793.64999998</v>
      </c>
      <c r="L484" s="109">
        <f t="shared" ref="L484:Q484" si="532">SUM(L485:L486)</f>
        <v>0</v>
      </c>
      <c r="M484" s="109">
        <f t="shared" si="532"/>
        <v>0</v>
      </c>
      <c r="N484" s="109">
        <f t="shared" si="532"/>
        <v>0</v>
      </c>
      <c r="O484" s="109">
        <f t="shared" si="532"/>
        <v>0</v>
      </c>
      <c r="P484" s="109">
        <f t="shared" si="532"/>
        <v>0</v>
      </c>
      <c r="Q484" s="109">
        <f t="shared" si="532"/>
        <v>0</v>
      </c>
      <c r="R484" s="303">
        <f t="shared" si="517"/>
        <v>0</v>
      </c>
      <c r="S484" s="109">
        <f t="shared" ref="S484:Z484" si="533">SUM(S485:S486)</f>
        <v>0</v>
      </c>
      <c r="T484" s="109">
        <f t="shared" si="533"/>
        <v>0</v>
      </c>
      <c r="U484" s="109">
        <f t="shared" si="533"/>
        <v>0</v>
      </c>
      <c r="V484" s="109">
        <f t="shared" si="533"/>
        <v>0</v>
      </c>
      <c r="W484" s="109">
        <f t="shared" si="533"/>
        <v>0</v>
      </c>
      <c r="X484" s="109">
        <f t="shared" si="533"/>
        <v>0</v>
      </c>
      <c r="Y484" s="109">
        <f t="shared" si="533"/>
        <v>0</v>
      </c>
      <c r="Z484" s="109">
        <f t="shared" si="533"/>
        <v>0</v>
      </c>
      <c r="AA484" s="303">
        <f t="shared" si="500"/>
        <v>0</v>
      </c>
      <c r="AB484" s="303">
        <f t="shared" si="498"/>
        <v>0</v>
      </c>
      <c r="AC484" s="108">
        <f t="shared" si="499"/>
        <v>0</v>
      </c>
    </row>
    <row r="485" spans="1:29" ht="28.5" hidden="1" x14ac:dyDescent="0.2">
      <c r="B485" s="146" t="s">
        <v>1461</v>
      </c>
      <c r="C485" s="142" t="s">
        <v>1462</v>
      </c>
      <c r="D485" s="308">
        <v>0</v>
      </c>
      <c r="E485" s="387">
        <f>SUM('ADICIONES  2018'!C485:E485)</f>
        <v>128706124.63</v>
      </c>
      <c r="F485" s="308"/>
      <c r="G485" s="308"/>
      <c r="H485" s="308"/>
      <c r="I485" s="308"/>
      <c r="J485" s="308"/>
      <c r="K485" s="305">
        <f t="shared" si="515"/>
        <v>128706124.63</v>
      </c>
      <c r="L485" s="308"/>
      <c r="M485" s="308"/>
      <c r="N485" s="308"/>
      <c r="O485" s="308"/>
      <c r="P485" s="308"/>
      <c r="Q485" s="308"/>
      <c r="R485" s="305">
        <f t="shared" si="517"/>
        <v>0</v>
      </c>
      <c r="S485" s="308"/>
      <c r="T485" s="308"/>
      <c r="U485" s="308"/>
      <c r="V485" s="308"/>
      <c r="W485" s="308"/>
      <c r="X485" s="308"/>
      <c r="Y485" s="308"/>
      <c r="Z485" s="308"/>
      <c r="AA485" s="305">
        <f t="shared" si="500"/>
        <v>0</v>
      </c>
      <c r="AB485" s="305">
        <f t="shared" si="498"/>
        <v>0</v>
      </c>
      <c r="AC485" s="37">
        <f t="shared" si="499"/>
        <v>0</v>
      </c>
    </row>
    <row r="486" spans="1:29" ht="28.5" hidden="1" x14ac:dyDescent="0.2">
      <c r="B486" s="146" t="s">
        <v>1461</v>
      </c>
      <c r="C486" s="142" t="s">
        <v>1462</v>
      </c>
      <c r="D486" s="308"/>
      <c r="E486" s="387">
        <f>SUM('ADICIONES  2018'!C486:E486)</f>
        <v>144014669.02000001</v>
      </c>
      <c r="F486" s="308"/>
      <c r="G486" s="308"/>
      <c r="H486" s="308"/>
      <c r="I486" s="308"/>
      <c r="J486" s="308"/>
      <c r="K486" s="305">
        <f t="shared" si="515"/>
        <v>144014669.02000001</v>
      </c>
      <c r="L486" s="308"/>
      <c r="M486" s="308"/>
      <c r="N486" s="308"/>
      <c r="O486" s="308"/>
      <c r="P486" s="308"/>
      <c r="Q486" s="308"/>
      <c r="R486" s="305">
        <f t="shared" si="517"/>
        <v>0</v>
      </c>
      <c r="S486" s="308"/>
      <c r="T486" s="308"/>
      <c r="U486" s="308"/>
      <c r="V486" s="308"/>
      <c r="W486" s="308"/>
      <c r="X486" s="308"/>
      <c r="Y486" s="308"/>
      <c r="Z486" s="308"/>
      <c r="AA486" s="305">
        <f t="shared" si="500"/>
        <v>0</v>
      </c>
      <c r="AB486" s="305">
        <f t="shared" si="498"/>
        <v>0</v>
      </c>
      <c r="AC486" s="37">
        <f t="shared" si="499"/>
        <v>0</v>
      </c>
    </row>
    <row r="487" spans="1:29" s="82" customFormat="1" ht="47.25" hidden="1" x14ac:dyDescent="0.2">
      <c r="A487" s="413"/>
      <c r="B487" s="138" t="s">
        <v>934</v>
      </c>
      <c r="C487" s="143" t="s">
        <v>1463</v>
      </c>
      <c r="D487" s="109">
        <f>+D488+D491+D543+D546+D548+D550+D552+D554+D557+D559+D561+D575+D583+D592+D595+D598+D600+D602</f>
        <v>0</v>
      </c>
      <c r="E487" s="154">
        <f>SUM('ADICIONES  2018'!C487:E487)</f>
        <v>166169004953.72003</v>
      </c>
      <c r="F487" s="109">
        <f t="shared" ref="F487:J487" si="534">+F488+F491+F543+F546+F548+F550+F552+F554+F557+F559+F561+F575+F583+F592+F595+F598+F600+F602</f>
        <v>0</v>
      </c>
      <c r="G487" s="109">
        <f t="shared" si="534"/>
        <v>0</v>
      </c>
      <c r="H487" s="109">
        <f t="shared" si="534"/>
        <v>0</v>
      </c>
      <c r="I487" s="109">
        <f t="shared" si="534"/>
        <v>0</v>
      </c>
      <c r="J487" s="109">
        <f t="shared" si="534"/>
        <v>0</v>
      </c>
      <c r="K487" s="303">
        <f t="shared" si="515"/>
        <v>166169004953.72003</v>
      </c>
      <c r="L487" s="109">
        <f t="shared" ref="L487:Q487" si="535">+L488+L491+L543+L546+L548+L550+L552+L554+L557+L559+L561+L575+L583+L592+L595+L598+L600+L602</f>
        <v>0</v>
      </c>
      <c r="M487" s="109">
        <f t="shared" si="535"/>
        <v>0</v>
      </c>
      <c r="N487" s="109">
        <f t="shared" si="535"/>
        <v>0</v>
      </c>
      <c r="O487" s="109">
        <f t="shared" si="535"/>
        <v>0</v>
      </c>
      <c r="P487" s="109">
        <f t="shared" si="535"/>
        <v>0</v>
      </c>
      <c r="Q487" s="109">
        <f t="shared" si="535"/>
        <v>0</v>
      </c>
      <c r="R487" s="303">
        <f t="shared" si="517"/>
        <v>0</v>
      </c>
      <c r="S487" s="109">
        <f t="shared" ref="S487:Z487" si="536">+S488+S491+S543+S546+S548+S550+S552+S554+S557+S559+S561+S575+S583+S592+S595+S598+S600+S602</f>
        <v>0</v>
      </c>
      <c r="T487" s="109">
        <f t="shared" si="536"/>
        <v>0</v>
      </c>
      <c r="U487" s="109">
        <f t="shared" si="536"/>
        <v>0</v>
      </c>
      <c r="V487" s="109">
        <f t="shared" si="536"/>
        <v>0</v>
      </c>
      <c r="W487" s="109">
        <f t="shared" si="536"/>
        <v>0</v>
      </c>
      <c r="X487" s="109">
        <f t="shared" si="536"/>
        <v>0</v>
      </c>
      <c r="Y487" s="109">
        <f t="shared" si="536"/>
        <v>0</v>
      </c>
      <c r="Z487" s="109">
        <f t="shared" si="536"/>
        <v>0</v>
      </c>
      <c r="AA487" s="303">
        <f t="shared" si="500"/>
        <v>0</v>
      </c>
      <c r="AB487" s="303">
        <f t="shared" si="498"/>
        <v>0</v>
      </c>
      <c r="AC487" s="108">
        <f t="shared" si="499"/>
        <v>0</v>
      </c>
    </row>
    <row r="488" spans="1:29" s="82" customFormat="1" ht="31.5" hidden="1" x14ac:dyDescent="0.2">
      <c r="A488" s="413"/>
      <c r="B488" s="138" t="s">
        <v>936</v>
      </c>
      <c r="C488" s="143" t="s">
        <v>937</v>
      </c>
      <c r="D488" s="109">
        <f>SUM(D489:D490)</f>
        <v>0</v>
      </c>
      <c r="E488" s="154">
        <f>SUM('ADICIONES  2018'!C488:E488)</f>
        <v>1271255509.25</v>
      </c>
      <c r="F488" s="109">
        <f t="shared" ref="F488:J488" si="537">SUM(F489:F490)</f>
        <v>0</v>
      </c>
      <c r="G488" s="109">
        <f t="shared" si="537"/>
        <v>0</v>
      </c>
      <c r="H488" s="109">
        <f t="shared" si="537"/>
        <v>0</v>
      </c>
      <c r="I488" s="109">
        <f t="shared" si="537"/>
        <v>0</v>
      </c>
      <c r="J488" s="109">
        <f t="shared" si="537"/>
        <v>0</v>
      </c>
      <c r="K488" s="303">
        <f t="shared" si="515"/>
        <v>1271255509.25</v>
      </c>
      <c r="L488" s="109">
        <f t="shared" ref="L488:Q488" si="538">SUM(L489:L490)</f>
        <v>0</v>
      </c>
      <c r="M488" s="109">
        <f t="shared" si="538"/>
        <v>0</v>
      </c>
      <c r="N488" s="109">
        <f t="shared" si="538"/>
        <v>0</v>
      </c>
      <c r="O488" s="109">
        <f t="shared" si="538"/>
        <v>0</v>
      </c>
      <c r="P488" s="109">
        <f t="shared" si="538"/>
        <v>0</v>
      </c>
      <c r="Q488" s="109">
        <f t="shared" si="538"/>
        <v>0</v>
      </c>
      <c r="R488" s="303">
        <f t="shared" si="517"/>
        <v>0</v>
      </c>
      <c r="S488" s="109">
        <f t="shared" ref="S488:Z488" si="539">SUM(S489:S490)</f>
        <v>0</v>
      </c>
      <c r="T488" s="109">
        <f t="shared" si="539"/>
        <v>0</v>
      </c>
      <c r="U488" s="109">
        <f t="shared" si="539"/>
        <v>0</v>
      </c>
      <c r="V488" s="109">
        <f t="shared" si="539"/>
        <v>0</v>
      </c>
      <c r="W488" s="109">
        <f t="shared" si="539"/>
        <v>0</v>
      </c>
      <c r="X488" s="109">
        <f t="shared" si="539"/>
        <v>0</v>
      </c>
      <c r="Y488" s="109">
        <f t="shared" si="539"/>
        <v>0</v>
      </c>
      <c r="Z488" s="109">
        <f t="shared" si="539"/>
        <v>0</v>
      </c>
      <c r="AA488" s="303">
        <f t="shared" ref="AA488:AA556" si="540">SUM(S488:Z488)</f>
        <v>0</v>
      </c>
      <c r="AB488" s="303">
        <f t="shared" si="498"/>
        <v>0</v>
      </c>
      <c r="AC488" s="108">
        <f t="shared" si="499"/>
        <v>0</v>
      </c>
    </row>
    <row r="489" spans="1:29" s="21" customFormat="1" hidden="1" x14ac:dyDescent="0.2">
      <c r="A489" s="95"/>
      <c r="B489" s="146" t="s">
        <v>938</v>
      </c>
      <c r="C489" s="147" t="s">
        <v>939</v>
      </c>
      <c r="D489" s="304">
        <v>0</v>
      </c>
      <c r="E489" s="387">
        <f>SUM('ADICIONES  2018'!C489:E489)</f>
        <v>223486443.30000001</v>
      </c>
      <c r="F489" s="304"/>
      <c r="G489" s="304"/>
      <c r="H489" s="304"/>
      <c r="I489" s="304"/>
      <c r="J489" s="304"/>
      <c r="K489" s="307">
        <f t="shared" si="515"/>
        <v>223486443.30000001</v>
      </c>
      <c r="L489" s="304"/>
      <c r="M489" s="304"/>
      <c r="N489" s="304"/>
      <c r="O489" s="304"/>
      <c r="P489" s="304"/>
      <c r="Q489" s="304"/>
      <c r="R489" s="307">
        <f t="shared" si="517"/>
        <v>0</v>
      </c>
      <c r="S489" s="304"/>
      <c r="T489" s="304"/>
      <c r="U489" s="304"/>
      <c r="V489" s="304"/>
      <c r="W489" s="304"/>
      <c r="X489" s="304"/>
      <c r="Y489" s="304"/>
      <c r="Z489" s="304"/>
      <c r="AA489" s="307">
        <f t="shared" si="540"/>
        <v>0</v>
      </c>
      <c r="AB489" s="307">
        <f t="shared" si="498"/>
        <v>0</v>
      </c>
      <c r="AC489" s="37">
        <f t="shared" si="499"/>
        <v>0</v>
      </c>
    </row>
    <row r="490" spans="1:29" s="21" customFormat="1" hidden="1" x14ac:dyDescent="0.2">
      <c r="A490" s="95"/>
      <c r="B490" s="146" t="s">
        <v>938</v>
      </c>
      <c r="C490" s="147" t="s">
        <v>939</v>
      </c>
      <c r="D490" s="304">
        <v>0</v>
      </c>
      <c r="E490" s="387">
        <f>SUM('ADICIONES  2018'!C490:E490)</f>
        <v>1047769065.95</v>
      </c>
      <c r="F490" s="304"/>
      <c r="G490" s="304"/>
      <c r="H490" s="304"/>
      <c r="I490" s="304"/>
      <c r="J490" s="304"/>
      <c r="K490" s="307">
        <f t="shared" si="515"/>
        <v>1047769065.95</v>
      </c>
      <c r="L490" s="304"/>
      <c r="M490" s="304"/>
      <c r="N490" s="304"/>
      <c r="O490" s="304"/>
      <c r="P490" s="304"/>
      <c r="Q490" s="304"/>
      <c r="R490" s="307">
        <f t="shared" si="517"/>
        <v>0</v>
      </c>
      <c r="S490" s="304"/>
      <c r="T490" s="304"/>
      <c r="U490" s="304"/>
      <c r="V490" s="304"/>
      <c r="W490" s="304"/>
      <c r="X490" s="304"/>
      <c r="Y490" s="304"/>
      <c r="Z490" s="304"/>
      <c r="AA490" s="307">
        <f t="shared" si="540"/>
        <v>0</v>
      </c>
      <c r="AB490" s="307">
        <f t="shared" si="498"/>
        <v>0</v>
      </c>
      <c r="AC490" s="37">
        <f t="shared" si="499"/>
        <v>0</v>
      </c>
    </row>
    <row r="491" spans="1:29" s="82" customFormat="1" ht="31.5" hidden="1" x14ac:dyDescent="0.2">
      <c r="A491" s="413"/>
      <c r="B491" s="138" t="s">
        <v>940</v>
      </c>
      <c r="C491" s="143" t="s">
        <v>1464</v>
      </c>
      <c r="D491" s="109">
        <f>SUM(D492:D542)</f>
        <v>0</v>
      </c>
      <c r="E491" s="154">
        <f>SUM('ADICIONES  2018'!C491:E491)</f>
        <v>120267261851.89001</v>
      </c>
      <c r="F491" s="109">
        <f t="shared" ref="F491:J491" si="541">SUM(F492:F542)</f>
        <v>0</v>
      </c>
      <c r="G491" s="109">
        <f t="shared" si="541"/>
        <v>0</v>
      </c>
      <c r="H491" s="109">
        <f t="shared" si="541"/>
        <v>0</v>
      </c>
      <c r="I491" s="109">
        <f t="shared" si="541"/>
        <v>0</v>
      </c>
      <c r="J491" s="109">
        <f t="shared" si="541"/>
        <v>0</v>
      </c>
      <c r="K491" s="303">
        <f t="shared" si="515"/>
        <v>120267261851.89001</v>
      </c>
      <c r="L491" s="109">
        <f t="shared" ref="L491:Q491" si="542">SUM(L492:L542)</f>
        <v>0</v>
      </c>
      <c r="M491" s="109">
        <f t="shared" si="542"/>
        <v>0</v>
      </c>
      <c r="N491" s="109">
        <f t="shared" si="542"/>
        <v>0</v>
      </c>
      <c r="O491" s="109">
        <f t="shared" si="542"/>
        <v>0</v>
      </c>
      <c r="P491" s="109">
        <f t="shared" si="542"/>
        <v>0</v>
      </c>
      <c r="Q491" s="109">
        <f t="shared" si="542"/>
        <v>0</v>
      </c>
      <c r="R491" s="303">
        <f t="shared" si="517"/>
        <v>0</v>
      </c>
      <c r="S491" s="109">
        <f t="shared" ref="S491:Z491" si="543">SUM(S492:S542)</f>
        <v>0</v>
      </c>
      <c r="T491" s="109">
        <f t="shared" si="543"/>
        <v>0</v>
      </c>
      <c r="U491" s="109">
        <f t="shared" si="543"/>
        <v>0</v>
      </c>
      <c r="V491" s="109">
        <f t="shared" si="543"/>
        <v>0</v>
      </c>
      <c r="W491" s="109">
        <f t="shared" si="543"/>
        <v>0</v>
      </c>
      <c r="X491" s="109">
        <f t="shared" si="543"/>
        <v>0</v>
      </c>
      <c r="Y491" s="109">
        <f t="shared" si="543"/>
        <v>0</v>
      </c>
      <c r="Z491" s="109">
        <f t="shared" si="543"/>
        <v>0</v>
      </c>
      <c r="AA491" s="303">
        <f t="shared" si="540"/>
        <v>0</v>
      </c>
      <c r="AB491" s="303">
        <f t="shared" si="498"/>
        <v>0</v>
      </c>
      <c r="AC491" s="108">
        <f t="shared" si="499"/>
        <v>0</v>
      </c>
    </row>
    <row r="492" spans="1:29" s="21" customFormat="1" ht="45" hidden="1" x14ac:dyDescent="0.2">
      <c r="A492" s="95"/>
      <c r="B492" s="146" t="s">
        <v>1465</v>
      </c>
      <c r="C492" s="147" t="s">
        <v>1466</v>
      </c>
      <c r="D492" s="304">
        <v>0</v>
      </c>
      <c r="E492" s="387">
        <f>SUM('ADICIONES  2018'!C492:E492)</f>
        <v>96604800.75</v>
      </c>
      <c r="F492" s="304"/>
      <c r="G492" s="304"/>
      <c r="H492" s="304"/>
      <c r="I492" s="304"/>
      <c r="J492" s="304"/>
      <c r="K492" s="307">
        <f t="shared" si="515"/>
        <v>96604800.75</v>
      </c>
      <c r="L492" s="304"/>
      <c r="M492" s="304"/>
      <c r="N492" s="304"/>
      <c r="O492" s="304"/>
      <c r="P492" s="304"/>
      <c r="Q492" s="304"/>
      <c r="R492" s="307">
        <f t="shared" si="517"/>
        <v>0</v>
      </c>
      <c r="S492" s="304"/>
      <c r="T492" s="304"/>
      <c r="U492" s="304"/>
      <c r="V492" s="304"/>
      <c r="W492" s="304"/>
      <c r="X492" s="304"/>
      <c r="Y492" s="304"/>
      <c r="Z492" s="304"/>
      <c r="AA492" s="307">
        <f t="shared" si="540"/>
        <v>0</v>
      </c>
      <c r="AB492" s="307">
        <f t="shared" si="498"/>
        <v>0</v>
      </c>
      <c r="AC492" s="37">
        <f t="shared" si="499"/>
        <v>0</v>
      </c>
    </row>
    <row r="493" spans="1:29" s="21" customFormat="1" ht="45" hidden="1" x14ac:dyDescent="0.2">
      <c r="A493" s="95"/>
      <c r="B493" s="146" t="s">
        <v>1467</v>
      </c>
      <c r="C493" s="147" t="s">
        <v>1468</v>
      </c>
      <c r="D493" s="304">
        <v>0</v>
      </c>
      <c r="E493" s="387">
        <f>SUM('ADICIONES  2018'!C493:E493)</f>
        <v>763238052</v>
      </c>
      <c r="F493" s="304"/>
      <c r="G493" s="304"/>
      <c r="H493" s="304"/>
      <c r="I493" s="304"/>
      <c r="J493" s="304"/>
      <c r="K493" s="307">
        <f t="shared" si="515"/>
        <v>763238052</v>
      </c>
      <c r="L493" s="304"/>
      <c r="M493" s="304"/>
      <c r="N493" s="304"/>
      <c r="O493" s="304"/>
      <c r="P493" s="304"/>
      <c r="Q493" s="304"/>
      <c r="R493" s="307">
        <f t="shared" si="517"/>
        <v>0</v>
      </c>
      <c r="S493" s="304"/>
      <c r="T493" s="304"/>
      <c r="U493" s="304"/>
      <c r="V493" s="304"/>
      <c r="W493" s="304"/>
      <c r="X493" s="304"/>
      <c r="Y493" s="304"/>
      <c r="Z493" s="304"/>
      <c r="AA493" s="307">
        <f t="shared" si="540"/>
        <v>0</v>
      </c>
      <c r="AB493" s="307">
        <f t="shared" si="498"/>
        <v>0</v>
      </c>
      <c r="AC493" s="37">
        <f t="shared" si="499"/>
        <v>0</v>
      </c>
    </row>
    <row r="494" spans="1:29" ht="28.5" hidden="1" x14ac:dyDescent="0.2">
      <c r="B494" s="146" t="s">
        <v>1469</v>
      </c>
      <c r="C494" s="142" t="s">
        <v>1470</v>
      </c>
      <c r="D494" s="308">
        <v>0</v>
      </c>
      <c r="E494" s="387">
        <f>SUM('ADICIONES  2018'!C494:E494)</f>
        <v>1986110657</v>
      </c>
      <c r="F494" s="308"/>
      <c r="G494" s="308"/>
      <c r="H494" s="308"/>
      <c r="I494" s="308"/>
      <c r="J494" s="308"/>
      <c r="K494" s="305">
        <f t="shared" si="515"/>
        <v>1986110657</v>
      </c>
      <c r="L494" s="308"/>
      <c r="M494" s="308"/>
      <c r="N494" s="308"/>
      <c r="O494" s="308"/>
      <c r="P494" s="308"/>
      <c r="Q494" s="308"/>
      <c r="R494" s="305">
        <f t="shared" si="517"/>
        <v>0</v>
      </c>
      <c r="S494" s="308"/>
      <c r="T494" s="308"/>
      <c r="U494" s="308"/>
      <c r="V494" s="308"/>
      <c r="W494" s="308"/>
      <c r="X494" s="308"/>
      <c r="Y494" s="308"/>
      <c r="Z494" s="308"/>
      <c r="AA494" s="305">
        <f t="shared" si="540"/>
        <v>0</v>
      </c>
      <c r="AB494" s="305">
        <f t="shared" si="498"/>
        <v>0</v>
      </c>
      <c r="AC494" s="37">
        <f t="shared" si="499"/>
        <v>0</v>
      </c>
    </row>
    <row r="495" spans="1:29" s="21" customFormat="1" ht="45" hidden="1" x14ac:dyDescent="0.2">
      <c r="A495" s="95"/>
      <c r="B495" s="146" t="s">
        <v>1471</v>
      </c>
      <c r="C495" s="147" t="s">
        <v>1472</v>
      </c>
      <c r="D495" s="304">
        <v>0</v>
      </c>
      <c r="E495" s="387">
        <f>SUM('ADICIONES  2018'!C495:E495)</f>
        <v>3000000000</v>
      </c>
      <c r="F495" s="304"/>
      <c r="G495" s="304"/>
      <c r="H495" s="304"/>
      <c r="I495" s="304"/>
      <c r="J495" s="304"/>
      <c r="K495" s="307">
        <f t="shared" si="515"/>
        <v>3000000000</v>
      </c>
      <c r="L495" s="304"/>
      <c r="M495" s="304"/>
      <c r="N495" s="304"/>
      <c r="O495" s="304"/>
      <c r="P495" s="304"/>
      <c r="Q495" s="304"/>
      <c r="R495" s="307">
        <f t="shared" si="517"/>
        <v>0</v>
      </c>
      <c r="S495" s="304"/>
      <c r="T495" s="304"/>
      <c r="U495" s="304"/>
      <c r="V495" s="304"/>
      <c r="W495" s="304"/>
      <c r="X495" s="304"/>
      <c r="Y495" s="304"/>
      <c r="Z495" s="304"/>
      <c r="AA495" s="307">
        <f t="shared" si="540"/>
        <v>0</v>
      </c>
      <c r="AB495" s="307">
        <f t="shared" si="498"/>
        <v>0</v>
      </c>
      <c r="AC495" s="37">
        <f t="shared" si="499"/>
        <v>0</v>
      </c>
    </row>
    <row r="496" spans="1:29" ht="28.5" hidden="1" x14ac:dyDescent="0.2">
      <c r="B496" s="146" t="s">
        <v>1473</v>
      </c>
      <c r="C496" s="142" t="s">
        <v>1474</v>
      </c>
      <c r="D496" s="308">
        <v>0</v>
      </c>
      <c r="E496" s="387">
        <f>SUM('ADICIONES  2018'!C496:E496)</f>
        <v>340000000</v>
      </c>
      <c r="F496" s="308"/>
      <c r="G496" s="308"/>
      <c r="H496" s="308"/>
      <c r="I496" s="308"/>
      <c r="J496" s="308"/>
      <c r="K496" s="305">
        <f t="shared" si="515"/>
        <v>340000000</v>
      </c>
      <c r="L496" s="308"/>
      <c r="M496" s="308"/>
      <c r="N496" s="308"/>
      <c r="O496" s="308"/>
      <c r="P496" s="308"/>
      <c r="Q496" s="308"/>
      <c r="R496" s="305">
        <f t="shared" si="517"/>
        <v>0</v>
      </c>
      <c r="S496" s="308"/>
      <c r="T496" s="308"/>
      <c r="U496" s="308"/>
      <c r="V496" s="308"/>
      <c r="W496" s="308"/>
      <c r="X496" s="308"/>
      <c r="Y496" s="308"/>
      <c r="Z496" s="308"/>
      <c r="AA496" s="305">
        <f t="shared" si="540"/>
        <v>0</v>
      </c>
      <c r="AB496" s="305">
        <f t="shared" si="498"/>
        <v>0</v>
      </c>
      <c r="AC496" s="37">
        <f t="shared" si="499"/>
        <v>0</v>
      </c>
    </row>
    <row r="497" spans="1:29" s="21" customFormat="1" ht="30" hidden="1" x14ac:dyDescent="0.2">
      <c r="A497" s="95"/>
      <c r="B497" s="146" t="s">
        <v>1475</v>
      </c>
      <c r="C497" s="147" t="s">
        <v>1476</v>
      </c>
      <c r="D497" s="304">
        <v>0</v>
      </c>
      <c r="E497" s="387">
        <f>SUM('ADICIONES  2018'!C497:E497)</f>
        <v>34486125.539999999</v>
      </c>
      <c r="F497" s="304"/>
      <c r="G497" s="304"/>
      <c r="H497" s="304"/>
      <c r="I497" s="304"/>
      <c r="J497" s="304"/>
      <c r="K497" s="307">
        <f t="shared" si="515"/>
        <v>34486125.539999999</v>
      </c>
      <c r="L497" s="304"/>
      <c r="M497" s="304"/>
      <c r="N497" s="304"/>
      <c r="O497" s="304"/>
      <c r="P497" s="304"/>
      <c r="Q497" s="304"/>
      <c r="R497" s="307">
        <f t="shared" si="517"/>
        <v>0</v>
      </c>
      <c r="S497" s="304"/>
      <c r="T497" s="304"/>
      <c r="U497" s="304"/>
      <c r="V497" s="304"/>
      <c r="W497" s="304"/>
      <c r="X497" s="304"/>
      <c r="Y497" s="304"/>
      <c r="Z497" s="304"/>
      <c r="AA497" s="307">
        <f t="shared" si="540"/>
        <v>0</v>
      </c>
      <c r="AB497" s="307">
        <f t="shared" si="498"/>
        <v>0</v>
      </c>
      <c r="AC497" s="37">
        <f t="shared" si="499"/>
        <v>0</v>
      </c>
    </row>
    <row r="498" spans="1:29" ht="28.5" hidden="1" x14ac:dyDescent="0.2">
      <c r="B498" s="146" t="s">
        <v>1477</v>
      </c>
      <c r="C498" s="142" t="s">
        <v>1478</v>
      </c>
      <c r="D498" s="308">
        <v>0</v>
      </c>
      <c r="E498" s="387">
        <f>SUM('ADICIONES  2018'!C498:E498)</f>
        <v>94840502.569999993</v>
      </c>
      <c r="F498" s="308"/>
      <c r="G498" s="308"/>
      <c r="H498" s="308"/>
      <c r="I498" s="308"/>
      <c r="J498" s="308"/>
      <c r="K498" s="305">
        <f t="shared" si="515"/>
        <v>94840502.569999993</v>
      </c>
      <c r="L498" s="308"/>
      <c r="M498" s="308"/>
      <c r="N498" s="308"/>
      <c r="O498" s="308"/>
      <c r="P498" s="308"/>
      <c r="Q498" s="308"/>
      <c r="R498" s="305">
        <f t="shared" si="517"/>
        <v>0</v>
      </c>
      <c r="S498" s="308"/>
      <c r="T498" s="308"/>
      <c r="U498" s="308"/>
      <c r="V498" s="308"/>
      <c r="W498" s="308"/>
      <c r="X498" s="308"/>
      <c r="Y498" s="308"/>
      <c r="Z498" s="308"/>
      <c r="AA498" s="305">
        <f t="shared" si="540"/>
        <v>0</v>
      </c>
      <c r="AB498" s="305">
        <f t="shared" si="498"/>
        <v>0</v>
      </c>
      <c r="AC498" s="37">
        <f t="shared" si="499"/>
        <v>0</v>
      </c>
    </row>
    <row r="499" spans="1:29" ht="28.5" hidden="1" x14ac:dyDescent="0.2">
      <c r="B499" s="146" t="s">
        <v>1479</v>
      </c>
      <c r="C499" s="142" t="s">
        <v>1480</v>
      </c>
      <c r="D499" s="308">
        <v>0</v>
      </c>
      <c r="E499" s="387">
        <f>SUM('ADICIONES  2018'!C499:E499)</f>
        <v>34486125.539999999</v>
      </c>
      <c r="F499" s="308"/>
      <c r="G499" s="308"/>
      <c r="H499" s="308"/>
      <c r="I499" s="308"/>
      <c r="J499" s="308"/>
      <c r="K499" s="305">
        <f t="shared" si="515"/>
        <v>34486125.539999999</v>
      </c>
      <c r="L499" s="308"/>
      <c r="M499" s="308"/>
      <c r="N499" s="308"/>
      <c r="O499" s="308"/>
      <c r="P499" s="308"/>
      <c r="Q499" s="308"/>
      <c r="R499" s="305">
        <f t="shared" si="517"/>
        <v>0</v>
      </c>
      <c r="S499" s="308"/>
      <c r="T499" s="308"/>
      <c r="U499" s="308"/>
      <c r="V499" s="308"/>
      <c r="W499" s="308"/>
      <c r="X499" s="308"/>
      <c r="Y499" s="308"/>
      <c r="Z499" s="308"/>
      <c r="AA499" s="305">
        <f t="shared" si="540"/>
        <v>0</v>
      </c>
      <c r="AB499" s="305">
        <f t="shared" si="498"/>
        <v>0</v>
      </c>
      <c r="AC499" s="37">
        <f t="shared" si="499"/>
        <v>0</v>
      </c>
    </row>
    <row r="500" spans="1:29" s="21" customFormat="1" ht="30" hidden="1" x14ac:dyDescent="0.2">
      <c r="A500" s="95"/>
      <c r="B500" s="146" t="s">
        <v>1481</v>
      </c>
      <c r="C500" s="147" t="s">
        <v>1482</v>
      </c>
      <c r="D500" s="304">
        <v>0</v>
      </c>
      <c r="E500" s="387">
        <f>SUM('ADICIONES  2018'!C500:E500)</f>
        <v>24140287.890000001</v>
      </c>
      <c r="F500" s="304"/>
      <c r="G500" s="304"/>
      <c r="H500" s="304"/>
      <c r="I500" s="304"/>
      <c r="J500" s="304"/>
      <c r="K500" s="307">
        <f t="shared" si="515"/>
        <v>24140287.890000001</v>
      </c>
      <c r="L500" s="304"/>
      <c r="M500" s="304"/>
      <c r="N500" s="304"/>
      <c r="O500" s="304"/>
      <c r="P500" s="304"/>
      <c r="Q500" s="304"/>
      <c r="R500" s="307">
        <f t="shared" si="517"/>
        <v>0</v>
      </c>
      <c r="S500" s="304"/>
      <c r="T500" s="304"/>
      <c r="U500" s="304"/>
      <c r="V500" s="304"/>
      <c r="W500" s="304"/>
      <c r="X500" s="304"/>
      <c r="Y500" s="304"/>
      <c r="Z500" s="304"/>
      <c r="AA500" s="307">
        <f t="shared" si="540"/>
        <v>0</v>
      </c>
      <c r="AB500" s="307">
        <f t="shared" si="498"/>
        <v>0</v>
      </c>
      <c r="AC500" s="37">
        <f t="shared" si="499"/>
        <v>0</v>
      </c>
    </row>
    <row r="501" spans="1:29" ht="28.5" hidden="1" x14ac:dyDescent="0.2">
      <c r="B501" s="146" t="s">
        <v>1483</v>
      </c>
      <c r="C501" s="142" t="s">
        <v>1484</v>
      </c>
      <c r="D501" s="308">
        <v>0</v>
      </c>
      <c r="E501" s="387">
        <f>SUM('ADICIONES  2018'!C501:E501)</f>
        <v>24140287.890000001</v>
      </c>
      <c r="F501" s="308"/>
      <c r="G501" s="308"/>
      <c r="H501" s="308"/>
      <c r="I501" s="308"/>
      <c r="J501" s="308"/>
      <c r="K501" s="305">
        <f t="shared" si="515"/>
        <v>24140287.890000001</v>
      </c>
      <c r="L501" s="308"/>
      <c r="M501" s="308"/>
      <c r="N501" s="308"/>
      <c r="O501" s="308"/>
      <c r="P501" s="308"/>
      <c r="Q501" s="308"/>
      <c r="R501" s="305">
        <f t="shared" si="517"/>
        <v>0</v>
      </c>
      <c r="S501" s="308"/>
      <c r="T501" s="308"/>
      <c r="U501" s="308"/>
      <c r="V501" s="308"/>
      <c r="W501" s="308"/>
      <c r="X501" s="308"/>
      <c r="Y501" s="308"/>
      <c r="Z501" s="308"/>
      <c r="AA501" s="305">
        <f t="shared" si="540"/>
        <v>0</v>
      </c>
      <c r="AB501" s="305">
        <f t="shared" si="498"/>
        <v>0</v>
      </c>
      <c r="AC501" s="37">
        <f t="shared" si="499"/>
        <v>0</v>
      </c>
    </row>
    <row r="502" spans="1:29" s="21" customFormat="1" ht="45" hidden="1" x14ac:dyDescent="0.2">
      <c r="A502" s="95"/>
      <c r="B502" s="146" t="s">
        <v>1485</v>
      </c>
      <c r="C502" s="147" t="s">
        <v>1486</v>
      </c>
      <c r="D502" s="304">
        <v>0</v>
      </c>
      <c r="E502" s="387">
        <f>SUM('ADICIONES  2018'!C502:E502)</f>
        <v>3105000000</v>
      </c>
      <c r="F502" s="304"/>
      <c r="G502" s="304"/>
      <c r="H502" s="304"/>
      <c r="I502" s="304"/>
      <c r="J502" s="304"/>
      <c r="K502" s="307">
        <f t="shared" si="515"/>
        <v>3105000000</v>
      </c>
      <c r="L502" s="304"/>
      <c r="M502" s="304"/>
      <c r="N502" s="304"/>
      <c r="O502" s="304"/>
      <c r="P502" s="304"/>
      <c r="Q502" s="304"/>
      <c r="R502" s="307">
        <f t="shared" si="517"/>
        <v>0</v>
      </c>
      <c r="S502" s="304"/>
      <c r="T502" s="304"/>
      <c r="U502" s="304"/>
      <c r="V502" s="304"/>
      <c r="W502" s="304"/>
      <c r="X502" s="304"/>
      <c r="Y502" s="304"/>
      <c r="Z502" s="304"/>
      <c r="AA502" s="307">
        <f t="shared" si="540"/>
        <v>0</v>
      </c>
      <c r="AB502" s="307">
        <f t="shared" si="498"/>
        <v>0</v>
      </c>
      <c r="AC502" s="37">
        <f t="shared" si="499"/>
        <v>0</v>
      </c>
    </row>
    <row r="503" spans="1:29" ht="42.75" hidden="1" x14ac:dyDescent="0.2">
      <c r="B503" s="146" t="s">
        <v>1487</v>
      </c>
      <c r="C503" s="142" t="s">
        <v>1488</v>
      </c>
      <c r="D503" s="308">
        <v>0</v>
      </c>
      <c r="E503" s="387">
        <f>SUM('ADICIONES  2018'!C503:E503)</f>
        <v>999896762</v>
      </c>
      <c r="F503" s="308"/>
      <c r="G503" s="308"/>
      <c r="H503" s="308"/>
      <c r="I503" s="308"/>
      <c r="J503" s="308"/>
      <c r="K503" s="305">
        <f t="shared" si="515"/>
        <v>999896762</v>
      </c>
      <c r="L503" s="308"/>
      <c r="M503" s="308"/>
      <c r="N503" s="308"/>
      <c r="O503" s="308"/>
      <c r="P503" s="308"/>
      <c r="Q503" s="308"/>
      <c r="R503" s="305">
        <f t="shared" si="517"/>
        <v>0</v>
      </c>
      <c r="S503" s="308"/>
      <c r="T503" s="308"/>
      <c r="U503" s="308"/>
      <c r="V503" s="308"/>
      <c r="W503" s="308"/>
      <c r="X503" s="308"/>
      <c r="Y503" s="308"/>
      <c r="Z503" s="308"/>
      <c r="AA503" s="305">
        <f t="shared" si="540"/>
        <v>0</v>
      </c>
      <c r="AB503" s="305">
        <f t="shared" si="498"/>
        <v>0</v>
      </c>
      <c r="AC503" s="37">
        <f t="shared" si="499"/>
        <v>0</v>
      </c>
    </row>
    <row r="504" spans="1:29" s="21" customFormat="1" ht="42.75" hidden="1" x14ac:dyDescent="0.2">
      <c r="A504" s="95"/>
      <c r="B504" s="146" t="s">
        <v>1489</v>
      </c>
      <c r="C504" s="142" t="s">
        <v>1490</v>
      </c>
      <c r="D504" s="304">
        <v>0</v>
      </c>
      <c r="E504" s="387">
        <f>SUM('ADICIONES  2018'!C504:E504)</f>
        <v>2054694900</v>
      </c>
      <c r="F504" s="304"/>
      <c r="G504" s="304"/>
      <c r="H504" s="304"/>
      <c r="I504" s="304"/>
      <c r="J504" s="304"/>
      <c r="K504" s="307">
        <f t="shared" si="515"/>
        <v>2054694900</v>
      </c>
      <c r="L504" s="304"/>
      <c r="M504" s="304"/>
      <c r="N504" s="304"/>
      <c r="O504" s="304"/>
      <c r="P504" s="304"/>
      <c r="Q504" s="304"/>
      <c r="R504" s="307">
        <f t="shared" si="517"/>
        <v>0</v>
      </c>
      <c r="S504" s="304"/>
      <c r="T504" s="304"/>
      <c r="U504" s="304"/>
      <c r="V504" s="304"/>
      <c r="W504" s="304"/>
      <c r="X504" s="304"/>
      <c r="Y504" s="304"/>
      <c r="Z504" s="304"/>
      <c r="AA504" s="307">
        <f t="shared" si="540"/>
        <v>0</v>
      </c>
      <c r="AB504" s="307">
        <f t="shared" si="498"/>
        <v>0</v>
      </c>
      <c r="AC504" s="118">
        <f t="shared" si="499"/>
        <v>0</v>
      </c>
    </row>
    <row r="505" spans="1:29" ht="42.75" hidden="1" x14ac:dyDescent="0.2">
      <c r="B505" s="146" t="s">
        <v>1491</v>
      </c>
      <c r="C505" s="142" t="s">
        <v>1492</v>
      </c>
      <c r="D505" s="308">
        <v>0</v>
      </c>
      <c r="E505" s="387">
        <f>SUM('ADICIONES  2018'!C505:E505)</f>
        <v>182843711</v>
      </c>
      <c r="F505" s="308"/>
      <c r="G505" s="308"/>
      <c r="H505" s="308"/>
      <c r="I505" s="308"/>
      <c r="J505" s="308"/>
      <c r="K505" s="305">
        <f t="shared" si="515"/>
        <v>182843711</v>
      </c>
      <c r="L505" s="308"/>
      <c r="M505" s="308"/>
      <c r="N505" s="308"/>
      <c r="O505" s="308"/>
      <c r="P505" s="308"/>
      <c r="Q505" s="308"/>
      <c r="R505" s="305">
        <f t="shared" si="517"/>
        <v>0</v>
      </c>
      <c r="S505" s="308"/>
      <c r="T505" s="308"/>
      <c r="U505" s="308"/>
      <c r="V505" s="308"/>
      <c r="W505" s="308"/>
      <c r="X505" s="308"/>
      <c r="Y505" s="308"/>
      <c r="Z505" s="308"/>
      <c r="AA505" s="305">
        <f t="shared" si="540"/>
        <v>0</v>
      </c>
      <c r="AB505" s="305">
        <f t="shared" si="498"/>
        <v>0</v>
      </c>
      <c r="AC505" s="37">
        <f t="shared" si="499"/>
        <v>0</v>
      </c>
    </row>
    <row r="506" spans="1:29" s="21" customFormat="1" ht="45" hidden="1" x14ac:dyDescent="0.2">
      <c r="A506" s="95"/>
      <c r="B506" s="146" t="s">
        <v>1493</v>
      </c>
      <c r="C506" s="147" t="s">
        <v>1494</v>
      </c>
      <c r="D506" s="304">
        <v>0</v>
      </c>
      <c r="E506" s="387">
        <f>SUM('ADICIONES  2018'!C506:E506)</f>
        <v>182843711</v>
      </c>
      <c r="F506" s="304"/>
      <c r="G506" s="304"/>
      <c r="H506" s="304"/>
      <c r="I506" s="304"/>
      <c r="J506" s="304"/>
      <c r="K506" s="307">
        <f t="shared" si="515"/>
        <v>182843711</v>
      </c>
      <c r="L506" s="304"/>
      <c r="M506" s="304"/>
      <c r="N506" s="304"/>
      <c r="O506" s="304"/>
      <c r="P506" s="304"/>
      <c r="Q506" s="304"/>
      <c r="R506" s="307">
        <f t="shared" si="517"/>
        <v>0</v>
      </c>
      <c r="S506" s="304"/>
      <c r="T506" s="304"/>
      <c r="U506" s="304"/>
      <c r="V506" s="304"/>
      <c r="W506" s="304"/>
      <c r="X506" s="304"/>
      <c r="Y506" s="304"/>
      <c r="Z506" s="304"/>
      <c r="AA506" s="307">
        <f t="shared" si="540"/>
        <v>0</v>
      </c>
      <c r="AB506" s="307">
        <f t="shared" si="498"/>
        <v>0</v>
      </c>
      <c r="AC506" s="118">
        <f t="shared" si="499"/>
        <v>0</v>
      </c>
    </row>
    <row r="507" spans="1:29" ht="42.75" hidden="1" x14ac:dyDescent="0.2">
      <c r="B507" s="146" t="s">
        <v>1495</v>
      </c>
      <c r="C507" s="142" t="s">
        <v>1496</v>
      </c>
      <c r="D507" s="308">
        <v>0</v>
      </c>
      <c r="E507" s="387">
        <f>SUM('ADICIONES  2018'!C507:E507)</f>
        <v>182843711</v>
      </c>
      <c r="F507" s="308"/>
      <c r="G507" s="308"/>
      <c r="H507" s="308"/>
      <c r="I507" s="308"/>
      <c r="J507" s="308"/>
      <c r="K507" s="305">
        <f t="shared" si="515"/>
        <v>182843711</v>
      </c>
      <c r="L507" s="308"/>
      <c r="M507" s="308"/>
      <c r="N507" s="308"/>
      <c r="O507" s="308"/>
      <c r="P507" s="308"/>
      <c r="Q507" s="308"/>
      <c r="R507" s="305">
        <f t="shared" si="517"/>
        <v>0</v>
      </c>
      <c r="S507" s="308"/>
      <c r="T507" s="308"/>
      <c r="U507" s="308"/>
      <c r="V507" s="308"/>
      <c r="W507" s="308"/>
      <c r="X507" s="308"/>
      <c r="Y507" s="308"/>
      <c r="Z507" s="308"/>
      <c r="AA507" s="305">
        <f t="shared" si="540"/>
        <v>0</v>
      </c>
      <c r="AB507" s="305">
        <f t="shared" si="498"/>
        <v>0</v>
      </c>
      <c r="AC507" s="37">
        <f t="shared" si="499"/>
        <v>0</v>
      </c>
    </row>
    <row r="508" spans="1:29" s="21" customFormat="1" ht="60" hidden="1" x14ac:dyDescent="0.2">
      <c r="A508" s="95"/>
      <c r="B508" s="146" t="s">
        <v>1497</v>
      </c>
      <c r="C508" s="147" t="s">
        <v>1498</v>
      </c>
      <c r="D508" s="304">
        <v>0</v>
      </c>
      <c r="E508" s="387">
        <f>SUM('ADICIONES  2018'!C508:E508)</f>
        <v>182843711</v>
      </c>
      <c r="F508" s="304"/>
      <c r="G508" s="304"/>
      <c r="H508" s="304"/>
      <c r="I508" s="304"/>
      <c r="J508" s="304"/>
      <c r="K508" s="307">
        <f t="shared" si="515"/>
        <v>182843711</v>
      </c>
      <c r="L508" s="304"/>
      <c r="M508" s="304"/>
      <c r="N508" s="304"/>
      <c r="O508" s="304"/>
      <c r="P508" s="304"/>
      <c r="Q508" s="304"/>
      <c r="R508" s="307">
        <f t="shared" si="517"/>
        <v>0</v>
      </c>
      <c r="S508" s="304"/>
      <c r="T508" s="304"/>
      <c r="U508" s="304"/>
      <c r="V508" s="304"/>
      <c r="W508" s="304"/>
      <c r="X508" s="304"/>
      <c r="Y508" s="304"/>
      <c r="Z508" s="304"/>
      <c r="AA508" s="307">
        <f t="shared" si="540"/>
        <v>0</v>
      </c>
      <c r="AB508" s="307">
        <f t="shared" si="498"/>
        <v>0</v>
      </c>
      <c r="AC508" s="118">
        <f t="shared" si="499"/>
        <v>0</v>
      </c>
    </row>
    <row r="509" spans="1:29" ht="42.75" hidden="1" x14ac:dyDescent="0.2">
      <c r="B509" s="146" t="s">
        <v>1499</v>
      </c>
      <c r="C509" s="142" t="s">
        <v>1500</v>
      </c>
      <c r="D509" s="308">
        <v>0</v>
      </c>
      <c r="E509" s="387">
        <f>SUM('ADICIONES  2018'!C509:E509)</f>
        <v>182843711</v>
      </c>
      <c r="F509" s="308"/>
      <c r="G509" s="308"/>
      <c r="H509" s="308"/>
      <c r="I509" s="308"/>
      <c r="J509" s="308"/>
      <c r="K509" s="305">
        <f t="shared" si="515"/>
        <v>182843711</v>
      </c>
      <c r="L509" s="308"/>
      <c r="M509" s="308"/>
      <c r="N509" s="308"/>
      <c r="O509" s="308"/>
      <c r="P509" s="308"/>
      <c r="Q509" s="308"/>
      <c r="R509" s="305">
        <f t="shared" si="517"/>
        <v>0</v>
      </c>
      <c r="S509" s="308"/>
      <c r="T509" s="308"/>
      <c r="U509" s="308"/>
      <c r="V509" s="308"/>
      <c r="W509" s="308"/>
      <c r="X509" s="308"/>
      <c r="Y509" s="308"/>
      <c r="Z509" s="308"/>
      <c r="AA509" s="305">
        <f t="shared" si="540"/>
        <v>0</v>
      </c>
      <c r="AB509" s="305">
        <f t="shared" si="498"/>
        <v>0</v>
      </c>
      <c r="AC509" s="37">
        <f t="shared" si="499"/>
        <v>0</v>
      </c>
    </row>
    <row r="510" spans="1:29" s="21" customFormat="1" ht="45" hidden="1" x14ac:dyDescent="0.2">
      <c r="A510" s="95"/>
      <c r="B510" s="146" t="s">
        <v>1501</v>
      </c>
      <c r="C510" s="147" t="s">
        <v>1502</v>
      </c>
      <c r="D510" s="304">
        <v>0</v>
      </c>
      <c r="E510" s="387">
        <f>SUM('ADICIONES  2018'!C510:E510)</f>
        <v>38617028</v>
      </c>
      <c r="F510" s="304"/>
      <c r="G510" s="304"/>
      <c r="H510" s="304"/>
      <c r="I510" s="304"/>
      <c r="J510" s="304"/>
      <c r="K510" s="307">
        <f t="shared" si="515"/>
        <v>38617028</v>
      </c>
      <c r="L510" s="304"/>
      <c r="M510" s="304"/>
      <c r="N510" s="304"/>
      <c r="O510" s="304"/>
      <c r="P510" s="304"/>
      <c r="Q510" s="304"/>
      <c r="R510" s="307">
        <f t="shared" si="517"/>
        <v>0</v>
      </c>
      <c r="S510" s="304"/>
      <c r="T510" s="304"/>
      <c r="U510" s="304"/>
      <c r="V510" s="304"/>
      <c r="W510" s="304"/>
      <c r="X510" s="304"/>
      <c r="Y510" s="304"/>
      <c r="Z510" s="304"/>
      <c r="AA510" s="307">
        <f t="shared" si="540"/>
        <v>0</v>
      </c>
      <c r="AB510" s="307">
        <f t="shared" si="498"/>
        <v>0</v>
      </c>
      <c r="AC510" s="118">
        <f t="shared" si="499"/>
        <v>0</v>
      </c>
    </row>
    <row r="511" spans="1:29" ht="28.5" hidden="1" x14ac:dyDescent="0.2">
      <c r="B511" s="146" t="s">
        <v>1503</v>
      </c>
      <c r="C511" s="142" t="s">
        <v>1504</v>
      </c>
      <c r="D511" s="308">
        <v>0</v>
      </c>
      <c r="E511" s="387">
        <f>SUM('ADICIONES  2018'!C511:E511)</f>
        <v>2280075476</v>
      </c>
      <c r="F511" s="308"/>
      <c r="G511" s="308"/>
      <c r="H511" s="308"/>
      <c r="I511" s="308"/>
      <c r="J511" s="308"/>
      <c r="K511" s="305">
        <f t="shared" si="515"/>
        <v>2280075476</v>
      </c>
      <c r="L511" s="308"/>
      <c r="M511" s="308"/>
      <c r="N511" s="308"/>
      <c r="O511" s="308"/>
      <c r="P511" s="308"/>
      <c r="Q511" s="308"/>
      <c r="R511" s="305">
        <f t="shared" si="517"/>
        <v>0</v>
      </c>
      <c r="S511" s="308"/>
      <c r="T511" s="308"/>
      <c r="U511" s="308"/>
      <c r="V511" s="308"/>
      <c r="W511" s="308"/>
      <c r="X511" s="308"/>
      <c r="Y511" s="308"/>
      <c r="Z511" s="308"/>
      <c r="AA511" s="305">
        <f t="shared" si="540"/>
        <v>0</v>
      </c>
      <c r="AB511" s="305">
        <f t="shared" si="498"/>
        <v>0</v>
      </c>
      <c r="AC511" s="37">
        <f t="shared" si="499"/>
        <v>0</v>
      </c>
    </row>
    <row r="512" spans="1:29" s="21" customFormat="1" ht="60" hidden="1" x14ac:dyDescent="0.2">
      <c r="A512" s="95"/>
      <c r="B512" s="146" t="s">
        <v>1505</v>
      </c>
      <c r="C512" s="147" t="s">
        <v>1506</v>
      </c>
      <c r="D512" s="304">
        <v>0</v>
      </c>
      <c r="E512" s="387">
        <f>SUM('ADICIONES  2018'!C512:E512)</f>
        <v>10700332660.110001</v>
      </c>
      <c r="F512" s="304"/>
      <c r="G512" s="304"/>
      <c r="H512" s="304"/>
      <c r="I512" s="304"/>
      <c r="J512" s="304"/>
      <c r="K512" s="307">
        <f t="shared" si="515"/>
        <v>10700332660.110001</v>
      </c>
      <c r="L512" s="304"/>
      <c r="M512" s="304"/>
      <c r="N512" s="304"/>
      <c r="O512" s="304"/>
      <c r="P512" s="304"/>
      <c r="Q512" s="304"/>
      <c r="R512" s="307">
        <f t="shared" si="517"/>
        <v>0</v>
      </c>
      <c r="S512" s="304"/>
      <c r="T512" s="304"/>
      <c r="U512" s="304"/>
      <c r="V512" s="304"/>
      <c r="W512" s="304"/>
      <c r="X512" s="304"/>
      <c r="Y512" s="304"/>
      <c r="Z512" s="304"/>
      <c r="AA512" s="307">
        <f t="shared" si="540"/>
        <v>0</v>
      </c>
      <c r="AB512" s="307">
        <f t="shared" si="498"/>
        <v>0</v>
      </c>
      <c r="AC512" s="118">
        <f t="shared" si="499"/>
        <v>0</v>
      </c>
    </row>
    <row r="513" spans="1:29" ht="28.5" hidden="1" x14ac:dyDescent="0.2">
      <c r="B513" s="146" t="s">
        <v>1507</v>
      </c>
      <c r="C513" s="142" t="s">
        <v>1508</v>
      </c>
      <c r="D513" s="308">
        <v>0</v>
      </c>
      <c r="E513" s="387">
        <f>SUM('ADICIONES  2018'!C513:E513)</f>
        <v>1408197350.99</v>
      </c>
      <c r="F513" s="308"/>
      <c r="G513" s="308"/>
      <c r="H513" s="308"/>
      <c r="I513" s="308"/>
      <c r="J513" s="308"/>
      <c r="K513" s="305">
        <f t="shared" si="515"/>
        <v>1408197350.99</v>
      </c>
      <c r="L513" s="308"/>
      <c r="M513" s="308"/>
      <c r="N513" s="308"/>
      <c r="O513" s="308"/>
      <c r="P513" s="308"/>
      <c r="Q513" s="308"/>
      <c r="R513" s="305">
        <f t="shared" si="517"/>
        <v>0</v>
      </c>
      <c r="S513" s="308"/>
      <c r="T513" s="308"/>
      <c r="U513" s="308"/>
      <c r="V513" s="308"/>
      <c r="W513" s="308"/>
      <c r="X513" s="308"/>
      <c r="Y513" s="308"/>
      <c r="Z513" s="308"/>
      <c r="AA513" s="305">
        <f t="shared" si="540"/>
        <v>0</v>
      </c>
      <c r="AB513" s="305">
        <f t="shared" si="498"/>
        <v>0</v>
      </c>
      <c r="AC513" s="37">
        <f t="shared" si="499"/>
        <v>0</v>
      </c>
    </row>
    <row r="514" spans="1:29" s="21" customFormat="1" ht="30" hidden="1" x14ac:dyDescent="0.2">
      <c r="A514" s="95"/>
      <c r="B514" s="146" t="s">
        <v>1509</v>
      </c>
      <c r="C514" s="147" t="s">
        <v>1510</v>
      </c>
      <c r="D514" s="304">
        <v>0</v>
      </c>
      <c r="E514" s="387">
        <f>SUM('ADICIONES  2018'!C514:E514)</f>
        <v>80251874.219999999</v>
      </c>
      <c r="F514" s="304"/>
      <c r="G514" s="304"/>
      <c r="H514" s="304"/>
      <c r="I514" s="304"/>
      <c r="J514" s="304"/>
      <c r="K514" s="307">
        <f t="shared" si="515"/>
        <v>80251874.219999999</v>
      </c>
      <c r="L514" s="304"/>
      <c r="M514" s="304"/>
      <c r="N514" s="304"/>
      <c r="O514" s="304"/>
      <c r="P514" s="304"/>
      <c r="Q514" s="304"/>
      <c r="R514" s="307">
        <f t="shared" si="517"/>
        <v>0</v>
      </c>
      <c r="S514" s="304"/>
      <c r="T514" s="304"/>
      <c r="U514" s="304"/>
      <c r="V514" s="304"/>
      <c r="W514" s="304"/>
      <c r="X514" s="304"/>
      <c r="Y514" s="304"/>
      <c r="Z514" s="304"/>
      <c r="AA514" s="307">
        <f t="shared" si="540"/>
        <v>0</v>
      </c>
      <c r="AB514" s="307">
        <f t="shared" si="498"/>
        <v>0</v>
      </c>
      <c r="AC514" s="118">
        <f t="shared" si="499"/>
        <v>0</v>
      </c>
    </row>
    <row r="515" spans="1:29" s="21" customFormat="1" ht="45" hidden="1" x14ac:dyDescent="0.2">
      <c r="A515" s="95"/>
      <c r="B515" s="146" t="s">
        <v>1511</v>
      </c>
      <c r="C515" s="147" t="s">
        <v>1512</v>
      </c>
      <c r="D515" s="304">
        <v>0</v>
      </c>
      <c r="E515" s="387">
        <f>SUM('ADICIONES  2018'!C515:E515)</f>
        <v>1556899281.6500001</v>
      </c>
      <c r="F515" s="304"/>
      <c r="G515" s="304"/>
      <c r="H515" s="304"/>
      <c r="I515" s="304"/>
      <c r="J515" s="304"/>
      <c r="K515" s="307">
        <f t="shared" si="515"/>
        <v>1556899281.6500001</v>
      </c>
      <c r="L515" s="304"/>
      <c r="M515" s="304"/>
      <c r="N515" s="304"/>
      <c r="O515" s="304"/>
      <c r="P515" s="304"/>
      <c r="Q515" s="304"/>
      <c r="R515" s="307">
        <f t="shared" si="517"/>
        <v>0</v>
      </c>
      <c r="S515" s="304"/>
      <c r="T515" s="304"/>
      <c r="U515" s="304"/>
      <c r="V515" s="304"/>
      <c r="W515" s="304"/>
      <c r="X515" s="304"/>
      <c r="Y515" s="304"/>
      <c r="Z515" s="304"/>
      <c r="AA515" s="307">
        <f t="shared" si="540"/>
        <v>0</v>
      </c>
      <c r="AB515" s="307">
        <f t="shared" si="498"/>
        <v>0</v>
      </c>
      <c r="AC515" s="118">
        <f t="shared" si="499"/>
        <v>0</v>
      </c>
    </row>
    <row r="516" spans="1:29" ht="42.75" hidden="1" x14ac:dyDescent="0.2">
      <c r="B516" s="146" t="s">
        <v>1513</v>
      </c>
      <c r="C516" s="142" t="s">
        <v>1514</v>
      </c>
      <c r="D516" s="308">
        <v>0</v>
      </c>
      <c r="E516" s="387">
        <f>SUM('ADICIONES  2018'!C516:E516)</f>
        <v>999998</v>
      </c>
      <c r="F516" s="308"/>
      <c r="G516" s="308"/>
      <c r="H516" s="308"/>
      <c r="I516" s="308"/>
      <c r="J516" s="308"/>
      <c r="K516" s="305">
        <f t="shared" si="515"/>
        <v>999998</v>
      </c>
      <c r="L516" s="308"/>
      <c r="M516" s="308"/>
      <c r="N516" s="308"/>
      <c r="O516" s="308"/>
      <c r="P516" s="308"/>
      <c r="Q516" s="308"/>
      <c r="R516" s="305">
        <f t="shared" si="517"/>
        <v>0</v>
      </c>
      <c r="S516" s="308"/>
      <c r="T516" s="308"/>
      <c r="U516" s="308"/>
      <c r="V516" s="308"/>
      <c r="W516" s="308"/>
      <c r="X516" s="308"/>
      <c r="Y516" s="308"/>
      <c r="Z516" s="308"/>
      <c r="AA516" s="305">
        <f t="shared" si="540"/>
        <v>0</v>
      </c>
      <c r="AB516" s="305">
        <f t="shared" si="498"/>
        <v>0</v>
      </c>
      <c r="AC516" s="37">
        <f t="shared" si="499"/>
        <v>0</v>
      </c>
    </row>
    <row r="517" spans="1:29" ht="28.5" hidden="1" x14ac:dyDescent="0.2">
      <c r="B517" s="146" t="s">
        <v>1515</v>
      </c>
      <c r="C517" s="142" t="s">
        <v>1516</v>
      </c>
      <c r="D517" s="308">
        <v>0</v>
      </c>
      <c r="E517" s="387">
        <f>SUM('ADICIONES  2018'!C517:E517)</f>
        <v>3466381697.96</v>
      </c>
      <c r="F517" s="308"/>
      <c r="G517" s="308"/>
      <c r="H517" s="308"/>
      <c r="I517" s="308"/>
      <c r="J517" s="308"/>
      <c r="K517" s="305">
        <f t="shared" si="515"/>
        <v>3466381697.96</v>
      </c>
      <c r="L517" s="308"/>
      <c r="M517" s="308"/>
      <c r="N517" s="308"/>
      <c r="O517" s="308"/>
      <c r="P517" s="308"/>
      <c r="Q517" s="308"/>
      <c r="R517" s="305">
        <f t="shared" si="517"/>
        <v>0</v>
      </c>
      <c r="S517" s="308"/>
      <c r="T517" s="308"/>
      <c r="U517" s="308"/>
      <c r="V517" s="308"/>
      <c r="W517" s="308"/>
      <c r="X517" s="308"/>
      <c r="Y517" s="308"/>
      <c r="Z517" s="308"/>
      <c r="AA517" s="305">
        <f t="shared" si="540"/>
        <v>0</v>
      </c>
      <c r="AB517" s="305">
        <f t="shared" si="498"/>
        <v>0</v>
      </c>
      <c r="AC517" s="37">
        <f t="shared" si="499"/>
        <v>0</v>
      </c>
    </row>
    <row r="518" spans="1:29" hidden="1" x14ac:dyDescent="0.2">
      <c r="B518" s="146" t="s">
        <v>1517</v>
      </c>
      <c r="C518" s="142" t="s">
        <v>1518</v>
      </c>
      <c r="D518" s="308">
        <v>0</v>
      </c>
      <c r="E518" s="387">
        <f>SUM('ADICIONES  2018'!C518:E518)</f>
        <v>9006349.8399999999</v>
      </c>
      <c r="F518" s="308"/>
      <c r="G518" s="308"/>
      <c r="H518" s="308"/>
      <c r="I518" s="308"/>
      <c r="J518" s="308"/>
      <c r="K518" s="305">
        <f t="shared" si="515"/>
        <v>9006349.8399999999</v>
      </c>
      <c r="L518" s="308"/>
      <c r="M518" s="308"/>
      <c r="N518" s="308"/>
      <c r="O518" s="308"/>
      <c r="P518" s="308"/>
      <c r="Q518" s="308"/>
      <c r="R518" s="305">
        <f t="shared" si="517"/>
        <v>0</v>
      </c>
      <c r="S518" s="308"/>
      <c r="T518" s="308"/>
      <c r="U518" s="308"/>
      <c r="V518" s="308"/>
      <c r="W518" s="308"/>
      <c r="X518" s="308"/>
      <c r="Y518" s="308"/>
      <c r="Z518" s="308"/>
      <c r="AA518" s="305">
        <f t="shared" si="540"/>
        <v>0</v>
      </c>
      <c r="AB518" s="305">
        <f t="shared" si="498"/>
        <v>0</v>
      </c>
      <c r="AC518" s="37">
        <f t="shared" si="499"/>
        <v>0</v>
      </c>
    </row>
    <row r="519" spans="1:29" ht="28.5" hidden="1" x14ac:dyDescent="0.2">
      <c r="B519" s="146" t="s">
        <v>1519</v>
      </c>
      <c r="C519" s="142" t="s">
        <v>1520</v>
      </c>
      <c r="D519" s="308">
        <v>0</v>
      </c>
      <c r="E519" s="387">
        <f>SUM('ADICIONES  2018'!C519:E519)</f>
        <v>2500000000</v>
      </c>
      <c r="F519" s="308"/>
      <c r="G519" s="308"/>
      <c r="H519" s="308"/>
      <c r="I519" s="308"/>
      <c r="J519" s="308"/>
      <c r="K519" s="305">
        <f t="shared" si="515"/>
        <v>2500000000</v>
      </c>
      <c r="L519" s="308"/>
      <c r="M519" s="308"/>
      <c r="N519" s="308"/>
      <c r="O519" s="308"/>
      <c r="P519" s="308"/>
      <c r="Q519" s="308"/>
      <c r="R519" s="305">
        <f t="shared" si="517"/>
        <v>0</v>
      </c>
      <c r="S519" s="308"/>
      <c r="T519" s="308"/>
      <c r="U519" s="308"/>
      <c r="V519" s="308"/>
      <c r="W519" s="308"/>
      <c r="X519" s="308"/>
      <c r="Y519" s="308"/>
      <c r="Z519" s="308"/>
      <c r="AA519" s="305">
        <f t="shared" si="540"/>
        <v>0</v>
      </c>
      <c r="AB519" s="305">
        <f t="shared" si="498"/>
        <v>0</v>
      </c>
      <c r="AC519" s="37">
        <f t="shared" si="499"/>
        <v>0</v>
      </c>
    </row>
    <row r="520" spans="1:29" s="21" customFormat="1" ht="75" hidden="1" x14ac:dyDescent="0.2">
      <c r="A520" s="95"/>
      <c r="B520" s="146" t="s">
        <v>1521</v>
      </c>
      <c r="C520" s="147" t="s">
        <v>1522</v>
      </c>
      <c r="D520" s="304">
        <v>0</v>
      </c>
      <c r="E520" s="387">
        <f>SUM('ADICIONES  2018'!C520:E520)</f>
        <v>4230000000</v>
      </c>
      <c r="F520" s="304"/>
      <c r="G520" s="304"/>
      <c r="H520" s="304"/>
      <c r="I520" s="304"/>
      <c r="J520" s="304"/>
      <c r="K520" s="307">
        <f t="shared" si="515"/>
        <v>4230000000</v>
      </c>
      <c r="L520" s="304"/>
      <c r="M520" s="304"/>
      <c r="N520" s="304"/>
      <c r="O520" s="304"/>
      <c r="P520" s="304"/>
      <c r="Q520" s="304"/>
      <c r="R520" s="307">
        <f t="shared" si="517"/>
        <v>0</v>
      </c>
      <c r="S520" s="304"/>
      <c r="T520" s="304"/>
      <c r="U520" s="304"/>
      <c r="V520" s="304"/>
      <c r="W520" s="304"/>
      <c r="X520" s="304"/>
      <c r="Y520" s="304"/>
      <c r="Z520" s="304"/>
      <c r="AA520" s="307">
        <f t="shared" si="540"/>
        <v>0</v>
      </c>
      <c r="AB520" s="307">
        <f t="shared" si="498"/>
        <v>0</v>
      </c>
      <c r="AC520" s="118">
        <f t="shared" si="499"/>
        <v>0</v>
      </c>
    </row>
    <row r="521" spans="1:29" ht="57" hidden="1" x14ac:dyDescent="0.2">
      <c r="B521" s="146" t="s">
        <v>1523</v>
      </c>
      <c r="C521" s="142" t="s">
        <v>1524</v>
      </c>
      <c r="D521" s="308">
        <v>0</v>
      </c>
      <c r="E521" s="387">
        <f>SUM('ADICIONES  2018'!C521:E521)</f>
        <v>2961000000</v>
      </c>
      <c r="F521" s="308"/>
      <c r="G521" s="308"/>
      <c r="H521" s="308"/>
      <c r="I521" s="308"/>
      <c r="J521" s="308"/>
      <c r="K521" s="305">
        <f t="shared" si="515"/>
        <v>2961000000</v>
      </c>
      <c r="L521" s="308"/>
      <c r="M521" s="308"/>
      <c r="N521" s="308"/>
      <c r="O521" s="308"/>
      <c r="P521" s="308"/>
      <c r="Q521" s="308"/>
      <c r="R521" s="305">
        <f t="shared" si="517"/>
        <v>0</v>
      </c>
      <c r="S521" s="308"/>
      <c r="T521" s="308"/>
      <c r="U521" s="308"/>
      <c r="V521" s="308"/>
      <c r="W521" s="308"/>
      <c r="X521" s="308"/>
      <c r="Y521" s="308"/>
      <c r="Z521" s="308"/>
      <c r="AA521" s="305">
        <f t="shared" si="540"/>
        <v>0</v>
      </c>
      <c r="AB521" s="305">
        <f t="shared" si="498"/>
        <v>0</v>
      </c>
      <c r="AC521" s="37">
        <f t="shared" si="499"/>
        <v>0</v>
      </c>
    </row>
    <row r="522" spans="1:29" s="21" customFormat="1" ht="75" hidden="1" x14ac:dyDescent="0.2">
      <c r="A522" s="95"/>
      <c r="B522" s="146" t="s">
        <v>1525</v>
      </c>
      <c r="C522" s="147" t="s">
        <v>1526</v>
      </c>
      <c r="D522" s="304">
        <v>0</v>
      </c>
      <c r="E522" s="387">
        <f>SUM('ADICIONES  2018'!C522:E522)</f>
        <v>2538000000</v>
      </c>
      <c r="F522" s="304"/>
      <c r="G522" s="304"/>
      <c r="H522" s="304"/>
      <c r="I522" s="304"/>
      <c r="J522" s="304"/>
      <c r="K522" s="307">
        <f t="shared" si="515"/>
        <v>2538000000</v>
      </c>
      <c r="L522" s="304"/>
      <c r="M522" s="304"/>
      <c r="N522" s="304"/>
      <c r="O522" s="304"/>
      <c r="P522" s="304"/>
      <c r="Q522" s="304"/>
      <c r="R522" s="307">
        <f t="shared" si="517"/>
        <v>0</v>
      </c>
      <c r="S522" s="304"/>
      <c r="T522" s="304"/>
      <c r="U522" s="304"/>
      <c r="V522" s="304"/>
      <c r="W522" s="304"/>
      <c r="X522" s="304"/>
      <c r="Y522" s="304"/>
      <c r="Z522" s="304"/>
      <c r="AA522" s="307">
        <f t="shared" si="540"/>
        <v>0</v>
      </c>
      <c r="AB522" s="307">
        <f t="shared" si="498"/>
        <v>0</v>
      </c>
      <c r="AC522" s="118">
        <f t="shared" si="499"/>
        <v>0</v>
      </c>
    </row>
    <row r="523" spans="1:29" ht="57" hidden="1" x14ac:dyDescent="0.2">
      <c r="B523" s="146" t="s">
        <v>1527</v>
      </c>
      <c r="C523" s="142" t="s">
        <v>1528</v>
      </c>
      <c r="D523" s="308">
        <v>0</v>
      </c>
      <c r="E523" s="387">
        <f>SUM('ADICIONES  2018'!C523:E523)</f>
        <v>2575657433.0599999</v>
      </c>
      <c r="F523" s="308"/>
      <c r="G523" s="308"/>
      <c r="H523" s="308"/>
      <c r="I523" s="308"/>
      <c r="J523" s="308"/>
      <c r="K523" s="305">
        <f t="shared" si="515"/>
        <v>2575657433.0599999</v>
      </c>
      <c r="L523" s="308"/>
      <c r="M523" s="308"/>
      <c r="N523" s="308"/>
      <c r="O523" s="308"/>
      <c r="P523" s="308"/>
      <c r="Q523" s="308"/>
      <c r="R523" s="305">
        <f t="shared" si="517"/>
        <v>0</v>
      </c>
      <c r="S523" s="308"/>
      <c r="T523" s="308"/>
      <c r="U523" s="308"/>
      <c r="V523" s="308"/>
      <c r="W523" s="308"/>
      <c r="X523" s="308"/>
      <c r="Y523" s="308"/>
      <c r="Z523" s="308"/>
      <c r="AA523" s="305">
        <f t="shared" si="540"/>
        <v>0</v>
      </c>
      <c r="AB523" s="305">
        <f t="shared" si="498"/>
        <v>0</v>
      </c>
      <c r="AC523" s="37">
        <f t="shared" si="499"/>
        <v>0</v>
      </c>
    </row>
    <row r="524" spans="1:29" ht="57" hidden="1" x14ac:dyDescent="0.2">
      <c r="B524" s="146" t="s">
        <v>1529</v>
      </c>
      <c r="C524" s="142" t="s">
        <v>1530</v>
      </c>
      <c r="D524" s="308">
        <v>0</v>
      </c>
      <c r="E524" s="387">
        <f>SUM('ADICIONES  2018'!C524:E524)</f>
        <v>4230000000</v>
      </c>
      <c r="F524" s="308"/>
      <c r="G524" s="308"/>
      <c r="H524" s="308"/>
      <c r="I524" s="308"/>
      <c r="J524" s="308"/>
      <c r="K524" s="305">
        <f t="shared" si="515"/>
        <v>4230000000</v>
      </c>
      <c r="L524" s="308"/>
      <c r="M524" s="308"/>
      <c r="N524" s="308"/>
      <c r="O524" s="308"/>
      <c r="P524" s="308"/>
      <c r="Q524" s="308"/>
      <c r="R524" s="305">
        <f t="shared" si="517"/>
        <v>0</v>
      </c>
      <c r="S524" s="308"/>
      <c r="T524" s="308"/>
      <c r="U524" s="308"/>
      <c r="V524" s="308"/>
      <c r="W524" s="308"/>
      <c r="X524" s="308"/>
      <c r="Y524" s="308"/>
      <c r="Z524" s="308"/>
      <c r="AA524" s="305">
        <f t="shared" si="540"/>
        <v>0</v>
      </c>
      <c r="AB524" s="305">
        <f t="shared" si="498"/>
        <v>0</v>
      </c>
      <c r="AC524" s="37">
        <f t="shared" si="499"/>
        <v>0</v>
      </c>
    </row>
    <row r="525" spans="1:29" s="21" customFormat="1" ht="60" hidden="1" x14ac:dyDescent="0.2">
      <c r="A525" s="95"/>
      <c r="B525" s="146" t="s">
        <v>1531</v>
      </c>
      <c r="C525" s="147" t="s">
        <v>1532</v>
      </c>
      <c r="D525" s="304">
        <v>0</v>
      </c>
      <c r="E525" s="387">
        <f>SUM('ADICIONES  2018'!C525:E525)</f>
        <v>2255411015</v>
      </c>
      <c r="F525" s="304"/>
      <c r="G525" s="304"/>
      <c r="H525" s="304"/>
      <c r="I525" s="304"/>
      <c r="J525" s="304"/>
      <c r="K525" s="307">
        <f t="shared" si="515"/>
        <v>2255411015</v>
      </c>
      <c r="L525" s="304"/>
      <c r="M525" s="304"/>
      <c r="N525" s="304"/>
      <c r="O525" s="304"/>
      <c r="P525" s="304"/>
      <c r="Q525" s="304"/>
      <c r="R525" s="307">
        <f t="shared" si="517"/>
        <v>0</v>
      </c>
      <c r="S525" s="304"/>
      <c r="T525" s="304"/>
      <c r="U525" s="304"/>
      <c r="V525" s="304"/>
      <c r="W525" s="304"/>
      <c r="X525" s="304"/>
      <c r="Y525" s="304"/>
      <c r="Z525" s="304"/>
      <c r="AA525" s="307">
        <f t="shared" si="540"/>
        <v>0</v>
      </c>
      <c r="AB525" s="307">
        <f t="shared" si="498"/>
        <v>0</v>
      </c>
      <c r="AC525" s="118">
        <f t="shared" si="499"/>
        <v>0</v>
      </c>
    </row>
    <row r="526" spans="1:29" ht="42.75" hidden="1" x14ac:dyDescent="0.2">
      <c r="B526" s="146" t="s">
        <v>1533</v>
      </c>
      <c r="C526" s="142" t="s">
        <v>1534</v>
      </c>
      <c r="D526" s="308">
        <v>0</v>
      </c>
      <c r="E526" s="387">
        <f>SUM('ADICIONES  2018'!C526:E526)</f>
        <v>5262625702</v>
      </c>
      <c r="F526" s="308"/>
      <c r="G526" s="308"/>
      <c r="H526" s="308"/>
      <c r="I526" s="308"/>
      <c r="J526" s="308"/>
      <c r="K526" s="305">
        <f t="shared" si="515"/>
        <v>5262625702</v>
      </c>
      <c r="L526" s="308"/>
      <c r="M526" s="308"/>
      <c r="N526" s="308"/>
      <c r="O526" s="308"/>
      <c r="P526" s="308"/>
      <c r="Q526" s="308"/>
      <c r="R526" s="305">
        <f t="shared" si="517"/>
        <v>0</v>
      </c>
      <c r="S526" s="308"/>
      <c r="T526" s="308"/>
      <c r="U526" s="308"/>
      <c r="V526" s="308"/>
      <c r="W526" s="308"/>
      <c r="X526" s="308"/>
      <c r="Y526" s="308"/>
      <c r="Z526" s="308"/>
      <c r="AA526" s="305">
        <f t="shared" si="540"/>
        <v>0</v>
      </c>
      <c r="AB526" s="305">
        <f t="shared" si="498"/>
        <v>0</v>
      </c>
      <c r="AC526" s="37">
        <f t="shared" si="499"/>
        <v>0</v>
      </c>
    </row>
    <row r="527" spans="1:29" ht="42.75" hidden="1" x14ac:dyDescent="0.2">
      <c r="B527" s="146" t="s">
        <v>1535</v>
      </c>
      <c r="C527" s="142" t="s">
        <v>1536</v>
      </c>
      <c r="D527" s="308">
        <v>0</v>
      </c>
      <c r="E527" s="387">
        <f>SUM('ADICIONES  2018'!C527:E527)</f>
        <v>9410468280</v>
      </c>
      <c r="F527" s="308"/>
      <c r="G527" s="308"/>
      <c r="H527" s="308"/>
      <c r="I527" s="308"/>
      <c r="J527" s="308"/>
      <c r="K527" s="305">
        <f t="shared" si="515"/>
        <v>9410468280</v>
      </c>
      <c r="L527" s="308"/>
      <c r="M527" s="308"/>
      <c r="N527" s="308"/>
      <c r="O527" s="308"/>
      <c r="P527" s="308"/>
      <c r="Q527" s="308"/>
      <c r="R527" s="305">
        <f t="shared" si="517"/>
        <v>0</v>
      </c>
      <c r="S527" s="308"/>
      <c r="T527" s="308"/>
      <c r="U527" s="308"/>
      <c r="V527" s="308"/>
      <c r="W527" s="308"/>
      <c r="X527" s="308"/>
      <c r="Y527" s="308"/>
      <c r="Z527" s="308"/>
      <c r="AA527" s="305">
        <f t="shared" si="540"/>
        <v>0</v>
      </c>
      <c r="AB527" s="305">
        <f t="shared" si="498"/>
        <v>0</v>
      </c>
      <c r="AC527" s="37">
        <f t="shared" si="499"/>
        <v>0</v>
      </c>
    </row>
    <row r="528" spans="1:29" ht="42.75" hidden="1" x14ac:dyDescent="0.2">
      <c r="B528" s="146" t="s">
        <v>1537</v>
      </c>
      <c r="C528" s="142" t="s">
        <v>1538</v>
      </c>
      <c r="D528" s="308">
        <v>0</v>
      </c>
      <c r="E528" s="387">
        <f>SUM('ADICIONES  2018'!C528:E528)</f>
        <v>3007214687</v>
      </c>
      <c r="F528" s="308"/>
      <c r="G528" s="308"/>
      <c r="H528" s="308"/>
      <c r="I528" s="308"/>
      <c r="J528" s="308"/>
      <c r="K528" s="305">
        <f t="shared" si="515"/>
        <v>3007214687</v>
      </c>
      <c r="L528" s="308"/>
      <c r="M528" s="308"/>
      <c r="N528" s="308"/>
      <c r="O528" s="308"/>
      <c r="P528" s="308"/>
      <c r="Q528" s="308"/>
      <c r="R528" s="305">
        <f t="shared" si="517"/>
        <v>0</v>
      </c>
      <c r="S528" s="308"/>
      <c r="T528" s="308"/>
      <c r="U528" s="308"/>
      <c r="V528" s="308"/>
      <c r="W528" s="308"/>
      <c r="X528" s="308"/>
      <c r="Y528" s="308"/>
      <c r="Z528" s="308"/>
      <c r="AA528" s="305">
        <f t="shared" si="540"/>
        <v>0</v>
      </c>
      <c r="AB528" s="305">
        <f t="shared" si="498"/>
        <v>0</v>
      </c>
      <c r="AC528" s="37">
        <f t="shared" si="499"/>
        <v>0</v>
      </c>
    </row>
    <row r="529" spans="1:29" ht="42.75" hidden="1" x14ac:dyDescent="0.2">
      <c r="B529" s="146" t="s">
        <v>1539</v>
      </c>
      <c r="C529" s="142" t="s">
        <v>1540</v>
      </c>
      <c r="D529" s="308">
        <v>0</v>
      </c>
      <c r="E529" s="387">
        <f>SUM('ADICIONES  2018'!C529:E529)</f>
        <v>2255411015</v>
      </c>
      <c r="F529" s="308"/>
      <c r="G529" s="308"/>
      <c r="H529" s="308"/>
      <c r="I529" s="308"/>
      <c r="J529" s="308"/>
      <c r="K529" s="305">
        <f t="shared" si="515"/>
        <v>2255411015</v>
      </c>
      <c r="L529" s="308"/>
      <c r="M529" s="308"/>
      <c r="N529" s="308"/>
      <c r="O529" s="308"/>
      <c r="P529" s="308"/>
      <c r="Q529" s="308"/>
      <c r="R529" s="305">
        <f t="shared" si="517"/>
        <v>0</v>
      </c>
      <c r="S529" s="308"/>
      <c r="T529" s="308"/>
      <c r="U529" s="308"/>
      <c r="V529" s="308"/>
      <c r="W529" s="308"/>
      <c r="X529" s="308"/>
      <c r="Y529" s="308"/>
      <c r="Z529" s="308"/>
      <c r="AA529" s="305">
        <f t="shared" si="540"/>
        <v>0</v>
      </c>
      <c r="AB529" s="305">
        <f t="shared" si="498"/>
        <v>0</v>
      </c>
      <c r="AC529" s="37">
        <f t="shared" si="499"/>
        <v>0</v>
      </c>
    </row>
    <row r="530" spans="1:29" s="21" customFormat="1" ht="60" hidden="1" x14ac:dyDescent="0.2">
      <c r="A530" s="95"/>
      <c r="B530" s="146" t="s">
        <v>1541</v>
      </c>
      <c r="C530" s="147" t="s">
        <v>1542</v>
      </c>
      <c r="D530" s="304">
        <v>0</v>
      </c>
      <c r="E530" s="387">
        <f>SUM('ADICIONES  2018'!C530:E530)</f>
        <v>2369302779</v>
      </c>
      <c r="F530" s="304"/>
      <c r="G530" s="304"/>
      <c r="H530" s="304"/>
      <c r="I530" s="304"/>
      <c r="J530" s="304"/>
      <c r="K530" s="307">
        <f t="shared" si="515"/>
        <v>2369302779</v>
      </c>
      <c r="L530" s="304"/>
      <c r="M530" s="304"/>
      <c r="N530" s="304"/>
      <c r="O530" s="304"/>
      <c r="P530" s="304"/>
      <c r="Q530" s="304"/>
      <c r="R530" s="307">
        <f t="shared" si="517"/>
        <v>0</v>
      </c>
      <c r="S530" s="304"/>
      <c r="T530" s="304"/>
      <c r="U530" s="304"/>
      <c r="V530" s="304"/>
      <c r="W530" s="304"/>
      <c r="X530" s="304"/>
      <c r="Y530" s="304"/>
      <c r="Z530" s="304"/>
      <c r="AA530" s="307">
        <f t="shared" si="540"/>
        <v>0</v>
      </c>
      <c r="AB530" s="307">
        <f t="shared" si="498"/>
        <v>0</v>
      </c>
      <c r="AC530" s="118">
        <f t="shared" si="499"/>
        <v>0</v>
      </c>
    </row>
    <row r="531" spans="1:29" ht="42.75" hidden="1" x14ac:dyDescent="0.2">
      <c r="B531" s="146" t="s">
        <v>1543</v>
      </c>
      <c r="C531" s="142" t="s">
        <v>1544</v>
      </c>
      <c r="D531" s="308">
        <v>0</v>
      </c>
      <c r="E531" s="387">
        <f>SUM('ADICIONES  2018'!C531:E531)</f>
        <v>2255411015</v>
      </c>
      <c r="F531" s="308"/>
      <c r="G531" s="308"/>
      <c r="H531" s="308"/>
      <c r="I531" s="308"/>
      <c r="J531" s="308"/>
      <c r="K531" s="305">
        <f t="shared" si="515"/>
        <v>2255411015</v>
      </c>
      <c r="L531" s="308"/>
      <c r="M531" s="308"/>
      <c r="N531" s="308"/>
      <c r="O531" s="308"/>
      <c r="P531" s="308"/>
      <c r="Q531" s="308"/>
      <c r="R531" s="305">
        <f t="shared" si="517"/>
        <v>0</v>
      </c>
      <c r="S531" s="308"/>
      <c r="T531" s="308"/>
      <c r="U531" s="308"/>
      <c r="V531" s="308"/>
      <c r="W531" s="308"/>
      <c r="X531" s="308"/>
      <c r="Y531" s="308"/>
      <c r="Z531" s="308"/>
      <c r="AA531" s="305">
        <f t="shared" si="540"/>
        <v>0</v>
      </c>
      <c r="AB531" s="305">
        <f t="shared" si="498"/>
        <v>0</v>
      </c>
      <c r="AC531" s="37">
        <f t="shared" si="499"/>
        <v>0</v>
      </c>
    </row>
    <row r="532" spans="1:29" ht="42.75" hidden="1" x14ac:dyDescent="0.2">
      <c r="B532" s="146" t="s">
        <v>1545</v>
      </c>
      <c r="C532" s="142" t="s">
        <v>1546</v>
      </c>
      <c r="D532" s="308">
        <v>0</v>
      </c>
      <c r="E532" s="387">
        <f>SUM('ADICIONES  2018'!C532:E532)</f>
        <v>4521016944</v>
      </c>
      <c r="F532" s="308"/>
      <c r="G532" s="308"/>
      <c r="H532" s="308"/>
      <c r="I532" s="308"/>
      <c r="J532" s="308"/>
      <c r="K532" s="305">
        <f t="shared" si="515"/>
        <v>4521016944</v>
      </c>
      <c r="L532" s="308"/>
      <c r="M532" s="308"/>
      <c r="N532" s="308"/>
      <c r="O532" s="308"/>
      <c r="P532" s="308"/>
      <c r="Q532" s="308"/>
      <c r="R532" s="305">
        <f t="shared" si="517"/>
        <v>0</v>
      </c>
      <c r="S532" s="308"/>
      <c r="T532" s="308"/>
      <c r="U532" s="308"/>
      <c r="V532" s="308"/>
      <c r="W532" s="308"/>
      <c r="X532" s="308"/>
      <c r="Y532" s="308"/>
      <c r="Z532" s="308"/>
      <c r="AA532" s="305">
        <f t="shared" si="540"/>
        <v>0</v>
      </c>
      <c r="AB532" s="305">
        <f t="shared" si="498"/>
        <v>0</v>
      </c>
      <c r="AC532" s="37">
        <f t="shared" si="499"/>
        <v>0</v>
      </c>
    </row>
    <row r="533" spans="1:29" ht="57" hidden="1" x14ac:dyDescent="0.2">
      <c r="B533" s="146" t="s">
        <v>1547</v>
      </c>
      <c r="C533" s="142" t="s">
        <v>1548</v>
      </c>
      <c r="D533" s="308">
        <v>0</v>
      </c>
      <c r="E533" s="387">
        <f>SUM('ADICIONES  2018'!C533:E533)</f>
        <v>3007214687</v>
      </c>
      <c r="F533" s="308"/>
      <c r="G533" s="308"/>
      <c r="H533" s="308"/>
      <c r="I533" s="308"/>
      <c r="J533" s="308"/>
      <c r="K533" s="305">
        <f t="shared" si="515"/>
        <v>3007214687</v>
      </c>
      <c r="L533" s="308"/>
      <c r="M533" s="308"/>
      <c r="N533" s="308"/>
      <c r="O533" s="308"/>
      <c r="P533" s="308"/>
      <c r="Q533" s="308"/>
      <c r="R533" s="305">
        <f t="shared" si="517"/>
        <v>0</v>
      </c>
      <c r="S533" s="308"/>
      <c r="T533" s="308"/>
      <c r="U533" s="308"/>
      <c r="V533" s="308"/>
      <c r="W533" s="308"/>
      <c r="X533" s="308"/>
      <c r="Y533" s="308"/>
      <c r="Z533" s="308"/>
      <c r="AA533" s="305">
        <f t="shared" si="540"/>
        <v>0</v>
      </c>
      <c r="AB533" s="305">
        <f t="shared" si="498"/>
        <v>0</v>
      </c>
      <c r="AC533" s="37">
        <f t="shared" si="499"/>
        <v>0</v>
      </c>
    </row>
    <row r="534" spans="1:29" ht="42.75" hidden="1" x14ac:dyDescent="0.2">
      <c r="B534" s="146" t="s">
        <v>1549</v>
      </c>
      <c r="C534" s="142" t="s">
        <v>1550</v>
      </c>
      <c r="D534" s="308">
        <v>0</v>
      </c>
      <c r="E534" s="387">
        <f>SUM('ADICIONES  2018'!C534:E534)</f>
        <v>1628774337</v>
      </c>
      <c r="F534" s="308"/>
      <c r="G534" s="308"/>
      <c r="H534" s="308"/>
      <c r="I534" s="308"/>
      <c r="J534" s="308"/>
      <c r="K534" s="305">
        <f t="shared" si="515"/>
        <v>1628774337</v>
      </c>
      <c r="L534" s="308"/>
      <c r="M534" s="308"/>
      <c r="N534" s="308"/>
      <c r="O534" s="308"/>
      <c r="P534" s="308"/>
      <c r="Q534" s="308"/>
      <c r="R534" s="305">
        <f t="shared" si="517"/>
        <v>0</v>
      </c>
      <c r="S534" s="308"/>
      <c r="T534" s="308"/>
      <c r="U534" s="308"/>
      <c r="V534" s="308"/>
      <c r="W534" s="308"/>
      <c r="X534" s="308"/>
      <c r="Y534" s="308"/>
      <c r="Z534" s="308"/>
      <c r="AA534" s="305">
        <f t="shared" si="540"/>
        <v>0</v>
      </c>
      <c r="AB534" s="305">
        <f t="shared" si="498"/>
        <v>0</v>
      </c>
      <c r="AC534" s="37">
        <f t="shared" si="499"/>
        <v>0</v>
      </c>
    </row>
    <row r="535" spans="1:29" ht="57" hidden="1" x14ac:dyDescent="0.2">
      <c r="B535" s="146" t="s">
        <v>1551</v>
      </c>
      <c r="C535" s="142" t="s">
        <v>1552</v>
      </c>
      <c r="D535" s="308">
        <v>0</v>
      </c>
      <c r="E535" s="387">
        <f>SUM('ADICIONES  2018'!C535:E535)</f>
        <v>2772946284</v>
      </c>
      <c r="F535" s="308"/>
      <c r="G535" s="308"/>
      <c r="H535" s="308"/>
      <c r="I535" s="308"/>
      <c r="J535" s="308"/>
      <c r="K535" s="305">
        <f t="shared" si="515"/>
        <v>2772946284</v>
      </c>
      <c r="L535" s="308"/>
      <c r="M535" s="308"/>
      <c r="N535" s="308"/>
      <c r="O535" s="308"/>
      <c r="P535" s="308"/>
      <c r="Q535" s="308"/>
      <c r="R535" s="305">
        <f t="shared" si="517"/>
        <v>0</v>
      </c>
      <c r="S535" s="308"/>
      <c r="T535" s="308"/>
      <c r="U535" s="308"/>
      <c r="V535" s="308"/>
      <c r="W535" s="308"/>
      <c r="X535" s="308"/>
      <c r="Y535" s="308"/>
      <c r="Z535" s="308"/>
      <c r="AA535" s="305">
        <f t="shared" si="540"/>
        <v>0</v>
      </c>
      <c r="AB535" s="305">
        <f t="shared" si="498"/>
        <v>0</v>
      </c>
      <c r="AC535" s="37">
        <f t="shared" si="499"/>
        <v>0</v>
      </c>
    </row>
    <row r="536" spans="1:29" s="21" customFormat="1" ht="60" hidden="1" x14ac:dyDescent="0.2">
      <c r="A536" s="95"/>
      <c r="B536" s="146" t="s">
        <v>1553</v>
      </c>
      <c r="C536" s="147" t="s">
        <v>1554</v>
      </c>
      <c r="D536" s="304">
        <v>0</v>
      </c>
      <c r="E536" s="387">
        <f>SUM('ADICIONES  2018'!C536:E536)</f>
        <v>3759018359</v>
      </c>
      <c r="F536" s="304"/>
      <c r="G536" s="304"/>
      <c r="H536" s="304"/>
      <c r="I536" s="304"/>
      <c r="J536" s="304"/>
      <c r="K536" s="307">
        <f t="shared" si="515"/>
        <v>3759018359</v>
      </c>
      <c r="L536" s="304"/>
      <c r="M536" s="304"/>
      <c r="N536" s="304"/>
      <c r="O536" s="304"/>
      <c r="P536" s="304"/>
      <c r="Q536" s="304"/>
      <c r="R536" s="307">
        <f t="shared" si="517"/>
        <v>0</v>
      </c>
      <c r="S536" s="304"/>
      <c r="T536" s="304"/>
      <c r="U536" s="304"/>
      <c r="V536" s="304"/>
      <c r="W536" s="304"/>
      <c r="X536" s="304"/>
      <c r="Y536" s="304"/>
      <c r="Z536" s="304"/>
      <c r="AA536" s="307">
        <f t="shared" si="540"/>
        <v>0</v>
      </c>
      <c r="AB536" s="307">
        <f t="shared" si="498"/>
        <v>0</v>
      </c>
      <c r="AC536" s="118">
        <f t="shared" si="499"/>
        <v>0</v>
      </c>
    </row>
    <row r="537" spans="1:29" ht="42.75" hidden="1" x14ac:dyDescent="0.2">
      <c r="B537" s="146" t="s">
        <v>1555</v>
      </c>
      <c r="C537" s="142" t="s">
        <v>1556</v>
      </c>
      <c r="D537" s="308">
        <v>0</v>
      </c>
      <c r="E537" s="387">
        <f>SUM('ADICIONES  2018'!C537:E537)</f>
        <v>1503607343</v>
      </c>
      <c r="F537" s="308"/>
      <c r="G537" s="308"/>
      <c r="H537" s="308"/>
      <c r="I537" s="308"/>
      <c r="J537" s="308"/>
      <c r="K537" s="305">
        <f t="shared" si="515"/>
        <v>1503607343</v>
      </c>
      <c r="L537" s="308"/>
      <c r="M537" s="308"/>
      <c r="N537" s="308"/>
      <c r="O537" s="308"/>
      <c r="P537" s="308"/>
      <c r="Q537" s="308"/>
      <c r="R537" s="305">
        <f t="shared" si="517"/>
        <v>0</v>
      </c>
      <c r="S537" s="308"/>
      <c r="T537" s="308"/>
      <c r="U537" s="308"/>
      <c r="V537" s="308"/>
      <c r="W537" s="308"/>
      <c r="X537" s="308"/>
      <c r="Y537" s="308"/>
      <c r="Z537" s="308"/>
      <c r="AA537" s="305">
        <f t="shared" si="540"/>
        <v>0</v>
      </c>
      <c r="AB537" s="305">
        <f t="shared" si="498"/>
        <v>0</v>
      </c>
      <c r="AC537" s="37">
        <f t="shared" si="499"/>
        <v>0</v>
      </c>
    </row>
    <row r="538" spans="1:29" ht="57" hidden="1" x14ac:dyDescent="0.2">
      <c r="B538" s="146" t="s">
        <v>1557</v>
      </c>
      <c r="C538" s="142" t="s">
        <v>1558</v>
      </c>
      <c r="D538" s="308">
        <v>0</v>
      </c>
      <c r="E538" s="387">
        <f>SUM('ADICIONES  2018'!C538:E538)</f>
        <v>3007214687</v>
      </c>
      <c r="F538" s="308"/>
      <c r="G538" s="308"/>
      <c r="H538" s="308"/>
      <c r="I538" s="308"/>
      <c r="J538" s="308"/>
      <c r="K538" s="305">
        <f t="shared" si="515"/>
        <v>3007214687</v>
      </c>
      <c r="L538" s="308"/>
      <c r="M538" s="308"/>
      <c r="N538" s="308"/>
      <c r="O538" s="308"/>
      <c r="P538" s="308"/>
      <c r="Q538" s="308"/>
      <c r="R538" s="305">
        <f t="shared" si="517"/>
        <v>0</v>
      </c>
      <c r="S538" s="308"/>
      <c r="T538" s="308"/>
      <c r="U538" s="308"/>
      <c r="V538" s="308"/>
      <c r="W538" s="308"/>
      <c r="X538" s="308"/>
      <c r="Y538" s="308"/>
      <c r="Z538" s="308"/>
      <c r="AA538" s="305">
        <f t="shared" si="540"/>
        <v>0</v>
      </c>
      <c r="AB538" s="305">
        <f t="shared" si="498"/>
        <v>0</v>
      </c>
      <c r="AC538" s="37">
        <f t="shared" si="499"/>
        <v>0</v>
      </c>
    </row>
    <row r="539" spans="1:29" ht="42.75" hidden="1" x14ac:dyDescent="0.2">
      <c r="B539" s="146" t="s">
        <v>1559</v>
      </c>
      <c r="C539" s="142" t="s">
        <v>1560</v>
      </c>
      <c r="D539" s="308">
        <v>0</v>
      </c>
      <c r="E539" s="387">
        <f>SUM('ADICIONES  2018'!C539:E539)</f>
        <v>2255411015</v>
      </c>
      <c r="F539" s="308"/>
      <c r="G539" s="308"/>
      <c r="H539" s="308"/>
      <c r="I539" s="308"/>
      <c r="J539" s="308"/>
      <c r="K539" s="305">
        <f t="shared" si="515"/>
        <v>2255411015</v>
      </c>
      <c r="L539" s="308"/>
      <c r="M539" s="308"/>
      <c r="N539" s="308"/>
      <c r="O539" s="308"/>
      <c r="P539" s="308"/>
      <c r="Q539" s="308"/>
      <c r="R539" s="305">
        <f t="shared" si="517"/>
        <v>0</v>
      </c>
      <c r="S539" s="308"/>
      <c r="T539" s="308"/>
      <c r="U539" s="308"/>
      <c r="V539" s="308"/>
      <c r="W539" s="308"/>
      <c r="X539" s="308"/>
      <c r="Y539" s="308"/>
      <c r="Z539" s="308"/>
      <c r="AA539" s="305">
        <f t="shared" si="540"/>
        <v>0</v>
      </c>
      <c r="AB539" s="305">
        <f t="shared" si="498"/>
        <v>0</v>
      </c>
      <c r="AC539" s="37">
        <f t="shared" si="499"/>
        <v>0</v>
      </c>
    </row>
    <row r="540" spans="1:29" ht="42.75" hidden="1" x14ac:dyDescent="0.2">
      <c r="B540" s="146" t="s">
        <v>1561</v>
      </c>
      <c r="C540" s="142" t="s">
        <v>1562</v>
      </c>
      <c r="D540" s="308">
        <v>0</v>
      </c>
      <c r="E540" s="387">
        <f>SUM('ADICIONES  2018'!C540:E540)</f>
        <v>3869233323</v>
      </c>
      <c r="F540" s="308"/>
      <c r="G540" s="308"/>
      <c r="H540" s="308"/>
      <c r="I540" s="308"/>
      <c r="J540" s="308"/>
      <c r="K540" s="305">
        <f t="shared" si="515"/>
        <v>3869233323</v>
      </c>
      <c r="L540" s="308"/>
      <c r="M540" s="308"/>
      <c r="N540" s="308"/>
      <c r="O540" s="308"/>
      <c r="P540" s="308"/>
      <c r="Q540" s="308"/>
      <c r="R540" s="305">
        <f t="shared" si="517"/>
        <v>0</v>
      </c>
      <c r="S540" s="308"/>
      <c r="T540" s="308"/>
      <c r="U540" s="308"/>
      <c r="V540" s="308"/>
      <c r="W540" s="308"/>
      <c r="X540" s="308"/>
      <c r="Y540" s="308"/>
      <c r="Z540" s="308"/>
      <c r="AA540" s="305">
        <f t="shared" si="540"/>
        <v>0</v>
      </c>
      <c r="AB540" s="305">
        <f t="shared" si="498"/>
        <v>0</v>
      </c>
      <c r="AC540" s="37">
        <f t="shared" si="499"/>
        <v>0</v>
      </c>
    </row>
    <row r="541" spans="1:29" ht="42.75" hidden="1" x14ac:dyDescent="0.2">
      <c r="B541" s="146" t="s">
        <v>1563</v>
      </c>
      <c r="C541" s="142" t="s">
        <v>1564</v>
      </c>
      <c r="D541" s="308">
        <v>0</v>
      </c>
      <c r="E541" s="387">
        <f>SUM('ADICIONES  2018'!C541:E541)</f>
        <v>15000000000</v>
      </c>
      <c r="F541" s="308"/>
      <c r="G541" s="308"/>
      <c r="H541" s="308"/>
      <c r="I541" s="308"/>
      <c r="J541" s="308"/>
      <c r="K541" s="305">
        <f t="shared" si="515"/>
        <v>15000000000</v>
      </c>
      <c r="L541" s="308"/>
      <c r="M541" s="308"/>
      <c r="N541" s="308"/>
      <c r="O541" s="308"/>
      <c r="P541" s="308"/>
      <c r="Q541" s="308"/>
      <c r="R541" s="305">
        <f t="shared" si="517"/>
        <v>0</v>
      </c>
      <c r="S541" s="308"/>
      <c r="T541" s="308"/>
      <c r="U541" s="308"/>
      <c r="V541" s="308"/>
      <c r="W541" s="308"/>
      <c r="X541" s="308"/>
      <c r="Y541" s="308"/>
      <c r="Z541" s="308"/>
      <c r="AA541" s="305">
        <f t="shared" si="540"/>
        <v>0</v>
      </c>
      <c r="AB541" s="305">
        <f t="shared" si="498"/>
        <v>0</v>
      </c>
      <c r="AC541" s="37">
        <f t="shared" si="499"/>
        <v>0</v>
      </c>
    </row>
    <row r="542" spans="1:29" s="21" customFormat="1" ht="45" hidden="1" x14ac:dyDescent="0.2">
      <c r="A542" s="95"/>
      <c r="B542" s="146" t="s">
        <v>1565</v>
      </c>
      <c r="C542" s="147" t="s">
        <v>1566</v>
      </c>
      <c r="D542" s="304">
        <v>0</v>
      </c>
      <c r="E542" s="387">
        <f>SUM('ADICIONES  2018'!C542:E542)</f>
        <v>79704173.879999995</v>
      </c>
      <c r="F542" s="304"/>
      <c r="G542" s="304"/>
      <c r="H542" s="304"/>
      <c r="I542" s="304"/>
      <c r="J542" s="304"/>
      <c r="K542" s="307">
        <f t="shared" si="515"/>
        <v>79704173.879999995</v>
      </c>
      <c r="L542" s="304"/>
      <c r="M542" s="304"/>
      <c r="N542" s="304"/>
      <c r="O542" s="304"/>
      <c r="P542" s="304"/>
      <c r="Q542" s="304"/>
      <c r="R542" s="307">
        <f t="shared" si="517"/>
        <v>0</v>
      </c>
      <c r="S542" s="304"/>
      <c r="T542" s="304"/>
      <c r="U542" s="304"/>
      <c r="V542" s="304"/>
      <c r="W542" s="304"/>
      <c r="X542" s="304"/>
      <c r="Y542" s="304"/>
      <c r="Z542" s="304"/>
      <c r="AA542" s="307">
        <f t="shared" si="540"/>
        <v>0</v>
      </c>
      <c r="AB542" s="307">
        <f t="shared" si="498"/>
        <v>0</v>
      </c>
      <c r="AC542" s="118">
        <f t="shared" si="499"/>
        <v>0</v>
      </c>
    </row>
    <row r="543" spans="1:29" s="82" customFormat="1" ht="31.5" hidden="1" x14ac:dyDescent="0.2">
      <c r="A543" s="413"/>
      <c r="B543" s="138" t="s">
        <v>941</v>
      </c>
      <c r="C543" s="143" t="s">
        <v>1567</v>
      </c>
      <c r="D543" s="109">
        <f>SUM(D544:D545)</f>
        <v>0</v>
      </c>
      <c r="E543" s="154">
        <f>SUM('ADICIONES  2018'!C543:E543)</f>
        <v>17241721416.599998</v>
      </c>
      <c r="F543" s="109">
        <f t="shared" ref="F543:J543" si="544">SUM(F544:F545)</f>
        <v>0</v>
      </c>
      <c r="G543" s="109">
        <f t="shared" si="544"/>
        <v>0</v>
      </c>
      <c r="H543" s="109">
        <f t="shared" si="544"/>
        <v>0</v>
      </c>
      <c r="I543" s="109">
        <f t="shared" si="544"/>
        <v>0</v>
      </c>
      <c r="J543" s="109">
        <f t="shared" si="544"/>
        <v>0</v>
      </c>
      <c r="K543" s="303">
        <f t="shared" si="515"/>
        <v>17241721416.599998</v>
      </c>
      <c r="L543" s="109">
        <f t="shared" ref="L543:Q543" si="545">SUM(L544:L545)</f>
        <v>0</v>
      </c>
      <c r="M543" s="109">
        <f t="shared" si="545"/>
        <v>0</v>
      </c>
      <c r="N543" s="109">
        <f t="shared" si="545"/>
        <v>0</v>
      </c>
      <c r="O543" s="109">
        <f t="shared" si="545"/>
        <v>0</v>
      </c>
      <c r="P543" s="109">
        <f t="shared" si="545"/>
        <v>0</v>
      </c>
      <c r="Q543" s="109">
        <f t="shared" si="545"/>
        <v>0</v>
      </c>
      <c r="R543" s="303">
        <f t="shared" si="517"/>
        <v>0</v>
      </c>
      <c r="S543" s="109">
        <f t="shared" ref="S543:Z543" si="546">SUM(S544:S545)</f>
        <v>0</v>
      </c>
      <c r="T543" s="109">
        <f t="shared" si="546"/>
        <v>0</v>
      </c>
      <c r="U543" s="109">
        <f t="shared" si="546"/>
        <v>0</v>
      </c>
      <c r="V543" s="109">
        <f t="shared" si="546"/>
        <v>0</v>
      </c>
      <c r="W543" s="109">
        <f t="shared" si="546"/>
        <v>0</v>
      </c>
      <c r="X543" s="109">
        <f t="shared" si="546"/>
        <v>0</v>
      </c>
      <c r="Y543" s="109">
        <f t="shared" si="546"/>
        <v>0</v>
      </c>
      <c r="Z543" s="109">
        <f t="shared" si="546"/>
        <v>0</v>
      </c>
      <c r="AA543" s="303">
        <f t="shared" si="540"/>
        <v>0</v>
      </c>
      <c r="AB543" s="303">
        <f t="shared" si="498"/>
        <v>0</v>
      </c>
      <c r="AC543" s="108">
        <f t="shared" si="499"/>
        <v>0</v>
      </c>
    </row>
    <row r="544" spans="1:29" ht="28.5" hidden="1" x14ac:dyDescent="0.2">
      <c r="B544" s="146" t="s">
        <v>942</v>
      </c>
      <c r="C544" s="142" t="s">
        <v>1568</v>
      </c>
      <c r="D544" s="308">
        <v>0</v>
      </c>
      <c r="E544" s="387">
        <f>SUM('ADICIONES  2018'!C544:E544)</f>
        <v>243113730.25999999</v>
      </c>
      <c r="F544" s="308"/>
      <c r="G544" s="308"/>
      <c r="H544" s="308"/>
      <c r="I544" s="308"/>
      <c r="J544" s="308"/>
      <c r="K544" s="305">
        <f t="shared" si="515"/>
        <v>243113730.25999999</v>
      </c>
      <c r="L544" s="308"/>
      <c r="M544" s="308"/>
      <c r="N544" s="308"/>
      <c r="O544" s="308"/>
      <c r="P544" s="308"/>
      <c r="Q544" s="308"/>
      <c r="R544" s="305">
        <f t="shared" si="517"/>
        <v>0</v>
      </c>
      <c r="S544" s="308"/>
      <c r="T544" s="308"/>
      <c r="U544" s="308"/>
      <c r="V544" s="308"/>
      <c r="W544" s="308"/>
      <c r="X544" s="308"/>
      <c r="Y544" s="308"/>
      <c r="Z544" s="308"/>
      <c r="AA544" s="305">
        <f t="shared" si="540"/>
        <v>0</v>
      </c>
      <c r="AB544" s="305">
        <f t="shared" si="498"/>
        <v>0</v>
      </c>
      <c r="AC544" s="37">
        <f t="shared" si="499"/>
        <v>0</v>
      </c>
    </row>
    <row r="545" spans="1:29" s="21" customFormat="1" ht="30" hidden="1" x14ac:dyDescent="0.2">
      <c r="A545" s="95"/>
      <c r="B545" s="146" t="s">
        <v>942</v>
      </c>
      <c r="C545" s="147" t="s">
        <v>1568</v>
      </c>
      <c r="D545" s="304">
        <v>0</v>
      </c>
      <c r="E545" s="387">
        <f>SUM('ADICIONES  2018'!C545:E545)</f>
        <v>16998607686.34</v>
      </c>
      <c r="F545" s="304"/>
      <c r="G545" s="304"/>
      <c r="H545" s="304"/>
      <c r="I545" s="304"/>
      <c r="J545" s="304"/>
      <c r="K545" s="307">
        <f t="shared" si="515"/>
        <v>16998607686.34</v>
      </c>
      <c r="L545" s="304"/>
      <c r="M545" s="304"/>
      <c r="N545" s="304"/>
      <c r="O545" s="304"/>
      <c r="P545" s="304"/>
      <c r="Q545" s="304"/>
      <c r="R545" s="307">
        <f t="shared" si="517"/>
        <v>0</v>
      </c>
      <c r="S545" s="304"/>
      <c r="T545" s="304"/>
      <c r="U545" s="304"/>
      <c r="V545" s="304"/>
      <c r="W545" s="304"/>
      <c r="X545" s="304"/>
      <c r="Y545" s="304"/>
      <c r="Z545" s="304"/>
      <c r="AA545" s="307">
        <f t="shared" si="540"/>
        <v>0</v>
      </c>
      <c r="AB545" s="307">
        <f t="shared" si="498"/>
        <v>0</v>
      </c>
      <c r="AC545" s="118">
        <f t="shared" si="499"/>
        <v>0</v>
      </c>
    </row>
    <row r="546" spans="1:29" s="82" customFormat="1" ht="15.75" hidden="1" x14ac:dyDescent="0.2">
      <c r="A546" s="413"/>
      <c r="B546" s="138" t="s">
        <v>943</v>
      </c>
      <c r="C546" s="143" t="s">
        <v>1569</v>
      </c>
      <c r="D546" s="109">
        <f>+D547</f>
        <v>0</v>
      </c>
      <c r="E546" s="154">
        <f>SUM('ADICIONES  2018'!C546:E546)</f>
        <v>376478681</v>
      </c>
      <c r="F546" s="109">
        <f t="shared" ref="F546:J546" si="547">+F547</f>
        <v>0</v>
      </c>
      <c r="G546" s="109">
        <f t="shared" si="547"/>
        <v>0</v>
      </c>
      <c r="H546" s="109">
        <f t="shared" si="547"/>
        <v>0</v>
      </c>
      <c r="I546" s="109">
        <f t="shared" si="547"/>
        <v>0</v>
      </c>
      <c r="J546" s="109">
        <f t="shared" si="547"/>
        <v>0</v>
      </c>
      <c r="K546" s="303">
        <f t="shared" si="515"/>
        <v>376478681</v>
      </c>
      <c r="L546" s="109">
        <f t="shared" ref="L546:Q546" si="548">+L547</f>
        <v>0</v>
      </c>
      <c r="M546" s="109">
        <f t="shared" si="548"/>
        <v>0</v>
      </c>
      <c r="N546" s="109">
        <f t="shared" si="548"/>
        <v>0</v>
      </c>
      <c r="O546" s="109">
        <f t="shared" si="548"/>
        <v>0</v>
      </c>
      <c r="P546" s="109">
        <f t="shared" si="548"/>
        <v>0</v>
      </c>
      <c r="Q546" s="109">
        <f t="shared" si="548"/>
        <v>0</v>
      </c>
      <c r="R546" s="303">
        <f t="shared" si="517"/>
        <v>0</v>
      </c>
      <c r="S546" s="109">
        <f t="shared" ref="S546:Z546" si="549">+S547</f>
        <v>0</v>
      </c>
      <c r="T546" s="109">
        <f t="shared" si="549"/>
        <v>0</v>
      </c>
      <c r="U546" s="109">
        <f t="shared" si="549"/>
        <v>0</v>
      </c>
      <c r="V546" s="109">
        <f t="shared" si="549"/>
        <v>0</v>
      </c>
      <c r="W546" s="109">
        <f t="shared" si="549"/>
        <v>0</v>
      </c>
      <c r="X546" s="109">
        <f t="shared" si="549"/>
        <v>0</v>
      </c>
      <c r="Y546" s="109">
        <f t="shared" si="549"/>
        <v>0</v>
      </c>
      <c r="Z546" s="109">
        <f t="shared" si="549"/>
        <v>0</v>
      </c>
      <c r="AA546" s="303">
        <f t="shared" si="540"/>
        <v>0</v>
      </c>
      <c r="AB546" s="303">
        <f t="shared" si="498"/>
        <v>0</v>
      </c>
      <c r="AC546" s="108">
        <f t="shared" si="499"/>
        <v>0</v>
      </c>
    </row>
    <row r="547" spans="1:29" hidden="1" x14ac:dyDescent="0.2">
      <c r="B547" s="139" t="s">
        <v>944</v>
      </c>
      <c r="C547" s="142" t="s">
        <v>1569</v>
      </c>
      <c r="D547" s="308">
        <v>0</v>
      </c>
      <c r="E547" s="387">
        <f>SUM('ADICIONES  2018'!C547:E547)</f>
        <v>376478681</v>
      </c>
      <c r="F547" s="308"/>
      <c r="G547" s="308"/>
      <c r="H547" s="308"/>
      <c r="I547" s="308"/>
      <c r="J547" s="308"/>
      <c r="K547" s="305">
        <f t="shared" si="515"/>
        <v>376478681</v>
      </c>
      <c r="L547" s="308"/>
      <c r="M547" s="308"/>
      <c r="N547" s="308"/>
      <c r="O547" s="308"/>
      <c r="P547" s="308"/>
      <c r="Q547" s="308"/>
      <c r="R547" s="305">
        <f t="shared" si="517"/>
        <v>0</v>
      </c>
      <c r="S547" s="308"/>
      <c r="T547" s="308"/>
      <c r="U547" s="308"/>
      <c r="V547" s="308"/>
      <c r="W547" s="308"/>
      <c r="X547" s="308"/>
      <c r="Y547" s="308"/>
      <c r="Z547" s="308"/>
      <c r="AA547" s="305">
        <f t="shared" si="540"/>
        <v>0</v>
      </c>
      <c r="AB547" s="305">
        <f t="shared" si="498"/>
        <v>0</v>
      </c>
      <c r="AC547" s="37">
        <f t="shared" si="499"/>
        <v>0</v>
      </c>
    </row>
    <row r="548" spans="1:29" s="82" customFormat="1" ht="15.75" hidden="1" x14ac:dyDescent="0.2">
      <c r="A548" s="413"/>
      <c r="B548" s="138" t="s">
        <v>945</v>
      </c>
      <c r="C548" s="143" t="s">
        <v>1570</v>
      </c>
      <c r="D548" s="109">
        <f>+D549</f>
        <v>0</v>
      </c>
      <c r="E548" s="154">
        <f>SUM('ADICIONES  2018'!C548:E548)</f>
        <v>51016718</v>
      </c>
      <c r="F548" s="109">
        <f t="shared" ref="F548:J548" si="550">+F549</f>
        <v>0</v>
      </c>
      <c r="G548" s="109">
        <f t="shared" si="550"/>
        <v>0</v>
      </c>
      <c r="H548" s="109">
        <f t="shared" si="550"/>
        <v>0</v>
      </c>
      <c r="I548" s="109">
        <f t="shared" si="550"/>
        <v>0</v>
      </c>
      <c r="J548" s="109">
        <f t="shared" si="550"/>
        <v>0</v>
      </c>
      <c r="K548" s="303">
        <f t="shared" si="515"/>
        <v>51016718</v>
      </c>
      <c r="L548" s="109">
        <f t="shared" ref="L548:Q548" si="551">+L549</f>
        <v>0</v>
      </c>
      <c r="M548" s="109">
        <f t="shared" si="551"/>
        <v>0</v>
      </c>
      <c r="N548" s="109">
        <f t="shared" si="551"/>
        <v>0</v>
      </c>
      <c r="O548" s="109">
        <f t="shared" si="551"/>
        <v>0</v>
      </c>
      <c r="P548" s="109">
        <f t="shared" si="551"/>
        <v>0</v>
      </c>
      <c r="Q548" s="109">
        <f t="shared" si="551"/>
        <v>0</v>
      </c>
      <c r="R548" s="303">
        <f t="shared" si="517"/>
        <v>0</v>
      </c>
      <c r="S548" s="109">
        <f t="shared" ref="S548:Z548" si="552">+S549</f>
        <v>0</v>
      </c>
      <c r="T548" s="109">
        <f t="shared" si="552"/>
        <v>0</v>
      </c>
      <c r="U548" s="109">
        <f t="shared" si="552"/>
        <v>0</v>
      </c>
      <c r="V548" s="109">
        <f t="shared" si="552"/>
        <v>0</v>
      </c>
      <c r="W548" s="109">
        <f t="shared" si="552"/>
        <v>0</v>
      </c>
      <c r="X548" s="109">
        <f t="shared" si="552"/>
        <v>0</v>
      </c>
      <c r="Y548" s="109">
        <f t="shared" si="552"/>
        <v>0</v>
      </c>
      <c r="Z548" s="109">
        <f t="shared" si="552"/>
        <v>0</v>
      </c>
      <c r="AA548" s="303">
        <f t="shared" si="540"/>
        <v>0</v>
      </c>
      <c r="AB548" s="303">
        <f t="shared" si="498"/>
        <v>0</v>
      </c>
      <c r="AC548" s="108">
        <f t="shared" si="499"/>
        <v>0</v>
      </c>
    </row>
    <row r="549" spans="1:29" s="21" customFormat="1" hidden="1" x14ac:dyDescent="0.2">
      <c r="A549" s="95"/>
      <c r="B549" s="146" t="s">
        <v>946</v>
      </c>
      <c r="C549" s="147" t="s">
        <v>1571</v>
      </c>
      <c r="D549" s="304">
        <v>0</v>
      </c>
      <c r="E549" s="387">
        <f>SUM('ADICIONES  2018'!C549:E549)</f>
        <v>51016718</v>
      </c>
      <c r="F549" s="304"/>
      <c r="G549" s="304"/>
      <c r="H549" s="304"/>
      <c r="I549" s="304"/>
      <c r="J549" s="304"/>
      <c r="K549" s="307">
        <f t="shared" si="515"/>
        <v>51016718</v>
      </c>
      <c r="L549" s="304"/>
      <c r="M549" s="304"/>
      <c r="N549" s="304"/>
      <c r="O549" s="304"/>
      <c r="P549" s="304"/>
      <c r="Q549" s="304"/>
      <c r="R549" s="307">
        <f t="shared" si="517"/>
        <v>0</v>
      </c>
      <c r="S549" s="304"/>
      <c r="T549" s="304"/>
      <c r="U549" s="304"/>
      <c r="V549" s="304"/>
      <c r="W549" s="304"/>
      <c r="X549" s="304"/>
      <c r="Y549" s="304"/>
      <c r="Z549" s="304"/>
      <c r="AA549" s="307">
        <f t="shared" si="540"/>
        <v>0</v>
      </c>
      <c r="AB549" s="307">
        <f t="shared" si="498"/>
        <v>0</v>
      </c>
      <c r="AC549" s="118">
        <f t="shared" si="499"/>
        <v>0</v>
      </c>
    </row>
    <row r="550" spans="1:29" s="82" customFormat="1" ht="15.75" hidden="1" x14ac:dyDescent="0.2">
      <c r="A550" s="413"/>
      <c r="B550" s="138" t="s">
        <v>947</v>
      </c>
      <c r="C550" s="143" t="s">
        <v>1572</v>
      </c>
      <c r="D550" s="109">
        <f>+D551</f>
        <v>0</v>
      </c>
      <c r="E550" s="154">
        <f>SUM('ADICIONES  2018'!C550:E550)</f>
        <v>26646143</v>
      </c>
      <c r="F550" s="109">
        <f t="shared" ref="F550:J550" si="553">+F551</f>
        <v>0</v>
      </c>
      <c r="G550" s="109">
        <f t="shared" si="553"/>
        <v>0</v>
      </c>
      <c r="H550" s="109">
        <f t="shared" si="553"/>
        <v>0</v>
      </c>
      <c r="I550" s="109">
        <f t="shared" si="553"/>
        <v>0</v>
      </c>
      <c r="J550" s="109">
        <f t="shared" si="553"/>
        <v>0</v>
      </c>
      <c r="K550" s="303">
        <f t="shared" si="515"/>
        <v>26646143</v>
      </c>
      <c r="L550" s="109">
        <f t="shared" ref="L550:Q550" si="554">+L551</f>
        <v>0</v>
      </c>
      <c r="M550" s="109">
        <f t="shared" si="554"/>
        <v>0</v>
      </c>
      <c r="N550" s="109">
        <f t="shared" si="554"/>
        <v>0</v>
      </c>
      <c r="O550" s="109">
        <f t="shared" si="554"/>
        <v>0</v>
      </c>
      <c r="P550" s="109">
        <f t="shared" si="554"/>
        <v>0</v>
      </c>
      <c r="Q550" s="109">
        <f t="shared" si="554"/>
        <v>0</v>
      </c>
      <c r="R550" s="303">
        <f t="shared" si="517"/>
        <v>0</v>
      </c>
      <c r="S550" s="109">
        <f t="shared" ref="S550:Z550" si="555">+S551</f>
        <v>0</v>
      </c>
      <c r="T550" s="109">
        <f t="shared" si="555"/>
        <v>0</v>
      </c>
      <c r="U550" s="109">
        <f t="shared" si="555"/>
        <v>0</v>
      </c>
      <c r="V550" s="109">
        <f t="shared" si="555"/>
        <v>0</v>
      </c>
      <c r="W550" s="109">
        <f t="shared" si="555"/>
        <v>0</v>
      </c>
      <c r="X550" s="109">
        <f t="shared" si="555"/>
        <v>0</v>
      </c>
      <c r="Y550" s="109">
        <f t="shared" si="555"/>
        <v>0</v>
      </c>
      <c r="Z550" s="109">
        <f t="shared" si="555"/>
        <v>0</v>
      </c>
      <c r="AA550" s="303">
        <f t="shared" si="540"/>
        <v>0</v>
      </c>
      <c r="AB550" s="303">
        <f t="shared" si="498"/>
        <v>0</v>
      </c>
      <c r="AC550" s="108">
        <f t="shared" si="499"/>
        <v>0</v>
      </c>
    </row>
    <row r="551" spans="1:29" s="21" customFormat="1" hidden="1" x14ac:dyDescent="0.2">
      <c r="A551" s="95"/>
      <c r="B551" s="146" t="s">
        <v>948</v>
      </c>
      <c r="C551" s="147" t="s">
        <v>1573</v>
      </c>
      <c r="D551" s="304">
        <v>0</v>
      </c>
      <c r="E551" s="387">
        <f>SUM('ADICIONES  2018'!C551:E551)</f>
        <v>26646143</v>
      </c>
      <c r="F551" s="304"/>
      <c r="G551" s="304"/>
      <c r="H551" s="304"/>
      <c r="I551" s="304"/>
      <c r="J551" s="304"/>
      <c r="K551" s="307">
        <f t="shared" si="515"/>
        <v>26646143</v>
      </c>
      <c r="L551" s="304"/>
      <c r="M551" s="304"/>
      <c r="N551" s="304"/>
      <c r="O551" s="304"/>
      <c r="P551" s="304"/>
      <c r="Q551" s="304"/>
      <c r="R551" s="307">
        <f t="shared" si="517"/>
        <v>0</v>
      </c>
      <c r="S551" s="304"/>
      <c r="T551" s="304"/>
      <c r="U551" s="304"/>
      <c r="V551" s="304"/>
      <c r="W551" s="304"/>
      <c r="X551" s="304"/>
      <c r="Y551" s="304"/>
      <c r="Z551" s="304"/>
      <c r="AA551" s="307">
        <f t="shared" si="540"/>
        <v>0</v>
      </c>
      <c r="AB551" s="307">
        <f t="shared" si="498"/>
        <v>0</v>
      </c>
      <c r="AC551" s="118">
        <f t="shared" si="499"/>
        <v>0</v>
      </c>
    </row>
    <row r="552" spans="1:29" s="82" customFormat="1" ht="31.5" hidden="1" x14ac:dyDescent="0.2">
      <c r="A552" s="413"/>
      <c r="B552" s="138" t="s">
        <v>949</v>
      </c>
      <c r="C552" s="143" t="s">
        <v>1574</v>
      </c>
      <c r="D552" s="109">
        <f>+D553</f>
        <v>0</v>
      </c>
      <c r="E552" s="154">
        <f>SUM('ADICIONES  2018'!C552:E552)</f>
        <v>586666.66</v>
      </c>
      <c r="F552" s="109">
        <f t="shared" ref="F552:J552" si="556">+F553</f>
        <v>0</v>
      </c>
      <c r="G552" s="109">
        <f t="shared" si="556"/>
        <v>0</v>
      </c>
      <c r="H552" s="109">
        <f t="shared" si="556"/>
        <v>0</v>
      </c>
      <c r="I552" s="109">
        <f t="shared" si="556"/>
        <v>0</v>
      </c>
      <c r="J552" s="109">
        <f t="shared" si="556"/>
        <v>0</v>
      </c>
      <c r="K552" s="303">
        <f t="shared" si="515"/>
        <v>586666.66</v>
      </c>
      <c r="L552" s="109">
        <f t="shared" ref="L552:Q552" si="557">+L553</f>
        <v>0</v>
      </c>
      <c r="M552" s="109">
        <f t="shared" si="557"/>
        <v>0</v>
      </c>
      <c r="N552" s="109">
        <f t="shared" si="557"/>
        <v>0</v>
      </c>
      <c r="O552" s="109">
        <f t="shared" si="557"/>
        <v>0</v>
      </c>
      <c r="P552" s="109">
        <f t="shared" si="557"/>
        <v>0</v>
      </c>
      <c r="Q552" s="109">
        <f t="shared" si="557"/>
        <v>0</v>
      </c>
      <c r="R552" s="303">
        <f t="shared" si="517"/>
        <v>0</v>
      </c>
      <c r="S552" s="109">
        <f t="shared" ref="S552:Z552" si="558">+S553</f>
        <v>0</v>
      </c>
      <c r="T552" s="109">
        <f t="shared" si="558"/>
        <v>0</v>
      </c>
      <c r="U552" s="109">
        <f t="shared" si="558"/>
        <v>0</v>
      </c>
      <c r="V552" s="109">
        <f t="shared" si="558"/>
        <v>0</v>
      </c>
      <c r="W552" s="109">
        <f t="shared" si="558"/>
        <v>0</v>
      </c>
      <c r="X552" s="109">
        <f t="shared" si="558"/>
        <v>0</v>
      </c>
      <c r="Y552" s="109">
        <f t="shared" si="558"/>
        <v>0</v>
      </c>
      <c r="Z552" s="109">
        <f t="shared" si="558"/>
        <v>0</v>
      </c>
      <c r="AA552" s="303">
        <f t="shared" si="540"/>
        <v>0</v>
      </c>
      <c r="AB552" s="303">
        <f t="shared" si="498"/>
        <v>0</v>
      </c>
      <c r="AC552" s="108">
        <f t="shared" si="499"/>
        <v>0</v>
      </c>
    </row>
    <row r="553" spans="1:29" s="21" customFormat="1" ht="30" hidden="1" x14ac:dyDescent="0.2">
      <c r="A553" s="95"/>
      <c r="B553" s="146" t="s">
        <v>950</v>
      </c>
      <c r="C553" s="147" t="s">
        <v>1575</v>
      </c>
      <c r="D553" s="304">
        <v>0</v>
      </c>
      <c r="E553" s="387">
        <f>SUM('ADICIONES  2018'!C553:E553)</f>
        <v>586666.66</v>
      </c>
      <c r="F553" s="304"/>
      <c r="G553" s="304"/>
      <c r="H553" s="304"/>
      <c r="I553" s="304"/>
      <c r="J553" s="304"/>
      <c r="K553" s="307">
        <f t="shared" si="515"/>
        <v>586666.66</v>
      </c>
      <c r="L553" s="304"/>
      <c r="M553" s="304"/>
      <c r="N553" s="304"/>
      <c r="O553" s="304"/>
      <c r="P553" s="304"/>
      <c r="Q553" s="304"/>
      <c r="R553" s="307">
        <f t="shared" si="517"/>
        <v>0</v>
      </c>
      <c r="S553" s="304"/>
      <c r="T553" s="304"/>
      <c r="U553" s="304"/>
      <c r="V553" s="304"/>
      <c r="W553" s="304"/>
      <c r="X553" s="304"/>
      <c r="Y553" s="304"/>
      <c r="Z553" s="304"/>
      <c r="AA553" s="307">
        <f t="shared" si="540"/>
        <v>0</v>
      </c>
      <c r="AB553" s="307">
        <f t="shared" si="498"/>
        <v>0</v>
      </c>
      <c r="AC553" s="118">
        <f t="shared" si="499"/>
        <v>0</v>
      </c>
    </row>
    <row r="554" spans="1:29" s="82" customFormat="1" ht="15.75" hidden="1" x14ac:dyDescent="0.2">
      <c r="A554" s="413"/>
      <c r="B554" s="138" t="s">
        <v>951</v>
      </c>
      <c r="C554" s="143" t="s">
        <v>1576</v>
      </c>
      <c r="D554" s="109">
        <f>SUM(D555:D556)</f>
        <v>0</v>
      </c>
      <c r="E554" s="154">
        <f>SUM('ADICIONES  2018'!C554:E554)</f>
        <v>6747928.5499999998</v>
      </c>
      <c r="F554" s="109">
        <f t="shared" ref="F554:J554" si="559">SUM(F555:F556)</f>
        <v>0</v>
      </c>
      <c r="G554" s="109">
        <f t="shared" si="559"/>
        <v>0</v>
      </c>
      <c r="H554" s="109">
        <f t="shared" si="559"/>
        <v>0</v>
      </c>
      <c r="I554" s="109">
        <f t="shared" si="559"/>
        <v>0</v>
      </c>
      <c r="J554" s="109">
        <f t="shared" si="559"/>
        <v>0</v>
      </c>
      <c r="K554" s="303">
        <f t="shared" si="515"/>
        <v>6747928.5499999998</v>
      </c>
      <c r="L554" s="109">
        <f t="shared" ref="L554:Q554" si="560">SUM(L555:L556)</f>
        <v>0</v>
      </c>
      <c r="M554" s="109">
        <f t="shared" si="560"/>
        <v>0</v>
      </c>
      <c r="N554" s="109">
        <f t="shared" si="560"/>
        <v>0</v>
      </c>
      <c r="O554" s="109">
        <f t="shared" si="560"/>
        <v>0</v>
      </c>
      <c r="P554" s="109">
        <f t="shared" si="560"/>
        <v>0</v>
      </c>
      <c r="Q554" s="109">
        <f t="shared" si="560"/>
        <v>0</v>
      </c>
      <c r="R554" s="303">
        <f t="shared" si="517"/>
        <v>0</v>
      </c>
      <c r="S554" s="109">
        <f t="shared" ref="S554:Z554" si="561">SUM(S555:S556)</f>
        <v>0</v>
      </c>
      <c r="T554" s="109">
        <f t="shared" si="561"/>
        <v>0</v>
      </c>
      <c r="U554" s="109">
        <f t="shared" si="561"/>
        <v>0</v>
      </c>
      <c r="V554" s="109">
        <f t="shared" si="561"/>
        <v>0</v>
      </c>
      <c r="W554" s="109">
        <f t="shared" si="561"/>
        <v>0</v>
      </c>
      <c r="X554" s="109">
        <f t="shared" si="561"/>
        <v>0</v>
      </c>
      <c r="Y554" s="109">
        <f t="shared" si="561"/>
        <v>0</v>
      </c>
      <c r="Z554" s="109">
        <f t="shared" si="561"/>
        <v>0</v>
      </c>
      <c r="AA554" s="303">
        <f t="shared" si="540"/>
        <v>0</v>
      </c>
      <c r="AB554" s="303">
        <f t="shared" si="498"/>
        <v>0</v>
      </c>
      <c r="AC554" s="108">
        <f t="shared" si="499"/>
        <v>0</v>
      </c>
    </row>
    <row r="555" spans="1:29" s="21" customFormat="1" ht="45" hidden="1" x14ac:dyDescent="0.2">
      <c r="A555" s="95"/>
      <c r="B555" s="146" t="s">
        <v>1577</v>
      </c>
      <c r="C555" s="147" t="s">
        <v>1578</v>
      </c>
      <c r="D555" s="304">
        <v>0</v>
      </c>
      <c r="E555" s="387">
        <f>SUM('ADICIONES  2018'!C555:E555)</f>
        <v>1327426</v>
      </c>
      <c r="F555" s="304"/>
      <c r="G555" s="304"/>
      <c r="H555" s="304"/>
      <c r="I555" s="304"/>
      <c r="J555" s="304"/>
      <c r="K555" s="307">
        <f t="shared" si="515"/>
        <v>1327426</v>
      </c>
      <c r="L555" s="304"/>
      <c r="M555" s="304"/>
      <c r="N555" s="304"/>
      <c r="O555" s="304"/>
      <c r="P555" s="304"/>
      <c r="Q555" s="304"/>
      <c r="R555" s="307">
        <f t="shared" si="517"/>
        <v>0</v>
      </c>
      <c r="S555" s="304"/>
      <c r="T555" s="304"/>
      <c r="U555" s="304"/>
      <c r="V555" s="304"/>
      <c r="W555" s="304"/>
      <c r="X555" s="304"/>
      <c r="Y555" s="304"/>
      <c r="Z555" s="304"/>
      <c r="AA555" s="307">
        <f t="shared" si="540"/>
        <v>0</v>
      </c>
      <c r="AB555" s="307">
        <f t="shared" si="498"/>
        <v>0</v>
      </c>
      <c r="AC555" s="118">
        <f t="shared" si="499"/>
        <v>0</v>
      </c>
    </row>
    <row r="556" spans="1:29" ht="28.5" hidden="1" x14ac:dyDescent="0.2">
      <c r="B556" s="146" t="s">
        <v>1579</v>
      </c>
      <c r="C556" s="142" t="s">
        <v>1580</v>
      </c>
      <c r="D556" s="308">
        <v>0</v>
      </c>
      <c r="E556" s="387">
        <f>SUM('ADICIONES  2018'!C556:E556)</f>
        <v>5420502.5499999998</v>
      </c>
      <c r="F556" s="308"/>
      <c r="G556" s="308"/>
      <c r="H556" s="308"/>
      <c r="I556" s="308"/>
      <c r="J556" s="308"/>
      <c r="K556" s="305">
        <f t="shared" si="515"/>
        <v>5420502.5499999998</v>
      </c>
      <c r="L556" s="308"/>
      <c r="M556" s="308"/>
      <c r="N556" s="308"/>
      <c r="O556" s="308"/>
      <c r="P556" s="308"/>
      <c r="Q556" s="308"/>
      <c r="R556" s="305">
        <f t="shared" si="517"/>
        <v>0</v>
      </c>
      <c r="S556" s="308"/>
      <c r="T556" s="308"/>
      <c r="U556" s="308"/>
      <c r="V556" s="308"/>
      <c r="W556" s="308"/>
      <c r="X556" s="308"/>
      <c r="Y556" s="308"/>
      <c r="Z556" s="308"/>
      <c r="AA556" s="305">
        <f t="shared" si="540"/>
        <v>0</v>
      </c>
      <c r="AB556" s="305">
        <f t="shared" si="498"/>
        <v>0</v>
      </c>
      <c r="AC556" s="37">
        <f t="shared" si="499"/>
        <v>0</v>
      </c>
    </row>
    <row r="557" spans="1:29" s="82" customFormat="1" ht="15.75" hidden="1" x14ac:dyDescent="0.2">
      <c r="A557" s="413"/>
      <c r="B557" s="138" t="s">
        <v>952</v>
      </c>
      <c r="C557" s="143" t="s">
        <v>1581</v>
      </c>
      <c r="D557" s="109">
        <f>+D558</f>
        <v>0</v>
      </c>
      <c r="E557" s="154">
        <f>SUM('ADICIONES  2018'!C557:E557)</f>
        <v>54984340</v>
      </c>
      <c r="F557" s="109">
        <f t="shared" ref="F557:J557" si="562">+F558</f>
        <v>0</v>
      </c>
      <c r="G557" s="109">
        <f t="shared" si="562"/>
        <v>0</v>
      </c>
      <c r="H557" s="109">
        <f t="shared" si="562"/>
        <v>0</v>
      </c>
      <c r="I557" s="109">
        <f t="shared" si="562"/>
        <v>0</v>
      </c>
      <c r="J557" s="109">
        <f t="shared" si="562"/>
        <v>0</v>
      </c>
      <c r="K557" s="303">
        <f t="shared" si="515"/>
        <v>54984340</v>
      </c>
      <c r="L557" s="109">
        <f t="shared" ref="L557:Q557" si="563">+L558</f>
        <v>0</v>
      </c>
      <c r="M557" s="109">
        <f t="shared" si="563"/>
        <v>0</v>
      </c>
      <c r="N557" s="109">
        <f t="shared" si="563"/>
        <v>0</v>
      </c>
      <c r="O557" s="109">
        <f t="shared" si="563"/>
        <v>0</v>
      </c>
      <c r="P557" s="109">
        <f t="shared" si="563"/>
        <v>0</v>
      </c>
      <c r="Q557" s="109">
        <f t="shared" si="563"/>
        <v>0</v>
      </c>
      <c r="R557" s="303">
        <f t="shared" si="517"/>
        <v>0</v>
      </c>
      <c r="S557" s="109">
        <f t="shared" ref="S557:Z557" si="564">+S558</f>
        <v>0</v>
      </c>
      <c r="T557" s="109">
        <f t="shared" si="564"/>
        <v>0</v>
      </c>
      <c r="U557" s="109">
        <f t="shared" si="564"/>
        <v>0</v>
      </c>
      <c r="V557" s="109">
        <f t="shared" si="564"/>
        <v>0</v>
      </c>
      <c r="W557" s="109">
        <f t="shared" si="564"/>
        <v>0</v>
      </c>
      <c r="X557" s="109">
        <f t="shared" si="564"/>
        <v>0</v>
      </c>
      <c r="Y557" s="109">
        <f t="shared" si="564"/>
        <v>0</v>
      </c>
      <c r="Z557" s="109">
        <f t="shared" si="564"/>
        <v>0</v>
      </c>
      <c r="AA557" s="303">
        <f t="shared" ref="AA557:AA620" si="565">SUM(S557:Z557)</f>
        <v>0</v>
      </c>
      <c r="AB557" s="303">
        <f t="shared" si="498"/>
        <v>0</v>
      </c>
      <c r="AC557" s="108">
        <f t="shared" si="499"/>
        <v>0</v>
      </c>
    </row>
    <row r="558" spans="1:29" ht="28.5" hidden="1" x14ac:dyDescent="0.2">
      <c r="B558" s="146" t="s">
        <v>953</v>
      </c>
      <c r="C558" s="142" t="s">
        <v>1582</v>
      </c>
      <c r="D558" s="308">
        <v>0</v>
      </c>
      <c r="E558" s="387">
        <f>SUM('ADICIONES  2018'!C558:E558)</f>
        <v>54984340</v>
      </c>
      <c r="F558" s="308"/>
      <c r="G558" s="308"/>
      <c r="H558" s="308"/>
      <c r="I558" s="308"/>
      <c r="J558" s="308"/>
      <c r="K558" s="305">
        <f t="shared" si="515"/>
        <v>54984340</v>
      </c>
      <c r="L558" s="308"/>
      <c r="M558" s="308"/>
      <c r="N558" s="308"/>
      <c r="O558" s="308"/>
      <c r="P558" s="308"/>
      <c r="Q558" s="308"/>
      <c r="R558" s="305">
        <f t="shared" si="517"/>
        <v>0</v>
      </c>
      <c r="S558" s="308"/>
      <c r="T558" s="308"/>
      <c r="U558" s="308"/>
      <c r="V558" s="308"/>
      <c r="W558" s="308"/>
      <c r="X558" s="308"/>
      <c r="Y558" s="308"/>
      <c r="Z558" s="308"/>
      <c r="AA558" s="305">
        <f t="shared" si="565"/>
        <v>0</v>
      </c>
      <c r="AB558" s="305">
        <f t="shared" si="498"/>
        <v>0</v>
      </c>
      <c r="AC558" s="37">
        <f t="shared" si="499"/>
        <v>0</v>
      </c>
    </row>
    <row r="559" spans="1:29" s="82" customFormat="1" ht="31.5" hidden="1" x14ac:dyDescent="0.2">
      <c r="A559" s="413"/>
      <c r="B559" s="138" t="s">
        <v>954</v>
      </c>
      <c r="C559" s="143" t="s">
        <v>1583</v>
      </c>
      <c r="D559" s="109">
        <f>+D560</f>
        <v>0</v>
      </c>
      <c r="E559" s="154">
        <f>SUM('ADICIONES  2018'!C559:E559)</f>
        <v>21832075</v>
      </c>
      <c r="F559" s="109">
        <f t="shared" ref="F559:J559" si="566">+F560</f>
        <v>0</v>
      </c>
      <c r="G559" s="109">
        <f t="shared" si="566"/>
        <v>0</v>
      </c>
      <c r="H559" s="109">
        <f t="shared" si="566"/>
        <v>0</v>
      </c>
      <c r="I559" s="109">
        <f t="shared" si="566"/>
        <v>0</v>
      </c>
      <c r="J559" s="109">
        <f t="shared" si="566"/>
        <v>0</v>
      </c>
      <c r="K559" s="303">
        <f t="shared" si="515"/>
        <v>21832075</v>
      </c>
      <c r="L559" s="109">
        <f t="shared" ref="L559:Q559" si="567">+L560</f>
        <v>0</v>
      </c>
      <c r="M559" s="109">
        <f t="shared" si="567"/>
        <v>0</v>
      </c>
      <c r="N559" s="109">
        <f t="shared" si="567"/>
        <v>0</v>
      </c>
      <c r="O559" s="109">
        <f t="shared" si="567"/>
        <v>0</v>
      </c>
      <c r="P559" s="109">
        <f t="shared" si="567"/>
        <v>0</v>
      </c>
      <c r="Q559" s="109">
        <f t="shared" si="567"/>
        <v>0</v>
      </c>
      <c r="R559" s="303">
        <f t="shared" si="517"/>
        <v>0</v>
      </c>
      <c r="S559" s="109">
        <f t="shared" ref="S559:Z559" si="568">+S560</f>
        <v>0</v>
      </c>
      <c r="T559" s="109">
        <f t="shared" si="568"/>
        <v>0</v>
      </c>
      <c r="U559" s="109">
        <f t="shared" si="568"/>
        <v>0</v>
      </c>
      <c r="V559" s="109">
        <f t="shared" si="568"/>
        <v>0</v>
      </c>
      <c r="W559" s="109">
        <f t="shared" si="568"/>
        <v>0</v>
      </c>
      <c r="X559" s="109">
        <f t="shared" si="568"/>
        <v>0</v>
      </c>
      <c r="Y559" s="109">
        <f t="shared" si="568"/>
        <v>0</v>
      </c>
      <c r="Z559" s="109">
        <f t="shared" si="568"/>
        <v>0</v>
      </c>
      <c r="AA559" s="303">
        <f t="shared" si="565"/>
        <v>0</v>
      </c>
      <c r="AB559" s="303">
        <f t="shared" si="498"/>
        <v>0</v>
      </c>
      <c r="AC559" s="108">
        <f t="shared" si="499"/>
        <v>0</v>
      </c>
    </row>
    <row r="560" spans="1:29" ht="27.75" hidden="1" customHeight="1" x14ac:dyDescent="0.2">
      <c r="B560" s="146" t="s">
        <v>955</v>
      </c>
      <c r="C560" s="142" t="s">
        <v>1584</v>
      </c>
      <c r="D560" s="308">
        <v>0</v>
      </c>
      <c r="E560" s="387">
        <f>SUM('ADICIONES  2018'!C560:E560)</f>
        <v>21832075</v>
      </c>
      <c r="F560" s="308"/>
      <c r="G560" s="308"/>
      <c r="H560" s="308"/>
      <c r="I560" s="308"/>
      <c r="J560" s="308"/>
      <c r="K560" s="305">
        <f t="shared" si="515"/>
        <v>21832075</v>
      </c>
      <c r="L560" s="308"/>
      <c r="M560" s="308"/>
      <c r="N560" s="308"/>
      <c r="O560" s="308"/>
      <c r="P560" s="308"/>
      <c r="Q560" s="308"/>
      <c r="R560" s="305">
        <f t="shared" si="517"/>
        <v>0</v>
      </c>
      <c r="S560" s="308"/>
      <c r="T560" s="308"/>
      <c r="U560" s="308"/>
      <c r="V560" s="308"/>
      <c r="W560" s="308"/>
      <c r="X560" s="308"/>
      <c r="Y560" s="308"/>
      <c r="Z560" s="308"/>
      <c r="AA560" s="305">
        <f t="shared" si="565"/>
        <v>0</v>
      </c>
      <c r="AB560" s="305">
        <f t="shared" si="498"/>
        <v>0</v>
      </c>
      <c r="AC560" s="37">
        <f t="shared" si="499"/>
        <v>0</v>
      </c>
    </row>
    <row r="561" spans="1:29" s="82" customFormat="1" ht="15.75" hidden="1" x14ac:dyDescent="0.2">
      <c r="A561" s="413"/>
      <c r="B561" s="138" t="s">
        <v>956</v>
      </c>
      <c r="C561" s="143" t="s">
        <v>957</v>
      </c>
      <c r="D561" s="109">
        <f>+D562+D568+D571+D573</f>
        <v>0</v>
      </c>
      <c r="E561" s="154">
        <f>SUM('ADICIONES  2018'!C561:E561)</f>
        <v>15390814911.1</v>
      </c>
      <c r="F561" s="109">
        <f t="shared" ref="F561:J561" si="569">+F562+F568+F571+F573</f>
        <v>0</v>
      </c>
      <c r="G561" s="109">
        <f t="shared" si="569"/>
        <v>0</v>
      </c>
      <c r="H561" s="109">
        <f t="shared" si="569"/>
        <v>0</v>
      </c>
      <c r="I561" s="109">
        <f t="shared" si="569"/>
        <v>0</v>
      </c>
      <c r="J561" s="109">
        <f t="shared" si="569"/>
        <v>0</v>
      </c>
      <c r="K561" s="303">
        <f t="shared" si="515"/>
        <v>15390814911.1</v>
      </c>
      <c r="L561" s="109">
        <f t="shared" ref="L561:Q561" si="570">+L562+L568+L571+L573</f>
        <v>0</v>
      </c>
      <c r="M561" s="109">
        <f t="shared" si="570"/>
        <v>0</v>
      </c>
      <c r="N561" s="109">
        <f t="shared" si="570"/>
        <v>0</v>
      </c>
      <c r="O561" s="109">
        <f t="shared" si="570"/>
        <v>0</v>
      </c>
      <c r="P561" s="109">
        <f t="shared" si="570"/>
        <v>0</v>
      </c>
      <c r="Q561" s="109">
        <f t="shared" si="570"/>
        <v>0</v>
      </c>
      <c r="R561" s="303">
        <f t="shared" si="517"/>
        <v>0</v>
      </c>
      <c r="S561" s="109">
        <f t="shared" ref="S561:Z561" si="571">+S562+S568+S571+S573</f>
        <v>0</v>
      </c>
      <c r="T561" s="109">
        <f t="shared" si="571"/>
        <v>0</v>
      </c>
      <c r="U561" s="109">
        <f t="shared" si="571"/>
        <v>0</v>
      </c>
      <c r="V561" s="109">
        <f t="shared" si="571"/>
        <v>0</v>
      </c>
      <c r="W561" s="109">
        <f t="shared" si="571"/>
        <v>0</v>
      </c>
      <c r="X561" s="109">
        <f t="shared" si="571"/>
        <v>0</v>
      </c>
      <c r="Y561" s="109">
        <f t="shared" si="571"/>
        <v>0</v>
      </c>
      <c r="Z561" s="109">
        <f t="shared" si="571"/>
        <v>0</v>
      </c>
      <c r="AA561" s="303">
        <f t="shared" si="565"/>
        <v>0</v>
      </c>
      <c r="AB561" s="303">
        <f t="shared" si="498"/>
        <v>0</v>
      </c>
      <c r="AC561" s="108">
        <f t="shared" si="499"/>
        <v>0</v>
      </c>
    </row>
    <row r="562" spans="1:29" s="82" customFormat="1" ht="15.75" hidden="1" x14ac:dyDescent="0.2">
      <c r="A562" s="413"/>
      <c r="B562" s="138" t="s">
        <v>958</v>
      </c>
      <c r="C562" s="143" t="s">
        <v>1585</v>
      </c>
      <c r="D562" s="109">
        <f>SUM(D563:D567)</f>
        <v>0</v>
      </c>
      <c r="E562" s="154">
        <f>SUM('ADICIONES  2018'!C562:E562)</f>
        <v>8492266600.4399996</v>
      </c>
      <c r="F562" s="109">
        <f t="shared" ref="F562:J562" si="572">SUM(F563:F567)</f>
        <v>0</v>
      </c>
      <c r="G562" s="109">
        <f t="shared" si="572"/>
        <v>0</v>
      </c>
      <c r="H562" s="109">
        <f t="shared" si="572"/>
        <v>0</v>
      </c>
      <c r="I562" s="109">
        <f t="shared" si="572"/>
        <v>0</v>
      </c>
      <c r="J562" s="109">
        <f t="shared" si="572"/>
        <v>0</v>
      </c>
      <c r="K562" s="303">
        <f t="shared" si="515"/>
        <v>8492266600.4399996</v>
      </c>
      <c r="L562" s="109">
        <f t="shared" ref="L562:Q562" si="573">SUM(L563:L567)</f>
        <v>0</v>
      </c>
      <c r="M562" s="109">
        <f t="shared" si="573"/>
        <v>0</v>
      </c>
      <c r="N562" s="109">
        <f t="shared" si="573"/>
        <v>0</v>
      </c>
      <c r="O562" s="109">
        <f t="shared" si="573"/>
        <v>0</v>
      </c>
      <c r="P562" s="109">
        <f t="shared" si="573"/>
        <v>0</v>
      </c>
      <c r="Q562" s="109">
        <f t="shared" si="573"/>
        <v>0</v>
      </c>
      <c r="R562" s="303">
        <f t="shared" si="517"/>
        <v>0</v>
      </c>
      <c r="S562" s="109">
        <f t="shared" ref="S562:Z562" si="574">SUM(S563:S567)</f>
        <v>0</v>
      </c>
      <c r="T562" s="109">
        <f t="shared" si="574"/>
        <v>0</v>
      </c>
      <c r="U562" s="109">
        <f t="shared" si="574"/>
        <v>0</v>
      </c>
      <c r="V562" s="109">
        <f t="shared" si="574"/>
        <v>0</v>
      </c>
      <c r="W562" s="109">
        <f t="shared" si="574"/>
        <v>0</v>
      </c>
      <c r="X562" s="109">
        <f t="shared" si="574"/>
        <v>0</v>
      </c>
      <c r="Y562" s="109">
        <f t="shared" si="574"/>
        <v>0</v>
      </c>
      <c r="Z562" s="109">
        <f t="shared" si="574"/>
        <v>0</v>
      </c>
      <c r="AA562" s="303">
        <f t="shared" si="565"/>
        <v>0</v>
      </c>
      <c r="AB562" s="303">
        <f t="shared" si="498"/>
        <v>0</v>
      </c>
      <c r="AC562" s="108">
        <f t="shared" si="499"/>
        <v>0</v>
      </c>
    </row>
    <row r="563" spans="1:29" ht="28.5" hidden="1" x14ac:dyDescent="0.2">
      <c r="B563" s="146" t="s">
        <v>959</v>
      </c>
      <c r="C563" s="142" t="s">
        <v>960</v>
      </c>
      <c r="D563" s="308">
        <v>0</v>
      </c>
      <c r="E563" s="387">
        <f>SUM('ADICIONES  2018'!C563:E563)</f>
        <v>1810869263.4100001</v>
      </c>
      <c r="F563" s="308"/>
      <c r="G563" s="308"/>
      <c r="H563" s="308"/>
      <c r="I563" s="308"/>
      <c r="J563" s="308"/>
      <c r="K563" s="305">
        <f t="shared" si="515"/>
        <v>1810869263.4100001</v>
      </c>
      <c r="L563" s="308"/>
      <c r="M563" s="308"/>
      <c r="N563" s="308"/>
      <c r="O563" s="308"/>
      <c r="P563" s="308"/>
      <c r="Q563" s="308"/>
      <c r="R563" s="305">
        <f t="shared" si="517"/>
        <v>0</v>
      </c>
      <c r="S563" s="308"/>
      <c r="T563" s="308"/>
      <c r="U563" s="308"/>
      <c r="V563" s="308"/>
      <c r="W563" s="308"/>
      <c r="X563" s="308"/>
      <c r="Y563" s="308"/>
      <c r="Z563" s="308"/>
      <c r="AA563" s="305">
        <f t="shared" si="565"/>
        <v>0</v>
      </c>
      <c r="AB563" s="305">
        <f t="shared" si="498"/>
        <v>0</v>
      </c>
      <c r="AC563" s="37">
        <f t="shared" si="499"/>
        <v>0</v>
      </c>
    </row>
    <row r="564" spans="1:29" ht="28.5" hidden="1" x14ac:dyDescent="0.2">
      <c r="B564" s="146" t="s">
        <v>959</v>
      </c>
      <c r="C564" s="142" t="s">
        <v>960</v>
      </c>
      <c r="D564" s="308">
        <v>0</v>
      </c>
      <c r="E564" s="387">
        <f>SUM('ADICIONES  2018'!C564:E564)</f>
        <v>2752920297.9099998</v>
      </c>
      <c r="F564" s="308"/>
      <c r="G564" s="308"/>
      <c r="H564" s="308"/>
      <c r="I564" s="308"/>
      <c r="J564" s="308"/>
      <c r="K564" s="305">
        <f t="shared" si="515"/>
        <v>2752920297.9099998</v>
      </c>
      <c r="L564" s="308"/>
      <c r="M564" s="308"/>
      <c r="N564" s="308"/>
      <c r="O564" s="308"/>
      <c r="P564" s="308"/>
      <c r="Q564" s="308"/>
      <c r="R564" s="305">
        <f t="shared" si="517"/>
        <v>0</v>
      </c>
      <c r="S564" s="308"/>
      <c r="T564" s="308"/>
      <c r="U564" s="308"/>
      <c r="V564" s="308"/>
      <c r="W564" s="308"/>
      <c r="X564" s="308"/>
      <c r="Y564" s="308"/>
      <c r="Z564" s="308"/>
      <c r="AA564" s="305">
        <f t="shared" si="565"/>
        <v>0</v>
      </c>
      <c r="AB564" s="305">
        <f t="shared" si="498"/>
        <v>0</v>
      </c>
      <c r="AC564" s="37">
        <f t="shared" si="499"/>
        <v>0</v>
      </c>
    </row>
    <row r="565" spans="1:29" s="21" customFormat="1" ht="30" hidden="1" x14ac:dyDescent="0.2">
      <c r="A565" s="95"/>
      <c r="B565" s="146" t="s">
        <v>961</v>
      </c>
      <c r="C565" s="147" t="s">
        <v>962</v>
      </c>
      <c r="D565" s="304">
        <v>0</v>
      </c>
      <c r="E565" s="387">
        <f>SUM('ADICIONES  2018'!C565:E565)</f>
        <v>3039820049.9699998</v>
      </c>
      <c r="F565" s="304"/>
      <c r="G565" s="304"/>
      <c r="H565" s="304"/>
      <c r="I565" s="304"/>
      <c r="J565" s="304"/>
      <c r="K565" s="307">
        <f t="shared" si="515"/>
        <v>3039820049.9699998</v>
      </c>
      <c r="L565" s="304"/>
      <c r="M565" s="304"/>
      <c r="N565" s="304"/>
      <c r="O565" s="304"/>
      <c r="P565" s="304"/>
      <c r="Q565" s="304"/>
      <c r="R565" s="307">
        <f t="shared" si="517"/>
        <v>0</v>
      </c>
      <c r="S565" s="304"/>
      <c r="T565" s="304"/>
      <c r="U565" s="304"/>
      <c r="V565" s="304"/>
      <c r="W565" s="304"/>
      <c r="X565" s="304"/>
      <c r="Y565" s="304"/>
      <c r="Z565" s="304"/>
      <c r="AA565" s="307">
        <f t="shared" si="565"/>
        <v>0</v>
      </c>
      <c r="AB565" s="307">
        <f t="shared" si="498"/>
        <v>0</v>
      </c>
      <c r="AC565" s="118">
        <f t="shared" si="499"/>
        <v>0</v>
      </c>
    </row>
    <row r="566" spans="1:29" ht="28.5" hidden="1" x14ac:dyDescent="0.2">
      <c r="B566" s="146" t="s">
        <v>961</v>
      </c>
      <c r="C566" s="142" t="s">
        <v>962</v>
      </c>
      <c r="D566" s="308">
        <v>0</v>
      </c>
      <c r="E566" s="387">
        <f>SUM('ADICIONES  2018'!C566:E566)</f>
        <v>741224230.60000002</v>
      </c>
      <c r="F566" s="308"/>
      <c r="G566" s="308"/>
      <c r="H566" s="308"/>
      <c r="I566" s="308"/>
      <c r="J566" s="308"/>
      <c r="K566" s="305">
        <f t="shared" si="515"/>
        <v>741224230.60000002</v>
      </c>
      <c r="L566" s="308"/>
      <c r="M566" s="308"/>
      <c r="N566" s="308"/>
      <c r="O566" s="308"/>
      <c r="P566" s="308"/>
      <c r="Q566" s="308"/>
      <c r="R566" s="305">
        <f t="shared" si="517"/>
        <v>0</v>
      </c>
      <c r="S566" s="308"/>
      <c r="T566" s="308"/>
      <c r="U566" s="308"/>
      <c r="V566" s="308"/>
      <c r="W566" s="308"/>
      <c r="X566" s="308"/>
      <c r="Y566" s="308"/>
      <c r="Z566" s="308"/>
      <c r="AA566" s="305">
        <f t="shared" si="565"/>
        <v>0</v>
      </c>
      <c r="AB566" s="305">
        <f t="shared" si="498"/>
        <v>0</v>
      </c>
      <c r="AC566" s="37">
        <f t="shared" si="499"/>
        <v>0</v>
      </c>
    </row>
    <row r="567" spans="1:29" s="21" customFormat="1" ht="30" hidden="1" x14ac:dyDescent="0.2">
      <c r="A567" s="95"/>
      <c r="B567" s="146" t="s">
        <v>963</v>
      </c>
      <c r="C567" s="147" t="s">
        <v>964</v>
      </c>
      <c r="D567" s="304">
        <v>0</v>
      </c>
      <c r="E567" s="387">
        <f>SUM('ADICIONES  2018'!C567:E567)</f>
        <v>147432758.55000001</v>
      </c>
      <c r="F567" s="304"/>
      <c r="G567" s="304"/>
      <c r="H567" s="304"/>
      <c r="I567" s="304"/>
      <c r="J567" s="304"/>
      <c r="K567" s="307">
        <f t="shared" si="515"/>
        <v>147432758.55000001</v>
      </c>
      <c r="L567" s="304"/>
      <c r="M567" s="304"/>
      <c r="N567" s="304"/>
      <c r="O567" s="304"/>
      <c r="P567" s="304"/>
      <c r="Q567" s="304"/>
      <c r="R567" s="307">
        <f t="shared" si="517"/>
        <v>0</v>
      </c>
      <c r="S567" s="304"/>
      <c r="T567" s="304"/>
      <c r="U567" s="304"/>
      <c r="V567" s="304"/>
      <c r="W567" s="304"/>
      <c r="X567" s="304"/>
      <c r="Y567" s="304"/>
      <c r="Z567" s="304"/>
      <c r="AA567" s="307">
        <f t="shared" si="565"/>
        <v>0</v>
      </c>
      <c r="AB567" s="307">
        <f t="shared" si="498"/>
        <v>0</v>
      </c>
      <c r="AC567" s="118">
        <f t="shared" si="499"/>
        <v>0</v>
      </c>
    </row>
    <row r="568" spans="1:29" s="82" customFormat="1" ht="31.5" hidden="1" x14ac:dyDescent="0.2">
      <c r="A568" s="413"/>
      <c r="B568" s="138" t="s">
        <v>965</v>
      </c>
      <c r="C568" s="143" t="s">
        <v>1586</v>
      </c>
      <c r="D568" s="109">
        <f>SUM(D569:D570)</f>
        <v>0</v>
      </c>
      <c r="E568" s="154">
        <f>SUM('ADICIONES  2018'!C568:E568)</f>
        <v>6301272031.3000002</v>
      </c>
      <c r="F568" s="109">
        <f t="shared" ref="F568:J568" si="575">SUM(F569:F570)</f>
        <v>0</v>
      </c>
      <c r="G568" s="109">
        <f t="shared" si="575"/>
        <v>0</v>
      </c>
      <c r="H568" s="109">
        <f t="shared" si="575"/>
        <v>0</v>
      </c>
      <c r="I568" s="109">
        <f t="shared" si="575"/>
        <v>0</v>
      </c>
      <c r="J568" s="109">
        <f t="shared" si="575"/>
        <v>0</v>
      </c>
      <c r="K568" s="303">
        <f t="shared" si="515"/>
        <v>6301272031.3000002</v>
      </c>
      <c r="L568" s="109">
        <f t="shared" ref="L568:Q568" si="576">SUM(L569:L570)</f>
        <v>0</v>
      </c>
      <c r="M568" s="109">
        <f t="shared" si="576"/>
        <v>0</v>
      </c>
      <c r="N568" s="109">
        <f t="shared" si="576"/>
        <v>0</v>
      </c>
      <c r="O568" s="109">
        <f t="shared" si="576"/>
        <v>0</v>
      </c>
      <c r="P568" s="109">
        <f t="shared" si="576"/>
        <v>0</v>
      </c>
      <c r="Q568" s="109">
        <f t="shared" si="576"/>
        <v>0</v>
      </c>
      <c r="R568" s="303">
        <f t="shared" si="517"/>
        <v>0</v>
      </c>
      <c r="S568" s="109">
        <f t="shared" ref="S568:Z568" si="577">SUM(S569:S570)</f>
        <v>0</v>
      </c>
      <c r="T568" s="109">
        <f t="shared" si="577"/>
        <v>0</v>
      </c>
      <c r="U568" s="109">
        <f t="shared" si="577"/>
        <v>0</v>
      </c>
      <c r="V568" s="109">
        <f t="shared" si="577"/>
        <v>0</v>
      </c>
      <c r="W568" s="109">
        <f t="shared" si="577"/>
        <v>0</v>
      </c>
      <c r="X568" s="109">
        <f t="shared" si="577"/>
        <v>0</v>
      </c>
      <c r="Y568" s="109">
        <f t="shared" si="577"/>
        <v>0</v>
      </c>
      <c r="Z568" s="109">
        <f t="shared" si="577"/>
        <v>0</v>
      </c>
      <c r="AA568" s="303">
        <f t="shared" si="565"/>
        <v>0</v>
      </c>
      <c r="AB568" s="303">
        <f t="shared" si="498"/>
        <v>0</v>
      </c>
      <c r="AC568" s="108">
        <f t="shared" si="499"/>
        <v>0</v>
      </c>
    </row>
    <row r="569" spans="1:29" s="21" customFormat="1" hidden="1" x14ac:dyDescent="0.2">
      <c r="A569" s="95"/>
      <c r="B569" s="146" t="s">
        <v>966</v>
      </c>
      <c r="C569" s="147" t="s">
        <v>1587</v>
      </c>
      <c r="D569" s="304">
        <v>0</v>
      </c>
      <c r="E569" s="387">
        <f>SUM('ADICIONES  2018'!C569:E569)</f>
        <v>1368610737.8299999</v>
      </c>
      <c r="F569" s="304"/>
      <c r="G569" s="304"/>
      <c r="H569" s="304"/>
      <c r="I569" s="304"/>
      <c r="J569" s="304"/>
      <c r="K569" s="307">
        <f t="shared" si="515"/>
        <v>1368610737.8299999</v>
      </c>
      <c r="L569" s="304"/>
      <c r="M569" s="304"/>
      <c r="N569" s="304"/>
      <c r="O569" s="304"/>
      <c r="P569" s="304"/>
      <c r="Q569" s="304"/>
      <c r="R569" s="307">
        <f t="shared" si="517"/>
        <v>0</v>
      </c>
      <c r="S569" s="304"/>
      <c r="T569" s="304"/>
      <c r="U569" s="304"/>
      <c r="V569" s="304"/>
      <c r="W569" s="304"/>
      <c r="X569" s="304"/>
      <c r="Y569" s="304"/>
      <c r="Z569" s="304"/>
      <c r="AA569" s="307">
        <f t="shared" si="565"/>
        <v>0</v>
      </c>
      <c r="AB569" s="307">
        <f t="shared" si="498"/>
        <v>0</v>
      </c>
      <c r="AC569" s="118">
        <f t="shared" si="499"/>
        <v>0</v>
      </c>
    </row>
    <row r="570" spans="1:29" s="21" customFormat="1" hidden="1" x14ac:dyDescent="0.2">
      <c r="A570" s="95"/>
      <c r="B570" s="146" t="s">
        <v>966</v>
      </c>
      <c r="C570" s="147" t="s">
        <v>1587</v>
      </c>
      <c r="D570" s="304">
        <v>0</v>
      </c>
      <c r="E570" s="387">
        <f>SUM('ADICIONES  2018'!C570:E570)</f>
        <v>4932661293.4700003</v>
      </c>
      <c r="F570" s="304"/>
      <c r="G570" s="304"/>
      <c r="H570" s="304"/>
      <c r="I570" s="304"/>
      <c r="J570" s="304"/>
      <c r="K570" s="307">
        <f t="shared" si="515"/>
        <v>4932661293.4700003</v>
      </c>
      <c r="L570" s="304"/>
      <c r="M570" s="304"/>
      <c r="N570" s="304"/>
      <c r="O570" s="304"/>
      <c r="P570" s="304"/>
      <c r="Q570" s="304"/>
      <c r="R570" s="307">
        <f t="shared" si="517"/>
        <v>0</v>
      </c>
      <c r="S570" s="304"/>
      <c r="T570" s="304"/>
      <c r="U570" s="304"/>
      <c r="V570" s="304"/>
      <c r="W570" s="304"/>
      <c r="X570" s="304"/>
      <c r="Y570" s="304"/>
      <c r="Z570" s="304"/>
      <c r="AA570" s="307">
        <f t="shared" si="565"/>
        <v>0</v>
      </c>
      <c r="AB570" s="307">
        <f t="shared" si="498"/>
        <v>0</v>
      </c>
      <c r="AC570" s="118">
        <f t="shared" si="499"/>
        <v>0</v>
      </c>
    </row>
    <row r="571" spans="1:29" s="82" customFormat="1" ht="15.75" hidden="1" x14ac:dyDescent="0.2">
      <c r="A571" s="413"/>
      <c r="B571" s="138" t="s">
        <v>967</v>
      </c>
      <c r="C571" s="143" t="s">
        <v>1588</v>
      </c>
      <c r="D571" s="109">
        <f>+D572</f>
        <v>0</v>
      </c>
      <c r="E571" s="154">
        <f>SUM('ADICIONES  2018'!C571:E571)</f>
        <v>500000000</v>
      </c>
      <c r="F571" s="109">
        <f t="shared" ref="F571:J571" si="578">+F572</f>
        <v>0</v>
      </c>
      <c r="G571" s="109">
        <f t="shared" si="578"/>
        <v>0</v>
      </c>
      <c r="H571" s="109">
        <f t="shared" si="578"/>
        <v>0</v>
      </c>
      <c r="I571" s="109">
        <f t="shared" si="578"/>
        <v>0</v>
      </c>
      <c r="J571" s="109">
        <f t="shared" si="578"/>
        <v>0</v>
      </c>
      <c r="K571" s="303">
        <f t="shared" si="515"/>
        <v>500000000</v>
      </c>
      <c r="L571" s="109">
        <f t="shared" ref="L571:Q571" si="579">+L572</f>
        <v>0</v>
      </c>
      <c r="M571" s="109">
        <f t="shared" si="579"/>
        <v>0</v>
      </c>
      <c r="N571" s="109">
        <f t="shared" si="579"/>
        <v>0</v>
      </c>
      <c r="O571" s="109">
        <f t="shared" si="579"/>
        <v>0</v>
      </c>
      <c r="P571" s="109">
        <f t="shared" si="579"/>
        <v>0</v>
      </c>
      <c r="Q571" s="109">
        <f t="shared" si="579"/>
        <v>0</v>
      </c>
      <c r="R571" s="303">
        <f t="shared" si="517"/>
        <v>0</v>
      </c>
      <c r="S571" s="109">
        <f t="shared" ref="S571:Z571" si="580">+S572</f>
        <v>0</v>
      </c>
      <c r="T571" s="109">
        <f t="shared" si="580"/>
        <v>0</v>
      </c>
      <c r="U571" s="109">
        <f t="shared" si="580"/>
        <v>0</v>
      </c>
      <c r="V571" s="109">
        <f t="shared" si="580"/>
        <v>0</v>
      </c>
      <c r="W571" s="109">
        <f t="shared" si="580"/>
        <v>0</v>
      </c>
      <c r="X571" s="109">
        <f t="shared" si="580"/>
        <v>0</v>
      </c>
      <c r="Y571" s="109">
        <f t="shared" si="580"/>
        <v>0</v>
      </c>
      <c r="Z571" s="109">
        <f t="shared" si="580"/>
        <v>0</v>
      </c>
      <c r="AA571" s="303">
        <f t="shared" si="565"/>
        <v>0</v>
      </c>
      <c r="AB571" s="303">
        <f t="shared" si="498"/>
        <v>0</v>
      </c>
      <c r="AC571" s="108">
        <f t="shared" si="499"/>
        <v>0</v>
      </c>
    </row>
    <row r="572" spans="1:29" hidden="1" x14ac:dyDescent="0.2">
      <c r="B572" s="146" t="s">
        <v>968</v>
      </c>
      <c r="C572" s="142" t="s">
        <v>1589</v>
      </c>
      <c r="D572" s="308">
        <v>0</v>
      </c>
      <c r="E572" s="387">
        <f>SUM('ADICIONES  2018'!C572:E572)</f>
        <v>500000000</v>
      </c>
      <c r="F572" s="308"/>
      <c r="G572" s="308"/>
      <c r="H572" s="308"/>
      <c r="I572" s="308"/>
      <c r="J572" s="308"/>
      <c r="K572" s="305">
        <f t="shared" si="515"/>
        <v>500000000</v>
      </c>
      <c r="L572" s="308"/>
      <c r="M572" s="308"/>
      <c r="N572" s="308"/>
      <c r="O572" s="308"/>
      <c r="P572" s="308"/>
      <c r="Q572" s="308"/>
      <c r="R572" s="305">
        <f t="shared" si="517"/>
        <v>0</v>
      </c>
      <c r="S572" s="308"/>
      <c r="T572" s="308"/>
      <c r="U572" s="308"/>
      <c r="V572" s="308"/>
      <c r="W572" s="308"/>
      <c r="X572" s="308"/>
      <c r="Y572" s="308"/>
      <c r="Z572" s="308"/>
      <c r="AA572" s="305">
        <f t="shared" si="565"/>
        <v>0</v>
      </c>
      <c r="AB572" s="305">
        <f t="shared" si="498"/>
        <v>0</v>
      </c>
      <c r="AC572" s="37">
        <f t="shared" si="499"/>
        <v>0</v>
      </c>
    </row>
    <row r="573" spans="1:29" s="82" customFormat="1" ht="15.75" hidden="1" x14ac:dyDescent="0.2">
      <c r="A573" s="413"/>
      <c r="B573" s="138" t="s">
        <v>969</v>
      </c>
      <c r="C573" s="143" t="s">
        <v>1590</v>
      </c>
      <c r="D573" s="109">
        <f>+D574</f>
        <v>0</v>
      </c>
      <c r="E573" s="154">
        <f>SUM('ADICIONES  2018'!C573:E573)</f>
        <v>97276279.359999999</v>
      </c>
      <c r="F573" s="109">
        <f t="shared" ref="F573:J573" si="581">+F574</f>
        <v>0</v>
      </c>
      <c r="G573" s="109">
        <f t="shared" si="581"/>
        <v>0</v>
      </c>
      <c r="H573" s="109">
        <f t="shared" si="581"/>
        <v>0</v>
      </c>
      <c r="I573" s="109">
        <f t="shared" si="581"/>
        <v>0</v>
      </c>
      <c r="J573" s="109">
        <f t="shared" si="581"/>
        <v>0</v>
      </c>
      <c r="K573" s="303">
        <f t="shared" si="515"/>
        <v>97276279.359999999</v>
      </c>
      <c r="L573" s="109">
        <f t="shared" ref="L573:Q573" si="582">+L574</f>
        <v>0</v>
      </c>
      <c r="M573" s="109">
        <f t="shared" si="582"/>
        <v>0</v>
      </c>
      <c r="N573" s="109">
        <f t="shared" si="582"/>
        <v>0</v>
      </c>
      <c r="O573" s="109">
        <f t="shared" si="582"/>
        <v>0</v>
      </c>
      <c r="P573" s="109">
        <f t="shared" si="582"/>
        <v>0</v>
      </c>
      <c r="Q573" s="109">
        <f t="shared" si="582"/>
        <v>0</v>
      </c>
      <c r="R573" s="303">
        <f t="shared" si="517"/>
        <v>0</v>
      </c>
      <c r="S573" s="109">
        <f t="shared" ref="S573:Z573" si="583">+S574</f>
        <v>0</v>
      </c>
      <c r="T573" s="109">
        <f t="shared" si="583"/>
        <v>0</v>
      </c>
      <c r="U573" s="109">
        <f t="shared" si="583"/>
        <v>0</v>
      </c>
      <c r="V573" s="109">
        <f t="shared" si="583"/>
        <v>0</v>
      </c>
      <c r="W573" s="109">
        <f t="shared" si="583"/>
        <v>0</v>
      </c>
      <c r="X573" s="109">
        <f t="shared" si="583"/>
        <v>0</v>
      </c>
      <c r="Y573" s="109">
        <f t="shared" si="583"/>
        <v>0</v>
      </c>
      <c r="Z573" s="109">
        <f t="shared" si="583"/>
        <v>0</v>
      </c>
      <c r="AA573" s="303">
        <f t="shared" si="565"/>
        <v>0</v>
      </c>
      <c r="AB573" s="303">
        <f t="shared" si="498"/>
        <v>0</v>
      </c>
      <c r="AC573" s="108">
        <f t="shared" si="499"/>
        <v>0</v>
      </c>
    </row>
    <row r="574" spans="1:29" hidden="1" x14ac:dyDescent="0.2">
      <c r="B574" s="146" t="s">
        <v>970</v>
      </c>
      <c r="C574" s="142" t="s">
        <v>1591</v>
      </c>
      <c r="D574" s="308">
        <v>0</v>
      </c>
      <c r="E574" s="387">
        <f>SUM('ADICIONES  2018'!C574:E574)</f>
        <v>97276279.359999999</v>
      </c>
      <c r="F574" s="308"/>
      <c r="G574" s="308"/>
      <c r="H574" s="308"/>
      <c r="I574" s="308"/>
      <c r="J574" s="308"/>
      <c r="K574" s="305">
        <f t="shared" si="515"/>
        <v>97276279.359999999</v>
      </c>
      <c r="L574" s="308"/>
      <c r="M574" s="308"/>
      <c r="N574" s="308"/>
      <c r="O574" s="308"/>
      <c r="P574" s="308"/>
      <c r="Q574" s="308"/>
      <c r="R574" s="305">
        <f t="shared" si="517"/>
        <v>0</v>
      </c>
      <c r="S574" s="308"/>
      <c r="T574" s="308"/>
      <c r="U574" s="308"/>
      <c r="V574" s="308"/>
      <c r="W574" s="308"/>
      <c r="X574" s="308"/>
      <c r="Y574" s="308"/>
      <c r="Z574" s="308"/>
      <c r="AA574" s="305">
        <f t="shared" si="565"/>
        <v>0</v>
      </c>
      <c r="AB574" s="305">
        <f t="shared" si="498"/>
        <v>0</v>
      </c>
      <c r="AC574" s="37">
        <f t="shared" si="499"/>
        <v>0</v>
      </c>
    </row>
    <row r="575" spans="1:29" s="82" customFormat="1" ht="31.5" hidden="1" x14ac:dyDescent="0.2">
      <c r="A575" s="413"/>
      <c r="B575" s="138" t="s">
        <v>974</v>
      </c>
      <c r="C575" s="143" t="s">
        <v>975</v>
      </c>
      <c r="D575" s="109">
        <f>SUM(D576:D582)</f>
        <v>0</v>
      </c>
      <c r="E575" s="154">
        <f>SUM('ADICIONES  2018'!C575:E575)</f>
        <v>7676807847</v>
      </c>
      <c r="F575" s="109">
        <f t="shared" ref="F575:J575" si="584">SUM(F576:F582)</f>
        <v>0</v>
      </c>
      <c r="G575" s="109">
        <f t="shared" si="584"/>
        <v>0</v>
      </c>
      <c r="H575" s="109">
        <f t="shared" si="584"/>
        <v>0</v>
      </c>
      <c r="I575" s="109">
        <f t="shared" si="584"/>
        <v>0</v>
      </c>
      <c r="J575" s="109">
        <f t="shared" si="584"/>
        <v>0</v>
      </c>
      <c r="K575" s="303">
        <f t="shared" si="515"/>
        <v>7676807847</v>
      </c>
      <c r="L575" s="109">
        <f t="shared" ref="L575:Q575" si="585">SUM(L576:L582)</f>
        <v>0</v>
      </c>
      <c r="M575" s="109">
        <f t="shared" si="585"/>
        <v>0</v>
      </c>
      <c r="N575" s="109">
        <f t="shared" si="585"/>
        <v>0</v>
      </c>
      <c r="O575" s="109">
        <f t="shared" si="585"/>
        <v>0</v>
      </c>
      <c r="P575" s="109">
        <f t="shared" si="585"/>
        <v>0</v>
      </c>
      <c r="Q575" s="109">
        <f t="shared" si="585"/>
        <v>0</v>
      </c>
      <c r="R575" s="303">
        <f t="shared" si="517"/>
        <v>0</v>
      </c>
      <c r="S575" s="109">
        <f t="shared" ref="S575:Z575" si="586">SUM(S576:S582)</f>
        <v>0</v>
      </c>
      <c r="T575" s="109">
        <f t="shared" si="586"/>
        <v>0</v>
      </c>
      <c r="U575" s="109">
        <f t="shared" si="586"/>
        <v>0</v>
      </c>
      <c r="V575" s="109">
        <f t="shared" si="586"/>
        <v>0</v>
      </c>
      <c r="W575" s="109">
        <f t="shared" si="586"/>
        <v>0</v>
      </c>
      <c r="X575" s="109">
        <f t="shared" si="586"/>
        <v>0</v>
      </c>
      <c r="Y575" s="109">
        <f t="shared" si="586"/>
        <v>0</v>
      </c>
      <c r="Z575" s="109">
        <f t="shared" si="586"/>
        <v>0</v>
      </c>
      <c r="AA575" s="303">
        <f t="shared" si="565"/>
        <v>0</v>
      </c>
      <c r="AB575" s="303">
        <f t="shared" si="498"/>
        <v>0</v>
      </c>
      <c r="AC575" s="108">
        <f t="shared" si="499"/>
        <v>0</v>
      </c>
    </row>
    <row r="576" spans="1:29" ht="28.5" hidden="1" x14ac:dyDescent="0.2">
      <c r="B576" s="146" t="s">
        <v>1592</v>
      </c>
      <c r="C576" s="142" t="s">
        <v>1593</v>
      </c>
      <c r="D576" s="308">
        <v>0</v>
      </c>
      <c r="E576" s="387">
        <f>SUM('ADICIONES  2018'!C576:E576)</f>
        <v>521003231</v>
      </c>
      <c r="F576" s="308"/>
      <c r="G576" s="308"/>
      <c r="H576" s="308"/>
      <c r="I576" s="308"/>
      <c r="J576" s="308"/>
      <c r="K576" s="305">
        <f t="shared" si="515"/>
        <v>521003231</v>
      </c>
      <c r="L576" s="308"/>
      <c r="M576" s="308"/>
      <c r="N576" s="308"/>
      <c r="O576" s="308"/>
      <c r="P576" s="308"/>
      <c r="Q576" s="308"/>
      <c r="R576" s="305">
        <f t="shared" si="517"/>
        <v>0</v>
      </c>
      <c r="S576" s="308"/>
      <c r="T576" s="308"/>
      <c r="U576" s="308"/>
      <c r="V576" s="308"/>
      <c r="W576" s="308"/>
      <c r="X576" s="308"/>
      <c r="Y576" s="308"/>
      <c r="Z576" s="308"/>
      <c r="AA576" s="305">
        <f t="shared" si="565"/>
        <v>0</v>
      </c>
      <c r="AB576" s="305">
        <f t="shared" si="498"/>
        <v>0</v>
      </c>
      <c r="AC576" s="37">
        <f t="shared" si="499"/>
        <v>0</v>
      </c>
    </row>
    <row r="577" spans="1:29" ht="42.75" hidden="1" x14ac:dyDescent="0.2">
      <c r="B577" s="146" t="s">
        <v>1594</v>
      </c>
      <c r="C577" s="142" t="s">
        <v>1595</v>
      </c>
      <c r="D577" s="308">
        <v>0</v>
      </c>
      <c r="E577" s="387">
        <f>SUM('ADICIONES  2018'!C577:E577)</f>
        <v>214852293</v>
      </c>
      <c r="F577" s="308"/>
      <c r="G577" s="308"/>
      <c r="H577" s="308"/>
      <c r="I577" s="308"/>
      <c r="J577" s="308"/>
      <c r="K577" s="305">
        <f t="shared" si="515"/>
        <v>214852293</v>
      </c>
      <c r="L577" s="308"/>
      <c r="M577" s="308"/>
      <c r="N577" s="308"/>
      <c r="O577" s="308"/>
      <c r="P577" s="308"/>
      <c r="Q577" s="308"/>
      <c r="R577" s="305">
        <f t="shared" si="517"/>
        <v>0</v>
      </c>
      <c r="S577" s="308"/>
      <c r="T577" s="308"/>
      <c r="U577" s="308"/>
      <c r="V577" s="308"/>
      <c r="W577" s="308"/>
      <c r="X577" s="308"/>
      <c r="Y577" s="308"/>
      <c r="Z577" s="308"/>
      <c r="AA577" s="305">
        <f t="shared" si="565"/>
        <v>0</v>
      </c>
      <c r="AB577" s="305">
        <f t="shared" si="498"/>
        <v>0</v>
      </c>
      <c r="AC577" s="37">
        <f t="shared" si="499"/>
        <v>0</v>
      </c>
    </row>
    <row r="578" spans="1:29" ht="42.75" hidden="1" x14ac:dyDescent="0.2">
      <c r="B578" s="146" t="s">
        <v>1596</v>
      </c>
      <c r="C578" s="142" t="s">
        <v>1597</v>
      </c>
      <c r="D578" s="308">
        <v>0</v>
      </c>
      <c r="E578" s="387">
        <f>SUM('ADICIONES  2018'!C578:E578)</f>
        <v>1817605932.6600001</v>
      </c>
      <c r="F578" s="308"/>
      <c r="G578" s="308"/>
      <c r="H578" s="308"/>
      <c r="I578" s="308"/>
      <c r="J578" s="308"/>
      <c r="K578" s="305">
        <f t="shared" si="515"/>
        <v>1817605932.6600001</v>
      </c>
      <c r="L578" s="308"/>
      <c r="M578" s="308"/>
      <c r="N578" s="308"/>
      <c r="O578" s="308"/>
      <c r="P578" s="308"/>
      <c r="Q578" s="308"/>
      <c r="R578" s="305">
        <f t="shared" si="517"/>
        <v>0</v>
      </c>
      <c r="S578" s="308"/>
      <c r="T578" s="308"/>
      <c r="U578" s="308"/>
      <c r="V578" s="308"/>
      <c r="W578" s="308"/>
      <c r="X578" s="308"/>
      <c r="Y578" s="308"/>
      <c r="Z578" s="308"/>
      <c r="AA578" s="305">
        <f t="shared" si="565"/>
        <v>0</v>
      </c>
      <c r="AB578" s="305">
        <f t="shared" si="498"/>
        <v>0</v>
      </c>
      <c r="AC578" s="37">
        <f t="shared" si="499"/>
        <v>0</v>
      </c>
    </row>
    <row r="579" spans="1:29" ht="28.5" hidden="1" x14ac:dyDescent="0.2">
      <c r="B579" s="146" t="s">
        <v>1598</v>
      </c>
      <c r="C579" s="142" t="s">
        <v>1599</v>
      </c>
      <c r="D579" s="308">
        <v>0</v>
      </c>
      <c r="E579" s="387">
        <f>SUM('ADICIONES  2018'!C579:E579)</f>
        <v>222742119</v>
      </c>
      <c r="F579" s="308"/>
      <c r="G579" s="308"/>
      <c r="H579" s="308"/>
      <c r="I579" s="308"/>
      <c r="J579" s="308"/>
      <c r="K579" s="305">
        <f t="shared" si="515"/>
        <v>222742119</v>
      </c>
      <c r="L579" s="308"/>
      <c r="M579" s="308"/>
      <c r="N579" s="308"/>
      <c r="O579" s="308"/>
      <c r="P579" s="308"/>
      <c r="Q579" s="308"/>
      <c r="R579" s="305">
        <f t="shared" si="517"/>
        <v>0</v>
      </c>
      <c r="S579" s="308"/>
      <c r="T579" s="308"/>
      <c r="U579" s="308"/>
      <c r="V579" s="308"/>
      <c r="W579" s="308"/>
      <c r="X579" s="308"/>
      <c r="Y579" s="308"/>
      <c r="Z579" s="308"/>
      <c r="AA579" s="305">
        <f t="shared" si="565"/>
        <v>0</v>
      </c>
      <c r="AB579" s="305">
        <f t="shared" si="498"/>
        <v>0</v>
      </c>
      <c r="AC579" s="37">
        <f t="shared" si="499"/>
        <v>0</v>
      </c>
    </row>
    <row r="580" spans="1:29" ht="28.5" hidden="1" x14ac:dyDescent="0.2">
      <c r="B580" s="146" t="s">
        <v>1598</v>
      </c>
      <c r="C580" s="142" t="s">
        <v>1599</v>
      </c>
      <c r="D580" s="308">
        <v>0</v>
      </c>
      <c r="E580" s="387">
        <f>SUM('ADICIONES  2018'!C580:E580)</f>
        <v>4824524540.3400002</v>
      </c>
      <c r="F580" s="308"/>
      <c r="G580" s="308"/>
      <c r="H580" s="308"/>
      <c r="I580" s="308"/>
      <c r="J580" s="308"/>
      <c r="K580" s="305">
        <f t="shared" si="515"/>
        <v>4824524540.3400002</v>
      </c>
      <c r="L580" s="308"/>
      <c r="M580" s="308"/>
      <c r="N580" s="308"/>
      <c r="O580" s="308"/>
      <c r="P580" s="308"/>
      <c r="Q580" s="308"/>
      <c r="R580" s="305">
        <f t="shared" si="517"/>
        <v>0</v>
      </c>
      <c r="S580" s="308"/>
      <c r="T580" s="308"/>
      <c r="U580" s="308"/>
      <c r="V580" s="308"/>
      <c r="W580" s="308"/>
      <c r="X580" s="308"/>
      <c r="Y580" s="308"/>
      <c r="Z580" s="308"/>
      <c r="AA580" s="305">
        <f t="shared" si="565"/>
        <v>0</v>
      </c>
      <c r="AB580" s="305">
        <f t="shared" si="498"/>
        <v>0</v>
      </c>
      <c r="AC580" s="37">
        <f t="shared" si="499"/>
        <v>0</v>
      </c>
    </row>
    <row r="581" spans="1:29" ht="42.75" hidden="1" x14ac:dyDescent="0.2">
      <c r="B581" s="146" t="s">
        <v>1600</v>
      </c>
      <c r="C581" s="142" t="s">
        <v>1601</v>
      </c>
      <c r="D581" s="308">
        <v>0</v>
      </c>
      <c r="E581" s="387">
        <f>SUM('ADICIONES  2018'!C581:E581)</f>
        <v>206233</v>
      </c>
      <c r="F581" s="308"/>
      <c r="G581" s="308"/>
      <c r="H581" s="308"/>
      <c r="I581" s="308"/>
      <c r="J581" s="308"/>
      <c r="K581" s="305">
        <f t="shared" si="515"/>
        <v>206233</v>
      </c>
      <c r="L581" s="308"/>
      <c r="M581" s="308"/>
      <c r="N581" s="308"/>
      <c r="O581" s="308"/>
      <c r="P581" s="308"/>
      <c r="Q581" s="308"/>
      <c r="R581" s="305">
        <f t="shared" si="517"/>
        <v>0</v>
      </c>
      <c r="S581" s="308"/>
      <c r="T581" s="308"/>
      <c r="U581" s="308"/>
      <c r="V581" s="308"/>
      <c r="W581" s="308"/>
      <c r="X581" s="308"/>
      <c r="Y581" s="308"/>
      <c r="Z581" s="308"/>
      <c r="AA581" s="305">
        <f t="shared" si="565"/>
        <v>0</v>
      </c>
      <c r="AB581" s="305">
        <f t="shared" si="498"/>
        <v>0</v>
      </c>
      <c r="AC581" s="37">
        <f t="shared" si="499"/>
        <v>0</v>
      </c>
    </row>
    <row r="582" spans="1:29" ht="42.75" hidden="1" x14ac:dyDescent="0.2">
      <c r="B582" s="146" t="s">
        <v>1602</v>
      </c>
      <c r="C582" s="142" t="s">
        <v>1603</v>
      </c>
      <c r="D582" s="308">
        <v>0</v>
      </c>
      <c r="E582" s="387">
        <f>SUM('ADICIONES  2018'!C582:E582)</f>
        <v>75873498</v>
      </c>
      <c r="F582" s="308"/>
      <c r="G582" s="308"/>
      <c r="H582" s="308"/>
      <c r="I582" s="308"/>
      <c r="J582" s="308"/>
      <c r="K582" s="305">
        <f t="shared" si="515"/>
        <v>75873498</v>
      </c>
      <c r="L582" s="308"/>
      <c r="M582" s="308"/>
      <c r="N582" s="308"/>
      <c r="O582" s="308"/>
      <c r="P582" s="308"/>
      <c r="Q582" s="308"/>
      <c r="R582" s="305">
        <f t="shared" si="517"/>
        <v>0</v>
      </c>
      <c r="S582" s="308"/>
      <c r="T582" s="308"/>
      <c r="U582" s="308"/>
      <c r="V582" s="308"/>
      <c r="W582" s="308"/>
      <c r="X582" s="308"/>
      <c r="Y582" s="308"/>
      <c r="Z582" s="308"/>
      <c r="AA582" s="305">
        <f t="shared" si="565"/>
        <v>0</v>
      </c>
      <c r="AB582" s="305">
        <f t="shared" si="498"/>
        <v>0</v>
      </c>
      <c r="AC582" s="37">
        <f t="shared" si="499"/>
        <v>0</v>
      </c>
    </row>
    <row r="583" spans="1:29" s="82" customFormat="1" ht="15.75" hidden="1" x14ac:dyDescent="0.2">
      <c r="A583" s="413"/>
      <c r="B583" s="138" t="s">
        <v>976</v>
      </c>
      <c r="C583" s="143" t="s">
        <v>1604</v>
      </c>
      <c r="D583" s="109">
        <f>+D584+D590</f>
        <v>0</v>
      </c>
      <c r="E583" s="154">
        <f>SUM('ADICIONES  2018'!C583:E583)</f>
        <v>309500389.31</v>
      </c>
      <c r="F583" s="109">
        <f t="shared" ref="F583:J583" si="587">+F584+F590</f>
        <v>0</v>
      </c>
      <c r="G583" s="109">
        <f t="shared" si="587"/>
        <v>0</v>
      </c>
      <c r="H583" s="109">
        <f t="shared" si="587"/>
        <v>0</v>
      </c>
      <c r="I583" s="109">
        <f t="shared" si="587"/>
        <v>0</v>
      </c>
      <c r="J583" s="109">
        <f t="shared" si="587"/>
        <v>0</v>
      </c>
      <c r="K583" s="303">
        <f t="shared" si="515"/>
        <v>309500389.31</v>
      </c>
      <c r="L583" s="109">
        <f t="shared" ref="L583:Q583" si="588">+L584+L590</f>
        <v>0</v>
      </c>
      <c r="M583" s="109">
        <f t="shared" si="588"/>
        <v>0</v>
      </c>
      <c r="N583" s="109">
        <f t="shared" si="588"/>
        <v>0</v>
      </c>
      <c r="O583" s="109">
        <f t="shared" si="588"/>
        <v>0</v>
      </c>
      <c r="P583" s="109">
        <f t="shared" si="588"/>
        <v>0</v>
      </c>
      <c r="Q583" s="109">
        <f t="shared" si="588"/>
        <v>0</v>
      </c>
      <c r="R583" s="303">
        <f t="shared" si="517"/>
        <v>0</v>
      </c>
      <c r="S583" s="109">
        <f t="shared" ref="S583:Z583" si="589">+S584+S590</f>
        <v>0</v>
      </c>
      <c r="T583" s="109">
        <f t="shared" si="589"/>
        <v>0</v>
      </c>
      <c r="U583" s="109">
        <f t="shared" si="589"/>
        <v>0</v>
      </c>
      <c r="V583" s="109">
        <f t="shared" si="589"/>
        <v>0</v>
      </c>
      <c r="W583" s="109">
        <f t="shared" si="589"/>
        <v>0</v>
      </c>
      <c r="X583" s="109">
        <f t="shared" si="589"/>
        <v>0</v>
      </c>
      <c r="Y583" s="109">
        <f t="shared" si="589"/>
        <v>0</v>
      </c>
      <c r="Z583" s="109">
        <f t="shared" si="589"/>
        <v>0</v>
      </c>
      <c r="AA583" s="303">
        <f t="shared" si="565"/>
        <v>0</v>
      </c>
      <c r="AB583" s="303">
        <f t="shared" si="498"/>
        <v>0</v>
      </c>
      <c r="AC583" s="108">
        <f t="shared" si="499"/>
        <v>0</v>
      </c>
    </row>
    <row r="584" spans="1:29" s="82" customFormat="1" ht="15.75" hidden="1" x14ac:dyDescent="0.2">
      <c r="A584" s="413"/>
      <c r="B584" s="138" t="s">
        <v>1605</v>
      </c>
      <c r="C584" s="143" t="s">
        <v>1606</v>
      </c>
      <c r="D584" s="109">
        <f>+D585</f>
        <v>0</v>
      </c>
      <c r="E584" s="154">
        <f>SUM('ADICIONES  2018'!C584:E584)</f>
        <v>309450351.31</v>
      </c>
      <c r="F584" s="109">
        <f t="shared" ref="F584:J584" si="590">+F585</f>
        <v>0</v>
      </c>
      <c r="G584" s="109">
        <f t="shared" si="590"/>
        <v>0</v>
      </c>
      <c r="H584" s="109">
        <f t="shared" si="590"/>
        <v>0</v>
      </c>
      <c r="I584" s="109">
        <f t="shared" si="590"/>
        <v>0</v>
      </c>
      <c r="J584" s="109">
        <f t="shared" si="590"/>
        <v>0</v>
      </c>
      <c r="K584" s="303">
        <f t="shared" si="515"/>
        <v>309450351.31</v>
      </c>
      <c r="L584" s="109">
        <f t="shared" ref="L584:Q584" si="591">+L585</f>
        <v>0</v>
      </c>
      <c r="M584" s="109">
        <f t="shared" si="591"/>
        <v>0</v>
      </c>
      <c r="N584" s="109">
        <f t="shared" si="591"/>
        <v>0</v>
      </c>
      <c r="O584" s="109">
        <f t="shared" si="591"/>
        <v>0</v>
      </c>
      <c r="P584" s="109">
        <f t="shared" si="591"/>
        <v>0</v>
      </c>
      <c r="Q584" s="109">
        <f t="shared" si="591"/>
        <v>0</v>
      </c>
      <c r="R584" s="303">
        <f t="shared" si="517"/>
        <v>0</v>
      </c>
      <c r="S584" s="109">
        <f t="shared" ref="S584:Z584" si="592">+S585</f>
        <v>0</v>
      </c>
      <c r="T584" s="109">
        <f t="shared" si="592"/>
        <v>0</v>
      </c>
      <c r="U584" s="109">
        <f t="shared" si="592"/>
        <v>0</v>
      </c>
      <c r="V584" s="109">
        <f t="shared" si="592"/>
        <v>0</v>
      </c>
      <c r="W584" s="109">
        <f t="shared" si="592"/>
        <v>0</v>
      </c>
      <c r="X584" s="109">
        <f t="shared" si="592"/>
        <v>0</v>
      </c>
      <c r="Y584" s="109">
        <f t="shared" si="592"/>
        <v>0</v>
      </c>
      <c r="Z584" s="109">
        <f t="shared" si="592"/>
        <v>0</v>
      </c>
      <c r="AA584" s="303">
        <f t="shared" si="565"/>
        <v>0</v>
      </c>
      <c r="AB584" s="303">
        <f t="shared" si="498"/>
        <v>0</v>
      </c>
      <c r="AC584" s="108">
        <f t="shared" si="499"/>
        <v>0</v>
      </c>
    </row>
    <row r="585" spans="1:29" s="82" customFormat="1" ht="31.5" hidden="1" x14ac:dyDescent="0.2">
      <c r="A585" s="413"/>
      <c r="B585" s="138" t="s">
        <v>1607</v>
      </c>
      <c r="C585" s="143" t="s">
        <v>1608</v>
      </c>
      <c r="D585" s="109">
        <f>SUM(D586:D589)</f>
        <v>0</v>
      </c>
      <c r="E585" s="154">
        <f>SUM('ADICIONES  2018'!C585:E585)</f>
        <v>309450351.31</v>
      </c>
      <c r="F585" s="109">
        <f t="shared" ref="F585:J585" si="593">SUM(F586:F589)</f>
        <v>0</v>
      </c>
      <c r="G585" s="109">
        <f t="shared" si="593"/>
        <v>0</v>
      </c>
      <c r="H585" s="109">
        <f t="shared" si="593"/>
        <v>0</v>
      </c>
      <c r="I585" s="109">
        <f t="shared" si="593"/>
        <v>0</v>
      </c>
      <c r="J585" s="109">
        <f t="shared" si="593"/>
        <v>0</v>
      </c>
      <c r="K585" s="303">
        <f t="shared" si="515"/>
        <v>309450351.31</v>
      </c>
      <c r="L585" s="109">
        <f t="shared" ref="L585:Q585" si="594">SUM(L586:L589)</f>
        <v>0</v>
      </c>
      <c r="M585" s="109">
        <f t="shared" si="594"/>
        <v>0</v>
      </c>
      <c r="N585" s="109">
        <f t="shared" si="594"/>
        <v>0</v>
      </c>
      <c r="O585" s="109">
        <f t="shared" si="594"/>
        <v>0</v>
      </c>
      <c r="P585" s="109">
        <f t="shared" si="594"/>
        <v>0</v>
      </c>
      <c r="Q585" s="109">
        <f t="shared" si="594"/>
        <v>0</v>
      </c>
      <c r="R585" s="303">
        <f t="shared" si="517"/>
        <v>0</v>
      </c>
      <c r="S585" s="109">
        <f t="shared" ref="S585:Z585" si="595">SUM(S586:S589)</f>
        <v>0</v>
      </c>
      <c r="T585" s="109">
        <f t="shared" si="595"/>
        <v>0</v>
      </c>
      <c r="U585" s="109">
        <f t="shared" si="595"/>
        <v>0</v>
      </c>
      <c r="V585" s="109">
        <f t="shared" si="595"/>
        <v>0</v>
      </c>
      <c r="W585" s="109">
        <f t="shared" si="595"/>
        <v>0</v>
      </c>
      <c r="X585" s="109">
        <f t="shared" si="595"/>
        <v>0</v>
      </c>
      <c r="Y585" s="109">
        <f t="shared" si="595"/>
        <v>0</v>
      </c>
      <c r="Z585" s="109">
        <f t="shared" si="595"/>
        <v>0</v>
      </c>
      <c r="AA585" s="303">
        <f t="shared" si="565"/>
        <v>0</v>
      </c>
      <c r="AB585" s="303">
        <f t="shared" si="498"/>
        <v>0</v>
      </c>
      <c r="AC585" s="108">
        <f t="shared" si="499"/>
        <v>0</v>
      </c>
    </row>
    <row r="586" spans="1:29" ht="28.5" hidden="1" x14ac:dyDescent="0.2">
      <c r="B586" s="146" t="s">
        <v>1609</v>
      </c>
      <c r="C586" s="142" t="s">
        <v>1610</v>
      </c>
      <c r="D586" s="308">
        <v>0</v>
      </c>
      <c r="E586" s="387">
        <f>SUM('ADICIONES  2018'!C586:E586)</f>
        <v>46880067.409999996</v>
      </c>
      <c r="F586" s="308"/>
      <c r="G586" s="308"/>
      <c r="H586" s="308"/>
      <c r="I586" s="308"/>
      <c r="J586" s="308"/>
      <c r="K586" s="305">
        <f t="shared" si="515"/>
        <v>46880067.409999996</v>
      </c>
      <c r="L586" s="308"/>
      <c r="M586" s="308"/>
      <c r="N586" s="308"/>
      <c r="O586" s="308"/>
      <c r="P586" s="308"/>
      <c r="Q586" s="308"/>
      <c r="R586" s="305">
        <f t="shared" si="517"/>
        <v>0</v>
      </c>
      <c r="S586" s="308"/>
      <c r="T586" s="308"/>
      <c r="U586" s="308"/>
      <c r="V586" s="308"/>
      <c r="W586" s="308"/>
      <c r="X586" s="308"/>
      <c r="Y586" s="308"/>
      <c r="Z586" s="308"/>
      <c r="AA586" s="305">
        <f t="shared" si="565"/>
        <v>0</v>
      </c>
      <c r="AB586" s="305">
        <f t="shared" si="498"/>
        <v>0</v>
      </c>
      <c r="AC586" s="37">
        <f t="shared" si="499"/>
        <v>0</v>
      </c>
    </row>
    <row r="587" spans="1:29" ht="28.5" hidden="1" x14ac:dyDescent="0.2">
      <c r="B587" s="146" t="s">
        <v>1609</v>
      </c>
      <c r="C587" s="142" t="s">
        <v>1610</v>
      </c>
      <c r="D587" s="308">
        <v>0</v>
      </c>
      <c r="E587" s="387">
        <f>SUM('ADICIONES  2018'!C587:E587)</f>
        <v>72828000</v>
      </c>
      <c r="F587" s="308"/>
      <c r="G587" s="308"/>
      <c r="H587" s="308"/>
      <c r="I587" s="308"/>
      <c r="J587" s="308"/>
      <c r="K587" s="305">
        <f t="shared" si="515"/>
        <v>72828000</v>
      </c>
      <c r="L587" s="308"/>
      <c r="M587" s="308"/>
      <c r="N587" s="308"/>
      <c r="O587" s="308"/>
      <c r="P587" s="308"/>
      <c r="Q587" s="308"/>
      <c r="R587" s="305">
        <f t="shared" si="517"/>
        <v>0</v>
      </c>
      <c r="S587" s="308"/>
      <c r="T587" s="308"/>
      <c r="U587" s="308"/>
      <c r="V587" s="308"/>
      <c r="W587" s="308"/>
      <c r="X587" s="308"/>
      <c r="Y587" s="308"/>
      <c r="Z587" s="308"/>
      <c r="AA587" s="305">
        <f t="shared" si="565"/>
        <v>0</v>
      </c>
      <c r="AB587" s="305">
        <f t="shared" si="498"/>
        <v>0</v>
      </c>
      <c r="AC587" s="37">
        <f t="shared" si="499"/>
        <v>0</v>
      </c>
    </row>
    <row r="588" spans="1:29" ht="28.5" hidden="1" x14ac:dyDescent="0.2">
      <c r="B588" s="146" t="s">
        <v>1611</v>
      </c>
      <c r="C588" s="142" t="s">
        <v>1612</v>
      </c>
      <c r="D588" s="308">
        <v>0</v>
      </c>
      <c r="E588" s="387">
        <f>SUM('ADICIONES  2018'!C588:E588)</f>
        <v>145325420.40000001</v>
      </c>
      <c r="F588" s="308"/>
      <c r="G588" s="308"/>
      <c r="H588" s="308"/>
      <c r="I588" s="308"/>
      <c r="J588" s="308"/>
      <c r="K588" s="305">
        <f t="shared" si="515"/>
        <v>145325420.40000001</v>
      </c>
      <c r="L588" s="308"/>
      <c r="M588" s="308"/>
      <c r="N588" s="308"/>
      <c r="O588" s="308"/>
      <c r="P588" s="308"/>
      <c r="Q588" s="308"/>
      <c r="R588" s="305">
        <f t="shared" si="517"/>
        <v>0</v>
      </c>
      <c r="S588" s="308"/>
      <c r="T588" s="308"/>
      <c r="U588" s="308"/>
      <c r="V588" s="308"/>
      <c r="W588" s="308"/>
      <c r="X588" s="308"/>
      <c r="Y588" s="308"/>
      <c r="Z588" s="308"/>
      <c r="AA588" s="305">
        <f t="shared" si="565"/>
        <v>0</v>
      </c>
      <c r="AB588" s="305">
        <f t="shared" si="498"/>
        <v>0</v>
      </c>
      <c r="AC588" s="37">
        <f t="shared" si="499"/>
        <v>0</v>
      </c>
    </row>
    <row r="589" spans="1:29" ht="28.5" hidden="1" x14ac:dyDescent="0.2">
      <c r="B589" s="146" t="s">
        <v>1611</v>
      </c>
      <c r="C589" s="142" t="s">
        <v>1612</v>
      </c>
      <c r="D589" s="308">
        <v>0</v>
      </c>
      <c r="E589" s="387">
        <f>SUM('ADICIONES  2018'!C589:E589)</f>
        <v>44416863.5</v>
      </c>
      <c r="F589" s="308"/>
      <c r="G589" s="308"/>
      <c r="H589" s="308"/>
      <c r="I589" s="308"/>
      <c r="J589" s="308"/>
      <c r="K589" s="305">
        <f t="shared" si="515"/>
        <v>44416863.5</v>
      </c>
      <c r="L589" s="308"/>
      <c r="M589" s="308"/>
      <c r="N589" s="308"/>
      <c r="O589" s="308"/>
      <c r="P589" s="308"/>
      <c r="Q589" s="308"/>
      <c r="R589" s="305">
        <f t="shared" si="517"/>
        <v>0</v>
      </c>
      <c r="S589" s="308"/>
      <c r="T589" s="308"/>
      <c r="U589" s="308"/>
      <c r="V589" s="308"/>
      <c r="W589" s="308"/>
      <c r="X589" s="308"/>
      <c r="Y589" s="308"/>
      <c r="Z589" s="308"/>
      <c r="AA589" s="305">
        <f t="shared" si="565"/>
        <v>0</v>
      </c>
      <c r="AB589" s="305">
        <f t="shared" si="498"/>
        <v>0</v>
      </c>
      <c r="AC589" s="37">
        <f t="shared" si="499"/>
        <v>0</v>
      </c>
    </row>
    <row r="590" spans="1:29" s="82" customFormat="1" ht="31.5" hidden="1" x14ac:dyDescent="0.2">
      <c r="A590" s="413"/>
      <c r="B590" s="138" t="s">
        <v>1613</v>
      </c>
      <c r="C590" s="143" t="s">
        <v>1614</v>
      </c>
      <c r="D590" s="109">
        <f>+D591</f>
        <v>0</v>
      </c>
      <c r="E590" s="154">
        <f>SUM('ADICIONES  2018'!C590:E590)</f>
        <v>50038</v>
      </c>
      <c r="F590" s="109">
        <f t="shared" ref="F590:J590" si="596">+F591</f>
        <v>0</v>
      </c>
      <c r="G590" s="109">
        <f t="shared" si="596"/>
        <v>0</v>
      </c>
      <c r="H590" s="109">
        <f t="shared" si="596"/>
        <v>0</v>
      </c>
      <c r="I590" s="109">
        <f t="shared" si="596"/>
        <v>0</v>
      </c>
      <c r="J590" s="109">
        <f t="shared" si="596"/>
        <v>0</v>
      </c>
      <c r="K590" s="303">
        <f t="shared" si="515"/>
        <v>50038</v>
      </c>
      <c r="L590" s="109">
        <f t="shared" ref="L590:Q590" si="597">+L591</f>
        <v>0</v>
      </c>
      <c r="M590" s="109">
        <f t="shared" si="597"/>
        <v>0</v>
      </c>
      <c r="N590" s="109">
        <f t="shared" si="597"/>
        <v>0</v>
      </c>
      <c r="O590" s="109">
        <f t="shared" si="597"/>
        <v>0</v>
      </c>
      <c r="P590" s="109">
        <f t="shared" si="597"/>
        <v>0</v>
      </c>
      <c r="Q590" s="109">
        <f t="shared" si="597"/>
        <v>0</v>
      </c>
      <c r="R590" s="303">
        <f t="shared" si="517"/>
        <v>0</v>
      </c>
      <c r="S590" s="109">
        <f t="shared" ref="S590:Z590" si="598">+S591</f>
        <v>0</v>
      </c>
      <c r="T590" s="109">
        <f t="shared" si="598"/>
        <v>0</v>
      </c>
      <c r="U590" s="109">
        <f t="shared" si="598"/>
        <v>0</v>
      </c>
      <c r="V590" s="109">
        <f t="shared" si="598"/>
        <v>0</v>
      </c>
      <c r="W590" s="109">
        <f t="shared" si="598"/>
        <v>0</v>
      </c>
      <c r="X590" s="109">
        <f t="shared" si="598"/>
        <v>0</v>
      </c>
      <c r="Y590" s="109">
        <f t="shared" si="598"/>
        <v>0</v>
      </c>
      <c r="Z590" s="109">
        <f t="shared" si="598"/>
        <v>0</v>
      </c>
      <c r="AA590" s="303">
        <f t="shared" si="565"/>
        <v>0</v>
      </c>
      <c r="AB590" s="303">
        <f t="shared" si="498"/>
        <v>0</v>
      </c>
      <c r="AC590" s="108">
        <f t="shared" si="499"/>
        <v>0</v>
      </c>
    </row>
    <row r="591" spans="1:29" hidden="1" x14ac:dyDescent="0.2">
      <c r="B591" s="146" t="s">
        <v>1615</v>
      </c>
      <c r="C591" s="142" t="s">
        <v>1616</v>
      </c>
      <c r="D591" s="308">
        <v>0</v>
      </c>
      <c r="E591" s="387">
        <f>SUM('ADICIONES  2018'!C591:E591)</f>
        <v>50038</v>
      </c>
      <c r="F591" s="308"/>
      <c r="G591" s="308"/>
      <c r="H591" s="308"/>
      <c r="I591" s="308"/>
      <c r="J591" s="308"/>
      <c r="K591" s="305">
        <f t="shared" si="515"/>
        <v>50038</v>
      </c>
      <c r="L591" s="308"/>
      <c r="M591" s="308"/>
      <c r="N591" s="308"/>
      <c r="O591" s="308"/>
      <c r="P591" s="308"/>
      <c r="Q591" s="308"/>
      <c r="R591" s="305">
        <f t="shared" si="517"/>
        <v>0</v>
      </c>
      <c r="S591" s="308"/>
      <c r="T591" s="308"/>
      <c r="U591" s="308"/>
      <c r="V591" s="308"/>
      <c r="W591" s="308"/>
      <c r="X591" s="308"/>
      <c r="Y591" s="308"/>
      <c r="Z591" s="308"/>
      <c r="AA591" s="305">
        <f t="shared" si="565"/>
        <v>0</v>
      </c>
      <c r="AB591" s="305">
        <f t="shared" si="498"/>
        <v>0</v>
      </c>
      <c r="AC591" s="37">
        <f t="shared" si="499"/>
        <v>0</v>
      </c>
    </row>
    <row r="592" spans="1:29" s="82" customFormat="1" ht="15.75" hidden="1" x14ac:dyDescent="0.2">
      <c r="A592" s="413"/>
      <c r="B592" s="138" t="s">
        <v>977</v>
      </c>
      <c r="C592" s="143" t="s">
        <v>1617</v>
      </c>
      <c r="D592" s="109">
        <f>SUM(D593:D594)</f>
        <v>0</v>
      </c>
      <c r="E592" s="154">
        <f>SUM('ADICIONES  2018'!C592:E592)</f>
        <v>899657028.31999993</v>
      </c>
      <c r="F592" s="109">
        <f t="shared" ref="F592:J592" si="599">SUM(F593:F594)</f>
        <v>0</v>
      </c>
      <c r="G592" s="109">
        <f t="shared" si="599"/>
        <v>0</v>
      </c>
      <c r="H592" s="109">
        <f t="shared" si="599"/>
        <v>0</v>
      </c>
      <c r="I592" s="109">
        <f t="shared" si="599"/>
        <v>0</v>
      </c>
      <c r="J592" s="109">
        <f t="shared" si="599"/>
        <v>0</v>
      </c>
      <c r="K592" s="303">
        <f t="shared" si="515"/>
        <v>899657028.31999993</v>
      </c>
      <c r="L592" s="109">
        <f t="shared" ref="L592:Q592" si="600">SUM(L593:L594)</f>
        <v>0</v>
      </c>
      <c r="M592" s="109">
        <f t="shared" si="600"/>
        <v>0</v>
      </c>
      <c r="N592" s="109">
        <f t="shared" si="600"/>
        <v>0</v>
      </c>
      <c r="O592" s="109">
        <f t="shared" si="600"/>
        <v>0</v>
      </c>
      <c r="P592" s="109">
        <f t="shared" si="600"/>
        <v>0</v>
      </c>
      <c r="Q592" s="109">
        <f t="shared" si="600"/>
        <v>0</v>
      </c>
      <c r="R592" s="303">
        <f t="shared" si="517"/>
        <v>0</v>
      </c>
      <c r="S592" s="109">
        <f t="shared" ref="S592:Z592" si="601">SUM(S593:S594)</f>
        <v>0</v>
      </c>
      <c r="T592" s="109">
        <f t="shared" si="601"/>
        <v>0</v>
      </c>
      <c r="U592" s="109">
        <f t="shared" si="601"/>
        <v>0</v>
      </c>
      <c r="V592" s="109">
        <f t="shared" si="601"/>
        <v>0</v>
      </c>
      <c r="W592" s="109">
        <f t="shared" si="601"/>
        <v>0</v>
      </c>
      <c r="X592" s="109">
        <f t="shared" si="601"/>
        <v>0</v>
      </c>
      <c r="Y592" s="109">
        <f t="shared" si="601"/>
        <v>0</v>
      </c>
      <c r="Z592" s="109">
        <f t="shared" si="601"/>
        <v>0</v>
      </c>
      <c r="AA592" s="303">
        <f t="shared" si="565"/>
        <v>0</v>
      </c>
      <c r="AB592" s="303">
        <f t="shared" si="498"/>
        <v>0</v>
      </c>
      <c r="AC592" s="108">
        <f t="shared" si="499"/>
        <v>0</v>
      </c>
    </row>
    <row r="593" spans="1:29" s="21" customFormat="1" ht="45" hidden="1" x14ac:dyDescent="0.2">
      <c r="A593" s="95"/>
      <c r="B593" s="146" t="s">
        <v>1618</v>
      </c>
      <c r="C593" s="147" t="s">
        <v>1619</v>
      </c>
      <c r="D593" s="304">
        <v>0</v>
      </c>
      <c r="E593" s="387">
        <f>SUM('ADICIONES  2018'!C593:E593)</f>
        <v>99831545.319999993</v>
      </c>
      <c r="F593" s="304"/>
      <c r="G593" s="304"/>
      <c r="H593" s="304"/>
      <c r="I593" s="304"/>
      <c r="J593" s="304"/>
      <c r="K593" s="307">
        <f t="shared" si="515"/>
        <v>99831545.319999993</v>
      </c>
      <c r="L593" s="304"/>
      <c r="M593" s="304"/>
      <c r="N593" s="304"/>
      <c r="O593" s="304"/>
      <c r="P593" s="304"/>
      <c r="Q593" s="304"/>
      <c r="R593" s="307">
        <f t="shared" si="517"/>
        <v>0</v>
      </c>
      <c r="S593" s="304"/>
      <c r="T593" s="304"/>
      <c r="U593" s="304"/>
      <c r="V593" s="304"/>
      <c r="W593" s="304"/>
      <c r="X593" s="304"/>
      <c r="Y593" s="304"/>
      <c r="Z593" s="304"/>
      <c r="AA593" s="307">
        <f t="shared" si="565"/>
        <v>0</v>
      </c>
      <c r="AB593" s="307">
        <f t="shared" si="498"/>
        <v>0</v>
      </c>
      <c r="AC593" s="118">
        <f t="shared" si="499"/>
        <v>0</v>
      </c>
    </row>
    <row r="594" spans="1:29" ht="28.5" hidden="1" x14ac:dyDescent="0.2">
      <c r="B594" s="146" t="s">
        <v>978</v>
      </c>
      <c r="C594" s="142" t="s">
        <v>1620</v>
      </c>
      <c r="D594" s="308">
        <v>0</v>
      </c>
      <c r="E594" s="387">
        <f>SUM('ADICIONES  2018'!C594:E594)</f>
        <v>799825483</v>
      </c>
      <c r="F594" s="308"/>
      <c r="G594" s="308"/>
      <c r="H594" s="308"/>
      <c r="I594" s="308"/>
      <c r="J594" s="308"/>
      <c r="K594" s="305">
        <f t="shared" si="515"/>
        <v>799825483</v>
      </c>
      <c r="L594" s="308"/>
      <c r="M594" s="308"/>
      <c r="N594" s="308"/>
      <c r="O594" s="308"/>
      <c r="P594" s="308"/>
      <c r="Q594" s="308"/>
      <c r="R594" s="305">
        <f t="shared" si="517"/>
        <v>0</v>
      </c>
      <c r="S594" s="308"/>
      <c r="T594" s="308"/>
      <c r="U594" s="308"/>
      <c r="V594" s="308"/>
      <c r="W594" s="308"/>
      <c r="X594" s="308"/>
      <c r="Y594" s="308"/>
      <c r="Z594" s="308"/>
      <c r="AA594" s="305">
        <f t="shared" si="565"/>
        <v>0</v>
      </c>
      <c r="AB594" s="305">
        <f t="shared" si="498"/>
        <v>0</v>
      </c>
      <c r="AC594" s="37">
        <f t="shared" si="499"/>
        <v>0</v>
      </c>
    </row>
    <row r="595" spans="1:29" s="82" customFormat="1" ht="31.5" hidden="1" x14ac:dyDescent="0.2">
      <c r="A595" s="413"/>
      <c r="B595" s="138" t="s">
        <v>979</v>
      </c>
      <c r="C595" s="143" t="s">
        <v>1621</v>
      </c>
      <c r="D595" s="109">
        <f>SUM(D596:D597)</f>
        <v>0</v>
      </c>
      <c r="E595" s="154">
        <f>SUM('ADICIONES  2018'!C595:E595)</f>
        <v>1800983938.6800001</v>
      </c>
      <c r="F595" s="109">
        <f t="shared" ref="F595:J595" si="602">SUM(F596:F597)</f>
        <v>0</v>
      </c>
      <c r="G595" s="109">
        <f t="shared" si="602"/>
        <v>0</v>
      </c>
      <c r="H595" s="109">
        <f t="shared" si="602"/>
        <v>0</v>
      </c>
      <c r="I595" s="109">
        <f t="shared" si="602"/>
        <v>0</v>
      </c>
      <c r="J595" s="109">
        <f t="shared" si="602"/>
        <v>0</v>
      </c>
      <c r="K595" s="303">
        <f t="shared" si="515"/>
        <v>1800983938.6800001</v>
      </c>
      <c r="L595" s="109">
        <f t="shared" ref="L595:Q595" si="603">SUM(L596:L597)</f>
        <v>0</v>
      </c>
      <c r="M595" s="109">
        <f t="shared" si="603"/>
        <v>0</v>
      </c>
      <c r="N595" s="109">
        <f t="shared" si="603"/>
        <v>0</v>
      </c>
      <c r="O595" s="109">
        <f t="shared" si="603"/>
        <v>0</v>
      </c>
      <c r="P595" s="109">
        <f t="shared" si="603"/>
        <v>0</v>
      </c>
      <c r="Q595" s="109">
        <f t="shared" si="603"/>
        <v>0</v>
      </c>
      <c r="R595" s="303">
        <f t="shared" si="517"/>
        <v>0</v>
      </c>
      <c r="S595" s="109">
        <f t="shared" ref="S595:Z595" si="604">SUM(S596:S597)</f>
        <v>0</v>
      </c>
      <c r="T595" s="109">
        <f t="shared" si="604"/>
        <v>0</v>
      </c>
      <c r="U595" s="109">
        <f t="shared" si="604"/>
        <v>0</v>
      </c>
      <c r="V595" s="109">
        <f t="shared" si="604"/>
        <v>0</v>
      </c>
      <c r="W595" s="109">
        <f t="shared" si="604"/>
        <v>0</v>
      </c>
      <c r="X595" s="109">
        <f t="shared" si="604"/>
        <v>0</v>
      </c>
      <c r="Y595" s="109">
        <f t="shared" si="604"/>
        <v>0</v>
      </c>
      <c r="Z595" s="109">
        <f t="shared" si="604"/>
        <v>0</v>
      </c>
      <c r="AA595" s="303">
        <f t="shared" si="565"/>
        <v>0</v>
      </c>
      <c r="AB595" s="303">
        <f t="shared" si="498"/>
        <v>0</v>
      </c>
      <c r="AC595" s="108">
        <f t="shared" si="499"/>
        <v>0</v>
      </c>
    </row>
    <row r="596" spans="1:29" s="21" customFormat="1" hidden="1" x14ac:dyDescent="0.2">
      <c r="A596" s="95"/>
      <c r="B596" s="146" t="s">
        <v>980</v>
      </c>
      <c r="C596" s="147" t="s">
        <v>1622</v>
      </c>
      <c r="D596" s="304">
        <v>0</v>
      </c>
      <c r="E596" s="387">
        <f>SUM('ADICIONES  2018'!C596:E596)</f>
        <v>171177769.69</v>
      </c>
      <c r="F596" s="304"/>
      <c r="G596" s="304"/>
      <c r="H596" s="304"/>
      <c r="I596" s="304"/>
      <c r="J596" s="304"/>
      <c r="K596" s="307">
        <f t="shared" si="515"/>
        <v>171177769.69</v>
      </c>
      <c r="L596" s="304"/>
      <c r="M596" s="304"/>
      <c r="N596" s="304"/>
      <c r="O596" s="304"/>
      <c r="P596" s="304"/>
      <c r="Q596" s="304"/>
      <c r="R596" s="307">
        <f t="shared" si="517"/>
        <v>0</v>
      </c>
      <c r="S596" s="304"/>
      <c r="T596" s="304"/>
      <c r="U596" s="304"/>
      <c r="V596" s="304"/>
      <c r="W596" s="304"/>
      <c r="X596" s="304"/>
      <c r="Y596" s="304"/>
      <c r="Z596" s="304"/>
      <c r="AA596" s="307">
        <f t="shared" si="565"/>
        <v>0</v>
      </c>
      <c r="AB596" s="307">
        <f t="shared" si="498"/>
        <v>0</v>
      </c>
      <c r="AC596" s="118">
        <f t="shared" si="499"/>
        <v>0</v>
      </c>
    </row>
    <row r="597" spans="1:29" s="21" customFormat="1" hidden="1" x14ac:dyDescent="0.2">
      <c r="A597" s="95"/>
      <c r="B597" s="146" t="s">
        <v>980</v>
      </c>
      <c r="C597" s="147" t="s">
        <v>1622</v>
      </c>
      <c r="D597" s="304">
        <v>0</v>
      </c>
      <c r="E597" s="387">
        <f>SUM('ADICIONES  2018'!C597:E597)</f>
        <v>1629806168.99</v>
      </c>
      <c r="F597" s="304"/>
      <c r="G597" s="304"/>
      <c r="H597" s="304"/>
      <c r="I597" s="304"/>
      <c r="J597" s="304"/>
      <c r="K597" s="307">
        <f t="shared" si="515"/>
        <v>1629806168.99</v>
      </c>
      <c r="L597" s="304"/>
      <c r="M597" s="304"/>
      <c r="N597" s="304"/>
      <c r="O597" s="304"/>
      <c r="P597" s="304"/>
      <c r="Q597" s="304"/>
      <c r="R597" s="307">
        <f t="shared" si="517"/>
        <v>0</v>
      </c>
      <c r="S597" s="304"/>
      <c r="T597" s="304"/>
      <c r="U597" s="304"/>
      <c r="V597" s="304"/>
      <c r="W597" s="304"/>
      <c r="X597" s="304"/>
      <c r="Y597" s="304"/>
      <c r="Z597" s="304"/>
      <c r="AA597" s="307">
        <f t="shared" si="565"/>
        <v>0</v>
      </c>
      <c r="AB597" s="307">
        <f t="shared" si="498"/>
        <v>0</v>
      </c>
      <c r="AC597" s="118">
        <f t="shared" si="499"/>
        <v>0</v>
      </c>
    </row>
    <row r="598" spans="1:29" s="82" customFormat="1" ht="31.5" hidden="1" x14ac:dyDescent="0.2">
      <c r="A598" s="413"/>
      <c r="B598" s="138" t="s">
        <v>981</v>
      </c>
      <c r="C598" s="143" t="s">
        <v>1623</v>
      </c>
      <c r="D598" s="109">
        <f>+D599</f>
        <v>0</v>
      </c>
      <c r="E598" s="154">
        <f>SUM('ADICIONES  2018'!C598:E598)</f>
        <v>182843711</v>
      </c>
      <c r="F598" s="109">
        <f t="shared" ref="F598:J598" si="605">+F599</f>
        <v>0</v>
      </c>
      <c r="G598" s="109">
        <f t="shared" si="605"/>
        <v>0</v>
      </c>
      <c r="H598" s="109">
        <f t="shared" si="605"/>
        <v>0</v>
      </c>
      <c r="I598" s="109">
        <f t="shared" si="605"/>
        <v>0</v>
      </c>
      <c r="J598" s="109">
        <f t="shared" si="605"/>
        <v>0</v>
      </c>
      <c r="K598" s="303">
        <f t="shared" si="515"/>
        <v>182843711</v>
      </c>
      <c r="L598" s="109">
        <f t="shared" ref="L598:Q598" si="606">+L599</f>
        <v>0</v>
      </c>
      <c r="M598" s="109">
        <f t="shared" si="606"/>
        <v>0</v>
      </c>
      <c r="N598" s="109">
        <f t="shared" si="606"/>
        <v>0</v>
      </c>
      <c r="O598" s="109">
        <f t="shared" si="606"/>
        <v>0</v>
      </c>
      <c r="P598" s="109">
        <f t="shared" si="606"/>
        <v>0</v>
      </c>
      <c r="Q598" s="109">
        <f t="shared" si="606"/>
        <v>0</v>
      </c>
      <c r="R598" s="303">
        <f t="shared" si="517"/>
        <v>0</v>
      </c>
      <c r="S598" s="109">
        <f t="shared" ref="S598:Z598" si="607">+S599</f>
        <v>0</v>
      </c>
      <c r="T598" s="109">
        <f t="shared" si="607"/>
        <v>0</v>
      </c>
      <c r="U598" s="109">
        <f t="shared" si="607"/>
        <v>0</v>
      </c>
      <c r="V598" s="109">
        <f t="shared" si="607"/>
        <v>0</v>
      </c>
      <c r="W598" s="109">
        <f t="shared" si="607"/>
        <v>0</v>
      </c>
      <c r="X598" s="109">
        <f t="shared" si="607"/>
        <v>0</v>
      </c>
      <c r="Y598" s="109">
        <f t="shared" si="607"/>
        <v>0</v>
      </c>
      <c r="Z598" s="109">
        <f t="shared" si="607"/>
        <v>0</v>
      </c>
      <c r="AA598" s="303">
        <f t="shared" si="565"/>
        <v>0</v>
      </c>
      <c r="AB598" s="303">
        <f t="shared" si="498"/>
        <v>0</v>
      </c>
      <c r="AC598" s="108">
        <f t="shared" si="499"/>
        <v>0</v>
      </c>
    </row>
    <row r="599" spans="1:29" s="21" customFormat="1" hidden="1" x14ac:dyDescent="0.2">
      <c r="A599" s="95"/>
      <c r="B599" s="146" t="s">
        <v>982</v>
      </c>
      <c r="C599" s="147" t="s">
        <v>1624</v>
      </c>
      <c r="D599" s="304">
        <v>0</v>
      </c>
      <c r="E599" s="387">
        <f>SUM('ADICIONES  2018'!C599:E599)</f>
        <v>182843711</v>
      </c>
      <c r="F599" s="304"/>
      <c r="G599" s="304"/>
      <c r="H599" s="304"/>
      <c r="I599" s="304"/>
      <c r="J599" s="304"/>
      <c r="K599" s="307">
        <f t="shared" si="515"/>
        <v>182843711</v>
      </c>
      <c r="L599" s="304"/>
      <c r="M599" s="304"/>
      <c r="N599" s="304"/>
      <c r="O599" s="304"/>
      <c r="P599" s="304"/>
      <c r="Q599" s="304"/>
      <c r="R599" s="307">
        <f t="shared" si="517"/>
        <v>0</v>
      </c>
      <c r="S599" s="304"/>
      <c r="T599" s="304"/>
      <c r="U599" s="304"/>
      <c r="V599" s="304"/>
      <c r="W599" s="304"/>
      <c r="X599" s="304"/>
      <c r="Y599" s="304"/>
      <c r="Z599" s="304"/>
      <c r="AA599" s="307">
        <f t="shared" si="565"/>
        <v>0</v>
      </c>
      <c r="AB599" s="307">
        <f t="shared" si="498"/>
        <v>0</v>
      </c>
      <c r="AC599" s="118">
        <f t="shared" si="499"/>
        <v>0</v>
      </c>
    </row>
    <row r="600" spans="1:29" s="82" customFormat="1" ht="31.5" hidden="1" x14ac:dyDescent="0.2">
      <c r="A600" s="413"/>
      <c r="B600" s="138" t="s">
        <v>983</v>
      </c>
      <c r="C600" s="143" t="s">
        <v>1625</v>
      </c>
      <c r="D600" s="109">
        <f>+D601</f>
        <v>0</v>
      </c>
      <c r="E600" s="154">
        <f>SUM('ADICIONES  2018'!C600:E600)</f>
        <v>256832697.63999999</v>
      </c>
      <c r="F600" s="109">
        <f t="shared" ref="F600:J600" si="608">+F601</f>
        <v>0</v>
      </c>
      <c r="G600" s="109">
        <f t="shared" si="608"/>
        <v>0</v>
      </c>
      <c r="H600" s="109">
        <f t="shared" si="608"/>
        <v>0</v>
      </c>
      <c r="I600" s="109">
        <f t="shared" si="608"/>
        <v>0</v>
      </c>
      <c r="J600" s="109">
        <f t="shared" si="608"/>
        <v>0</v>
      </c>
      <c r="K600" s="303">
        <f t="shared" si="515"/>
        <v>256832697.63999999</v>
      </c>
      <c r="L600" s="109">
        <f t="shared" ref="L600:Q600" si="609">+L601</f>
        <v>0</v>
      </c>
      <c r="M600" s="109">
        <f t="shared" si="609"/>
        <v>0</v>
      </c>
      <c r="N600" s="109">
        <f t="shared" si="609"/>
        <v>0</v>
      </c>
      <c r="O600" s="109">
        <f t="shared" si="609"/>
        <v>0</v>
      </c>
      <c r="P600" s="109">
        <f t="shared" si="609"/>
        <v>0</v>
      </c>
      <c r="Q600" s="109">
        <f t="shared" si="609"/>
        <v>0</v>
      </c>
      <c r="R600" s="303">
        <f>SUM(L600:Q600)</f>
        <v>0</v>
      </c>
      <c r="S600" s="109">
        <f t="shared" ref="S600:Z600" si="610">+S601</f>
        <v>0</v>
      </c>
      <c r="T600" s="109">
        <f t="shared" si="610"/>
        <v>0</v>
      </c>
      <c r="U600" s="109">
        <f t="shared" si="610"/>
        <v>0</v>
      </c>
      <c r="V600" s="109">
        <f t="shared" si="610"/>
        <v>0</v>
      </c>
      <c r="W600" s="109">
        <f t="shared" si="610"/>
        <v>0</v>
      </c>
      <c r="X600" s="109">
        <f t="shared" si="610"/>
        <v>0</v>
      </c>
      <c r="Y600" s="109">
        <f t="shared" si="610"/>
        <v>0</v>
      </c>
      <c r="Z600" s="109">
        <f t="shared" si="610"/>
        <v>0</v>
      </c>
      <c r="AA600" s="303">
        <f t="shared" si="565"/>
        <v>0</v>
      </c>
      <c r="AB600" s="303">
        <f>+R600+AA600</f>
        <v>0</v>
      </c>
      <c r="AC600" s="108">
        <f t="shared" si="499"/>
        <v>0</v>
      </c>
    </row>
    <row r="601" spans="1:29" ht="28.5" hidden="1" x14ac:dyDescent="0.2">
      <c r="B601" s="146" t="s">
        <v>984</v>
      </c>
      <c r="C601" s="142" t="s">
        <v>1626</v>
      </c>
      <c r="D601" s="308">
        <v>0</v>
      </c>
      <c r="E601" s="387">
        <f>SUM('ADICIONES  2018'!C601:E601)</f>
        <v>256832697.63999999</v>
      </c>
      <c r="F601" s="308"/>
      <c r="G601" s="308"/>
      <c r="H601" s="308"/>
      <c r="I601" s="308"/>
      <c r="J601" s="308"/>
      <c r="K601" s="305">
        <f t="shared" si="515"/>
        <v>256832697.63999999</v>
      </c>
      <c r="L601" s="308"/>
      <c r="M601" s="308"/>
      <c r="N601" s="308"/>
      <c r="O601" s="308"/>
      <c r="P601" s="308"/>
      <c r="Q601" s="308"/>
      <c r="R601" s="305">
        <f>SUM(L601:Q601)</f>
        <v>0</v>
      </c>
      <c r="S601" s="308"/>
      <c r="T601" s="308"/>
      <c r="U601" s="308"/>
      <c r="V601" s="308"/>
      <c r="W601" s="308"/>
      <c r="X601" s="308"/>
      <c r="Y601" s="308"/>
      <c r="Z601" s="308"/>
      <c r="AA601" s="305">
        <f>SUM(S601:Z601)</f>
        <v>0</v>
      </c>
      <c r="AB601" s="305">
        <f>+R601+AA601</f>
        <v>0</v>
      </c>
      <c r="AC601" s="37">
        <f t="shared" si="499"/>
        <v>0</v>
      </c>
    </row>
    <row r="602" spans="1:29" s="82" customFormat="1" ht="31.5" hidden="1" x14ac:dyDescent="0.2">
      <c r="A602" s="413"/>
      <c r="B602" s="138" t="s">
        <v>985</v>
      </c>
      <c r="C602" s="143" t="s">
        <v>1627</v>
      </c>
      <c r="D602" s="109">
        <f>SUM(D603:D604)</f>
        <v>0</v>
      </c>
      <c r="E602" s="154">
        <f>SUM('ADICIONES  2018'!C602:E602)</f>
        <v>333033100.71999997</v>
      </c>
      <c r="F602" s="109">
        <f t="shared" ref="F602:J602" si="611">SUM(F603:F604)</f>
        <v>0</v>
      </c>
      <c r="G602" s="109">
        <f t="shared" si="611"/>
        <v>0</v>
      </c>
      <c r="H602" s="109">
        <f t="shared" si="611"/>
        <v>0</v>
      </c>
      <c r="I602" s="109">
        <f t="shared" si="611"/>
        <v>0</v>
      </c>
      <c r="J602" s="109">
        <f t="shared" si="611"/>
        <v>0</v>
      </c>
      <c r="K602" s="303">
        <f t="shared" si="515"/>
        <v>333033100.71999997</v>
      </c>
      <c r="L602" s="109">
        <f t="shared" ref="L602:Q602" si="612">SUM(L603:L604)</f>
        <v>0</v>
      </c>
      <c r="M602" s="109">
        <f t="shared" si="612"/>
        <v>0</v>
      </c>
      <c r="N602" s="109">
        <f t="shared" si="612"/>
        <v>0</v>
      </c>
      <c r="O602" s="109">
        <f t="shared" si="612"/>
        <v>0</v>
      </c>
      <c r="P602" s="109">
        <f t="shared" si="612"/>
        <v>0</v>
      </c>
      <c r="Q602" s="109">
        <f t="shared" si="612"/>
        <v>0</v>
      </c>
      <c r="R602" s="303">
        <f t="shared" si="517"/>
        <v>0</v>
      </c>
      <c r="S602" s="109">
        <f t="shared" ref="S602:Z602" si="613">SUM(S603:S604)</f>
        <v>0</v>
      </c>
      <c r="T602" s="109">
        <f t="shared" si="613"/>
        <v>0</v>
      </c>
      <c r="U602" s="109">
        <f t="shared" si="613"/>
        <v>0</v>
      </c>
      <c r="V602" s="109">
        <f t="shared" si="613"/>
        <v>0</v>
      </c>
      <c r="W602" s="109">
        <f t="shared" si="613"/>
        <v>0</v>
      </c>
      <c r="X602" s="109">
        <f t="shared" si="613"/>
        <v>0</v>
      </c>
      <c r="Y602" s="109">
        <f t="shared" si="613"/>
        <v>0</v>
      </c>
      <c r="Z602" s="109">
        <f t="shared" si="613"/>
        <v>0</v>
      </c>
      <c r="AA602" s="303">
        <f t="shared" si="565"/>
        <v>0</v>
      </c>
      <c r="AB602" s="303">
        <f t="shared" si="498"/>
        <v>0</v>
      </c>
      <c r="AC602" s="108">
        <f t="shared" si="499"/>
        <v>0</v>
      </c>
    </row>
    <row r="603" spans="1:29" hidden="1" x14ac:dyDescent="0.2">
      <c r="B603" s="146" t="s">
        <v>986</v>
      </c>
      <c r="C603" s="142" t="s">
        <v>1628</v>
      </c>
      <c r="D603" s="308">
        <v>0</v>
      </c>
      <c r="E603" s="387">
        <f>SUM('ADICIONES  2018'!C603:E603)</f>
        <v>326781921.00999999</v>
      </c>
      <c r="F603" s="308"/>
      <c r="G603" s="308"/>
      <c r="H603" s="308"/>
      <c r="I603" s="308"/>
      <c r="J603" s="308"/>
      <c r="K603" s="305">
        <f t="shared" si="515"/>
        <v>326781921.00999999</v>
      </c>
      <c r="L603" s="308"/>
      <c r="M603" s="308"/>
      <c r="N603" s="308"/>
      <c r="O603" s="308"/>
      <c r="P603" s="308"/>
      <c r="Q603" s="308"/>
      <c r="R603" s="305">
        <f t="shared" si="517"/>
        <v>0</v>
      </c>
      <c r="S603" s="308"/>
      <c r="T603" s="308"/>
      <c r="U603" s="308"/>
      <c r="V603" s="308"/>
      <c r="W603" s="308"/>
      <c r="X603" s="308"/>
      <c r="Y603" s="308"/>
      <c r="Z603" s="308"/>
      <c r="AA603" s="305">
        <f t="shared" si="565"/>
        <v>0</v>
      </c>
      <c r="AB603" s="305">
        <f t="shared" si="498"/>
        <v>0</v>
      </c>
      <c r="AC603" s="37">
        <f t="shared" si="499"/>
        <v>0</v>
      </c>
    </row>
    <row r="604" spans="1:29" s="21" customFormat="1" ht="30" hidden="1" x14ac:dyDescent="0.2">
      <c r="A604" s="95"/>
      <c r="B604" s="146" t="s">
        <v>986</v>
      </c>
      <c r="C604" s="147" t="s">
        <v>1628</v>
      </c>
      <c r="D604" s="304">
        <v>0</v>
      </c>
      <c r="E604" s="387">
        <f>SUM('ADICIONES  2018'!C604:E604)</f>
        <v>6251179.71</v>
      </c>
      <c r="F604" s="304"/>
      <c r="G604" s="304"/>
      <c r="H604" s="304"/>
      <c r="I604" s="304"/>
      <c r="J604" s="304"/>
      <c r="K604" s="307">
        <f t="shared" si="515"/>
        <v>6251179.71</v>
      </c>
      <c r="L604" s="304"/>
      <c r="M604" s="304"/>
      <c r="N604" s="304"/>
      <c r="O604" s="304"/>
      <c r="P604" s="304"/>
      <c r="Q604" s="304"/>
      <c r="R604" s="307">
        <f t="shared" si="517"/>
        <v>0</v>
      </c>
      <c r="S604" s="304"/>
      <c r="T604" s="304"/>
      <c r="U604" s="304"/>
      <c r="V604" s="304"/>
      <c r="W604" s="304"/>
      <c r="X604" s="304"/>
      <c r="Y604" s="304"/>
      <c r="Z604" s="304"/>
      <c r="AA604" s="307">
        <f t="shared" si="565"/>
        <v>0</v>
      </c>
      <c r="AB604" s="307">
        <f t="shared" si="498"/>
        <v>0</v>
      </c>
      <c r="AC604" s="118">
        <f t="shared" si="499"/>
        <v>0</v>
      </c>
    </row>
    <row r="605" spans="1:29" s="21" customFormat="1" ht="18.75" customHeight="1" x14ac:dyDescent="0.2">
      <c r="A605" s="95">
        <v>1</v>
      </c>
      <c r="B605" s="146" t="s">
        <v>1183</v>
      </c>
      <c r="C605" s="147" t="s">
        <v>1184</v>
      </c>
      <c r="D605" s="109">
        <f>+D606</f>
        <v>0</v>
      </c>
      <c r="E605" s="154">
        <f>SUM('ADICIONES  2018'!C605:E605)</f>
        <v>0</v>
      </c>
      <c r="F605" s="109">
        <f t="shared" ref="F605:J606" si="614">+F606</f>
        <v>0</v>
      </c>
      <c r="G605" s="109">
        <f t="shared" si="614"/>
        <v>0</v>
      </c>
      <c r="H605" s="109">
        <f t="shared" si="614"/>
        <v>0</v>
      </c>
      <c r="I605" s="109">
        <f t="shared" si="614"/>
        <v>0</v>
      </c>
      <c r="J605" s="109">
        <f t="shared" si="614"/>
        <v>0</v>
      </c>
      <c r="K605" s="307">
        <f t="shared" si="515"/>
        <v>0</v>
      </c>
      <c r="L605" s="304">
        <f t="shared" ref="L605:Q606" si="615">+L606</f>
        <v>0</v>
      </c>
      <c r="M605" s="304">
        <f t="shared" si="615"/>
        <v>0</v>
      </c>
      <c r="N605" s="304">
        <f t="shared" si="615"/>
        <v>0</v>
      </c>
      <c r="O605" s="109">
        <f t="shared" si="615"/>
        <v>0</v>
      </c>
      <c r="P605" s="109">
        <f t="shared" si="615"/>
        <v>0</v>
      </c>
      <c r="Q605" s="109">
        <f t="shared" si="615"/>
        <v>0</v>
      </c>
      <c r="R605" s="303">
        <f t="shared" si="517"/>
        <v>0</v>
      </c>
      <c r="S605" s="109">
        <f t="shared" ref="S605:Z606" si="616">+S606</f>
        <v>0</v>
      </c>
      <c r="T605" s="109">
        <f t="shared" si="616"/>
        <v>0</v>
      </c>
      <c r="U605" s="109">
        <f t="shared" si="616"/>
        <v>0</v>
      </c>
      <c r="V605" s="109">
        <f t="shared" si="616"/>
        <v>0</v>
      </c>
      <c r="W605" s="109">
        <f t="shared" si="616"/>
        <v>0</v>
      </c>
      <c r="X605" s="109">
        <f t="shared" si="616"/>
        <v>0</v>
      </c>
      <c r="Y605" s="109">
        <f t="shared" si="616"/>
        <v>0</v>
      </c>
      <c r="Z605" s="109">
        <f t="shared" si="616"/>
        <v>0</v>
      </c>
      <c r="AA605" s="303">
        <f t="shared" si="565"/>
        <v>0</v>
      </c>
      <c r="AB605" s="307">
        <f t="shared" si="498"/>
        <v>0</v>
      </c>
      <c r="AC605" s="118">
        <v>0</v>
      </c>
    </row>
    <row r="606" spans="1:29" s="82" customFormat="1" ht="19.5" hidden="1" customHeight="1" x14ac:dyDescent="0.2">
      <c r="A606" s="413"/>
      <c r="B606" s="138" t="s">
        <v>1185</v>
      </c>
      <c r="C606" s="143" t="s">
        <v>1186</v>
      </c>
      <c r="D606" s="109">
        <f>+D607</f>
        <v>0</v>
      </c>
      <c r="E606" s="154">
        <f>SUM('ADICIONES  2018'!C606:E606)</f>
        <v>0</v>
      </c>
      <c r="F606" s="109">
        <f t="shared" si="614"/>
        <v>0</v>
      </c>
      <c r="G606" s="109">
        <f t="shared" si="614"/>
        <v>0</v>
      </c>
      <c r="H606" s="109">
        <f t="shared" si="614"/>
        <v>0</v>
      </c>
      <c r="I606" s="109">
        <f t="shared" si="614"/>
        <v>0</v>
      </c>
      <c r="J606" s="109">
        <f t="shared" si="614"/>
        <v>0</v>
      </c>
      <c r="K606" s="303">
        <f t="shared" si="515"/>
        <v>0</v>
      </c>
      <c r="L606" s="109">
        <f t="shared" si="615"/>
        <v>0</v>
      </c>
      <c r="M606" s="109">
        <f t="shared" si="615"/>
        <v>0</v>
      </c>
      <c r="N606" s="109">
        <f t="shared" si="615"/>
        <v>0</v>
      </c>
      <c r="O606" s="109">
        <f t="shared" si="615"/>
        <v>0</v>
      </c>
      <c r="P606" s="109">
        <f t="shared" si="615"/>
        <v>0</v>
      </c>
      <c r="Q606" s="109">
        <f t="shared" si="615"/>
        <v>0</v>
      </c>
      <c r="R606" s="303">
        <f t="shared" si="517"/>
        <v>0</v>
      </c>
      <c r="S606" s="109">
        <f t="shared" si="616"/>
        <v>0</v>
      </c>
      <c r="T606" s="109">
        <f t="shared" si="616"/>
        <v>0</v>
      </c>
      <c r="U606" s="109">
        <f t="shared" si="616"/>
        <v>0</v>
      </c>
      <c r="V606" s="109">
        <f t="shared" si="616"/>
        <v>0</v>
      </c>
      <c r="W606" s="109">
        <f t="shared" si="616"/>
        <v>0</v>
      </c>
      <c r="X606" s="109">
        <f t="shared" si="616"/>
        <v>0</v>
      </c>
      <c r="Y606" s="109">
        <f t="shared" si="616"/>
        <v>0</v>
      </c>
      <c r="Z606" s="109">
        <f t="shared" si="616"/>
        <v>0</v>
      </c>
      <c r="AA606" s="303">
        <f t="shared" si="565"/>
        <v>0</v>
      </c>
      <c r="AB606" s="303">
        <f t="shared" si="498"/>
        <v>0</v>
      </c>
      <c r="AC606" s="108" t="e">
        <f t="shared" si="499"/>
        <v>#DIV/0!</v>
      </c>
    </row>
    <row r="607" spans="1:29" s="82" customFormat="1" ht="16.5" hidden="1" customHeight="1" x14ac:dyDescent="0.2">
      <c r="A607" s="413"/>
      <c r="B607" s="138" t="s">
        <v>1187</v>
      </c>
      <c r="C607" s="143" t="s">
        <v>1188</v>
      </c>
      <c r="D607" s="109">
        <f>SUM(D608:D609)</f>
        <v>0</v>
      </c>
      <c r="E607" s="154">
        <f>SUM('ADICIONES  2018'!C607:E607)</f>
        <v>0</v>
      </c>
      <c r="F607" s="109">
        <f t="shared" ref="F607:J607" si="617">SUM(F608:F609)</f>
        <v>0</v>
      </c>
      <c r="G607" s="109">
        <f t="shared" si="617"/>
        <v>0</v>
      </c>
      <c r="H607" s="109">
        <f t="shared" si="617"/>
        <v>0</v>
      </c>
      <c r="I607" s="109">
        <f t="shared" si="617"/>
        <v>0</v>
      </c>
      <c r="J607" s="109">
        <f t="shared" si="617"/>
        <v>0</v>
      </c>
      <c r="K607" s="303">
        <f t="shared" si="515"/>
        <v>0</v>
      </c>
      <c r="L607" s="109">
        <f t="shared" ref="L607:Q607" si="618">SUM(L608:L609)</f>
        <v>0</v>
      </c>
      <c r="M607" s="109">
        <f t="shared" si="618"/>
        <v>0</v>
      </c>
      <c r="N607" s="109">
        <f t="shared" si="618"/>
        <v>0</v>
      </c>
      <c r="O607" s="109">
        <f t="shared" si="618"/>
        <v>0</v>
      </c>
      <c r="P607" s="109">
        <f t="shared" si="618"/>
        <v>0</v>
      </c>
      <c r="Q607" s="109">
        <f t="shared" si="618"/>
        <v>0</v>
      </c>
      <c r="R607" s="303">
        <f t="shared" si="517"/>
        <v>0</v>
      </c>
      <c r="S607" s="109">
        <f t="shared" ref="S607:Z607" si="619">SUM(S608:S609)</f>
        <v>0</v>
      </c>
      <c r="T607" s="109">
        <f t="shared" si="619"/>
        <v>0</v>
      </c>
      <c r="U607" s="109">
        <f t="shared" si="619"/>
        <v>0</v>
      </c>
      <c r="V607" s="109">
        <f t="shared" si="619"/>
        <v>0</v>
      </c>
      <c r="W607" s="109">
        <f t="shared" si="619"/>
        <v>0</v>
      </c>
      <c r="X607" s="109">
        <f t="shared" si="619"/>
        <v>0</v>
      </c>
      <c r="Y607" s="109">
        <f t="shared" si="619"/>
        <v>0</v>
      </c>
      <c r="Z607" s="109">
        <f t="shared" si="619"/>
        <v>0</v>
      </c>
      <c r="AA607" s="303">
        <f t="shared" si="565"/>
        <v>0</v>
      </c>
      <c r="AB607" s="303">
        <f t="shared" si="498"/>
        <v>0</v>
      </c>
      <c r="AC607" s="108" t="e">
        <f t="shared" si="499"/>
        <v>#DIV/0!</v>
      </c>
    </row>
    <row r="608" spans="1:29" ht="28.5" hidden="1" x14ac:dyDescent="0.2">
      <c r="B608" s="139" t="s">
        <v>1189</v>
      </c>
      <c r="C608" s="142" t="s">
        <v>1190</v>
      </c>
      <c r="D608" s="308"/>
      <c r="E608" s="387">
        <f>SUM('ADICIONES  2018'!C608:E608)</f>
        <v>0</v>
      </c>
      <c r="F608" s="308"/>
      <c r="G608" s="308"/>
      <c r="H608" s="308"/>
      <c r="I608" s="308"/>
      <c r="J608" s="308"/>
      <c r="K608" s="307">
        <f t="shared" si="515"/>
        <v>0</v>
      </c>
      <c r="L608" s="308"/>
      <c r="M608" s="308"/>
      <c r="N608" s="308"/>
      <c r="O608" s="308"/>
      <c r="P608" s="308"/>
      <c r="Q608" s="308"/>
      <c r="R608" s="305">
        <f t="shared" si="517"/>
        <v>0</v>
      </c>
      <c r="S608" s="308"/>
      <c r="T608" s="308"/>
      <c r="U608" s="308"/>
      <c r="V608" s="308"/>
      <c r="W608" s="308"/>
      <c r="X608" s="308"/>
      <c r="Y608" s="308"/>
      <c r="Z608" s="308"/>
      <c r="AA608" s="305">
        <f t="shared" si="565"/>
        <v>0</v>
      </c>
      <c r="AB608" s="305">
        <f t="shared" si="498"/>
        <v>0</v>
      </c>
      <c r="AC608" s="37" t="e">
        <f t="shared" si="499"/>
        <v>#DIV/0!</v>
      </c>
    </row>
    <row r="609" spans="1:29" ht="28.5" hidden="1" x14ac:dyDescent="0.2">
      <c r="B609" s="139" t="s">
        <v>1196</v>
      </c>
      <c r="C609" s="142" t="s">
        <v>1723</v>
      </c>
      <c r="D609" s="308"/>
      <c r="E609" s="387">
        <f>SUM('ADICIONES  2018'!C609:E609)</f>
        <v>0</v>
      </c>
      <c r="F609" s="308"/>
      <c r="G609" s="308"/>
      <c r="H609" s="308"/>
      <c r="I609" s="308"/>
      <c r="J609" s="308"/>
      <c r="K609" s="307">
        <f t="shared" si="515"/>
        <v>0</v>
      </c>
      <c r="L609" s="308"/>
      <c r="M609" s="308"/>
      <c r="N609" s="308"/>
      <c r="O609" s="308"/>
      <c r="P609" s="308"/>
      <c r="Q609" s="308"/>
      <c r="R609" s="305">
        <f t="shared" si="517"/>
        <v>0</v>
      </c>
      <c r="S609" s="308"/>
      <c r="T609" s="308"/>
      <c r="U609" s="308"/>
      <c r="V609" s="308"/>
      <c r="W609" s="308"/>
      <c r="X609" s="308"/>
      <c r="Y609" s="308"/>
      <c r="Z609" s="308"/>
      <c r="AA609" s="305">
        <f t="shared" si="565"/>
        <v>0</v>
      </c>
      <c r="AB609" s="305">
        <f t="shared" si="498"/>
        <v>0</v>
      </c>
      <c r="AC609" s="37" t="e">
        <f t="shared" si="499"/>
        <v>#DIV/0!</v>
      </c>
    </row>
    <row r="610" spans="1:29" s="21" customFormat="1" ht="30.75" thickBot="1" x14ac:dyDescent="0.25">
      <c r="A610" s="95">
        <v>1</v>
      </c>
      <c r="B610" s="116" t="s">
        <v>310</v>
      </c>
      <c r="C610" s="117" t="s">
        <v>105</v>
      </c>
      <c r="D610" s="109">
        <f>+D611+D614</f>
        <v>3522000000</v>
      </c>
      <c r="E610" s="154">
        <f>SUM('ADICIONES  2018'!C610:E610)</f>
        <v>0</v>
      </c>
      <c r="F610" s="109">
        <f t="shared" ref="F610:J610" si="620">+F611+F614</f>
        <v>0</v>
      </c>
      <c r="G610" s="109">
        <f t="shared" si="620"/>
        <v>0</v>
      </c>
      <c r="H610" s="109">
        <f t="shared" si="620"/>
        <v>0</v>
      </c>
      <c r="I610" s="109">
        <f t="shared" si="620"/>
        <v>0</v>
      </c>
      <c r="J610" s="109">
        <f t="shared" si="620"/>
        <v>0</v>
      </c>
      <c r="K610" s="307">
        <f t="shared" si="515"/>
        <v>3522000000</v>
      </c>
      <c r="L610" s="304">
        <f t="shared" ref="L610:Q610" si="621">+L611+L614</f>
        <v>494685493.83000004</v>
      </c>
      <c r="M610" s="304">
        <f t="shared" si="621"/>
        <v>557311638.33000004</v>
      </c>
      <c r="N610" s="304">
        <f t="shared" si="621"/>
        <v>651921458.26999998</v>
      </c>
      <c r="O610" s="109">
        <f t="shared" si="621"/>
        <v>0</v>
      </c>
      <c r="P610" s="109">
        <f t="shared" si="621"/>
        <v>0</v>
      </c>
      <c r="Q610" s="109">
        <f t="shared" si="621"/>
        <v>0</v>
      </c>
      <c r="R610" s="303">
        <f t="shared" si="517"/>
        <v>1703918590.4300001</v>
      </c>
      <c r="S610" s="109">
        <f t="shared" ref="S610:Z610" si="622">+S611+S614</f>
        <v>0</v>
      </c>
      <c r="T610" s="109">
        <f t="shared" si="622"/>
        <v>0</v>
      </c>
      <c r="U610" s="109">
        <f t="shared" si="622"/>
        <v>0</v>
      </c>
      <c r="V610" s="109">
        <f t="shared" si="622"/>
        <v>0</v>
      </c>
      <c r="W610" s="109">
        <f t="shared" si="622"/>
        <v>0</v>
      </c>
      <c r="X610" s="109">
        <f t="shared" si="622"/>
        <v>0</v>
      </c>
      <c r="Y610" s="109">
        <f t="shared" si="622"/>
        <v>0</v>
      </c>
      <c r="Z610" s="109">
        <f t="shared" si="622"/>
        <v>0</v>
      </c>
      <c r="AA610" s="303">
        <f t="shared" si="565"/>
        <v>0</v>
      </c>
      <c r="AB610" s="307">
        <f t="shared" si="498"/>
        <v>1703918590.4300001</v>
      </c>
      <c r="AC610" s="118">
        <f t="shared" si="499"/>
        <v>0.48379289904315731</v>
      </c>
    </row>
    <row r="611" spans="1:29" s="82" customFormat="1" ht="32.25" hidden="1" thickBot="1" x14ac:dyDescent="0.25">
      <c r="A611" s="413"/>
      <c r="B611" s="114" t="s">
        <v>806</v>
      </c>
      <c r="C611" s="110" t="s">
        <v>106</v>
      </c>
      <c r="D611" s="109">
        <f>+D612</f>
        <v>1700000000</v>
      </c>
      <c r="E611" s="154">
        <f>SUM('ADICIONES  2018'!C611:E611)</f>
        <v>0</v>
      </c>
      <c r="F611" s="109">
        <f t="shared" ref="F611:J612" si="623">+F612</f>
        <v>0</v>
      </c>
      <c r="G611" s="109">
        <f t="shared" si="623"/>
        <v>0</v>
      </c>
      <c r="H611" s="109">
        <f t="shared" si="623"/>
        <v>0</v>
      </c>
      <c r="I611" s="109">
        <f t="shared" si="623"/>
        <v>0</v>
      </c>
      <c r="J611" s="109">
        <f t="shared" si="623"/>
        <v>0</v>
      </c>
      <c r="K611" s="303">
        <f t="shared" si="515"/>
        <v>1700000000</v>
      </c>
      <c r="L611" s="109">
        <f t="shared" ref="L611:Q612" si="624">+L612</f>
        <v>195142480.5</v>
      </c>
      <c r="M611" s="109">
        <f t="shared" si="624"/>
        <v>207545656.87</v>
      </c>
      <c r="N611" s="109">
        <f t="shared" si="624"/>
        <v>213114998.97</v>
      </c>
      <c r="O611" s="109">
        <f t="shared" si="624"/>
        <v>0</v>
      </c>
      <c r="P611" s="109">
        <f t="shared" si="624"/>
        <v>0</v>
      </c>
      <c r="Q611" s="109">
        <f t="shared" si="624"/>
        <v>0</v>
      </c>
      <c r="R611" s="303">
        <f t="shared" si="517"/>
        <v>615803136.34000003</v>
      </c>
      <c r="S611" s="109">
        <f t="shared" ref="S611:Z612" si="625">+S612</f>
        <v>0</v>
      </c>
      <c r="T611" s="109">
        <f t="shared" si="625"/>
        <v>0</v>
      </c>
      <c r="U611" s="109">
        <f t="shared" si="625"/>
        <v>0</v>
      </c>
      <c r="V611" s="109">
        <f t="shared" si="625"/>
        <v>0</v>
      </c>
      <c r="W611" s="109">
        <f t="shared" si="625"/>
        <v>0</v>
      </c>
      <c r="X611" s="109">
        <f t="shared" si="625"/>
        <v>0</v>
      </c>
      <c r="Y611" s="109">
        <f t="shared" si="625"/>
        <v>0</v>
      </c>
      <c r="Z611" s="109">
        <f t="shared" si="625"/>
        <v>0</v>
      </c>
      <c r="AA611" s="303">
        <f t="shared" si="565"/>
        <v>0</v>
      </c>
      <c r="AB611" s="303">
        <f t="shared" si="498"/>
        <v>615803136.34000003</v>
      </c>
      <c r="AC611" s="108">
        <f t="shared" si="499"/>
        <v>0.36223713902352944</v>
      </c>
    </row>
    <row r="612" spans="1:29" s="82" customFormat="1" ht="63.75" hidden="1" thickBot="1" x14ac:dyDescent="0.25">
      <c r="A612" s="413"/>
      <c r="B612" s="114" t="s">
        <v>807</v>
      </c>
      <c r="C612" s="110" t="s">
        <v>808</v>
      </c>
      <c r="D612" s="109">
        <f>+D613</f>
        <v>1700000000</v>
      </c>
      <c r="E612" s="154">
        <f>SUM('ADICIONES  2018'!C612:E612)</f>
        <v>0</v>
      </c>
      <c r="F612" s="109">
        <f t="shared" si="623"/>
        <v>0</v>
      </c>
      <c r="G612" s="109">
        <f t="shared" si="623"/>
        <v>0</v>
      </c>
      <c r="H612" s="109">
        <f t="shared" si="623"/>
        <v>0</v>
      </c>
      <c r="I612" s="109">
        <f t="shared" si="623"/>
        <v>0</v>
      </c>
      <c r="J612" s="109">
        <f t="shared" si="623"/>
        <v>0</v>
      </c>
      <c r="K612" s="303">
        <f t="shared" si="515"/>
        <v>1700000000</v>
      </c>
      <c r="L612" s="109">
        <f t="shared" si="624"/>
        <v>195142480.5</v>
      </c>
      <c r="M612" s="109">
        <f t="shared" si="624"/>
        <v>207545656.87</v>
      </c>
      <c r="N612" s="109">
        <f t="shared" si="624"/>
        <v>213114998.97</v>
      </c>
      <c r="O612" s="109">
        <f t="shared" si="624"/>
        <v>0</v>
      </c>
      <c r="P612" s="109">
        <f t="shared" si="624"/>
        <v>0</v>
      </c>
      <c r="Q612" s="109">
        <f t="shared" si="624"/>
        <v>0</v>
      </c>
      <c r="R612" s="303">
        <f t="shared" si="517"/>
        <v>615803136.34000003</v>
      </c>
      <c r="S612" s="109">
        <f t="shared" si="625"/>
        <v>0</v>
      </c>
      <c r="T612" s="109">
        <f t="shared" si="625"/>
        <v>0</v>
      </c>
      <c r="U612" s="109">
        <f t="shared" si="625"/>
        <v>0</v>
      </c>
      <c r="V612" s="109">
        <f t="shared" si="625"/>
        <v>0</v>
      </c>
      <c r="W612" s="109">
        <f t="shared" si="625"/>
        <v>0</v>
      </c>
      <c r="X612" s="109">
        <f t="shared" si="625"/>
        <v>0</v>
      </c>
      <c r="Y612" s="109">
        <f t="shared" si="625"/>
        <v>0</v>
      </c>
      <c r="Z612" s="109">
        <f t="shared" si="625"/>
        <v>0</v>
      </c>
      <c r="AA612" s="303">
        <f t="shared" si="565"/>
        <v>0</v>
      </c>
      <c r="AB612" s="303">
        <f t="shared" si="498"/>
        <v>615803136.34000003</v>
      </c>
      <c r="AC612" s="108">
        <f t="shared" si="499"/>
        <v>0.36223713902352944</v>
      </c>
    </row>
    <row r="613" spans="1:29" ht="15.75" hidden="1" thickBot="1" x14ac:dyDescent="0.25">
      <c r="B613" s="100" t="s">
        <v>809</v>
      </c>
      <c r="C613" s="101" t="s">
        <v>107</v>
      </c>
      <c r="D613" s="308">
        <v>1700000000</v>
      </c>
      <c r="E613" s="387">
        <f>SUM('ADICIONES  2018'!C613:E613)</f>
        <v>0</v>
      </c>
      <c r="F613" s="308"/>
      <c r="G613" s="308"/>
      <c r="H613" s="308"/>
      <c r="I613" s="308"/>
      <c r="J613" s="308"/>
      <c r="K613" s="305">
        <f t="shared" si="515"/>
        <v>1700000000</v>
      </c>
      <c r="L613" s="308">
        <v>195142480.5</v>
      </c>
      <c r="M613" s="308">
        <v>207545656.87</v>
      </c>
      <c r="N613" s="308">
        <v>213114998.97</v>
      </c>
      <c r="O613" s="308"/>
      <c r="P613" s="308"/>
      <c r="Q613" s="308"/>
      <c r="R613" s="305">
        <f t="shared" si="517"/>
        <v>615803136.34000003</v>
      </c>
      <c r="S613" s="308"/>
      <c r="T613" s="308"/>
      <c r="U613" s="308"/>
      <c r="V613" s="308"/>
      <c r="W613" s="308"/>
      <c r="X613" s="308"/>
      <c r="Y613" s="308"/>
      <c r="Z613" s="308"/>
      <c r="AA613" s="305">
        <f t="shared" si="565"/>
        <v>0</v>
      </c>
      <c r="AB613" s="305">
        <f t="shared" si="498"/>
        <v>615803136.34000003</v>
      </c>
      <c r="AC613" s="37">
        <f t="shared" si="499"/>
        <v>0.36223713902352944</v>
      </c>
    </row>
    <row r="614" spans="1:29" s="82" customFormat="1" ht="32.25" hidden="1" thickBot="1" x14ac:dyDescent="0.25">
      <c r="A614" s="413"/>
      <c r="B614" s="114" t="s">
        <v>311</v>
      </c>
      <c r="C614" s="110" t="s">
        <v>810</v>
      </c>
      <c r="D614" s="109">
        <f>+D618+D615</f>
        <v>1822000000</v>
      </c>
      <c r="E614" s="154">
        <f>SUM('ADICIONES  2018'!C614:E614)</f>
        <v>0</v>
      </c>
      <c r="F614" s="109">
        <f t="shared" ref="F614:J614" si="626">+F618+F615</f>
        <v>0</v>
      </c>
      <c r="G614" s="109">
        <f t="shared" si="626"/>
        <v>0</v>
      </c>
      <c r="H614" s="109">
        <f t="shared" si="626"/>
        <v>0</v>
      </c>
      <c r="I614" s="109">
        <f t="shared" si="626"/>
        <v>0</v>
      </c>
      <c r="J614" s="109">
        <f t="shared" si="626"/>
        <v>0</v>
      </c>
      <c r="K614" s="303">
        <f t="shared" si="515"/>
        <v>1822000000</v>
      </c>
      <c r="L614" s="109">
        <f t="shared" ref="L614:Q614" si="627">+L618+L615</f>
        <v>299543013.33000004</v>
      </c>
      <c r="M614" s="109">
        <f t="shared" si="627"/>
        <v>349765981.46000004</v>
      </c>
      <c r="N614" s="109">
        <f t="shared" si="627"/>
        <v>438806459.30000001</v>
      </c>
      <c r="O614" s="109">
        <f t="shared" si="627"/>
        <v>0</v>
      </c>
      <c r="P614" s="109">
        <f t="shared" si="627"/>
        <v>0</v>
      </c>
      <c r="Q614" s="109">
        <f t="shared" si="627"/>
        <v>0</v>
      </c>
      <c r="R614" s="303">
        <f t="shared" si="517"/>
        <v>1088115454.0900002</v>
      </c>
      <c r="S614" s="109">
        <f t="shared" ref="S614:Z614" si="628">+S618+S615</f>
        <v>0</v>
      </c>
      <c r="T614" s="109">
        <f t="shared" si="628"/>
        <v>0</v>
      </c>
      <c r="U614" s="109">
        <f t="shared" si="628"/>
        <v>0</v>
      </c>
      <c r="V614" s="109">
        <f t="shared" si="628"/>
        <v>0</v>
      </c>
      <c r="W614" s="109">
        <f t="shared" si="628"/>
        <v>0</v>
      </c>
      <c r="X614" s="109">
        <f t="shared" si="628"/>
        <v>0</v>
      </c>
      <c r="Y614" s="109">
        <f t="shared" si="628"/>
        <v>0</v>
      </c>
      <c r="Z614" s="109">
        <f t="shared" si="628"/>
        <v>0</v>
      </c>
      <c r="AA614" s="303">
        <f t="shared" si="565"/>
        <v>0</v>
      </c>
      <c r="AB614" s="303">
        <f t="shared" si="498"/>
        <v>1088115454.0900002</v>
      </c>
      <c r="AC614" s="108">
        <f t="shared" si="499"/>
        <v>0.59720936009330416</v>
      </c>
    </row>
    <row r="615" spans="1:29" s="82" customFormat="1" ht="32.25" hidden="1" thickBot="1" x14ac:dyDescent="0.25">
      <c r="A615" s="413"/>
      <c r="B615" s="114" t="s">
        <v>811</v>
      </c>
      <c r="C615" s="110" t="s">
        <v>812</v>
      </c>
      <c r="D615" s="109">
        <f>+D616</f>
        <v>50000000</v>
      </c>
      <c r="E615" s="154">
        <f>SUM('ADICIONES  2018'!C615:E615)</f>
        <v>0</v>
      </c>
      <c r="F615" s="109">
        <f t="shared" ref="F615:J616" si="629">+F616</f>
        <v>0</v>
      </c>
      <c r="G615" s="109">
        <f t="shared" si="629"/>
        <v>0</v>
      </c>
      <c r="H615" s="109">
        <f t="shared" si="629"/>
        <v>0</v>
      </c>
      <c r="I615" s="109">
        <f t="shared" si="629"/>
        <v>0</v>
      </c>
      <c r="J615" s="109">
        <f t="shared" si="629"/>
        <v>0</v>
      </c>
      <c r="K615" s="303">
        <f t="shared" si="515"/>
        <v>50000000</v>
      </c>
      <c r="L615" s="109">
        <f t="shared" ref="L615:Q616" si="630">+L616</f>
        <v>2841969</v>
      </c>
      <c r="M615" s="109">
        <f t="shared" si="630"/>
        <v>3338004</v>
      </c>
      <c r="N615" s="109">
        <f t="shared" si="630"/>
        <v>5558257</v>
      </c>
      <c r="O615" s="109">
        <f t="shared" si="630"/>
        <v>0</v>
      </c>
      <c r="P615" s="109">
        <f t="shared" si="630"/>
        <v>0</v>
      </c>
      <c r="Q615" s="109">
        <f t="shared" si="630"/>
        <v>0</v>
      </c>
      <c r="R615" s="303">
        <f t="shared" si="517"/>
        <v>11738230</v>
      </c>
      <c r="S615" s="109">
        <f t="shared" ref="S615:Z616" si="631">+S616</f>
        <v>0</v>
      </c>
      <c r="T615" s="109">
        <f t="shared" si="631"/>
        <v>0</v>
      </c>
      <c r="U615" s="109">
        <f t="shared" si="631"/>
        <v>0</v>
      </c>
      <c r="V615" s="109">
        <f t="shared" si="631"/>
        <v>0</v>
      </c>
      <c r="W615" s="109">
        <f t="shared" si="631"/>
        <v>0</v>
      </c>
      <c r="X615" s="109">
        <f t="shared" si="631"/>
        <v>0</v>
      </c>
      <c r="Y615" s="109">
        <f t="shared" si="631"/>
        <v>0</v>
      </c>
      <c r="Z615" s="109">
        <f t="shared" si="631"/>
        <v>0</v>
      </c>
      <c r="AA615" s="303">
        <f t="shared" si="565"/>
        <v>0</v>
      </c>
      <c r="AB615" s="303">
        <f t="shared" si="498"/>
        <v>11738230</v>
      </c>
      <c r="AC615" s="108">
        <f t="shared" si="499"/>
        <v>0.23476459999999999</v>
      </c>
    </row>
    <row r="616" spans="1:29" s="82" customFormat="1" ht="48" hidden="1" thickBot="1" x14ac:dyDescent="0.25">
      <c r="A616" s="413"/>
      <c r="B616" s="114" t="s">
        <v>813</v>
      </c>
      <c r="C616" s="110" t="s">
        <v>814</v>
      </c>
      <c r="D616" s="109">
        <f>+D617</f>
        <v>50000000</v>
      </c>
      <c r="E616" s="154">
        <f>SUM('ADICIONES  2018'!C616:E616)</f>
        <v>0</v>
      </c>
      <c r="F616" s="109">
        <f t="shared" si="629"/>
        <v>0</v>
      </c>
      <c r="G616" s="109">
        <f t="shared" si="629"/>
        <v>0</v>
      </c>
      <c r="H616" s="109">
        <f t="shared" si="629"/>
        <v>0</v>
      </c>
      <c r="I616" s="109">
        <f t="shared" si="629"/>
        <v>0</v>
      </c>
      <c r="J616" s="109">
        <f t="shared" si="629"/>
        <v>0</v>
      </c>
      <c r="K616" s="303">
        <f t="shared" si="515"/>
        <v>50000000</v>
      </c>
      <c r="L616" s="109">
        <f t="shared" si="630"/>
        <v>2841969</v>
      </c>
      <c r="M616" s="109">
        <f t="shared" si="630"/>
        <v>3338004</v>
      </c>
      <c r="N616" s="109">
        <f t="shared" si="630"/>
        <v>5558257</v>
      </c>
      <c r="O616" s="109">
        <f t="shared" si="630"/>
        <v>0</v>
      </c>
      <c r="P616" s="109">
        <f t="shared" si="630"/>
        <v>0</v>
      </c>
      <c r="Q616" s="109">
        <f t="shared" si="630"/>
        <v>0</v>
      </c>
      <c r="R616" s="303">
        <f t="shared" si="517"/>
        <v>11738230</v>
      </c>
      <c r="S616" s="109">
        <f t="shared" si="631"/>
        <v>0</v>
      </c>
      <c r="T616" s="109">
        <f t="shared" si="631"/>
        <v>0</v>
      </c>
      <c r="U616" s="109">
        <f t="shared" si="631"/>
        <v>0</v>
      </c>
      <c r="V616" s="109">
        <f t="shared" si="631"/>
        <v>0</v>
      </c>
      <c r="W616" s="109">
        <f t="shared" si="631"/>
        <v>0</v>
      </c>
      <c r="X616" s="109">
        <f t="shared" si="631"/>
        <v>0</v>
      </c>
      <c r="Y616" s="109">
        <f t="shared" si="631"/>
        <v>0</v>
      </c>
      <c r="Z616" s="109">
        <f t="shared" si="631"/>
        <v>0</v>
      </c>
      <c r="AA616" s="303">
        <f t="shared" si="565"/>
        <v>0</v>
      </c>
      <c r="AB616" s="303">
        <f t="shared" si="498"/>
        <v>11738230</v>
      </c>
      <c r="AC616" s="108">
        <f t="shared" si="499"/>
        <v>0.23476459999999999</v>
      </c>
    </row>
    <row r="617" spans="1:29" ht="15.75" hidden="1" thickBot="1" x14ac:dyDescent="0.25">
      <c r="B617" s="100" t="s">
        <v>815</v>
      </c>
      <c r="C617" s="101" t="s">
        <v>816</v>
      </c>
      <c r="D617" s="308">
        <v>50000000</v>
      </c>
      <c r="E617" s="387">
        <f>SUM('ADICIONES  2018'!C617:E617)</f>
        <v>0</v>
      </c>
      <c r="F617" s="308">
        <v>0</v>
      </c>
      <c r="G617" s="308">
        <v>0</v>
      </c>
      <c r="H617" s="308">
        <v>0</v>
      </c>
      <c r="I617" s="308">
        <v>0</v>
      </c>
      <c r="J617" s="308">
        <v>0</v>
      </c>
      <c r="K617" s="305">
        <f t="shared" si="515"/>
        <v>50000000</v>
      </c>
      <c r="L617" s="308">
        <v>2841969</v>
      </c>
      <c r="M617" s="308">
        <v>3338004</v>
      </c>
      <c r="N617" s="308">
        <v>5558257</v>
      </c>
      <c r="O617" s="308"/>
      <c r="P617" s="308"/>
      <c r="Q617" s="308"/>
      <c r="R617" s="305">
        <f t="shared" si="517"/>
        <v>11738230</v>
      </c>
      <c r="S617" s="308"/>
      <c r="T617" s="308"/>
      <c r="U617" s="308"/>
      <c r="V617" s="308"/>
      <c r="W617" s="308"/>
      <c r="X617" s="308"/>
      <c r="Y617" s="308"/>
      <c r="Z617" s="308"/>
      <c r="AA617" s="305">
        <f t="shared" si="565"/>
        <v>0</v>
      </c>
      <c r="AB617" s="305">
        <f t="shared" si="498"/>
        <v>11738230</v>
      </c>
      <c r="AC617" s="37">
        <f t="shared" si="499"/>
        <v>0.23476459999999999</v>
      </c>
    </row>
    <row r="618" spans="1:29" s="82" customFormat="1" ht="46.5" hidden="1" customHeight="1" x14ac:dyDescent="0.2">
      <c r="A618" s="413"/>
      <c r="B618" s="114" t="s">
        <v>312</v>
      </c>
      <c r="C618" s="110" t="s">
        <v>109</v>
      </c>
      <c r="D618" s="109">
        <f>+D619+D640+D680+D682+D684+D620+D622+D624+D626+D628+D630+D636+D638+D670+D672+D674+D686+D676+D690+D692+D632+D634+D688+D678</f>
        <v>1772000000</v>
      </c>
      <c r="E618" s="154">
        <f>SUM('ADICIONES  2018'!C618:E618)</f>
        <v>0</v>
      </c>
      <c r="F618" s="109">
        <f t="shared" ref="F618:J618" si="632">+F619+F640+F680+F682+F684+F620+F622+F624+F626+F628+F630+F636+F638+F670+F672+F674+F686+F676+F690+F692+F632+F634+F688+F678</f>
        <v>0</v>
      </c>
      <c r="G618" s="109">
        <f t="shared" si="632"/>
        <v>0</v>
      </c>
      <c r="H618" s="109">
        <f t="shared" si="632"/>
        <v>0</v>
      </c>
      <c r="I618" s="109">
        <f t="shared" si="632"/>
        <v>0</v>
      </c>
      <c r="J618" s="109">
        <f t="shared" si="632"/>
        <v>0</v>
      </c>
      <c r="K618" s="303">
        <f t="shared" si="515"/>
        <v>1772000000</v>
      </c>
      <c r="L618" s="109">
        <f t="shared" ref="L618:Q618" si="633">+L619+L640+L680+L682+L684+L620+L622+L624+L626+L628+L630+L636+L638+L670+L672+L674+L686+L676+L690+L692+L632+L634+L688+L678</f>
        <v>296701044.33000004</v>
      </c>
      <c r="M618" s="109">
        <f t="shared" si="633"/>
        <v>346427977.46000004</v>
      </c>
      <c r="N618" s="109">
        <f t="shared" si="633"/>
        <v>433248202.30000001</v>
      </c>
      <c r="O618" s="109">
        <f t="shared" si="633"/>
        <v>0</v>
      </c>
      <c r="P618" s="109">
        <f t="shared" si="633"/>
        <v>0</v>
      </c>
      <c r="Q618" s="109">
        <f t="shared" si="633"/>
        <v>0</v>
      </c>
      <c r="R618" s="303">
        <f t="shared" si="517"/>
        <v>1076377224.0900002</v>
      </c>
      <c r="S618" s="109">
        <f t="shared" ref="S618:Z618" si="634">+S619+S640+S680+S682+S684+S620+S622+S624+S626+S628+S630+S636+S638+S670+S672+S674+S686+S676+S690+S692+S632+S634+S688+S678</f>
        <v>0</v>
      </c>
      <c r="T618" s="109">
        <f t="shared" si="634"/>
        <v>0</v>
      </c>
      <c r="U618" s="109">
        <f t="shared" si="634"/>
        <v>0</v>
      </c>
      <c r="V618" s="109">
        <f t="shared" si="634"/>
        <v>0</v>
      </c>
      <c r="W618" s="109">
        <f t="shared" si="634"/>
        <v>0</v>
      </c>
      <c r="X618" s="109">
        <f t="shared" si="634"/>
        <v>0</v>
      </c>
      <c r="Y618" s="109">
        <f t="shared" si="634"/>
        <v>0</v>
      </c>
      <c r="Z618" s="109">
        <f t="shared" si="634"/>
        <v>0</v>
      </c>
      <c r="AA618" s="303">
        <f t="shared" si="565"/>
        <v>0</v>
      </c>
      <c r="AB618" s="303">
        <f t="shared" si="498"/>
        <v>1076377224.0900002</v>
      </c>
      <c r="AC618" s="108">
        <f t="shared" si="499"/>
        <v>0.60743635670993235</v>
      </c>
    </row>
    <row r="619" spans="1:29" ht="46.5" hidden="1" customHeight="1" x14ac:dyDescent="0.2">
      <c r="B619" s="100" t="s">
        <v>314</v>
      </c>
      <c r="C619" s="101" t="s">
        <v>110</v>
      </c>
      <c r="D619" s="308">
        <v>130000000</v>
      </c>
      <c r="E619" s="387">
        <f>SUM('ADICIONES  2018'!C619:E619)</f>
        <v>0</v>
      </c>
      <c r="F619" s="308"/>
      <c r="G619" s="308"/>
      <c r="H619" s="308"/>
      <c r="I619" s="308"/>
      <c r="J619" s="308"/>
      <c r="K619" s="305">
        <f t="shared" si="515"/>
        <v>130000000</v>
      </c>
      <c r="L619" s="308">
        <v>15120588.310000001</v>
      </c>
      <c r="M619" s="308">
        <v>11959606.029999999</v>
      </c>
      <c r="N619" s="308">
        <v>11645373.43</v>
      </c>
      <c r="O619" s="308"/>
      <c r="P619" s="308"/>
      <c r="Q619" s="308"/>
      <c r="R619" s="305">
        <f t="shared" si="517"/>
        <v>38725567.769999996</v>
      </c>
      <c r="S619" s="308"/>
      <c r="T619" s="308"/>
      <c r="U619" s="308"/>
      <c r="V619" s="308"/>
      <c r="W619" s="308"/>
      <c r="X619" s="308"/>
      <c r="Y619" s="308"/>
      <c r="Z619" s="308"/>
      <c r="AA619" s="305">
        <f t="shared" si="565"/>
        <v>0</v>
      </c>
      <c r="AB619" s="305">
        <f t="shared" si="498"/>
        <v>38725567.769999996</v>
      </c>
      <c r="AC619" s="37">
        <f t="shared" si="499"/>
        <v>0.29788898284615384</v>
      </c>
    </row>
    <row r="620" spans="1:29" s="82" customFormat="1" ht="45.75" hidden="1" thickBot="1" x14ac:dyDescent="0.25">
      <c r="A620" s="413"/>
      <c r="B620" s="114" t="s">
        <v>1210</v>
      </c>
      <c r="C620" s="103" t="s">
        <v>1211</v>
      </c>
      <c r="D620" s="109">
        <f>+D621</f>
        <v>0</v>
      </c>
      <c r="E620" s="154">
        <f>SUM('ADICIONES  2018'!C620:E620)</f>
        <v>0</v>
      </c>
      <c r="F620" s="109">
        <f t="shared" ref="F620:J620" si="635">+F621</f>
        <v>0</v>
      </c>
      <c r="G620" s="109">
        <f t="shared" si="635"/>
        <v>0</v>
      </c>
      <c r="H620" s="109">
        <f t="shared" si="635"/>
        <v>0</v>
      </c>
      <c r="I620" s="109">
        <f t="shared" si="635"/>
        <v>0</v>
      </c>
      <c r="J620" s="109">
        <f t="shared" si="635"/>
        <v>0</v>
      </c>
      <c r="K620" s="303">
        <f t="shared" si="515"/>
        <v>0</v>
      </c>
      <c r="L620" s="109">
        <f t="shared" ref="L620:Q620" si="636">+L621</f>
        <v>0</v>
      </c>
      <c r="M620" s="109">
        <f t="shared" si="636"/>
        <v>0</v>
      </c>
      <c r="N620" s="109">
        <f t="shared" si="636"/>
        <v>28140702.239999998</v>
      </c>
      <c r="O620" s="109">
        <f t="shared" si="636"/>
        <v>0</v>
      </c>
      <c r="P620" s="109">
        <f t="shared" si="636"/>
        <v>0</v>
      </c>
      <c r="Q620" s="109">
        <f t="shared" si="636"/>
        <v>0</v>
      </c>
      <c r="R620" s="303">
        <f t="shared" si="517"/>
        <v>28140702.239999998</v>
      </c>
      <c r="S620" s="109">
        <f t="shared" ref="S620:Z620" si="637">+S621</f>
        <v>0</v>
      </c>
      <c r="T620" s="109">
        <f t="shared" si="637"/>
        <v>0</v>
      </c>
      <c r="U620" s="109">
        <f t="shared" si="637"/>
        <v>0</v>
      </c>
      <c r="V620" s="109">
        <f t="shared" si="637"/>
        <v>0</v>
      </c>
      <c r="W620" s="109">
        <f t="shared" si="637"/>
        <v>0</v>
      </c>
      <c r="X620" s="109">
        <f t="shared" si="637"/>
        <v>0</v>
      </c>
      <c r="Y620" s="109">
        <f t="shared" si="637"/>
        <v>0</v>
      </c>
      <c r="Z620" s="109">
        <f t="shared" si="637"/>
        <v>0</v>
      </c>
      <c r="AA620" s="303">
        <f t="shared" si="565"/>
        <v>0</v>
      </c>
      <c r="AB620" s="303">
        <f t="shared" si="498"/>
        <v>28140702.239999998</v>
      </c>
      <c r="AC620" s="108" t="e">
        <f t="shared" si="499"/>
        <v>#DIV/0!</v>
      </c>
    </row>
    <row r="621" spans="1:29" ht="43.5" hidden="1" thickBot="1" x14ac:dyDescent="0.25">
      <c r="B621" s="139" t="s">
        <v>1212</v>
      </c>
      <c r="C621" s="142" t="s">
        <v>1213</v>
      </c>
      <c r="D621" s="308">
        <v>0</v>
      </c>
      <c r="E621" s="387">
        <f>SUM('ADICIONES  2018'!C621:E621)</f>
        <v>0</v>
      </c>
      <c r="F621" s="308"/>
      <c r="G621" s="308"/>
      <c r="H621" s="308"/>
      <c r="I621" s="308"/>
      <c r="J621" s="308"/>
      <c r="K621" s="305">
        <f t="shared" si="515"/>
        <v>0</v>
      </c>
      <c r="L621" s="308"/>
      <c r="M621" s="308"/>
      <c r="N621" s="308">
        <v>28140702.239999998</v>
      </c>
      <c r="O621" s="308"/>
      <c r="P621" s="308"/>
      <c r="Q621" s="308"/>
      <c r="R621" s="305">
        <f t="shared" si="517"/>
        <v>28140702.239999998</v>
      </c>
      <c r="S621" s="308"/>
      <c r="T621" s="308"/>
      <c r="U621" s="308"/>
      <c r="V621" s="308"/>
      <c r="W621" s="308"/>
      <c r="X621" s="308"/>
      <c r="Y621" s="308"/>
      <c r="Z621" s="308"/>
      <c r="AA621" s="305">
        <f t="shared" ref="AA621:AA639" si="638">SUM(S621:Z621)</f>
        <v>0</v>
      </c>
      <c r="AB621" s="305">
        <f t="shared" si="498"/>
        <v>28140702.239999998</v>
      </c>
      <c r="AC621" s="37" t="e">
        <f t="shared" si="499"/>
        <v>#DIV/0!</v>
      </c>
    </row>
    <row r="622" spans="1:29" s="82" customFormat="1" ht="45.75" hidden="1" thickBot="1" x14ac:dyDescent="0.25">
      <c r="A622" s="413"/>
      <c r="B622" s="114" t="s">
        <v>1214</v>
      </c>
      <c r="C622" s="103" t="s">
        <v>1215</v>
      </c>
      <c r="D622" s="109">
        <f>+D623</f>
        <v>0</v>
      </c>
      <c r="E622" s="154">
        <f>SUM('ADICIONES  2018'!C622:E622)</f>
        <v>0</v>
      </c>
      <c r="F622" s="109">
        <f t="shared" ref="F622:J622" si="639">+F623</f>
        <v>0</v>
      </c>
      <c r="G622" s="109">
        <f t="shared" si="639"/>
        <v>0</v>
      </c>
      <c r="H622" s="109">
        <f t="shared" si="639"/>
        <v>0</v>
      </c>
      <c r="I622" s="109">
        <f t="shared" si="639"/>
        <v>0</v>
      </c>
      <c r="J622" s="109">
        <f t="shared" si="639"/>
        <v>0</v>
      </c>
      <c r="K622" s="303">
        <f t="shared" si="515"/>
        <v>0</v>
      </c>
      <c r="L622" s="109">
        <f t="shared" ref="L622:Q622" si="640">+L623</f>
        <v>0</v>
      </c>
      <c r="M622" s="109">
        <f t="shared" si="640"/>
        <v>0</v>
      </c>
      <c r="N622" s="109">
        <f t="shared" si="640"/>
        <v>21105526.68</v>
      </c>
      <c r="O622" s="109">
        <f t="shared" si="640"/>
        <v>0</v>
      </c>
      <c r="P622" s="109">
        <f t="shared" si="640"/>
        <v>0</v>
      </c>
      <c r="Q622" s="109">
        <f t="shared" si="640"/>
        <v>0</v>
      </c>
      <c r="R622" s="303">
        <f t="shared" si="517"/>
        <v>21105526.68</v>
      </c>
      <c r="S622" s="109">
        <f t="shared" ref="S622:Z622" si="641">+S623</f>
        <v>0</v>
      </c>
      <c r="T622" s="109">
        <f t="shared" si="641"/>
        <v>0</v>
      </c>
      <c r="U622" s="109">
        <f t="shared" si="641"/>
        <v>0</v>
      </c>
      <c r="V622" s="109">
        <f t="shared" si="641"/>
        <v>0</v>
      </c>
      <c r="W622" s="109">
        <f t="shared" si="641"/>
        <v>0</v>
      </c>
      <c r="X622" s="109">
        <f t="shared" si="641"/>
        <v>0</v>
      </c>
      <c r="Y622" s="109">
        <f t="shared" si="641"/>
        <v>0</v>
      </c>
      <c r="Z622" s="109">
        <f t="shared" si="641"/>
        <v>0</v>
      </c>
      <c r="AA622" s="303">
        <f t="shared" si="638"/>
        <v>0</v>
      </c>
      <c r="AB622" s="303">
        <f t="shared" si="498"/>
        <v>21105526.68</v>
      </c>
      <c r="AC622" s="108" t="e">
        <f t="shared" si="499"/>
        <v>#DIV/0!</v>
      </c>
    </row>
    <row r="623" spans="1:29" ht="43.5" hidden="1" thickBot="1" x14ac:dyDescent="0.25">
      <c r="B623" s="139" t="s">
        <v>1216</v>
      </c>
      <c r="C623" s="142" t="s">
        <v>1217</v>
      </c>
      <c r="D623" s="308">
        <v>0</v>
      </c>
      <c r="E623" s="387">
        <f>SUM('ADICIONES  2018'!C623:E623)</f>
        <v>0</v>
      </c>
      <c r="F623" s="308"/>
      <c r="G623" s="308"/>
      <c r="H623" s="308"/>
      <c r="I623" s="308"/>
      <c r="J623" s="308"/>
      <c r="K623" s="305">
        <f t="shared" si="515"/>
        <v>0</v>
      </c>
      <c r="L623" s="308"/>
      <c r="M623" s="308"/>
      <c r="N623" s="308">
        <v>21105526.68</v>
      </c>
      <c r="O623" s="308"/>
      <c r="P623" s="308"/>
      <c r="Q623" s="308"/>
      <c r="R623" s="305">
        <f t="shared" si="517"/>
        <v>21105526.68</v>
      </c>
      <c r="S623" s="308"/>
      <c r="T623" s="308"/>
      <c r="U623" s="308"/>
      <c r="V623" s="308"/>
      <c r="W623" s="308"/>
      <c r="X623" s="308"/>
      <c r="Y623" s="308"/>
      <c r="Z623" s="308"/>
      <c r="AA623" s="305">
        <f t="shared" si="638"/>
        <v>0</v>
      </c>
      <c r="AB623" s="305">
        <f t="shared" si="498"/>
        <v>21105526.68</v>
      </c>
      <c r="AC623" s="37" t="e">
        <f t="shared" si="499"/>
        <v>#DIV/0!</v>
      </c>
    </row>
    <row r="624" spans="1:29" s="82" customFormat="1" ht="60.75" hidden="1" thickBot="1" x14ac:dyDescent="0.25">
      <c r="A624" s="413"/>
      <c r="B624" s="114" t="s">
        <v>1218</v>
      </c>
      <c r="C624" s="103" t="s">
        <v>1219</v>
      </c>
      <c r="D624" s="109">
        <f>+D625</f>
        <v>0</v>
      </c>
      <c r="E624" s="154">
        <f>SUM('ADICIONES  2018'!C624:E624)</f>
        <v>0</v>
      </c>
      <c r="F624" s="109">
        <f t="shared" ref="F624:J624" si="642">+F625</f>
        <v>0</v>
      </c>
      <c r="G624" s="109">
        <f t="shared" si="642"/>
        <v>0</v>
      </c>
      <c r="H624" s="109">
        <f t="shared" si="642"/>
        <v>0</v>
      </c>
      <c r="I624" s="109">
        <f t="shared" si="642"/>
        <v>0</v>
      </c>
      <c r="J624" s="109">
        <f t="shared" si="642"/>
        <v>0</v>
      </c>
      <c r="K624" s="303">
        <f t="shared" si="515"/>
        <v>0</v>
      </c>
      <c r="L624" s="109">
        <f t="shared" ref="L624:Q624" si="643">+L625</f>
        <v>0</v>
      </c>
      <c r="M624" s="109">
        <f t="shared" si="643"/>
        <v>0</v>
      </c>
      <c r="N624" s="109">
        <f t="shared" si="643"/>
        <v>10552763.34</v>
      </c>
      <c r="O624" s="109">
        <f t="shared" si="643"/>
        <v>0</v>
      </c>
      <c r="P624" s="109">
        <f t="shared" si="643"/>
        <v>0</v>
      </c>
      <c r="Q624" s="109">
        <f t="shared" si="643"/>
        <v>0</v>
      </c>
      <c r="R624" s="303">
        <f t="shared" si="517"/>
        <v>10552763.34</v>
      </c>
      <c r="S624" s="109">
        <f t="shared" ref="S624:Z624" si="644">+S625</f>
        <v>0</v>
      </c>
      <c r="T624" s="109">
        <f t="shared" si="644"/>
        <v>0</v>
      </c>
      <c r="U624" s="109">
        <f t="shared" si="644"/>
        <v>0</v>
      </c>
      <c r="V624" s="109">
        <f t="shared" si="644"/>
        <v>0</v>
      </c>
      <c r="W624" s="109">
        <f t="shared" si="644"/>
        <v>0</v>
      </c>
      <c r="X624" s="109">
        <f t="shared" si="644"/>
        <v>0</v>
      </c>
      <c r="Y624" s="109">
        <f t="shared" si="644"/>
        <v>0</v>
      </c>
      <c r="Z624" s="109">
        <f t="shared" si="644"/>
        <v>0</v>
      </c>
      <c r="AA624" s="303">
        <f t="shared" si="638"/>
        <v>0</v>
      </c>
      <c r="AB624" s="303">
        <f t="shared" si="498"/>
        <v>10552763.34</v>
      </c>
      <c r="AC624" s="108" t="e">
        <f t="shared" si="499"/>
        <v>#DIV/0!</v>
      </c>
    </row>
    <row r="625" spans="1:29" ht="43.5" hidden="1" thickBot="1" x14ac:dyDescent="0.25">
      <c r="B625" s="139" t="s">
        <v>1220</v>
      </c>
      <c r="C625" s="142" t="s">
        <v>1221</v>
      </c>
      <c r="D625" s="308">
        <v>0</v>
      </c>
      <c r="E625" s="387">
        <f>SUM('ADICIONES  2018'!C625:E625)</f>
        <v>0</v>
      </c>
      <c r="F625" s="308"/>
      <c r="G625" s="308"/>
      <c r="H625" s="308"/>
      <c r="I625" s="308"/>
      <c r="J625" s="308"/>
      <c r="K625" s="305">
        <f t="shared" si="515"/>
        <v>0</v>
      </c>
      <c r="L625" s="308"/>
      <c r="M625" s="308"/>
      <c r="N625" s="308">
        <v>10552763.34</v>
      </c>
      <c r="O625" s="308"/>
      <c r="P625" s="308"/>
      <c r="Q625" s="308"/>
      <c r="R625" s="305">
        <f t="shared" si="517"/>
        <v>10552763.34</v>
      </c>
      <c r="S625" s="308"/>
      <c r="T625" s="308"/>
      <c r="U625" s="308"/>
      <c r="V625" s="308"/>
      <c r="W625" s="308"/>
      <c r="X625" s="308"/>
      <c r="Y625" s="308"/>
      <c r="Z625" s="308"/>
      <c r="AA625" s="305">
        <f t="shared" si="638"/>
        <v>0</v>
      </c>
      <c r="AB625" s="305">
        <f t="shared" si="498"/>
        <v>10552763.34</v>
      </c>
      <c r="AC625" s="37" t="e">
        <f t="shared" si="499"/>
        <v>#DIV/0!</v>
      </c>
    </row>
    <row r="626" spans="1:29" s="82" customFormat="1" ht="25.5" hidden="1" customHeight="1" x14ac:dyDescent="0.2">
      <c r="A626" s="413"/>
      <c r="B626" s="114" t="s">
        <v>1222</v>
      </c>
      <c r="C626" s="103" t="s">
        <v>1223</v>
      </c>
      <c r="D626" s="109">
        <f>+D627</f>
        <v>0</v>
      </c>
      <c r="E626" s="154">
        <f>SUM('ADICIONES  2018'!C626:E626)</f>
        <v>0</v>
      </c>
      <c r="F626" s="109">
        <f t="shared" ref="F626:J626" si="645">+F627</f>
        <v>0</v>
      </c>
      <c r="G626" s="109">
        <f t="shared" si="645"/>
        <v>0</v>
      </c>
      <c r="H626" s="109">
        <f t="shared" si="645"/>
        <v>0</v>
      </c>
      <c r="I626" s="109">
        <f t="shared" si="645"/>
        <v>0</v>
      </c>
      <c r="J626" s="109">
        <f t="shared" si="645"/>
        <v>0</v>
      </c>
      <c r="K626" s="303">
        <f t="shared" si="515"/>
        <v>0</v>
      </c>
      <c r="L626" s="109">
        <f t="shared" ref="L626:Q626" si="646">+L627</f>
        <v>0</v>
      </c>
      <c r="M626" s="109">
        <f t="shared" si="646"/>
        <v>0</v>
      </c>
      <c r="N626" s="109">
        <f t="shared" si="646"/>
        <v>4924622.8899999997</v>
      </c>
      <c r="O626" s="109">
        <f t="shared" si="646"/>
        <v>0</v>
      </c>
      <c r="P626" s="109">
        <f t="shared" si="646"/>
        <v>0</v>
      </c>
      <c r="Q626" s="109">
        <f t="shared" si="646"/>
        <v>0</v>
      </c>
      <c r="R626" s="303">
        <f t="shared" si="517"/>
        <v>4924622.8899999997</v>
      </c>
      <c r="S626" s="109">
        <f t="shared" ref="S626:Z626" si="647">+S627</f>
        <v>0</v>
      </c>
      <c r="T626" s="109">
        <f t="shared" si="647"/>
        <v>0</v>
      </c>
      <c r="U626" s="109">
        <f t="shared" si="647"/>
        <v>0</v>
      </c>
      <c r="V626" s="109">
        <f t="shared" si="647"/>
        <v>0</v>
      </c>
      <c r="W626" s="109">
        <f t="shared" si="647"/>
        <v>0</v>
      </c>
      <c r="X626" s="109">
        <f t="shared" si="647"/>
        <v>0</v>
      </c>
      <c r="Y626" s="109">
        <f t="shared" si="647"/>
        <v>0</v>
      </c>
      <c r="Z626" s="109">
        <f t="shared" si="647"/>
        <v>0</v>
      </c>
      <c r="AA626" s="303">
        <f t="shared" si="638"/>
        <v>0</v>
      </c>
      <c r="AB626" s="303">
        <f t="shared" si="498"/>
        <v>4924622.8899999997</v>
      </c>
      <c r="AC626" s="108" t="e">
        <f t="shared" si="499"/>
        <v>#DIV/0!</v>
      </c>
    </row>
    <row r="627" spans="1:29" ht="25.5" hidden="1" customHeight="1" x14ac:dyDescent="0.2">
      <c r="B627" s="139" t="s">
        <v>1224</v>
      </c>
      <c r="C627" s="142" t="s">
        <v>1225</v>
      </c>
      <c r="D627" s="308">
        <v>0</v>
      </c>
      <c r="E627" s="387">
        <f>SUM('ADICIONES  2018'!C627:E627)</f>
        <v>0</v>
      </c>
      <c r="F627" s="308"/>
      <c r="G627" s="308"/>
      <c r="H627" s="308"/>
      <c r="I627" s="308"/>
      <c r="J627" s="308"/>
      <c r="K627" s="305">
        <f t="shared" si="515"/>
        <v>0</v>
      </c>
      <c r="L627" s="308"/>
      <c r="M627" s="308"/>
      <c r="N627" s="308">
        <v>4924622.8899999997</v>
      </c>
      <c r="O627" s="308"/>
      <c r="P627" s="308"/>
      <c r="Q627" s="308"/>
      <c r="R627" s="305">
        <f t="shared" si="517"/>
        <v>4924622.8899999997</v>
      </c>
      <c r="S627" s="308"/>
      <c r="T627" s="308"/>
      <c r="U627" s="308"/>
      <c r="V627" s="308"/>
      <c r="W627" s="308"/>
      <c r="X627" s="308"/>
      <c r="Y627" s="308"/>
      <c r="Z627" s="308"/>
      <c r="AA627" s="305">
        <f t="shared" si="638"/>
        <v>0</v>
      </c>
      <c r="AB627" s="305">
        <f t="shared" si="498"/>
        <v>4924622.8899999997</v>
      </c>
      <c r="AC627" s="37" t="e">
        <f t="shared" si="499"/>
        <v>#DIV/0!</v>
      </c>
    </row>
    <row r="628" spans="1:29" s="82" customFormat="1" ht="26.25" hidden="1" customHeight="1" x14ac:dyDescent="0.2">
      <c r="A628" s="413"/>
      <c r="B628" s="114" t="s">
        <v>1226</v>
      </c>
      <c r="C628" s="103" t="s">
        <v>1227</v>
      </c>
      <c r="D628" s="109">
        <f>+D629</f>
        <v>0</v>
      </c>
      <c r="E628" s="154">
        <f>SUM('ADICIONES  2018'!C628:E628)</f>
        <v>0</v>
      </c>
      <c r="F628" s="109">
        <f t="shared" ref="F628:J628" si="648">+F629</f>
        <v>0</v>
      </c>
      <c r="G628" s="109">
        <f t="shared" si="648"/>
        <v>0</v>
      </c>
      <c r="H628" s="109">
        <f t="shared" si="648"/>
        <v>0</v>
      </c>
      <c r="I628" s="109">
        <f t="shared" si="648"/>
        <v>0</v>
      </c>
      <c r="J628" s="109">
        <f t="shared" si="648"/>
        <v>0</v>
      </c>
      <c r="K628" s="303">
        <f t="shared" si="515"/>
        <v>0</v>
      </c>
      <c r="L628" s="109">
        <f t="shared" ref="L628:Q628" si="649">+L629</f>
        <v>0</v>
      </c>
      <c r="M628" s="109">
        <f t="shared" si="649"/>
        <v>0</v>
      </c>
      <c r="N628" s="109">
        <f t="shared" si="649"/>
        <v>2814070.22</v>
      </c>
      <c r="O628" s="109">
        <f t="shared" si="649"/>
        <v>0</v>
      </c>
      <c r="P628" s="109">
        <f t="shared" si="649"/>
        <v>0</v>
      </c>
      <c r="Q628" s="109">
        <f t="shared" si="649"/>
        <v>0</v>
      </c>
      <c r="R628" s="303">
        <f t="shared" si="517"/>
        <v>2814070.22</v>
      </c>
      <c r="S628" s="109">
        <f t="shared" ref="S628:Z628" si="650">+S629</f>
        <v>0</v>
      </c>
      <c r="T628" s="109">
        <f t="shared" si="650"/>
        <v>0</v>
      </c>
      <c r="U628" s="109">
        <f t="shared" si="650"/>
        <v>0</v>
      </c>
      <c r="V628" s="109">
        <f t="shared" si="650"/>
        <v>0</v>
      </c>
      <c r="W628" s="109">
        <f t="shared" si="650"/>
        <v>0</v>
      </c>
      <c r="X628" s="109">
        <f t="shared" si="650"/>
        <v>0</v>
      </c>
      <c r="Y628" s="109">
        <f t="shared" si="650"/>
        <v>0</v>
      </c>
      <c r="Z628" s="109">
        <f t="shared" si="650"/>
        <v>0</v>
      </c>
      <c r="AA628" s="303">
        <f t="shared" si="638"/>
        <v>0</v>
      </c>
      <c r="AB628" s="303">
        <f t="shared" si="498"/>
        <v>2814070.22</v>
      </c>
      <c r="AC628" s="108" t="e">
        <f t="shared" si="499"/>
        <v>#DIV/0!</v>
      </c>
    </row>
    <row r="629" spans="1:29" ht="57.75" hidden="1" thickBot="1" x14ac:dyDescent="0.25">
      <c r="B629" s="139" t="s">
        <v>1228</v>
      </c>
      <c r="C629" s="142" t="s">
        <v>1229</v>
      </c>
      <c r="D629" s="308">
        <v>0</v>
      </c>
      <c r="E629" s="387">
        <f>SUM('ADICIONES  2018'!C629:E629)</f>
        <v>0</v>
      </c>
      <c r="F629" s="308"/>
      <c r="G629" s="308"/>
      <c r="H629" s="308"/>
      <c r="I629" s="308"/>
      <c r="J629" s="308"/>
      <c r="K629" s="305">
        <f t="shared" si="515"/>
        <v>0</v>
      </c>
      <c r="L629" s="308"/>
      <c r="M629" s="308"/>
      <c r="N629" s="308">
        <v>2814070.22</v>
      </c>
      <c r="O629" s="308"/>
      <c r="P629" s="308"/>
      <c r="Q629" s="308"/>
      <c r="R629" s="305">
        <f t="shared" si="517"/>
        <v>2814070.22</v>
      </c>
      <c r="S629" s="308"/>
      <c r="T629" s="308"/>
      <c r="U629" s="308"/>
      <c r="V629" s="308"/>
      <c r="W629" s="308"/>
      <c r="X629" s="308"/>
      <c r="Y629" s="308"/>
      <c r="Z629" s="308"/>
      <c r="AA629" s="305">
        <f t="shared" si="638"/>
        <v>0</v>
      </c>
      <c r="AB629" s="305">
        <f t="shared" si="498"/>
        <v>2814070.22</v>
      </c>
      <c r="AC629" s="37" t="e">
        <f t="shared" si="499"/>
        <v>#DIV/0!</v>
      </c>
    </row>
    <row r="630" spans="1:29" s="82" customFormat="1" ht="60.75" hidden="1" thickBot="1" x14ac:dyDescent="0.25">
      <c r="A630" s="413"/>
      <c r="B630" s="114" t="s">
        <v>1230</v>
      </c>
      <c r="C630" s="103" t="s">
        <v>1231</v>
      </c>
      <c r="D630" s="109">
        <f>+D631</f>
        <v>0</v>
      </c>
      <c r="E630" s="154">
        <f>SUM('ADICIONES  2018'!C630:E630)</f>
        <v>0</v>
      </c>
      <c r="F630" s="109">
        <f t="shared" ref="F630:J630" si="651">+F631</f>
        <v>0</v>
      </c>
      <c r="G630" s="109">
        <f t="shared" si="651"/>
        <v>0</v>
      </c>
      <c r="H630" s="109">
        <f t="shared" si="651"/>
        <v>0</v>
      </c>
      <c r="I630" s="109">
        <f t="shared" si="651"/>
        <v>0</v>
      </c>
      <c r="J630" s="109">
        <f t="shared" si="651"/>
        <v>0</v>
      </c>
      <c r="K630" s="303">
        <f t="shared" si="515"/>
        <v>0</v>
      </c>
      <c r="L630" s="109">
        <f t="shared" ref="L630:Q630" si="652">+L631</f>
        <v>0</v>
      </c>
      <c r="M630" s="109">
        <f t="shared" si="652"/>
        <v>0</v>
      </c>
      <c r="N630" s="109">
        <f t="shared" si="652"/>
        <v>2814070.22</v>
      </c>
      <c r="O630" s="109">
        <f t="shared" si="652"/>
        <v>0</v>
      </c>
      <c r="P630" s="109">
        <f t="shared" si="652"/>
        <v>0</v>
      </c>
      <c r="Q630" s="109">
        <f t="shared" si="652"/>
        <v>0</v>
      </c>
      <c r="R630" s="303">
        <f t="shared" si="517"/>
        <v>2814070.22</v>
      </c>
      <c r="S630" s="109">
        <f t="shared" ref="S630:Z630" si="653">+S631</f>
        <v>0</v>
      </c>
      <c r="T630" s="109">
        <f t="shared" si="653"/>
        <v>0</v>
      </c>
      <c r="U630" s="109">
        <f t="shared" si="653"/>
        <v>0</v>
      </c>
      <c r="V630" s="109">
        <f t="shared" si="653"/>
        <v>0</v>
      </c>
      <c r="W630" s="109">
        <f t="shared" si="653"/>
        <v>0</v>
      </c>
      <c r="X630" s="109">
        <f t="shared" si="653"/>
        <v>0</v>
      </c>
      <c r="Y630" s="109">
        <f t="shared" si="653"/>
        <v>0</v>
      </c>
      <c r="Z630" s="109">
        <f t="shared" si="653"/>
        <v>0</v>
      </c>
      <c r="AA630" s="303">
        <f t="shared" si="638"/>
        <v>0</v>
      </c>
      <c r="AB630" s="303">
        <f t="shared" si="498"/>
        <v>2814070.22</v>
      </c>
      <c r="AC630" s="108" t="e">
        <f t="shared" si="499"/>
        <v>#DIV/0!</v>
      </c>
    </row>
    <row r="631" spans="1:29" ht="43.5" hidden="1" thickBot="1" x14ac:dyDescent="0.25">
      <c r="B631" s="139" t="s">
        <v>1232</v>
      </c>
      <c r="C631" s="142" t="s">
        <v>1233</v>
      </c>
      <c r="D631" s="308">
        <v>0</v>
      </c>
      <c r="E631" s="387">
        <f>SUM('ADICIONES  2018'!C631:E631)</f>
        <v>0</v>
      </c>
      <c r="F631" s="308"/>
      <c r="G631" s="308"/>
      <c r="H631" s="308"/>
      <c r="I631" s="308"/>
      <c r="J631" s="308"/>
      <c r="K631" s="305">
        <f t="shared" si="515"/>
        <v>0</v>
      </c>
      <c r="L631" s="308"/>
      <c r="M631" s="308"/>
      <c r="N631" s="308">
        <v>2814070.22</v>
      </c>
      <c r="O631" s="308"/>
      <c r="P631" s="308"/>
      <c r="Q631" s="308"/>
      <c r="R631" s="305">
        <f t="shared" si="517"/>
        <v>2814070.22</v>
      </c>
      <c r="S631" s="308"/>
      <c r="T631" s="308"/>
      <c r="U631" s="308"/>
      <c r="V631" s="308"/>
      <c r="W631" s="308"/>
      <c r="X631" s="308"/>
      <c r="Y631" s="308"/>
      <c r="Z631" s="308"/>
      <c r="AA631" s="305">
        <f t="shared" si="638"/>
        <v>0</v>
      </c>
      <c r="AB631" s="305">
        <f t="shared" si="498"/>
        <v>2814070.22</v>
      </c>
      <c r="AC631" s="37" t="e">
        <f t="shared" si="499"/>
        <v>#DIV/0!</v>
      </c>
    </row>
    <row r="632" spans="1:29" s="82" customFormat="1" ht="32.25" hidden="1" thickBot="1" x14ac:dyDescent="0.25">
      <c r="A632" s="413"/>
      <c r="B632" s="114" t="s">
        <v>1270</v>
      </c>
      <c r="C632" s="110" t="s">
        <v>1271</v>
      </c>
      <c r="D632" s="109">
        <f>+D633</f>
        <v>0</v>
      </c>
      <c r="E632" s="154">
        <f>SUM('ADICIONES  2018'!C632:E632)</f>
        <v>0</v>
      </c>
      <c r="F632" s="109">
        <f t="shared" ref="F632:J632" si="654">+F633</f>
        <v>0</v>
      </c>
      <c r="G632" s="109">
        <f t="shared" si="654"/>
        <v>0</v>
      </c>
      <c r="H632" s="109">
        <f t="shared" si="654"/>
        <v>0</v>
      </c>
      <c r="I632" s="109">
        <f t="shared" si="654"/>
        <v>0</v>
      </c>
      <c r="J632" s="109">
        <f t="shared" si="654"/>
        <v>0</v>
      </c>
      <c r="K632" s="303">
        <f t="shared" si="515"/>
        <v>0</v>
      </c>
      <c r="L632" s="109">
        <f t="shared" ref="L632:Q632" si="655">+L633</f>
        <v>5549715.5</v>
      </c>
      <c r="M632" s="109">
        <f t="shared" si="655"/>
        <v>5033445.9800000004</v>
      </c>
      <c r="N632" s="109">
        <f t="shared" si="655"/>
        <v>5846141.79</v>
      </c>
      <c r="O632" s="109">
        <f t="shared" si="655"/>
        <v>0</v>
      </c>
      <c r="P632" s="109">
        <f t="shared" si="655"/>
        <v>0</v>
      </c>
      <c r="Q632" s="109">
        <f t="shared" si="655"/>
        <v>0</v>
      </c>
      <c r="R632" s="303">
        <f t="shared" si="517"/>
        <v>16429303.27</v>
      </c>
      <c r="S632" s="109">
        <f t="shared" ref="S632:Z632" si="656">+S633</f>
        <v>0</v>
      </c>
      <c r="T632" s="109">
        <f t="shared" si="656"/>
        <v>0</v>
      </c>
      <c r="U632" s="109">
        <f t="shared" si="656"/>
        <v>0</v>
      </c>
      <c r="V632" s="109">
        <f t="shared" si="656"/>
        <v>0</v>
      </c>
      <c r="W632" s="109">
        <f t="shared" si="656"/>
        <v>0</v>
      </c>
      <c r="X632" s="109">
        <f t="shared" si="656"/>
        <v>0</v>
      </c>
      <c r="Y632" s="109">
        <f t="shared" si="656"/>
        <v>0</v>
      </c>
      <c r="Z632" s="109">
        <f t="shared" si="656"/>
        <v>0</v>
      </c>
      <c r="AA632" s="303">
        <f t="shared" si="638"/>
        <v>0</v>
      </c>
      <c r="AB632" s="303">
        <f t="shared" si="498"/>
        <v>16429303.27</v>
      </c>
      <c r="AC632" s="108">
        <v>0</v>
      </c>
    </row>
    <row r="633" spans="1:29" ht="29.25" hidden="1" thickBot="1" x14ac:dyDescent="0.25">
      <c r="B633" s="139" t="s">
        <v>1272</v>
      </c>
      <c r="C633" s="142" t="s">
        <v>1273</v>
      </c>
      <c r="D633" s="308">
        <v>0</v>
      </c>
      <c r="E633" s="387">
        <f>SUM('ADICIONES  2018'!C633:E633)</f>
        <v>0</v>
      </c>
      <c r="F633" s="308"/>
      <c r="G633" s="308"/>
      <c r="H633" s="308"/>
      <c r="I633" s="308"/>
      <c r="J633" s="308"/>
      <c r="K633" s="305">
        <f t="shared" si="515"/>
        <v>0</v>
      </c>
      <c r="L633" s="308">
        <v>5549715.5</v>
      </c>
      <c r="M633" s="308">
        <v>5033445.9800000004</v>
      </c>
      <c r="N633" s="308">
        <v>5846141.79</v>
      </c>
      <c r="O633" s="308"/>
      <c r="P633" s="308"/>
      <c r="Q633" s="308"/>
      <c r="R633" s="305">
        <f t="shared" si="517"/>
        <v>16429303.27</v>
      </c>
      <c r="S633" s="308"/>
      <c r="T633" s="308"/>
      <c r="U633" s="308"/>
      <c r="V633" s="308"/>
      <c r="W633" s="308"/>
      <c r="X633" s="308"/>
      <c r="Y633" s="308"/>
      <c r="Z633" s="308"/>
      <c r="AA633" s="305">
        <f t="shared" si="638"/>
        <v>0</v>
      </c>
      <c r="AB633" s="305">
        <f t="shared" si="498"/>
        <v>16429303.27</v>
      </c>
      <c r="AC633" s="37">
        <v>0</v>
      </c>
    </row>
    <row r="634" spans="1:29" s="82" customFormat="1" ht="16.5" hidden="1" thickBot="1" x14ac:dyDescent="0.25">
      <c r="A634" s="413"/>
      <c r="B634" s="114" t="s">
        <v>1274</v>
      </c>
      <c r="C634" s="110" t="s">
        <v>1275</v>
      </c>
      <c r="D634" s="109">
        <f>+D635</f>
        <v>0</v>
      </c>
      <c r="E634" s="154">
        <f>SUM('ADICIONES  2018'!C634:E634)</f>
        <v>0</v>
      </c>
      <c r="F634" s="109">
        <f t="shared" ref="F634:J634" si="657">+F635</f>
        <v>0</v>
      </c>
      <c r="G634" s="109">
        <f t="shared" si="657"/>
        <v>0</v>
      </c>
      <c r="H634" s="109">
        <f t="shared" si="657"/>
        <v>0</v>
      </c>
      <c r="I634" s="109">
        <f t="shared" si="657"/>
        <v>0</v>
      </c>
      <c r="J634" s="109">
        <f t="shared" si="657"/>
        <v>0</v>
      </c>
      <c r="K634" s="303">
        <f t="shared" si="515"/>
        <v>0</v>
      </c>
      <c r="L634" s="109">
        <f t="shared" ref="L634:Q634" si="658">+L635</f>
        <v>0</v>
      </c>
      <c r="M634" s="109">
        <f t="shared" si="658"/>
        <v>1619951.62</v>
      </c>
      <c r="N634" s="109">
        <f t="shared" si="658"/>
        <v>1812864.5</v>
      </c>
      <c r="O634" s="109">
        <f t="shared" si="658"/>
        <v>0</v>
      </c>
      <c r="P634" s="109">
        <f t="shared" si="658"/>
        <v>0</v>
      </c>
      <c r="Q634" s="109">
        <f t="shared" si="658"/>
        <v>0</v>
      </c>
      <c r="R634" s="303">
        <f t="shared" si="517"/>
        <v>3432816.12</v>
      </c>
      <c r="S634" s="109">
        <f t="shared" ref="S634:Z634" si="659">+S635</f>
        <v>0</v>
      </c>
      <c r="T634" s="109">
        <f t="shared" si="659"/>
        <v>0</v>
      </c>
      <c r="U634" s="109">
        <f t="shared" si="659"/>
        <v>0</v>
      </c>
      <c r="V634" s="109">
        <f t="shared" si="659"/>
        <v>0</v>
      </c>
      <c r="W634" s="109">
        <f t="shared" si="659"/>
        <v>0</v>
      </c>
      <c r="X634" s="109">
        <f t="shared" si="659"/>
        <v>0</v>
      </c>
      <c r="Y634" s="109">
        <f t="shared" si="659"/>
        <v>0</v>
      </c>
      <c r="Z634" s="109">
        <f t="shared" si="659"/>
        <v>0</v>
      </c>
      <c r="AA634" s="303">
        <f t="shared" si="638"/>
        <v>0</v>
      </c>
      <c r="AB634" s="303">
        <f t="shared" si="498"/>
        <v>3432816.12</v>
      </c>
      <c r="AC634" s="108">
        <v>0</v>
      </c>
    </row>
    <row r="635" spans="1:29" ht="15.75" hidden="1" thickBot="1" x14ac:dyDescent="0.25">
      <c r="B635" s="139" t="s">
        <v>1276</v>
      </c>
      <c r="C635" s="142" t="s">
        <v>1277</v>
      </c>
      <c r="D635" s="308">
        <v>0</v>
      </c>
      <c r="E635" s="387">
        <f>SUM('ADICIONES  2018'!C635:E635)</f>
        <v>0</v>
      </c>
      <c r="F635" s="308"/>
      <c r="G635" s="308"/>
      <c r="H635" s="308"/>
      <c r="I635" s="308"/>
      <c r="J635" s="308"/>
      <c r="K635" s="305">
        <f t="shared" si="515"/>
        <v>0</v>
      </c>
      <c r="L635" s="308"/>
      <c r="M635" s="308">
        <v>1619951.62</v>
      </c>
      <c r="N635" s="308">
        <v>1812864.5</v>
      </c>
      <c r="O635" s="308"/>
      <c r="P635" s="308"/>
      <c r="Q635" s="308"/>
      <c r="R635" s="305">
        <f t="shared" si="517"/>
        <v>3432816.12</v>
      </c>
      <c r="S635" s="308"/>
      <c r="T635" s="308"/>
      <c r="U635" s="308"/>
      <c r="V635" s="308"/>
      <c r="W635" s="308"/>
      <c r="X635" s="308"/>
      <c r="Y635" s="308"/>
      <c r="Z635" s="308"/>
      <c r="AA635" s="305">
        <f t="shared" si="638"/>
        <v>0</v>
      </c>
      <c r="AB635" s="305">
        <f t="shared" si="498"/>
        <v>3432816.12</v>
      </c>
      <c r="AC635" s="37">
        <v>0</v>
      </c>
    </row>
    <row r="636" spans="1:29" s="82" customFormat="1" ht="30.75" hidden="1" thickBot="1" x14ac:dyDescent="0.25">
      <c r="A636" s="413"/>
      <c r="B636" s="114" t="s">
        <v>1234</v>
      </c>
      <c r="C636" s="103" t="s">
        <v>1235</v>
      </c>
      <c r="D636" s="109">
        <f>+D637</f>
        <v>0</v>
      </c>
      <c r="E636" s="154">
        <f>SUM('ADICIONES  2018'!C636:E636)</f>
        <v>0</v>
      </c>
      <c r="F636" s="109">
        <f t="shared" ref="F636:J636" si="660">+F637</f>
        <v>0</v>
      </c>
      <c r="G636" s="109">
        <f t="shared" si="660"/>
        <v>0</v>
      </c>
      <c r="H636" s="109">
        <f t="shared" si="660"/>
        <v>0</v>
      </c>
      <c r="I636" s="109">
        <f t="shared" si="660"/>
        <v>0</v>
      </c>
      <c r="J636" s="109">
        <f t="shared" si="660"/>
        <v>0</v>
      </c>
      <c r="K636" s="303">
        <f t="shared" si="515"/>
        <v>0</v>
      </c>
      <c r="L636" s="109">
        <f t="shared" ref="L636:Q636" si="661">+L637</f>
        <v>4046750.91</v>
      </c>
      <c r="M636" s="109">
        <f t="shared" si="661"/>
        <v>4284618.33</v>
      </c>
      <c r="N636" s="109">
        <f t="shared" si="661"/>
        <v>3761974.96</v>
      </c>
      <c r="O636" s="109">
        <f t="shared" si="661"/>
        <v>0</v>
      </c>
      <c r="P636" s="109">
        <f t="shared" si="661"/>
        <v>0</v>
      </c>
      <c r="Q636" s="109">
        <f t="shared" si="661"/>
        <v>0</v>
      </c>
      <c r="R636" s="303">
        <f t="shared" si="517"/>
        <v>12093344.199999999</v>
      </c>
      <c r="S636" s="109">
        <f t="shared" ref="S636:Z636" si="662">+S637</f>
        <v>0</v>
      </c>
      <c r="T636" s="109">
        <f t="shared" si="662"/>
        <v>0</v>
      </c>
      <c r="U636" s="109">
        <f t="shared" si="662"/>
        <v>0</v>
      </c>
      <c r="V636" s="109">
        <f t="shared" si="662"/>
        <v>0</v>
      </c>
      <c r="W636" s="109">
        <f t="shared" si="662"/>
        <v>0</v>
      </c>
      <c r="X636" s="109">
        <f t="shared" si="662"/>
        <v>0</v>
      </c>
      <c r="Y636" s="109">
        <f t="shared" si="662"/>
        <v>0</v>
      </c>
      <c r="Z636" s="109">
        <f t="shared" si="662"/>
        <v>0</v>
      </c>
      <c r="AA636" s="303">
        <f t="shared" si="638"/>
        <v>0</v>
      </c>
      <c r="AB636" s="303">
        <f t="shared" si="498"/>
        <v>12093344.199999999</v>
      </c>
      <c r="AC636" s="108">
        <v>0</v>
      </c>
    </row>
    <row r="637" spans="1:29" ht="15.75" hidden="1" thickBot="1" x14ac:dyDescent="0.25">
      <c r="B637" s="139" t="s">
        <v>1236</v>
      </c>
      <c r="C637" s="142" t="s">
        <v>1237</v>
      </c>
      <c r="D637" s="308">
        <v>0</v>
      </c>
      <c r="E637" s="387">
        <f>SUM('ADICIONES  2018'!C637:E637)</f>
        <v>0</v>
      </c>
      <c r="F637" s="308"/>
      <c r="G637" s="308"/>
      <c r="H637" s="308"/>
      <c r="I637" s="308"/>
      <c r="J637" s="308"/>
      <c r="K637" s="305">
        <f t="shared" si="515"/>
        <v>0</v>
      </c>
      <c r="L637" s="308">
        <v>4046750.91</v>
      </c>
      <c r="M637" s="308">
        <v>4284618.33</v>
      </c>
      <c r="N637" s="308">
        <v>3761974.96</v>
      </c>
      <c r="O637" s="308"/>
      <c r="P637" s="308"/>
      <c r="Q637" s="308"/>
      <c r="R637" s="305">
        <f t="shared" si="517"/>
        <v>12093344.199999999</v>
      </c>
      <c r="S637" s="308"/>
      <c r="T637" s="308"/>
      <c r="U637" s="308"/>
      <c r="V637" s="308"/>
      <c r="W637" s="308"/>
      <c r="X637" s="308"/>
      <c r="Y637" s="308"/>
      <c r="Z637" s="308"/>
      <c r="AA637" s="305">
        <f t="shared" si="638"/>
        <v>0</v>
      </c>
      <c r="AB637" s="305">
        <f t="shared" si="498"/>
        <v>12093344.199999999</v>
      </c>
      <c r="AC637" s="37">
        <v>0</v>
      </c>
    </row>
    <row r="638" spans="1:29" s="82" customFormat="1" ht="30.75" hidden="1" thickBot="1" x14ac:dyDescent="0.25">
      <c r="A638" s="413"/>
      <c r="B638" s="114" t="s">
        <v>1238</v>
      </c>
      <c r="C638" s="103" t="s">
        <v>1239</v>
      </c>
      <c r="D638" s="109">
        <f>+D639</f>
        <v>0</v>
      </c>
      <c r="E638" s="154">
        <f>SUM('ADICIONES  2018'!C638:E638)</f>
        <v>0</v>
      </c>
      <c r="F638" s="109">
        <f t="shared" ref="F638:J638" si="663">+F639</f>
        <v>0</v>
      </c>
      <c r="G638" s="109">
        <f t="shared" si="663"/>
        <v>0</v>
      </c>
      <c r="H638" s="109">
        <f t="shared" si="663"/>
        <v>0</v>
      </c>
      <c r="I638" s="109">
        <f t="shared" si="663"/>
        <v>0</v>
      </c>
      <c r="J638" s="109">
        <f t="shared" si="663"/>
        <v>0</v>
      </c>
      <c r="K638" s="303">
        <f t="shared" si="515"/>
        <v>0</v>
      </c>
      <c r="L638" s="109">
        <f t="shared" ref="L638:Q638" si="664">+L639</f>
        <v>1123500</v>
      </c>
      <c r="M638" s="109">
        <f t="shared" si="664"/>
        <v>1125354</v>
      </c>
      <c r="N638" s="109">
        <f t="shared" si="664"/>
        <v>1127210</v>
      </c>
      <c r="O638" s="109">
        <f t="shared" si="664"/>
        <v>0</v>
      </c>
      <c r="P638" s="109">
        <f t="shared" si="664"/>
        <v>0</v>
      </c>
      <c r="Q638" s="109">
        <f t="shared" si="664"/>
        <v>0</v>
      </c>
      <c r="R638" s="303">
        <f t="shared" si="517"/>
        <v>3376064</v>
      </c>
      <c r="S638" s="109">
        <f t="shared" ref="S638:Z638" si="665">+S639</f>
        <v>0</v>
      </c>
      <c r="T638" s="109">
        <f t="shared" si="665"/>
        <v>0</v>
      </c>
      <c r="U638" s="109">
        <f t="shared" si="665"/>
        <v>0</v>
      </c>
      <c r="V638" s="109">
        <f t="shared" si="665"/>
        <v>0</v>
      </c>
      <c r="W638" s="109">
        <f t="shared" si="665"/>
        <v>0</v>
      </c>
      <c r="X638" s="109">
        <f t="shared" si="665"/>
        <v>0</v>
      </c>
      <c r="Y638" s="109">
        <f t="shared" si="665"/>
        <v>0</v>
      </c>
      <c r="Z638" s="109">
        <f t="shared" si="665"/>
        <v>0</v>
      </c>
      <c r="AA638" s="303">
        <f t="shared" si="638"/>
        <v>0</v>
      </c>
      <c r="AB638" s="303">
        <f t="shared" si="498"/>
        <v>3376064</v>
      </c>
      <c r="AC638" s="108">
        <v>0</v>
      </c>
    </row>
    <row r="639" spans="1:29" ht="29.25" hidden="1" thickBot="1" x14ac:dyDescent="0.25">
      <c r="B639" s="139" t="s">
        <v>1240</v>
      </c>
      <c r="C639" s="142" t="s">
        <v>1241</v>
      </c>
      <c r="D639" s="308">
        <v>0</v>
      </c>
      <c r="E639" s="387">
        <f>SUM('ADICIONES  2018'!C639:E639)</f>
        <v>0</v>
      </c>
      <c r="F639" s="308"/>
      <c r="G639" s="308"/>
      <c r="H639" s="308"/>
      <c r="I639" s="308"/>
      <c r="J639" s="308"/>
      <c r="K639" s="305">
        <f t="shared" si="515"/>
        <v>0</v>
      </c>
      <c r="L639" s="308">
        <v>1123500</v>
      </c>
      <c r="M639" s="308">
        <v>1125354</v>
      </c>
      <c r="N639" s="308">
        <v>1127210</v>
      </c>
      <c r="O639" s="308"/>
      <c r="P639" s="308"/>
      <c r="Q639" s="308"/>
      <c r="R639" s="305">
        <f t="shared" si="517"/>
        <v>3376064</v>
      </c>
      <c r="S639" s="308"/>
      <c r="T639" s="308"/>
      <c r="U639" s="308"/>
      <c r="V639" s="308"/>
      <c r="W639" s="308"/>
      <c r="X639" s="308"/>
      <c r="Y639" s="308"/>
      <c r="Z639" s="308"/>
      <c r="AA639" s="305">
        <f t="shared" si="638"/>
        <v>0</v>
      </c>
      <c r="AB639" s="305">
        <f t="shared" ref="AB639:AB693" si="666">+R639+AA639</f>
        <v>3376064</v>
      </c>
      <c r="AC639" s="37">
        <v>0</v>
      </c>
    </row>
    <row r="640" spans="1:29" s="82" customFormat="1" ht="16.5" hidden="1" thickBot="1" x14ac:dyDescent="0.25">
      <c r="A640" s="413"/>
      <c r="B640" s="114" t="s">
        <v>317</v>
      </c>
      <c r="C640" s="110" t="s">
        <v>111</v>
      </c>
      <c r="D640" s="109">
        <f>+D641+D646+D651+D654+D657+D659+D665+D667</f>
        <v>1592000000</v>
      </c>
      <c r="E640" s="154">
        <f>SUM('ADICIONES  2018'!C640:E640)</f>
        <v>0</v>
      </c>
      <c r="F640" s="109">
        <f t="shared" ref="F640:J640" si="667">+F641+F646+F651+F654+F657+F659+F665+F667</f>
        <v>0</v>
      </c>
      <c r="G640" s="109">
        <f t="shared" si="667"/>
        <v>0</v>
      </c>
      <c r="H640" s="109">
        <f t="shared" si="667"/>
        <v>0</v>
      </c>
      <c r="I640" s="109">
        <f t="shared" si="667"/>
        <v>0</v>
      </c>
      <c r="J640" s="109">
        <f t="shared" si="667"/>
        <v>0</v>
      </c>
      <c r="K640" s="303">
        <f t="shared" si="515"/>
        <v>1592000000</v>
      </c>
      <c r="L640" s="109">
        <f t="shared" ref="L640:Q640" si="668">+L641+L646+L651+L654+L657+L659+L665+L667</f>
        <v>157794005.60000002</v>
      </c>
      <c r="M640" s="109">
        <f t="shared" si="668"/>
        <v>219678550.30999997</v>
      </c>
      <c r="N640" s="109">
        <f t="shared" si="668"/>
        <v>213167063.12</v>
      </c>
      <c r="O640" s="109">
        <f t="shared" si="668"/>
        <v>0</v>
      </c>
      <c r="P640" s="109">
        <f t="shared" si="668"/>
        <v>0</v>
      </c>
      <c r="Q640" s="109">
        <f t="shared" si="668"/>
        <v>0</v>
      </c>
      <c r="R640" s="303">
        <f t="shared" si="517"/>
        <v>590639619.02999997</v>
      </c>
      <c r="S640" s="109">
        <f t="shared" ref="S640:Z640" si="669">+S641+S646+S651+S654+S657+S659+S665+S667</f>
        <v>0</v>
      </c>
      <c r="T640" s="109">
        <f t="shared" si="669"/>
        <v>0</v>
      </c>
      <c r="U640" s="109">
        <f t="shared" si="669"/>
        <v>0</v>
      </c>
      <c r="V640" s="109">
        <f t="shared" si="669"/>
        <v>0</v>
      </c>
      <c r="W640" s="109">
        <f t="shared" si="669"/>
        <v>0</v>
      </c>
      <c r="X640" s="109">
        <f t="shared" si="669"/>
        <v>0</v>
      </c>
      <c r="Y640" s="109">
        <f t="shared" si="669"/>
        <v>0</v>
      </c>
      <c r="Z640" s="109">
        <f t="shared" si="669"/>
        <v>0</v>
      </c>
      <c r="AA640" s="303">
        <f t="shared" ref="AA640:AA669" si="670">SUM(S640:Z640)</f>
        <v>0</v>
      </c>
      <c r="AB640" s="303">
        <f t="shared" si="666"/>
        <v>590639619.02999997</v>
      </c>
      <c r="AC640" s="108">
        <f t="shared" si="499"/>
        <v>0.37100478582286428</v>
      </c>
    </row>
    <row r="641" spans="1:29" s="82" customFormat="1" ht="32.25" hidden="1" thickBot="1" x14ac:dyDescent="0.25">
      <c r="A641" s="413"/>
      <c r="B641" s="114" t="s">
        <v>817</v>
      </c>
      <c r="C641" s="110" t="s">
        <v>818</v>
      </c>
      <c r="D641" s="109">
        <v>230000000</v>
      </c>
      <c r="E641" s="154">
        <f>SUM('ADICIONES  2018'!C641:E641)</f>
        <v>0</v>
      </c>
      <c r="F641" s="109"/>
      <c r="G641" s="109"/>
      <c r="H641" s="109"/>
      <c r="I641" s="109"/>
      <c r="J641" s="109"/>
      <c r="K641" s="303">
        <f t="shared" si="515"/>
        <v>230000000</v>
      </c>
      <c r="L641" s="109">
        <f>SUM(L642:L645)</f>
        <v>56751004.869999997</v>
      </c>
      <c r="M641" s="109">
        <f>SUM(M642:M645)</f>
        <v>75411119.510000005</v>
      </c>
      <c r="N641" s="109">
        <f>SUM(N642:N645)</f>
        <v>39550743.919999987</v>
      </c>
      <c r="O641" s="109"/>
      <c r="P641" s="109"/>
      <c r="Q641" s="109"/>
      <c r="R641" s="303">
        <f t="shared" si="517"/>
        <v>171712868.29999998</v>
      </c>
      <c r="S641" s="109"/>
      <c r="T641" s="109"/>
      <c r="U641" s="109"/>
      <c r="V641" s="109"/>
      <c r="W641" s="109"/>
      <c r="X641" s="109"/>
      <c r="Y641" s="109"/>
      <c r="Z641" s="109"/>
      <c r="AA641" s="303">
        <f t="shared" si="670"/>
        <v>0</v>
      </c>
      <c r="AB641" s="303">
        <f t="shared" si="666"/>
        <v>171712868.29999998</v>
      </c>
      <c r="AC641" s="108">
        <f t="shared" si="499"/>
        <v>0.74657768826086945</v>
      </c>
    </row>
    <row r="642" spans="1:29" ht="15.75" hidden="1" thickBot="1" x14ac:dyDescent="0.25">
      <c r="B642" s="100" t="s">
        <v>819</v>
      </c>
      <c r="C642" s="101" t="s">
        <v>112</v>
      </c>
      <c r="D642" s="308">
        <f>+D641*60%</f>
        <v>138000000</v>
      </c>
      <c r="E642" s="387">
        <f>SUM('ADICIONES  2018'!C642:E642)</f>
        <v>0</v>
      </c>
      <c r="F642" s="308">
        <f t="shared" ref="F642:J642" si="671">+F641*60%</f>
        <v>0</v>
      </c>
      <c r="G642" s="308">
        <f t="shared" si="671"/>
        <v>0</v>
      </c>
      <c r="H642" s="308">
        <f t="shared" si="671"/>
        <v>0</v>
      </c>
      <c r="I642" s="308">
        <f t="shared" si="671"/>
        <v>0</v>
      </c>
      <c r="J642" s="308">
        <f t="shared" si="671"/>
        <v>0</v>
      </c>
      <c r="K642" s="305">
        <f t="shared" si="515"/>
        <v>138000000</v>
      </c>
      <c r="L642" s="308">
        <v>4496556.9400000004</v>
      </c>
      <c r="M642" s="308">
        <v>5155387.07</v>
      </c>
      <c r="N642" s="308">
        <v>5438027.3299999982</v>
      </c>
      <c r="O642" s="308">
        <f t="shared" ref="O642:Q642" si="672">+O641*60%</f>
        <v>0</v>
      </c>
      <c r="P642" s="308">
        <f t="shared" si="672"/>
        <v>0</v>
      </c>
      <c r="Q642" s="308">
        <f t="shared" si="672"/>
        <v>0</v>
      </c>
      <c r="R642" s="305">
        <f t="shared" si="517"/>
        <v>15089971.34</v>
      </c>
      <c r="S642" s="308">
        <f t="shared" ref="S642:Z642" si="673">+S641*60%</f>
        <v>0</v>
      </c>
      <c r="T642" s="308">
        <f t="shared" si="673"/>
        <v>0</v>
      </c>
      <c r="U642" s="308">
        <f t="shared" si="673"/>
        <v>0</v>
      </c>
      <c r="V642" s="308">
        <f t="shared" si="673"/>
        <v>0</v>
      </c>
      <c r="W642" s="308">
        <f t="shared" si="673"/>
        <v>0</v>
      </c>
      <c r="X642" s="308">
        <f t="shared" si="673"/>
        <v>0</v>
      </c>
      <c r="Y642" s="308">
        <f t="shared" si="673"/>
        <v>0</v>
      </c>
      <c r="Z642" s="308">
        <f t="shared" si="673"/>
        <v>0</v>
      </c>
      <c r="AA642" s="305">
        <f t="shared" si="670"/>
        <v>0</v>
      </c>
      <c r="AB642" s="305">
        <f t="shared" si="666"/>
        <v>15089971.34</v>
      </c>
      <c r="AC642" s="37">
        <f t="shared" si="499"/>
        <v>0.1093476184057971</v>
      </c>
    </row>
    <row r="643" spans="1:29" ht="29.25" hidden="1" thickBot="1" x14ac:dyDescent="0.25">
      <c r="B643" s="100" t="s">
        <v>820</v>
      </c>
      <c r="C643" s="101" t="s">
        <v>113</v>
      </c>
      <c r="D643" s="308">
        <f>+D641*20%</f>
        <v>46000000</v>
      </c>
      <c r="E643" s="387">
        <f>SUM('ADICIONES  2018'!C643:E643)</f>
        <v>0</v>
      </c>
      <c r="F643" s="308">
        <f t="shared" ref="F643:J643" si="674">+F641*20%</f>
        <v>0</v>
      </c>
      <c r="G643" s="308">
        <f t="shared" si="674"/>
        <v>0</v>
      </c>
      <c r="H643" s="308">
        <f t="shared" si="674"/>
        <v>0</v>
      </c>
      <c r="I643" s="308">
        <f t="shared" si="674"/>
        <v>0</v>
      </c>
      <c r="J643" s="308">
        <f t="shared" si="674"/>
        <v>0</v>
      </c>
      <c r="K643" s="305">
        <f t="shared" si="515"/>
        <v>46000000</v>
      </c>
      <c r="L643" s="308">
        <v>3597939.88</v>
      </c>
      <c r="M643" s="308">
        <v>3766416.46</v>
      </c>
      <c r="N643" s="308">
        <v>4910457.51</v>
      </c>
      <c r="O643" s="308">
        <f t="shared" ref="O643:Q643" si="675">+O641*20%</f>
        <v>0</v>
      </c>
      <c r="P643" s="308">
        <f t="shared" si="675"/>
        <v>0</v>
      </c>
      <c r="Q643" s="308">
        <f t="shared" si="675"/>
        <v>0</v>
      </c>
      <c r="R643" s="305">
        <f t="shared" si="517"/>
        <v>12274813.85</v>
      </c>
      <c r="S643" s="308">
        <f t="shared" ref="S643:Z643" si="676">+S641*20%</f>
        <v>0</v>
      </c>
      <c r="T643" s="308">
        <f t="shared" si="676"/>
        <v>0</v>
      </c>
      <c r="U643" s="308">
        <f t="shared" si="676"/>
        <v>0</v>
      </c>
      <c r="V643" s="308">
        <f t="shared" si="676"/>
        <v>0</v>
      </c>
      <c r="W643" s="308">
        <f t="shared" si="676"/>
        <v>0</v>
      </c>
      <c r="X643" s="308">
        <f t="shared" si="676"/>
        <v>0</v>
      </c>
      <c r="Y643" s="308">
        <f t="shared" si="676"/>
        <v>0</v>
      </c>
      <c r="Z643" s="308">
        <f t="shared" si="676"/>
        <v>0</v>
      </c>
      <c r="AA643" s="305">
        <f t="shared" si="670"/>
        <v>0</v>
      </c>
      <c r="AB643" s="305">
        <f t="shared" si="666"/>
        <v>12274813.85</v>
      </c>
      <c r="AC643" s="37">
        <f t="shared" si="499"/>
        <v>0.2668437793478261</v>
      </c>
    </row>
    <row r="644" spans="1:29" ht="29.25" hidden="1" thickBot="1" x14ac:dyDescent="0.25">
      <c r="B644" s="100" t="s">
        <v>821</v>
      </c>
      <c r="C644" s="101" t="s">
        <v>114</v>
      </c>
      <c r="D644" s="308">
        <f>+D641*10%</f>
        <v>23000000</v>
      </c>
      <c r="E644" s="387">
        <f>SUM('ADICIONES  2018'!C644:E644)</f>
        <v>0</v>
      </c>
      <c r="F644" s="308">
        <f t="shared" ref="F644:J644" si="677">+F641*10%</f>
        <v>0</v>
      </c>
      <c r="G644" s="308">
        <f t="shared" si="677"/>
        <v>0</v>
      </c>
      <c r="H644" s="308">
        <f t="shared" si="677"/>
        <v>0</v>
      </c>
      <c r="I644" s="308">
        <f t="shared" si="677"/>
        <v>0</v>
      </c>
      <c r="J644" s="308">
        <f t="shared" si="677"/>
        <v>0</v>
      </c>
      <c r="K644" s="305">
        <f t="shared" si="515"/>
        <v>23000000</v>
      </c>
      <c r="L644" s="308">
        <v>45037476.899999999</v>
      </c>
      <c r="M644" s="308">
        <v>65630084.810000002</v>
      </c>
      <c r="N644" s="308">
        <v>25095423.199999988</v>
      </c>
      <c r="O644" s="308">
        <f t="shared" ref="O644:Q644" si="678">+O641*10%</f>
        <v>0</v>
      </c>
      <c r="P644" s="308">
        <f t="shared" si="678"/>
        <v>0</v>
      </c>
      <c r="Q644" s="308">
        <f t="shared" si="678"/>
        <v>0</v>
      </c>
      <c r="R644" s="305">
        <f t="shared" si="517"/>
        <v>135762984.91</v>
      </c>
      <c r="S644" s="308">
        <f t="shared" ref="S644:Z644" si="679">+S641*10%</f>
        <v>0</v>
      </c>
      <c r="T644" s="308">
        <f t="shared" si="679"/>
        <v>0</v>
      </c>
      <c r="U644" s="308">
        <f t="shared" si="679"/>
        <v>0</v>
      </c>
      <c r="V644" s="308">
        <f t="shared" si="679"/>
        <v>0</v>
      </c>
      <c r="W644" s="308">
        <f t="shared" si="679"/>
        <v>0</v>
      </c>
      <c r="X644" s="308">
        <f t="shared" si="679"/>
        <v>0</v>
      </c>
      <c r="Y644" s="308">
        <f t="shared" si="679"/>
        <v>0</v>
      </c>
      <c r="Z644" s="308">
        <f t="shared" si="679"/>
        <v>0</v>
      </c>
      <c r="AA644" s="305">
        <f t="shared" si="670"/>
        <v>0</v>
      </c>
      <c r="AB644" s="305">
        <f t="shared" si="666"/>
        <v>135762984.91</v>
      </c>
      <c r="AC644" s="37">
        <f t="shared" si="499"/>
        <v>5.9027384743478262</v>
      </c>
    </row>
    <row r="645" spans="1:29" ht="29.25" hidden="1" thickBot="1" x14ac:dyDescent="0.25">
      <c r="B645" s="100" t="s">
        <v>822</v>
      </c>
      <c r="C645" s="101" t="s">
        <v>823</v>
      </c>
      <c r="D645" s="308">
        <f>+D641*10%</f>
        <v>23000000</v>
      </c>
      <c r="E645" s="387">
        <f>SUM('ADICIONES  2018'!C645:E645)</f>
        <v>0</v>
      </c>
      <c r="F645" s="308">
        <f t="shared" ref="F645:J645" si="680">+F641*10%</f>
        <v>0</v>
      </c>
      <c r="G645" s="308">
        <f t="shared" si="680"/>
        <v>0</v>
      </c>
      <c r="H645" s="308">
        <f t="shared" si="680"/>
        <v>0</v>
      </c>
      <c r="I645" s="308">
        <f t="shared" si="680"/>
        <v>0</v>
      </c>
      <c r="J645" s="308">
        <f t="shared" si="680"/>
        <v>0</v>
      </c>
      <c r="K645" s="305">
        <f t="shared" si="515"/>
        <v>23000000</v>
      </c>
      <c r="L645" s="308">
        <v>3619031.15</v>
      </c>
      <c r="M645" s="308">
        <v>859231.17</v>
      </c>
      <c r="N645" s="308">
        <v>4106835.879999999</v>
      </c>
      <c r="O645" s="308">
        <f t="shared" ref="O645:Q645" si="681">+O641*10%</f>
        <v>0</v>
      </c>
      <c r="P645" s="308">
        <f t="shared" si="681"/>
        <v>0</v>
      </c>
      <c r="Q645" s="308">
        <f t="shared" si="681"/>
        <v>0</v>
      </c>
      <c r="R645" s="305">
        <f t="shared" si="517"/>
        <v>8585098.1999999993</v>
      </c>
      <c r="S645" s="308">
        <f t="shared" ref="S645:Z645" si="682">+S641*10%</f>
        <v>0</v>
      </c>
      <c r="T645" s="308">
        <f t="shared" si="682"/>
        <v>0</v>
      </c>
      <c r="U645" s="308">
        <f t="shared" si="682"/>
        <v>0</v>
      </c>
      <c r="V645" s="308">
        <f t="shared" si="682"/>
        <v>0</v>
      </c>
      <c r="W645" s="308">
        <f t="shared" si="682"/>
        <v>0</v>
      </c>
      <c r="X645" s="308">
        <f t="shared" si="682"/>
        <v>0</v>
      </c>
      <c r="Y645" s="308">
        <f t="shared" si="682"/>
        <v>0</v>
      </c>
      <c r="Z645" s="308">
        <f t="shared" si="682"/>
        <v>0</v>
      </c>
      <c r="AA645" s="305">
        <f t="shared" si="670"/>
        <v>0</v>
      </c>
      <c r="AB645" s="305">
        <f t="shared" si="666"/>
        <v>8585098.1999999993</v>
      </c>
      <c r="AC645" s="37">
        <f t="shared" si="499"/>
        <v>0.37326513913043474</v>
      </c>
    </row>
    <row r="646" spans="1:29" s="82" customFormat="1" ht="32.25" hidden="1" thickBot="1" x14ac:dyDescent="0.25">
      <c r="A646" s="413"/>
      <c r="B646" s="114" t="s">
        <v>824</v>
      </c>
      <c r="C646" s="110" t="s">
        <v>825</v>
      </c>
      <c r="D646" s="109">
        <v>600000000</v>
      </c>
      <c r="E646" s="154">
        <f>SUM('ADICIONES  2018'!C646:E646)</f>
        <v>0</v>
      </c>
      <c r="F646" s="109"/>
      <c r="G646" s="109"/>
      <c r="H646" s="109"/>
      <c r="I646" s="109"/>
      <c r="J646" s="109"/>
      <c r="K646" s="303">
        <f t="shared" si="515"/>
        <v>600000000</v>
      </c>
      <c r="L646" s="109">
        <v>32814740.789999999</v>
      </c>
      <c r="M646" s="109">
        <v>66823852.520000003</v>
      </c>
      <c r="N646" s="109">
        <v>57632189.539999999</v>
      </c>
      <c r="O646" s="109"/>
      <c r="P646" s="109"/>
      <c r="Q646" s="109"/>
      <c r="R646" s="303">
        <f t="shared" si="517"/>
        <v>157270782.84999999</v>
      </c>
      <c r="S646" s="109"/>
      <c r="T646" s="109"/>
      <c r="U646" s="109"/>
      <c r="V646" s="109"/>
      <c r="W646" s="109"/>
      <c r="X646" s="109"/>
      <c r="Y646" s="109"/>
      <c r="Z646" s="109"/>
      <c r="AA646" s="303">
        <f t="shared" si="670"/>
        <v>0</v>
      </c>
      <c r="AB646" s="303">
        <f t="shared" si="666"/>
        <v>157270782.84999999</v>
      </c>
      <c r="AC646" s="108">
        <f t="shared" si="499"/>
        <v>0.26211797141666665</v>
      </c>
    </row>
    <row r="647" spans="1:29" s="5" customFormat="1" ht="29.25" hidden="1" thickBot="1" x14ac:dyDescent="0.25">
      <c r="A647" s="166"/>
      <c r="B647" s="100" t="s">
        <v>826</v>
      </c>
      <c r="C647" s="101" t="s">
        <v>115</v>
      </c>
      <c r="D647" s="308">
        <f>+D646*40%</f>
        <v>240000000</v>
      </c>
      <c r="E647" s="387">
        <f>SUM('ADICIONES  2018'!C647:E647)</f>
        <v>0</v>
      </c>
      <c r="F647" s="308">
        <f t="shared" ref="F647:J647" si="683">+F646*40%</f>
        <v>0</v>
      </c>
      <c r="G647" s="308">
        <f t="shared" si="683"/>
        <v>0</v>
      </c>
      <c r="H647" s="308">
        <f t="shared" si="683"/>
        <v>0</v>
      </c>
      <c r="I647" s="308">
        <f t="shared" si="683"/>
        <v>0</v>
      </c>
      <c r="J647" s="308">
        <f t="shared" si="683"/>
        <v>0</v>
      </c>
      <c r="K647" s="305">
        <f t="shared" si="515"/>
        <v>240000000</v>
      </c>
      <c r="L647" s="308">
        <f t="shared" ref="L647:Q647" si="684">+L646*40%</f>
        <v>13125896.316</v>
      </c>
      <c r="M647" s="308">
        <f t="shared" si="684"/>
        <v>26729541.008000001</v>
      </c>
      <c r="N647" s="308">
        <f t="shared" si="684"/>
        <v>23052875.816</v>
      </c>
      <c r="O647" s="308">
        <f t="shared" si="684"/>
        <v>0</v>
      </c>
      <c r="P647" s="308">
        <f t="shared" si="684"/>
        <v>0</v>
      </c>
      <c r="Q647" s="308">
        <f t="shared" si="684"/>
        <v>0</v>
      </c>
      <c r="R647" s="305">
        <f t="shared" si="517"/>
        <v>62908313.140000001</v>
      </c>
      <c r="S647" s="308">
        <f t="shared" ref="S647:Z647" si="685">+S646*40%</f>
        <v>0</v>
      </c>
      <c r="T647" s="308">
        <f t="shared" si="685"/>
        <v>0</v>
      </c>
      <c r="U647" s="308">
        <f t="shared" si="685"/>
        <v>0</v>
      </c>
      <c r="V647" s="308">
        <f t="shared" si="685"/>
        <v>0</v>
      </c>
      <c r="W647" s="308">
        <f t="shared" si="685"/>
        <v>0</v>
      </c>
      <c r="X647" s="308">
        <f t="shared" si="685"/>
        <v>0</v>
      </c>
      <c r="Y647" s="308">
        <f t="shared" si="685"/>
        <v>0</v>
      </c>
      <c r="Z647" s="308">
        <f t="shared" si="685"/>
        <v>0</v>
      </c>
      <c r="AA647" s="305">
        <f t="shared" si="670"/>
        <v>0</v>
      </c>
      <c r="AB647" s="305">
        <f t="shared" si="666"/>
        <v>62908313.140000001</v>
      </c>
      <c r="AC647" s="37">
        <f t="shared" si="499"/>
        <v>0.26211797141666665</v>
      </c>
    </row>
    <row r="648" spans="1:29" ht="29.25" hidden="1" thickBot="1" x14ac:dyDescent="0.25">
      <c r="B648" s="100" t="s">
        <v>827</v>
      </c>
      <c r="C648" s="101" t="s">
        <v>116</v>
      </c>
      <c r="D648" s="308">
        <f>+D646*20%</f>
        <v>120000000</v>
      </c>
      <c r="E648" s="387">
        <f>SUM('ADICIONES  2018'!C648:E648)</f>
        <v>0</v>
      </c>
      <c r="F648" s="308">
        <f t="shared" ref="F648:J648" si="686">+F646*20%</f>
        <v>0</v>
      </c>
      <c r="G648" s="308">
        <f t="shared" si="686"/>
        <v>0</v>
      </c>
      <c r="H648" s="308">
        <f t="shared" si="686"/>
        <v>0</v>
      </c>
      <c r="I648" s="308">
        <f t="shared" si="686"/>
        <v>0</v>
      </c>
      <c r="J648" s="308">
        <f t="shared" si="686"/>
        <v>0</v>
      </c>
      <c r="K648" s="305">
        <f t="shared" si="515"/>
        <v>120000000</v>
      </c>
      <c r="L648" s="308">
        <f t="shared" ref="L648:Q648" si="687">+L646*20%</f>
        <v>6562948.1579999998</v>
      </c>
      <c r="M648" s="308">
        <f t="shared" si="687"/>
        <v>13364770.504000001</v>
      </c>
      <c r="N648" s="308">
        <f t="shared" si="687"/>
        <v>11526437.908</v>
      </c>
      <c r="O648" s="308">
        <f t="shared" si="687"/>
        <v>0</v>
      </c>
      <c r="P648" s="308">
        <f t="shared" si="687"/>
        <v>0</v>
      </c>
      <c r="Q648" s="308">
        <f t="shared" si="687"/>
        <v>0</v>
      </c>
      <c r="R648" s="305">
        <f t="shared" si="517"/>
        <v>31454156.57</v>
      </c>
      <c r="S648" s="308">
        <f t="shared" ref="S648:Z648" si="688">+S646*20%</f>
        <v>0</v>
      </c>
      <c r="T648" s="308">
        <f t="shared" si="688"/>
        <v>0</v>
      </c>
      <c r="U648" s="308">
        <f t="shared" si="688"/>
        <v>0</v>
      </c>
      <c r="V648" s="308">
        <f t="shared" si="688"/>
        <v>0</v>
      </c>
      <c r="W648" s="308">
        <f t="shared" si="688"/>
        <v>0</v>
      </c>
      <c r="X648" s="308">
        <f t="shared" si="688"/>
        <v>0</v>
      </c>
      <c r="Y648" s="308">
        <f t="shared" si="688"/>
        <v>0</v>
      </c>
      <c r="Z648" s="308">
        <f t="shared" si="688"/>
        <v>0</v>
      </c>
      <c r="AA648" s="305">
        <f t="shared" si="670"/>
        <v>0</v>
      </c>
      <c r="AB648" s="305">
        <f t="shared" si="666"/>
        <v>31454156.57</v>
      </c>
      <c r="AC648" s="37">
        <f t="shared" si="499"/>
        <v>0.26211797141666665</v>
      </c>
    </row>
    <row r="649" spans="1:29" ht="29.25" hidden="1" thickBot="1" x14ac:dyDescent="0.25">
      <c r="B649" s="100" t="s">
        <v>828</v>
      </c>
      <c r="C649" s="101" t="s">
        <v>117</v>
      </c>
      <c r="D649" s="308">
        <f>+D646*20%</f>
        <v>120000000</v>
      </c>
      <c r="E649" s="387">
        <f>SUM('ADICIONES  2018'!C649:E649)</f>
        <v>0</v>
      </c>
      <c r="F649" s="308">
        <f t="shared" ref="F649:J649" si="689">+F646*20%</f>
        <v>0</v>
      </c>
      <c r="G649" s="308">
        <f t="shared" si="689"/>
        <v>0</v>
      </c>
      <c r="H649" s="308">
        <f t="shared" si="689"/>
        <v>0</v>
      </c>
      <c r="I649" s="308">
        <f t="shared" si="689"/>
        <v>0</v>
      </c>
      <c r="J649" s="308">
        <f t="shared" si="689"/>
        <v>0</v>
      </c>
      <c r="K649" s="305">
        <f t="shared" si="515"/>
        <v>120000000</v>
      </c>
      <c r="L649" s="308">
        <f t="shared" ref="L649:Q649" si="690">+L646*20%</f>
        <v>6562948.1579999998</v>
      </c>
      <c r="M649" s="308">
        <f t="shared" si="690"/>
        <v>13364770.504000001</v>
      </c>
      <c r="N649" s="308">
        <f t="shared" si="690"/>
        <v>11526437.908</v>
      </c>
      <c r="O649" s="308">
        <f t="shared" si="690"/>
        <v>0</v>
      </c>
      <c r="P649" s="308">
        <f t="shared" si="690"/>
        <v>0</v>
      </c>
      <c r="Q649" s="308">
        <f t="shared" si="690"/>
        <v>0</v>
      </c>
      <c r="R649" s="305">
        <f t="shared" si="517"/>
        <v>31454156.57</v>
      </c>
      <c r="S649" s="308">
        <f t="shared" ref="S649:Z649" si="691">+S646*20%</f>
        <v>0</v>
      </c>
      <c r="T649" s="308">
        <f t="shared" si="691"/>
        <v>0</v>
      </c>
      <c r="U649" s="308">
        <f t="shared" si="691"/>
        <v>0</v>
      </c>
      <c r="V649" s="308">
        <f t="shared" si="691"/>
        <v>0</v>
      </c>
      <c r="W649" s="308">
        <f t="shared" si="691"/>
        <v>0</v>
      </c>
      <c r="X649" s="308">
        <f t="shared" si="691"/>
        <v>0</v>
      </c>
      <c r="Y649" s="308">
        <f t="shared" si="691"/>
        <v>0</v>
      </c>
      <c r="Z649" s="308">
        <f t="shared" si="691"/>
        <v>0</v>
      </c>
      <c r="AA649" s="305">
        <f t="shared" si="670"/>
        <v>0</v>
      </c>
      <c r="AB649" s="305">
        <f t="shared" si="666"/>
        <v>31454156.57</v>
      </c>
      <c r="AC649" s="37">
        <f t="shared" si="499"/>
        <v>0.26211797141666665</v>
      </c>
    </row>
    <row r="650" spans="1:29" ht="29.25" hidden="1" thickBot="1" x14ac:dyDescent="0.25">
      <c r="B650" s="100" t="s">
        <v>829</v>
      </c>
      <c r="C650" s="101" t="s">
        <v>118</v>
      </c>
      <c r="D650" s="308">
        <f>+D646*20%</f>
        <v>120000000</v>
      </c>
      <c r="E650" s="387">
        <f>SUM('ADICIONES  2018'!C650:E650)</f>
        <v>0</v>
      </c>
      <c r="F650" s="308">
        <f t="shared" ref="F650:J650" si="692">+F646*20%</f>
        <v>0</v>
      </c>
      <c r="G650" s="308">
        <f t="shared" si="692"/>
        <v>0</v>
      </c>
      <c r="H650" s="308">
        <f t="shared" si="692"/>
        <v>0</v>
      </c>
      <c r="I650" s="308">
        <f t="shared" si="692"/>
        <v>0</v>
      </c>
      <c r="J650" s="308">
        <f t="shared" si="692"/>
        <v>0</v>
      </c>
      <c r="K650" s="305">
        <f t="shared" si="515"/>
        <v>120000000</v>
      </c>
      <c r="L650" s="308">
        <f t="shared" ref="L650:Q650" si="693">+L646*20%</f>
        <v>6562948.1579999998</v>
      </c>
      <c r="M650" s="308">
        <f t="shared" si="693"/>
        <v>13364770.504000001</v>
      </c>
      <c r="N650" s="308">
        <f t="shared" si="693"/>
        <v>11526437.908</v>
      </c>
      <c r="O650" s="308">
        <f t="shared" si="693"/>
        <v>0</v>
      </c>
      <c r="P650" s="308">
        <f t="shared" si="693"/>
        <v>0</v>
      </c>
      <c r="Q650" s="308">
        <f t="shared" si="693"/>
        <v>0</v>
      </c>
      <c r="R650" s="305">
        <f t="shared" si="517"/>
        <v>31454156.57</v>
      </c>
      <c r="S650" s="308">
        <f t="shared" ref="S650:Z650" si="694">+S646*20%</f>
        <v>0</v>
      </c>
      <c r="T650" s="308">
        <f t="shared" si="694"/>
        <v>0</v>
      </c>
      <c r="U650" s="308">
        <f t="shared" si="694"/>
        <v>0</v>
      </c>
      <c r="V650" s="308">
        <f t="shared" si="694"/>
        <v>0</v>
      </c>
      <c r="W650" s="308">
        <f t="shared" si="694"/>
        <v>0</v>
      </c>
      <c r="X650" s="308">
        <f t="shared" si="694"/>
        <v>0</v>
      </c>
      <c r="Y650" s="308">
        <f t="shared" si="694"/>
        <v>0</v>
      </c>
      <c r="Z650" s="308">
        <f t="shared" si="694"/>
        <v>0</v>
      </c>
      <c r="AA650" s="305">
        <f t="shared" si="670"/>
        <v>0</v>
      </c>
      <c r="AB650" s="305">
        <f t="shared" si="666"/>
        <v>31454156.57</v>
      </c>
      <c r="AC650" s="37">
        <f t="shared" si="499"/>
        <v>0.26211797141666665</v>
      </c>
    </row>
    <row r="651" spans="1:29" s="82" customFormat="1" ht="32.25" hidden="1" thickBot="1" x14ac:dyDescent="0.25">
      <c r="A651" s="413"/>
      <c r="B651" s="114" t="s">
        <v>830</v>
      </c>
      <c r="C651" s="110" t="s">
        <v>831</v>
      </c>
      <c r="D651" s="109">
        <v>130000000</v>
      </c>
      <c r="E651" s="154">
        <f>SUM('ADICIONES  2018'!C651:E651)</f>
        <v>0</v>
      </c>
      <c r="F651" s="109"/>
      <c r="G651" s="109"/>
      <c r="H651" s="109"/>
      <c r="I651" s="109"/>
      <c r="J651" s="109"/>
      <c r="K651" s="303">
        <f t="shared" si="515"/>
        <v>130000000</v>
      </c>
      <c r="L651" s="109">
        <v>19879646.399999999</v>
      </c>
      <c r="M651" s="109">
        <v>20232447.859999999</v>
      </c>
      <c r="N651" s="109">
        <v>24197822.690000001</v>
      </c>
      <c r="O651" s="109"/>
      <c r="P651" s="109"/>
      <c r="Q651" s="109"/>
      <c r="R651" s="303">
        <f t="shared" si="517"/>
        <v>64309916.950000003</v>
      </c>
      <c r="S651" s="109"/>
      <c r="T651" s="109"/>
      <c r="U651" s="109"/>
      <c r="V651" s="109"/>
      <c r="W651" s="109"/>
      <c r="X651" s="109"/>
      <c r="Y651" s="109"/>
      <c r="Z651" s="109"/>
      <c r="AA651" s="303">
        <f t="shared" si="670"/>
        <v>0</v>
      </c>
      <c r="AB651" s="303">
        <f t="shared" si="666"/>
        <v>64309916.950000003</v>
      </c>
      <c r="AC651" s="108">
        <f t="shared" si="499"/>
        <v>0.49469166884615384</v>
      </c>
    </row>
    <row r="652" spans="1:29" ht="29.25" hidden="1" thickBot="1" x14ac:dyDescent="0.25">
      <c r="B652" s="100" t="s">
        <v>832</v>
      </c>
      <c r="C652" s="101" t="s">
        <v>119</v>
      </c>
      <c r="D652" s="308">
        <f>+D651*80%</f>
        <v>104000000</v>
      </c>
      <c r="E652" s="387">
        <f>SUM('ADICIONES  2018'!C652:E652)</f>
        <v>0</v>
      </c>
      <c r="F652" s="308">
        <f t="shared" ref="F652:J652" si="695">+F651*80%</f>
        <v>0</v>
      </c>
      <c r="G652" s="308">
        <f t="shared" si="695"/>
        <v>0</v>
      </c>
      <c r="H652" s="308">
        <f t="shared" si="695"/>
        <v>0</v>
      </c>
      <c r="I652" s="308">
        <f t="shared" si="695"/>
        <v>0</v>
      </c>
      <c r="J652" s="308">
        <f t="shared" si="695"/>
        <v>0</v>
      </c>
      <c r="K652" s="305">
        <f t="shared" si="515"/>
        <v>104000000</v>
      </c>
      <c r="L652" s="308">
        <f t="shared" ref="L652:Q652" si="696">+L651*80%</f>
        <v>15903717.119999999</v>
      </c>
      <c r="M652" s="308">
        <f t="shared" si="696"/>
        <v>16185958.288000001</v>
      </c>
      <c r="N652" s="308">
        <f t="shared" si="696"/>
        <v>19358258.152000003</v>
      </c>
      <c r="O652" s="308">
        <f t="shared" si="696"/>
        <v>0</v>
      </c>
      <c r="P652" s="308">
        <f t="shared" si="696"/>
        <v>0</v>
      </c>
      <c r="Q652" s="308">
        <f t="shared" si="696"/>
        <v>0</v>
      </c>
      <c r="R652" s="305">
        <f t="shared" si="517"/>
        <v>51447933.560000002</v>
      </c>
      <c r="S652" s="308">
        <f t="shared" ref="S652:Z652" si="697">+S651*80%</f>
        <v>0</v>
      </c>
      <c r="T652" s="308">
        <f t="shared" si="697"/>
        <v>0</v>
      </c>
      <c r="U652" s="308">
        <f t="shared" si="697"/>
        <v>0</v>
      </c>
      <c r="V652" s="308">
        <f t="shared" si="697"/>
        <v>0</v>
      </c>
      <c r="W652" s="308">
        <f t="shared" si="697"/>
        <v>0</v>
      </c>
      <c r="X652" s="308">
        <f t="shared" si="697"/>
        <v>0</v>
      </c>
      <c r="Y652" s="308">
        <f t="shared" si="697"/>
        <v>0</v>
      </c>
      <c r="Z652" s="308">
        <f t="shared" si="697"/>
        <v>0</v>
      </c>
      <c r="AA652" s="305">
        <f t="shared" si="670"/>
        <v>0</v>
      </c>
      <c r="AB652" s="305">
        <f t="shared" si="666"/>
        <v>51447933.560000002</v>
      </c>
      <c r="AC652" s="37">
        <f t="shared" si="499"/>
        <v>0.49469166884615384</v>
      </c>
    </row>
    <row r="653" spans="1:29" ht="29.25" hidden="1" thickBot="1" x14ac:dyDescent="0.25">
      <c r="B653" s="100" t="s">
        <v>833</v>
      </c>
      <c r="C653" s="101" t="s">
        <v>120</v>
      </c>
      <c r="D653" s="308">
        <f>+D651*20%</f>
        <v>26000000</v>
      </c>
      <c r="E653" s="387">
        <f>SUM('ADICIONES  2018'!C653:E653)</f>
        <v>0</v>
      </c>
      <c r="F653" s="308">
        <f t="shared" ref="F653:J653" si="698">+F651*20%</f>
        <v>0</v>
      </c>
      <c r="G653" s="308">
        <f t="shared" si="698"/>
        <v>0</v>
      </c>
      <c r="H653" s="308">
        <f t="shared" si="698"/>
        <v>0</v>
      </c>
      <c r="I653" s="308">
        <f t="shared" si="698"/>
        <v>0</v>
      </c>
      <c r="J653" s="308">
        <f t="shared" si="698"/>
        <v>0</v>
      </c>
      <c r="K653" s="305">
        <f t="shared" si="515"/>
        <v>26000000</v>
      </c>
      <c r="L653" s="308">
        <f t="shared" ref="L653:Q653" si="699">+L651*20%</f>
        <v>3975929.28</v>
      </c>
      <c r="M653" s="308">
        <f t="shared" si="699"/>
        <v>4046489.5720000002</v>
      </c>
      <c r="N653" s="308">
        <f t="shared" si="699"/>
        <v>4839564.5380000006</v>
      </c>
      <c r="O653" s="308">
        <f t="shared" si="699"/>
        <v>0</v>
      </c>
      <c r="P653" s="308">
        <f t="shared" si="699"/>
        <v>0</v>
      </c>
      <c r="Q653" s="308">
        <f t="shared" si="699"/>
        <v>0</v>
      </c>
      <c r="R653" s="305">
        <f t="shared" si="517"/>
        <v>12861983.390000001</v>
      </c>
      <c r="S653" s="308">
        <f t="shared" ref="S653:Z653" si="700">+S651*20%</f>
        <v>0</v>
      </c>
      <c r="T653" s="308">
        <f t="shared" si="700"/>
        <v>0</v>
      </c>
      <c r="U653" s="308">
        <f t="shared" si="700"/>
        <v>0</v>
      </c>
      <c r="V653" s="308">
        <f t="shared" si="700"/>
        <v>0</v>
      </c>
      <c r="W653" s="308">
        <f t="shared" si="700"/>
        <v>0</v>
      </c>
      <c r="X653" s="308">
        <f t="shared" si="700"/>
        <v>0</v>
      </c>
      <c r="Y653" s="308">
        <f t="shared" si="700"/>
        <v>0</v>
      </c>
      <c r="Z653" s="308">
        <f t="shared" si="700"/>
        <v>0</v>
      </c>
      <c r="AA653" s="305">
        <f t="shared" si="670"/>
        <v>0</v>
      </c>
      <c r="AB653" s="305">
        <f t="shared" si="666"/>
        <v>12861983.390000001</v>
      </c>
      <c r="AC653" s="37">
        <f t="shared" ref="AC653:AC681" si="701">+AB653/K653</f>
        <v>0.49469166884615384</v>
      </c>
    </row>
    <row r="654" spans="1:29" s="82" customFormat="1" ht="32.25" hidden="1" thickBot="1" x14ac:dyDescent="0.25">
      <c r="A654" s="413"/>
      <c r="B654" s="114" t="s">
        <v>834</v>
      </c>
      <c r="C654" s="110" t="s">
        <v>835</v>
      </c>
      <c r="D654" s="109">
        <v>230000000</v>
      </c>
      <c r="E654" s="154">
        <f>SUM('ADICIONES  2018'!C654:E654)</f>
        <v>0</v>
      </c>
      <c r="F654" s="109"/>
      <c r="G654" s="109"/>
      <c r="H654" s="109"/>
      <c r="I654" s="109"/>
      <c r="J654" s="109"/>
      <c r="K654" s="303">
        <f t="shared" si="515"/>
        <v>230000000</v>
      </c>
      <c r="L654" s="109">
        <v>38507985.43</v>
      </c>
      <c r="M654" s="109">
        <v>20058665.199999999</v>
      </c>
      <c r="N654" s="109">
        <v>38713261.859999999</v>
      </c>
      <c r="O654" s="109"/>
      <c r="P654" s="109"/>
      <c r="Q654" s="109"/>
      <c r="R654" s="303">
        <f t="shared" si="517"/>
        <v>97279912.489999995</v>
      </c>
      <c r="S654" s="109"/>
      <c r="T654" s="109"/>
      <c r="U654" s="109"/>
      <c r="V654" s="109"/>
      <c r="W654" s="109"/>
      <c r="X654" s="109"/>
      <c r="Y654" s="109"/>
      <c r="Z654" s="109"/>
      <c r="AA654" s="303">
        <f t="shared" si="670"/>
        <v>0</v>
      </c>
      <c r="AB654" s="303">
        <f t="shared" si="666"/>
        <v>97279912.489999995</v>
      </c>
      <c r="AC654" s="108">
        <f t="shared" si="701"/>
        <v>0.42295614126086956</v>
      </c>
    </row>
    <row r="655" spans="1:29" ht="29.25" hidden="1" thickBot="1" x14ac:dyDescent="0.25">
      <c r="B655" s="100" t="s">
        <v>836</v>
      </c>
      <c r="C655" s="101" t="s">
        <v>121</v>
      </c>
      <c r="D655" s="308">
        <f>+D654*80%</f>
        <v>184000000</v>
      </c>
      <c r="E655" s="387">
        <f>SUM('ADICIONES  2018'!C655:E655)</f>
        <v>0</v>
      </c>
      <c r="F655" s="308">
        <f t="shared" ref="F655:J655" si="702">+F654*80%</f>
        <v>0</v>
      </c>
      <c r="G655" s="308">
        <f t="shared" si="702"/>
        <v>0</v>
      </c>
      <c r="H655" s="308">
        <f t="shared" si="702"/>
        <v>0</v>
      </c>
      <c r="I655" s="308">
        <f t="shared" si="702"/>
        <v>0</v>
      </c>
      <c r="J655" s="308">
        <f t="shared" si="702"/>
        <v>0</v>
      </c>
      <c r="K655" s="305">
        <f t="shared" si="515"/>
        <v>184000000</v>
      </c>
      <c r="L655" s="308">
        <f t="shared" ref="L655:Q655" si="703">+L654*80%</f>
        <v>30806388.344000001</v>
      </c>
      <c r="M655" s="308">
        <f t="shared" si="703"/>
        <v>16046932.16</v>
      </c>
      <c r="N655" s="308">
        <f t="shared" si="703"/>
        <v>30970609.488000002</v>
      </c>
      <c r="O655" s="308">
        <f t="shared" si="703"/>
        <v>0</v>
      </c>
      <c r="P655" s="308">
        <f t="shared" si="703"/>
        <v>0</v>
      </c>
      <c r="Q655" s="308">
        <f t="shared" si="703"/>
        <v>0</v>
      </c>
      <c r="R655" s="305">
        <f t="shared" si="517"/>
        <v>77823929.991999999</v>
      </c>
      <c r="S655" s="308">
        <f t="shared" ref="S655:Z655" si="704">+S654*80%</f>
        <v>0</v>
      </c>
      <c r="T655" s="308">
        <f t="shared" si="704"/>
        <v>0</v>
      </c>
      <c r="U655" s="308">
        <f t="shared" si="704"/>
        <v>0</v>
      </c>
      <c r="V655" s="308">
        <f t="shared" si="704"/>
        <v>0</v>
      </c>
      <c r="W655" s="308">
        <f t="shared" si="704"/>
        <v>0</v>
      </c>
      <c r="X655" s="308">
        <f t="shared" si="704"/>
        <v>0</v>
      </c>
      <c r="Y655" s="308">
        <f t="shared" si="704"/>
        <v>0</v>
      </c>
      <c r="Z655" s="308">
        <f t="shared" si="704"/>
        <v>0</v>
      </c>
      <c r="AA655" s="305">
        <f t="shared" si="670"/>
        <v>0</v>
      </c>
      <c r="AB655" s="305">
        <f t="shared" si="666"/>
        <v>77823929.991999999</v>
      </c>
      <c r="AC655" s="37">
        <f t="shared" si="701"/>
        <v>0.42295614126086956</v>
      </c>
    </row>
    <row r="656" spans="1:29" ht="29.25" hidden="1" thickBot="1" x14ac:dyDescent="0.25">
      <c r="B656" s="100" t="s">
        <v>837</v>
      </c>
      <c r="C656" s="101" t="s">
        <v>122</v>
      </c>
      <c r="D656" s="308">
        <f>+D654*20%</f>
        <v>46000000</v>
      </c>
      <c r="E656" s="387">
        <f>SUM('ADICIONES  2018'!C656:E656)</f>
        <v>0</v>
      </c>
      <c r="F656" s="308">
        <f t="shared" ref="F656:J656" si="705">+F654*20%</f>
        <v>0</v>
      </c>
      <c r="G656" s="308">
        <f t="shared" si="705"/>
        <v>0</v>
      </c>
      <c r="H656" s="308">
        <f t="shared" si="705"/>
        <v>0</v>
      </c>
      <c r="I656" s="308">
        <f t="shared" si="705"/>
        <v>0</v>
      </c>
      <c r="J656" s="308">
        <f t="shared" si="705"/>
        <v>0</v>
      </c>
      <c r="K656" s="305">
        <f t="shared" si="515"/>
        <v>46000000</v>
      </c>
      <c r="L656" s="308">
        <f t="shared" ref="L656:Q656" si="706">+L654*20%</f>
        <v>7701597.0860000001</v>
      </c>
      <c r="M656" s="308">
        <f t="shared" si="706"/>
        <v>4011733.04</v>
      </c>
      <c r="N656" s="308">
        <f t="shared" si="706"/>
        <v>7742652.3720000004</v>
      </c>
      <c r="O656" s="308">
        <f t="shared" si="706"/>
        <v>0</v>
      </c>
      <c r="P656" s="308">
        <f t="shared" si="706"/>
        <v>0</v>
      </c>
      <c r="Q656" s="308">
        <f t="shared" si="706"/>
        <v>0</v>
      </c>
      <c r="R656" s="305">
        <f t="shared" si="517"/>
        <v>19455982.498</v>
      </c>
      <c r="S656" s="308">
        <f t="shared" ref="S656:Z656" si="707">+S654*20%</f>
        <v>0</v>
      </c>
      <c r="T656" s="308">
        <f t="shared" si="707"/>
        <v>0</v>
      </c>
      <c r="U656" s="308">
        <f t="shared" si="707"/>
        <v>0</v>
      </c>
      <c r="V656" s="308">
        <f t="shared" si="707"/>
        <v>0</v>
      </c>
      <c r="W656" s="308">
        <f t="shared" si="707"/>
        <v>0</v>
      </c>
      <c r="X656" s="308">
        <f t="shared" si="707"/>
        <v>0</v>
      </c>
      <c r="Y656" s="308">
        <f t="shared" si="707"/>
        <v>0</v>
      </c>
      <c r="Z656" s="308">
        <f t="shared" si="707"/>
        <v>0</v>
      </c>
      <c r="AA656" s="305">
        <f t="shared" si="670"/>
        <v>0</v>
      </c>
      <c r="AB656" s="305">
        <f t="shared" si="666"/>
        <v>19455982.498</v>
      </c>
      <c r="AC656" s="37">
        <f t="shared" si="701"/>
        <v>0.42295614126086956</v>
      </c>
    </row>
    <row r="657" spans="1:29" s="82" customFormat="1" ht="32.25" hidden="1" thickBot="1" x14ac:dyDescent="0.25">
      <c r="A657" s="413"/>
      <c r="B657" s="114" t="s">
        <v>838</v>
      </c>
      <c r="C657" s="110" t="s">
        <v>839</v>
      </c>
      <c r="D657" s="109">
        <v>82000000</v>
      </c>
      <c r="E657" s="154">
        <f>SUM('ADICIONES  2018'!C657:E657)</f>
        <v>0</v>
      </c>
      <c r="F657" s="109"/>
      <c r="G657" s="109"/>
      <c r="H657" s="109"/>
      <c r="I657" s="109"/>
      <c r="J657" s="109"/>
      <c r="K657" s="303">
        <f t="shared" si="515"/>
        <v>82000000</v>
      </c>
      <c r="L657" s="109">
        <v>6034679</v>
      </c>
      <c r="M657" s="109">
        <v>12542523</v>
      </c>
      <c r="N657" s="109">
        <v>13411606</v>
      </c>
      <c r="O657" s="109"/>
      <c r="P657" s="109"/>
      <c r="Q657" s="109"/>
      <c r="R657" s="303">
        <f t="shared" si="517"/>
        <v>31988808</v>
      </c>
      <c r="S657" s="109"/>
      <c r="T657" s="109"/>
      <c r="U657" s="109"/>
      <c r="V657" s="109"/>
      <c r="W657" s="109"/>
      <c r="X657" s="109"/>
      <c r="Y657" s="109"/>
      <c r="Z657" s="109"/>
      <c r="AA657" s="303">
        <f t="shared" si="670"/>
        <v>0</v>
      </c>
      <c r="AB657" s="303">
        <f t="shared" si="666"/>
        <v>31988808</v>
      </c>
      <c r="AC657" s="108">
        <f t="shared" si="701"/>
        <v>0.39010741463414633</v>
      </c>
    </row>
    <row r="658" spans="1:29" ht="15.75" hidden="1" thickBot="1" x14ac:dyDescent="0.25">
      <c r="B658" s="100" t="s">
        <v>840</v>
      </c>
      <c r="C658" s="101" t="s">
        <v>123</v>
      </c>
      <c r="D658" s="308">
        <f>+D657</f>
        <v>82000000</v>
      </c>
      <c r="E658" s="387">
        <f>SUM('ADICIONES  2018'!C658:E658)</f>
        <v>0</v>
      </c>
      <c r="F658" s="308">
        <f t="shared" ref="F658:J658" si="708">+F657</f>
        <v>0</v>
      </c>
      <c r="G658" s="308">
        <f t="shared" si="708"/>
        <v>0</v>
      </c>
      <c r="H658" s="308">
        <f t="shared" si="708"/>
        <v>0</v>
      </c>
      <c r="I658" s="308">
        <f t="shared" si="708"/>
        <v>0</v>
      </c>
      <c r="J658" s="308">
        <f t="shared" si="708"/>
        <v>0</v>
      </c>
      <c r="K658" s="305">
        <f t="shared" si="515"/>
        <v>82000000</v>
      </c>
      <c r="L658" s="308">
        <f t="shared" ref="L658:Q658" si="709">+L657</f>
        <v>6034679</v>
      </c>
      <c r="M658" s="308">
        <f t="shared" si="709"/>
        <v>12542523</v>
      </c>
      <c r="N658" s="308">
        <f t="shared" si="709"/>
        <v>13411606</v>
      </c>
      <c r="O658" s="308">
        <f t="shared" si="709"/>
        <v>0</v>
      </c>
      <c r="P658" s="308">
        <f t="shared" si="709"/>
        <v>0</v>
      </c>
      <c r="Q658" s="308">
        <f t="shared" si="709"/>
        <v>0</v>
      </c>
      <c r="R658" s="305">
        <f t="shared" si="517"/>
        <v>31988808</v>
      </c>
      <c r="S658" s="308">
        <f t="shared" ref="S658:Z658" si="710">+S657</f>
        <v>0</v>
      </c>
      <c r="T658" s="308">
        <f t="shared" si="710"/>
        <v>0</v>
      </c>
      <c r="U658" s="308">
        <f t="shared" si="710"/>
        <v>0</v>
      </c>
      <c r="V658" s="308">
        <f t="shared" si="710"/>
        <v>0</v>
      </c>
      <c r="W658" s="308">
        <f t="shared" si="710"/>
        <v>0</v>
      </c>
      <c r="X658" s="308">
        <f t="shared" si="710"/>
        <v>0</v>
      </c>
      <c r="Y658" s="308">
        <f t="shared" si="710"/>
        <v>0</v>
      </c>
      <c r="Z658" s="308">
        <f t="shared" si="710"/>
        <v>0</v>
      </c>
      <c r="AA658" s="305">
        <f t="shared" si="670"/>
        <v>0</v>
      </c>
      <c r="AB658" s="305">
        <f t="shared" si="666"/>
        <v>31988808</v>
      </c>
      <c r="AC658" s="37">
        <f t="shared" si="701"/>
        <v>0.39010741463414633</v>
      </c>
    </row>
    <row r="659" spans="1:29" s="82" customFormat="1" ht="32.25" hidden="1" thickBot="1" x14ac:dyDescent="0.25">
      <c r="A659" s="413"/>
      <c r="B659" s="114" t="s">
        <v>841</v>
      </c>
      <c r="C659" s="110" t="s">
        <v>842</v>
      </c>
      <c r="D659" s="109">
        <v>180000000</v>
      </c>
      <c r="E659" s="154">
        <f>SUM('ADICIONES  2018'!C659:E659)</f>
        <v>0</v>
      </c>
      <c r="F659" s="109"/>
      <c r="G659" s="109"/>
      <c r="H659" s="109"/>
      <c r="I659" s="109"/>
      <c r="J659" s="109"/>
      <c r="K659" s="303">
        <f t="shared" si="515"/>
        <v>180000000</v>
      </c>
      <c r="L659" s="109">
        <v>624023</v>
      </c>
      <c r="M659" s="109">
        <v>17324342</v>
      </c>
      <c r="N659" s="109">
        <v>27738057</v>
      </c>
      <c r="O659" s="109"/>
      <c r="P659" s="109"/>
      <c r="Q659" s="109"/>
      <c r="R659" s="303">
        <f t="shared" si="517"/>
        <v>45686422</v>
      </c>
      <c r="S659" s="109"/>
      <c r="T659" s="109"/>
      <c r="U659" s="109"/>
      <c r="V659" s="109"/>
      <c r="W659" s="109"/>
      <c r="X659" s="109"/>
      <c r="Y659" s="109"/>
      <c r="Z659" s="109"/>
      <c r="AA659" s="303">
        <f t="shared" si="670"/>
        <v>0</v>
      </c>
      <c r="AB659" s="303">
        <f t="shared" si="666"/>
        <v>45686422</v>
      </c>
      <c r="AC659" s="108">
        <f t="shared" si="701"/>
        <v>0.25381345555555557</v>
      </c>
    </row>
    <row r="660" spans="1:29" ht="29.25" hidden="1" thickBot="1" x14ac:dyDescent="0.25">
      <c r="B660" s="100" t="s">
        <v>843</v>
      </c>
      <c r="C660" s="101" t="s">
        <v>124</v>
      </c>
      <c r="D660" s="308">
        <f>+D659*75%</f>
        <v>135000000</v>
      </c>
      <c r="E660" s="387">
        <f>SUM('ADICIONES  2018'!C660:E660)</f>
        <v>0</v>
      </c>
      <c r="F660" s="308">
        <f t="shared" ref="F660:J660" si="711">+F659*75%</f>
        <v>0</v>
      </c>
      <c r="G660" s="308">
        <f t="shared" si="711"/>
        <v>0</v>
      </c>
      <c r="H660" s="308">
        <f t="shared" si="711"/>
        <v>0</v>
      </c>
      <c r="I660" s="308">
        <f t="shared" si="711"/>
        <v>0</v>
      </c>
      <c r="J660" s="308">
        <f t="shared" si="711"/>
        <v>0</v>
      </c>
      <c r="K660" s="305">
        <f t="shared" si="515"/>
        <v>135000000</v>
      </c>
      <c r="L660" s="308">
        <f t="shared" ref="L660:Q660" si="712">+L659*75%</f>
        <v>468017.25</v>
      </c>
      <c r="M660" s="308">
        <f t="shared" si="712"/>
        <v>12993256.5</v>
      </c>
      <c r="N660" s="308">
        <f t="shared" si="712"/>
        <v>20803542.75</v>
      </c>
      <c r="O660" s="308">
        <f t="shared" si="712"/>
        <v>0</v>
      </c>
      <c r="P660" s="308">
        <f t="shared" si="712"/>
        <v>0</v>
      </c>
      <c r="Q660" s="308">
        <f t="shared" si="712"/>
        <v>0</v>
      </c>
      <c r="R660" s="305">
        <f t="shared" si="517"/>
        <v>34264816.5</v>
      </c>
      <c r="S660" s="308">
        <f t="shared" ref="S660:Z660" si="713">+S659*75%</f>
        <v>0</v>
      </c>
      <c r="T660" s="308">
        <f t="shared" si="713"/>
        <v>0</v>
      </c>
      <c r="U660" s="308">
        <f t="shared" si="713"/>
        <v>0</v>
      </c>
      <c r="V660" s="308">
        <f t="shared" si="713"/>
        <v>0</v>
      </c>
      <c r="W660" s="308">
        <f t="shared" si="713"/>
        <v>0</v>
      </c>
      <c r="X660" s="308">
        <f t="shared" si="713"/>
        <v>0</v>
      </c>
      <c r="Y660" s="308">
        <f t="shared" si="713"/>
        <v>0</v>
      </c>
      <c r="Z660" s="308">
        <f t="shared" si="713"/>
        <v>0</v>
      </c>
      <c r="AA660" s="305">
        <f t="shared" si="670"/>
        <v>0</v>
      </c>
      <c r="AB660" s="305">
        <f t="shared" si="666"/>
        <v>34264816.5</v>
      </c>
      <c r="AC660" s="37">
        <f t="shared" si="701"/>
        <v>0.25381345555555557</v>
      </c>
    </row>
    <row r="661" spans="1:29" ht="29.25" hidden="1" thickBot="1" x14ac:dyDescent="0.25">
      <c r="B661" s="100" t="s">
        <v>844</v>
      </c>
      <c r="C661" s="101" t="s">
        <v>125</v>
      </c>
      <c r="D661" s="308">
        <f>+D659*12%</f>
        <v>21600000</v>
      </c>
      <c r="E661" s="387">
        <f>SUM('ADICIONES  2018'!C661:E661)</f>
        <v>0</v>
      </c>
      <c r="F661" s="308">
        <f t="shared" ref="F661:J661" si="714">+F659*12%</f>
        <v>0</v>
      </c>
      <c r="G661" s="308">
        <f t="shared" si="714"/>
        <v>0</v>
      </c>
      <c r="H661" s="308">
        <f t="shared" si="714"/>
        <v>0</v>
      </c>
      <c r="I661" s="308">
        <f t="shared" si="714"/>
        <v>0</v>
      </c>
      <c r="J661" s="308">
        <f t="shared" si="714"/>
        <v>0</v>
      </c>
      <c r="K661" s="305">
        <f t="shared" si="515"/>
        <v>21600000</v>
      </c>
      <c r="L661" s="308">
        <f t="shared" ref="L661:Q661" si="715">+L659*12%</f>
        <v>74882.759999999995</v>
      </c>
      <c r="M661" s="308">
        <f t="shared" si="715"/>
        <v>2078921.04</v>
      </c>
      <c r="N661" s="308">
        <f t="shared" si="715"/>
        <v>3328566.84</v>
      </c>
      <c r="O661" s="308">
        <f t="shared" si="715"/>
        <v>0</v>
      </c>
      <c r="P661" s="308">
        <f t="shared" si="715"/>
        <v>0</v>
      </c>
      <c r="Q661" s="308">
        <f t="shared" si="715"/>
        <v>0</v>
      </c>
      <c r="R661" s="305">
        <f t="shared" si="517"/>
        <v>5482370.6399999997</v>
      </c>
      <c r="S661" s="308">
        <f t="shared" ref="S661:Z661" si="716">+S659*12%</f>
        <v>0</v>
      </c>
      <c r="T661" s="308">
        <f t="shared" si="716"/>
        <v>0</v>
      </c>
      <c r="U661" s="308">
        <f t="shared" si="716"/>
        <v>0</v>
      </c>
      <c r="V661" s="308">
        <f t="shared" si="716"/>
        <v>0</v>
      </c>
      <c r="W661" s="308">
        <f t="shared" si="716"/>
        <v>0</v>
      </c>
      <c r="X661" s="308">
        <f t="shared" si="716"/>
        <v>0</v>
      </c>
      <c r="Y661" s="308">
        <f t="shared" si="716"/>
        <v>0</v>
      </c>
      <c r="Z661" s="308">
        <f t="shared" si="716"/>
        <v>0</v>
      </c>
      <c r="AA661" s="305">
        <f t="shared" si="670"/>
        <v>0</v>
      </c>
      <c r="AB661" s="305">
        <f t="shared" si="666"/>
        <v>5482370.6399999997</v>
      </c>
      <c r="AC661" s="37">
        <f t="shared" si="701"/>
        <v>0.25381345555555557</v>
      </c>
    </row>
    <row r="662" spans="1:29" ht="29.25" hidden="1" thickBot="1" x14ac:dyDescent="0.25">
      <c r="B662" s="100" t="s">
        <v>845</v>
      </c>
      <c r="C662" s="101" t="s">
        <v>126</v>
      </c>
      <c r="D662" s="308">
        <f>+D659*8%</f>
        <v>14400000</v>
      </c>
      <c r="E662" s="387">
        <f>SUM('ADICIONES  2018'!C662:E662)</f>
        <v>0</v>
      </c>
      <c r="F662" s="308">
        <f t="shared" ref="F662:J662" si="717">+F659*8%</f>
        <v>0</v>
      </c>
      <c r="G662" s="308">
        <f t="shared" si="717"/>
        <v>0</v>
      </c>
      <c r="H662" s="308">
        <f t="shared" si="717"/>
        <v>0</v>
      </c>
      <c r="I662" s="308">
        <f t="shared" si="717"/>
        <v>0</v>
      </c>
      <c r="J662" s="308">
        <f t="shared" si="717"/>
        <v>0</v>
      </c>
      <c r="K662" s="305">
        <f t="shared" si="515"/>
        <v>14400000</v>
      </c>
      <c r="L662" s="308">
        <f t="shared" ref="L662:Q662" si="718">+L659*8%</f>
        <v>49921.840000000004</v>
      </c>
      <c r="M662" s="308">
        <f t="shared" si="718"/>
        <v>1385947.36</v>
      </c>
      <c r="N662" s="308">
        <f t="shared" si="718"/>
        <v>2219044.56</v>
      </c>
      <c r="O662" s="308">
        <f t="shared" si="718"/>
        <v>0</v>
      </c>
      <c r="P662" s="308">
        <f t="shared" si="718"/>
        <v>0</v>
      </c>
      <c r="Q662" s="308">
        <f t="shared" si="718"/>
        <v>0</v>
      </c>
      <c r="R662" s="305">
        <f t="shared" si="517"/>
        <v>3654913.7600000002</v>
      </c>
      <c r="S662" s="308">
        <f t="shared" ref="S662:Z662" si="719">+S659*8%</f>
        <v>0</v>
      </c>
      <c r="T662" s="308">
        <f t="shared" si="719"/>
        <v>0</v>
      </c>
      <c r="U662" s="308">
        <f t="shared" si="719"/>
        <v>0</v>
      </c>
      <c r="V662" s="308">
        <f t="shared" si="719"/>
        <v>0</v>
      </c>
      <c r="W662" s="308">
        <f t="shared" si="719"/>
        <v>0</v>
      </c>
      <c r="X662" s="308">
        <f t="shared" si="719"/>
        <v>0</v>
      </c>
      <c r="Y662" s="308">
        <f t="shared" si="719"/>
        <v>0</v>
      </c>
      <c r="Z662" s="308">
        <f t="shared" si="719"/>
        <v>0</v>
      </c>
      <c r="AA662" s="305">
        <f t="shared" si="670"/>
        <v>0</v>
      </c>
      <c r="AB662" s="305">
        <f t="shared" si="666"/>
        <v>3654913.7600000002</v>
      </c>
      <c r="AC662" s="37">
        <f t="shared" si="701"/>
        <v>0.25381345555555557</v>
      </c>
    </row>
    <row r="663" spans="1:29" ht="29.25" hidden="1" thickBot="1" x14ac:dyDescent="0.25">
      <c r="B663" s="100" t="s">
        <v>846</v>
      </c>
      <c r="C663" s="101" t="s">
        <v>127</v>
      </c>
      <c r="D663" s="308">
        <f>+D659*3%</f>
        <v>5400000</v>
      </c>
      <c r="E663" s="387">
        <f>SUM('ADICIONES  2018'!C663:E663)</f>
        <v>0</v>
      </c>
      <c r="F663" s="308">
        <f t="shared" ref="F663:J663" si="720">+F659*3%</f>
        <v>0</v>
      </c>
      <c r="G663" s="308">
        <f t="shared" si="720"/>
        <v>0</v>
      </c>
      <c r="H663" s="308">
        <f t="shared" si="720"/>
        <v>0</v>
      </c>
      <c r="I663" s="308">
        <f t="shared" si="720"/>
        <v>0</v>
      </c>
      <c r="J663" s="308">
        <f t="shared" si="720"/>
        <v>0</v>
      </c>
      <c r="K663" s="305">
        <f t="shared" si="515"/>
        <v>5400000</v>
      </c>
      <c r="L663" s="308">
        <f t="shared" ref="L663:Q663" si="721">+L659*3%</f>
        <v>18720.689999999999</v>
      </c>
      <c r="M663" s="308">
        <f t="shared" si="721"/>
        <v>519730.26</v>
      </c>
      <c r="N663" s="308">
        <f t="shared" si="721"/>
        <v>832141.71</v>
      </c>
      <c r="O663" s="308">
        <f t="shared" si="721"/>
        <v>0</v>
      </c>
      <c r="P663" s="308">
        <f t="shared" si="721"/>
        <v>0</v>
      </c>
      <c r="Q663" s="308">
        <f t="shared" si="721"/>
        <v>0</v>
      </c>
      <c r="R663" s="305">
        <f t="shared" si="517"/>
        <v>1370592.66</v>
      </c>
      <c r="S663" s="308">
        <f t="shared" ref="S663:Z663" si="722">+S659*3%</f>
        <v>0</v>
      </c>
      <c r="T663" s="308">
        <f t="shared" si="722"/>
        <v>0</v>
      </c>
      <c r="U663" s="308">
        <f t="shared" si="722"/>
        <v>0</v>
      </c>
      <c r="V663" s="308">
        <f t="shared" si="722"/>
        <v>0</v>
      </c>
      <c r="W663" s="308">
        <f t="shared" si="722"/>
        <v>0</v>
      </c>
      <c r="X663" s="308">
        <f t="shared" si="722"/>
        <v>0</v>
      </c>
      <c r="Y663" s="308">
        <f t="shared" si="722"/>
        <v>0</v>
      </c>
      <c r="Z663" s="308">
        <f t="shared" si="722"/>
        <v>0</v>
      </c>
      <c r="AA663" s="305">
        <f t="shared" si="670"/>
        <v>0</v>
      </c>
      <c r="AB663" s="305">
        <f t="shared" si="666"/>
        <v>1370592.66</v>
      </c>
      <c r="AC663" s="37">
        <f t="shared" si="701"/>
        <v>0.25381345555555557</v>
      </c>
    </row>
    <row r="664" spans="1:29" s="5" customFormat="1" ht="29.25" hidden="1" thickBot="1" x14ac:dyDescent="0.25">
      <c r="A664" s="166"/>
      <c r="B664" s="100" t="s">
        <v>847</v>
      </c>
      <c r="C664" s="101" t="s">
        <v>128</v>
      </c>
      <c r="D664" s="308">
        <f>+D659*2%</f>
        <v>3600000</v>
      </c>
      <c r="E664" s="387">
        <f>SUM('ADICIONES  2018'!C664:E664)</f>
        <v>0</v>
      </c>
      <c r="F664" s="308">
        <f t="shared" ref="F664:J664" si="723">+F659*2%</f>
        <v>0</v>
      </c>
      <c r="G664" s="308">
        <f t="shared" si="723"/>
        <v>0</v>
      </c>
      <c r="H664" s="308">
        <f t="shared" si="723"/>
        <v>0</v>
      </c>
      <c r="I664" s="308">
        <f t="shared" si="723"/>
        <v>0</v>
      </c>
      <c r="J664" s="308">
        <f t="shared" si="723"/>
        <v>0</v>
      </c>
      <c r="K664" s="305">
        <f t="shared" si="515"/>
        <v>3600000</v>
      </c>
      <c r="L664" s="308">
        <f t="shared" ref="L664:Q664" si="724">+L659*2%</f>
        <v>12480.460000000001</v>
      </c>
      <c r="M664" s="308">
        <f t="shared" si="724"/>
        <v>346486.84</v>
      </c>
      <c r="N664" s="308">
        <f t="shared" si="724"/>
        <v>554761.14</v>
      </c>
      <c r="O664" s="308">
        <f t="shared" si="724"/>
        <v>0</v>
      </c>
      <c r="P664" s="308">
        <f t="shared" si="724"/>
        <v>0</v>
      </c>
      <c r="Q664" s="308">
        <f t="shared" si="724"/>
        <v>0</v>
      </c>
      <c r="R664" s="305">
        <f t="shared" si="517"/>
        <v>913728.44000000006</v>
      </c>
      <c r="S664" s="308">
        <f t="shared" ref="S664:Z664" si="725">+S659*2%</f>
        <v>0</v>
      </c>
      <c r="T664" s="308">
        <f t="shared" si="725"/>
        <v>0</v>
      </c>
      <c r="U664" s="308">
        <f t="shared" si="725"/>
        <v>0</v>
      </c>
      <c r="V664" s="308">
        <f t="shared" si="725"/>
        <v>0</v>
      </c>
      <c r="W664" s="308">
        <f t="shared" si="725"/>
        <v>0</v>
      </c>
      <c r="X664" s="308">
        <f t="shared" si="725"/>
        <v>0</v>
      </c>
      <c r="Y664" s="308">
        <f t="shared" si="725"/>
        <v>0</v>
      </c>
      <c r="Z664" s="308">
        <f t="shared" si="725"/>
        <v>0</v>
      </c>
      <c r="AA664" s="305">
        <f t="shared" si="670"/>
        <v>0</v>
      </c>
      <c r="AB664" s="305">
        <f t="shared" si="666"/>
        <v>913728.44000000006</v>
      </c>
      <c r="AC664" s="37">
        <f t="shared" si="701"/>
        <v>0.25381345555555557</v>
      </c>
    </row>
    <row r="665" spans="1:29" s="82" customFormat="1" ht="32.25" hidden="1" thickBot="1" x14ac:dyDescent="0.25">
      <c r="A665" s="413"/>
      <c r="B665" s="114" t="s">
        <v>848</v>
      </c>
      <c r="C665" s="110" t="s">
        <v>849</v>
      </c>
      <c r="D665" s="109">
        <v>140000000</v>
      </c>
      <c r="E665" s="154">
        <f>SUM('ADICIONES  2018'!C665:E665)</f>
        <v>0</v>
      </c>
      <c r="F665" s="109"/>
      <c r="G665" s="109"/>
      <c r="H665" s="109"/>
      <c r="I665" s="109"/>
      <c r="J665" s="109"/>
      <c r="K665" s="303">
        <f t="shared" si="515"/>
        <v>140000000</v>
      </c>
      <c r="L665" s="109">
        <v>2922260.8</v>
      </c>
      <c r="M665" s="109">
        <v>7050319.2000000002</v>
      </c>
      <c r="N665" s="109">
        <v>11661243.18</v>
      </c>
      <c r="O665" s="109"/>
      <c r="P665" s="109"/>
      <c r="Q665" s="109"/>
      <c r="R665" s="303">
        <f t="shared" si="517"/>
        <v>21633823.18</v>
      </c>
      <c r="S665" s="109"/>
      <c r="T665" s="109"/>
      <c r="U665" s="109"/>
      <c r="V665" s="109"/>
      <c r="W665" s="109"/>
      <c r="X665" s="109"/>
      <c r="Y665" s="109"/>
      <c r="Z665" s="109"/>
      <c r="AA665" s="303">
        <f t="shared" si="670"/>
        <v>0</v>
      </c>
      <c r="AB665" s="303">
        <f t="shared" si="666"/>
        <v>21633823.18</v>
      </c>
      <c r="AC665" s="108">
        <f t="shared" si="701"/>
        <v>0.15452730842857143</v>
      </c>
    </row>
    <row r="666" spans="1:29" ht="29.25" hidden="1" thickBot="1" x14ac:dyDescent="0.25">
      <c r="B666" s="100" t="s">
        <v>850</v>
      </c>
      <c r="C666" s="101" t="s">
        <v>129</v>
      </c>
      <c r="D666" s="308">
        <f>+D665*100%</f>
        <v>140000000</v>
      </c>
      <c r="E666" s="387">
        <f>SUM('ADICIONES  2018'!C666:E666)</f>
        <v>0</v>
      </c>
      <c r="F666" s="308">
        <f t="shared" ref="F666:J666" si="726">+F665*100%</f>
        <v>0</v>
      </c>
      <c r="G666" s="308">
        <f t="shared" si="726"/>
        <v>0</v>
      </c>
      <c r="H666" s="308">
        <f t="shared" si="726"/>
        <v>0</v>
      </c>
      <c r="I666" s="308">
        <f t="shared" si="726"/>
        <v>0</v>
      </c>
      <c r="J666" s="308">
        <f t="shared" si="726"/>
        <v>0</v>
      </c>
      <c r="K666" s="305">
        <f t="shared" si="515"/>
        <v>140000000</v>
      </c>
      <c r="L666" s="308">
        <f t="shared" ref="L666:Q666" si="727">+L665*100%</f>
        <v>2922260.8</v>
      </c>
      <c r="M666" s="308">
        <f t="shared" si="727"/>
        <v>7050319.2000000002</v>
      </c>
      <c r="N666" s="308">
        <f t="shared" si="727"/>
        <v>11661243.18</v>
      </c>
      <c r="O666" s="308">
        <f t="shared" si="727"/>
        <v>0</v>
      </c>
      <c r="P666" s="308">
        <f t="shared" si="727"/>
        <v>0</v>
      </c>
      <c r="Q666" s="308">
        <f t="shared" si="727"/>
        <v>0</v>
      </c>
      <c r="R666" s="305">
        <f t="shared" si="517"/>
        <v>21633823.18</v>
      </c>
      <c r="S666" s="308">
        <f t="shared" ref="S666:Z666" si="728">+S665*100%</f>
        <v>0</v>
      </c>
      <c r="T666" s="308">
        <f t="shared" si="728"/>
        <v>0</v>
      </c>
      <c r="U666" s="308">
        <f t="shared" si="728"/>
        <v>0</v>
      </c>
      <c r="V666" s="308">
        <f t="shared" si="728"/>
        <v>0</v>
      </c>
      <c r="W666" s="308">
        <f t="shared" si="728"/>
        <v>0</v>
      </c>
      <c r="X666" s="308">
        <f t="shared" si="728"/>
        <v>0</v>
      </c>
      <c r="Y666" s="308">
        <f t="shared" si="728"/>
        <v>0</v>
      </c>
      <c r="Z666" s="308">
        <f t="shared" si="728"/>
        <v>0</v>
      </c>
      <c r="AA666" s="305">
        <f t="shared" si="670"/>
        <v>0</v>
      </c>
      <c r="AB666" s="305">
        <f t="shared" si="666"/>
        <v>21633823.18</v>
      </c>
      <c r="AC666" s="37">
        <f t="shared" si="701"/>
        <v>0.15452730842857143</v>
      </c>
    </row>
    <row r="667" spans="1:29" s="82" customFormat="1" ht="32.25" hidden="1" thickBot="1" x14ac:dyDescent="0.25">
      <c r="A667" s="413"/>
      <c r="B667" s="114" t="s">
        <v>851</v>
      </c>
      <c r="C667" s="110" t="s">
        <v>852</v>
      </c>
      <c r="D667" s="109">
        <v>0</v>
      </c>
      <c r="E667" s="154">
        <f>SUM('ADICIONES  2018'!C667:E667)</f>
        <v>0</v>
      </c>
      <c r="F667" s="109"/>
      <c r="G667" s="109"/>
      <c r="H667" s="109"/>
      <c r="I667" s="109"/>
      <c r="J667" s="109"/>
      <c r="K667" s="303">
        <f t="shared" si="515"/>
        <v>0</v>
      </c>
      <c r="L667" s="109">
        <f>SUM(L668:L669)</f>
        <v>259665.31</v>
      </c>
      <c r="M667" s="109">
        <f>SUM(M668:M669)</f>
        <v>235281.02</v>
      </c>
      <c r="N667" s="109">
        <f>SUM(N668:N669)</f>
        <v>262138.93</v>
      </c>
      <c r="O667" s="109"/>
      <c r="P667" s="109"/>
      <c r="Q667" s="109"/>
      <c r="R667" s="303">
        <f t="shared" si="517"/>
        <v>757085.26</v>
      </c>
      <c r="S667" s="109"/>
      <c r="T667" s="109"/>
      <c r="U667" s="109"/>
      <c r="V667" s="109"/>
      <c r="W667" s="109"/>
      <c r="X667" s="109"/>
      <c r="Y667" s="109"/>
      <c r="Z667" s="109"/>
      <c r="AA667" s="303">
        <f t="shared" si="670"/>
        <v>0</v>
      </c>
      <c r="AB667" s="303">
        <f t="shared" si="666"/>
        <v>757085.26</v>
      </c>
      <c r="AC667" s="108">
        <v>0</v>
      </c>
    </row>
    <row r="668" spans="1:29" ht="15.75" hidden="1" thickBot="1" x14ac:dyDescent="0.25">
      <c r="B668" s="100" t="s">
        <v>853</v>
      </c>
      <c r="C668" s="101" t="s">
        <v>854</v>
      </c>
      <c r="D668" s="308">
        <f>+D667*80%</f>
        <v>0</v>
      </c>
      <c r="E668" s="387">
        <f>SUM('ADICIONES  2018'!C668:E668)</f>
        <v>0</v>
      </c>
      <c r="F668" s="308">
        <f t="shared" ref="F668:J668" si="729">+F667*80%</f>
        <v>0</v>
      </c>
      <c r="G668" s="308">
        <f t="shared" si="729"/>
        <v>0</v>
      </c>
      <c r="H668" s="308">
        <f t="shared" si="729"/>
        <v>0</v>
      </c>
      <c r="I668" s="308">
        <f t="shared" si="729"/>
        <v>0</v>
      </c>
      <c r="J668" s="308">
        <f t="shared" si="729"/>
        <v>0</v>
      </c>
      <c r="K668" s="305">
        <f t="shared" si="515"/>
        <v>0</v>
      </c>
      <c r="L668" s="308">
        <v>0</v>
      </c>
      <c r="M668" s="308">
        <v>0</v>
      </c>
      <c r="N668" s="308">
        <v>0</v>
      </c>
      <c r="O668" s="308">
        <f t="shared" ref="O668:Q668" si="730">+O667*80%</f>
        <v>0</v>
      </c>
      <c r="P668" s="308">
        <f t="shared" si="730"/>
        <v>0</v>
      </c>
      <c r="Q668" s="308">
        <f t="shared" si="730"/>
        <v>0</v>
      </c>
      <c r="R668" s="305">
        <f t="shared" si="517"/>
        <v>0</v>
      </c>
      <c r="S668" s="308">
        <f t="shared" ref="S668:Z668" si="731">+S667*80%</f>
        <v>0</v>
      </c>
      <c r="T668" s="308">
        <f t="shared" si="731"/>
        <v>0</v>
      </c>
      <c r="U668" s="308">
        <f t="shared" si="731"/>
        <v>0</v>
      </c>
      <c r="V668" s="308">
        <f t="shared" si="731"/>
        <v>0</v>
      </c>
      <c r="W668" s="308">
        <f t="shared" si="731"/>
        <v>0</v>
      </c>
      <c r="X668" s="308">
        <f t="shared" si="731"/>
        <v>0</v>
      </c>
      <c r="Y668" s="308">
        <f t="shared" si="731"/>
        <v>0</v>
      </c>
      <c r="Z668" s="308">
        <f t="shared" si="731"/>
        <v>0</v>
      </c>
      <c r="AA668" s="305">
        <f t="shared" si="670"/>
        <v>0</v>
      </c>
      <c r="AB668" s="305">
        <f t="shared" si="666"/>
        <v>0</v>
      </c>
      <c r="AC668" s="37">
        <v>0</v>
      </c>
    </row>
    <row r="669" spans="1:29" ht="29.25" hidden="1" thickBot="1" x14ac:dyDescent="0.25">
      <c r="B669" s="100" t="s">
        <v>855</v>
      </c>
      <c r="C669" s="101" t="s">
        <v>856</v>
      </c>
      <c r="D669" s="308">
        <f>+D667*20%</f>
        <v>0</v>
      </c>
      <c r="E669" s="387">
        <f>SUM('ADICIONES  2018'!C669:E669)</f>
        <v>0</v>
      </c>
      <c r="F669" s="308">
        <f t="shared" ref="F669:J669" si="732">+F667*20%</f>
        <v>0</v>
      </c>
      <c r="G669" s="308">
        <f t="shared" si="732"/>
        <v>0</v>
      </c>
      <c r="H669" s="308">
        <f t="shared" si="732"/>
        <v>0</v>
      </c>
      <c r="I669" s="308">
        <f t="shared" si="732"/>
        <v>0</v>
      </c>
      <c r="J669" s="308">
        <f t="shared" si="732"/>
        <v>0</v>
      </c>
      <c r="K669" s="305">
        <f t="shared" si="515"/>
        <v>0</v>
      </c>
      <c r="L669" s="308">
        <v>259665.31</v>
      </c>
      <c r="M669" s="308">
        <v>235281.02</v>
      </c>
      <c r="N669" s="308">
        <v>262138.93</v>
      </c>
      <c r="O669" s="308">
        <f t="shared" ref="O669:Q669" si="733">+O667*20%</f>
        <v>0</v>
      </c>
      <c r="P669" s="308">
        <f t="shared" si="733"/>
        <v>0</v>
      </c>
      <c r="Q669" s="308">
        <f t="shared" si="733"/>
        <v>0</v>
      </c>
      <c r="R669" s="305">
        <f t="shared" si="517"/>
        <v>757085.26</v>
      </c>
      <c r="S669" s="308">
        <f t="shared" ref="S669:Z669" si="734">+S667*20%</f>
        <v>0</v>
      </c>
      <c r="T669" s="308">
        <f t="shared" si="734"/>
        <v>0</v>
      </c>
      <c r="U669" s="308">
        <f t="shared" si="734"/>
        <v>0</v>
      </c>
      <c r="V669" s="308">
        <f t="shared" si="734"/>
        <v>0</v>
      </c>
      <c r="W669" s="308">
        <f t="shared" si="734"/>
        <v>0</v>
      </c>
      <c r="X669" s="308">
        <f t="shared" si="734"/>
        <v>0</v>
      </c>
      <c r="Y669" s="308">
        <f t="shared" si="734"/>
        <v>0</v>
      </c>
      <c r="Z669" s="308">
        <f t="shared" si="734"/>
        <v>0</v>
      </c>
      <c r="AA669" s="305">
        <f t="shared" si="670"/>
        <v>0</v>
      </c>
      <c r="AB669" s="305">
        <f t="shared" si="666"/>
        <v>757085.26</v>
      </c>
      <c r="AC669" s="37">
        <v>0</v>
      </c>
    </row>
    <row r="670" spans="1:29" s="5" customFormat="1" ht="32.25" hidden="1" thickBot="1" x14ac:dyDescent="0.25">
      <c r="A670" s="166"/>
      <c r="B670" s="114" t="s">
        <v>1242</v>
      </c>
      <c r="C670" s="110" t="s">
        <v>1243</v>
      </c>
      <c r="D670" s="109">
        <f>+D671</f>
        <v>0</v>
      </c>
      <c r="E670" s="154">
        <f>SUM('ADICIONES  2018'!C670:E670)</f>
        <v>0</v>
      </c>
      <c r="F670" s="109">
        <f t="shared" ref="F670:J670" si="735">+F671</f>
        <v>0</v>
      </c>
      <c r="G670" s="109">
        <f t="shared" si="735"/>
        <v>0</v>
      </c>
      <c r="H670" s="109">
        <f t="shared" si="735"/>
        <v>0</v>
      </c>
      <c r="I670" s="109">
        <f t="shared" si="735"/>
        <v>0</v>
      </c>
      <c r="J670" s="109">
        <f t="shared" si="735"/>
        <v>0</v>
      </c>
      <c r="K670" s="309">
        <f t="shared" si="515"/>
        <v>0</v>
      </c>
      <c r="L670" s="109">
        <f t="shared" ref="L670:Q670" si="736">+L671</f>
        <v>25519915.350000001</v>
      </c>
      <c r="M670" s="109">
        <f t="shared" si="736"/>
        <v>23111292.350000001</v>
      </c>
      <c r="N670" s="109">
        <f t="shared" si="736"/>
        <v>25628616.199999999</v>
      </c>
      <c r="O670" s="109">
        <f t="shared" si="736"/>
        <v>0</v>
      </c>
      <c r="P670" s="109">
        <f t="shared" si="736"/>
        <v>0</v>
      </c>
      <c r="Q670" s="109">
        <f t="shared" si="736"/>
        <v>0</v>
      </c>
      <c r="R670" s="309">
        <f t="shared" si="517"/>
        <v>74259823.900000006</v>
      </c>
      <c r="S670" s="109">
        <f t="shared" ref="S670:Z670" si="737">+S671</f>
        <v>0</v>
      </c>
      <c r="T670" s="109">
        <f t="shared" si="737"/>
        <v>0</v>
      </c>
      <c r="U670" s="109">
        <f t="shared" si="737"/>
        <v>0</v>
      </c>
      <c r="V670" s="109">
        <f t="shared" si="737"/>
        <v>0</v>
      </c>
      <c r="W670" s="109">
        <f t="shared" si="737"/>
        <v>0</v>
      </c>
      <c r="X670" s="109">
        <f t="shared" si="737"/>
        <v>0</v>
      </c>
      <c r="Y670" s="109">
        <f t="shared" si="737"/>
        <v>0</v>
      </c>
      <c r="Z670" s="109">
        <f t="shared" si="737"/>
        <v>0</v>
      </c>
      <c r="AA670" s="303">
        <f t="shared" ref="AA670:AA693" si="738">SUM(S670:Z670)</f>
        <v>0</v>
      </c>
      <c r="AB670" s="303">
        <f t="shared" si="666"/>
        <v>74259823.900000006</v>
      </c>
      <c r="AC670" s="108">
        <v>0</v>
      </c>
    </row>
    <row r="671" spans="1:29" ht="29.25" hidden="1" thickBot="1" x14ac:dyDescent="0.25">
      <c r="B671" s="100" t="s">
        <v>1244</v>
      </c>
      <c r="C671" s="101" t="s">
        <v>1245</v>
      </c>
      <c r="D671" s="308">
        <v>0</v>
      </c>
      <c r="E671" s="387">
        <f>SUM('ADICIONES  2018'!C671:E671)</f>
        <v>0</v>
      </c>
      <c r="F671" s="308"/>
      <c r="G671" s="308"/>
      <c r="H671" s="308"/>
      <c r="I671" s="308"/>
      <c r="J671" s="308"/>
      <c r="K671" s="305">
        <f t="shared" si="515"/>
        <v>0</v>
      </c>
      <c r="L671" s="308">
        <v>25519915.350000001</v>
      </c>
      <c r="M671" s="308">
        <v>23111292.350000001</v>
      </c>
      <c r="N671" s="308">
        <v>25628616.199999999</v>
      </c>
      <c r="O671" s="308"/>
      <c r="P671" s="308"/>
      <c r="Q671" s="308"/>
      <c r="R671" s="305">
        <f t="shared" si="517"/>
        <v>74259823.900000006</v>
      </c>
      <c r="S671" s="308"/>
      <c r="T671" s="308"/>
      <c r="U671" s="308"/>
      <c r="V671" s="308"/>
      <c r="W671" s="308"/>
      <c r="X671" s="308"/>
      <c r="Y671" s="308"/>
      <c r="Z671" s="308"/>
      <c r="AA671" s="305">
        <f t="shared" si="738"/>
        <v>0</v>
      </c>
      <c r="AB671" s="305">
        <f t="shared" si="666"/>
        <v>74259823.900000006</v>
      </c>
      <c r="AC671" s="37">
        <v>0</v>
      </c>
    </row>
    <row r="672" spans="1:29" s="5" customFormat="1" ht="32.25" hidden="1" thickBot="1" x14ac:dyDescent="0.25">
      <c r="A672" s="166"/>
      <c r="B672" s="114" t="s">
        <v>1246</v>
      </c>
      <c r="C672" s="110" t="s">
        <v>1247</v>
      </c>
      <c r="D672" s="109">
        <f>+D673</f>
        <v>0</v>
      </c>
      <c r="E672" s="154">
        <f>SUM('ADICIONES  2018'!C672:E672)</f>
        <v>0</v>
      </c>
      <c r="F672" s="109">
        <f t="shared" ref="F672:J672" si="739">+F673</f>
        <v>0</v>
      </c>
      <c r="G672" s="109">
        <f t="shared" si="739"/>
        <v>0</v>
      </c>
      <c r="H672" s="109">
        <f t="shared" si="739"/>
        <v>0</v>
      </c>
      <c r="I672" s="109">
        <f t="shared" si="739"/>
        <v>0</v>
      </c>
      <c r="J672" s="109">
        <f t="shared" si="739"/>
        <v>0</v>
      </c>
      <c r="K672" s="309">
        <f t="shared" ref="K672:K693" si="740">+D672+E672-F672+G672-H672</f>
        <v>0</v>
      </c>
      <c r="L672" s="109">
        <f t="shared" ref="L672:Q672" si="741">+L673</f>
        <v>1136677</v>
      </c>
      <c r="M672" s="109">
        <f t="shared" si="741"/>
        <v>1138723</v>
      </c>
      <c r="N672" s="109">
        <f t="shared" si="741"/>
        <v>1030372</v>
      </c>
      <c r="O672" s="109">
        <f t="shared" si="741"/>
        <v>0</v>
      </c>
      <c r="P672" s="109">
        <f t="shared" si="741"/>
        <v>0</v>
      </c>
      <c r="Q672" s="109">
        <f t="shared" si="741"/>
        <v>0</v>
      </c>
      <c r="R672" s="309">
        <f>SUM(L672:Q672)</f>
        <v>3305772</v>
      </c>
      <c r="S672" s="109">
        <f t="shared" ref="S672:Z672" si="742">+S673</f>
        <v>0</v>
      </c>
      <c r="T672" s="109">
        <f t="shared" si="742"/>
        <v>0</v>
      </c>
      <c r="U672" s="109">
        <f t="shared" si="742"/>
        <v>0</v>
      </c>
      <c r="V672" s="109">
        <f t="shared" si="742"/>
        <v>0</v>
      </c>
      <c r="W672" s="109">
        <f t="shared" si="742"/>
        <v>0</v>
      </c>
      <c r="X672" s="109">
        <f t="shared" si="742"/>
        <v>0</v>
      </c>
      <c r="Y672" s="109">
        <f t="shared" si="742"/>
        <v>0</v>
      </c>
      <c r="Z672" s="109">
        <f t="shared" si="742"/>
        <v>0</v>
      </c>
      <c r="AA672" s="303">
        <f t="shared" si="738"/>
        <v>0</v>
      </c>
      <c r="AB672" s="303">
        <f t="shared" si="666"/>
        <v>3305772</v>
      </c>
      <c r="AC672" s="108">
        <v>0</v>
      </c>
    </row>
    <row r="673" spans="1:29" ht="29.25" hidden="1" thickBot="1" x14ac:dyDescent="0.25">
      <c r="B673" s="100" t="s">
        <v>1248</v>
      </c>
      <c r="C673" s="101" t="s">
        <v>1249</v>
      </c>
      <c r="D673" s="308">
        <v>0</v>
      </c>
      <c r="E673" s="387">
        <f>SUM('ADICIONES  2018'!C673:E673)</f>
        <v>0</v>
      </c>
      <c r="F673" s="308"/>
      <c r="G673" s="308"/>
      <c r="H673" s="308"/>
      <c r="I673" s="308"/>
      <c r="J673" s="308"/>
      <c r="K673" s="305">
        <f t="shared" si="740"/>
        <v>0</v>
      </c>
      <c r="L673" s="308">
        <v>1136677</v>
      </c>
      <c r="M673" s="308">
        <v>1138723</v>
      </c>
      <c r="N673" s="308">
        <v>1030372</v>
      </c>
      <c r="O673" s="308"/>
      <c r="P673" s="308"/>
      <c r="Q673" s="308"/>
      <c r="R673" s="305">
        <f>SUM(L673:Q673)</f>
        <v>3305772</v>
      </c>
      <c r="S673" s="308"/>
      <c r="T673" s="308"/>
      <c r="U673" s="308"/>
      <c r="V673" s="308"/>
      <c r="W673" s="308"/>
      <c r="X673" s="308"/>
      <c r="Y673" s="308"/>
      <c r="Z673" s="308"/>
      <c r="AA673" s="305">
        <f t="shared" si="738"/>
        <v>0</v>
      </c>
      <c r="AB673" s="305">
        <f t="shared" si="666"/>
        <v>3305772</v>
      </c>
      <c r="AC673" s="37">
        <v>0</v>
      </c>
    </row>
    <row r="674" spans="1:29" s="5" customFormat="1" ht="32.25" hidden="1" thickBot="1" x14ac:dyDescent="0.25">
      <c r="A674" s="166"/>
      <c r="B674" s="114" t="s">
        <v>1250</v>
      </c>
      <c r="C674" s="110" t="s">
        <v>1251</v>
      </c>
      <c r="D674" s="109">
        <f>+D675</f>
        <v>0</v>
      </c>
      <c r="E674" s="154">
        <f>SUM('ADICIONES  2018'!C674:E674)</f>
        <v>0</v>
      </c>
      <c r="F674" s="109">
        <f t="shared" ref="F674:J674" si="743">+F675</f>
        <v>0</v>
      </c>
      <c r="G674" s="109">
        <f t="shared" si="743"/>
        <v>0</v>
      </c>
      <c r="H674" s="109">
        <f t="shared" si="743"/>
        <v>0</v>
      </c>
      <c r="I674" s="109">
        <f t="shared" si="743"/>
        <v>0</v>
      </c>
      <c r="J674" s="109">
        <f t="shared" si="743"/>
        <v>0</v>
      </c>
      <c r="K674" s="309">
        <f t="shared" si="740"/>
        <v>0</v>
      </c>
      <c r="L674" s="109">
        <f t="shared" ref="L674:Q674" si="744">+L675</f>
        <v>7558787.0800000001</v>
      </c>
      <c r="M674" s="109">
        <f t="shared" si="744"/>
        <v>6864700.4299999997</v>
      </c>
      <c r="N674" s="109">
        <f t="shared" si="744"/>
        <v>8598103.5199999996</v>
      </c>
      <c r="O674" s="109">
        <f t="shared" si="744"/>
        <v>0</v>
      </c>
      <c r="P674" s="109">
        <f t="shared" si="744"/>
        <v>0</v>
      </c>
      <c r="Q674" s="109">
        <f t="shared" si="744"/>
        <v>0</v>
      </c>
      <c r="R674" s="309">
        <f t="shared" ref="R674:R679" si="745">SUM(L674:Q674)</f>
        <v>23021591.030000001</v>
      </c>
      <c r="S674" s="109">
        <f t="shared" ref="S674:Z674" si="746">+S675</f>
        <v>0</v>
      </c>
      <c r="T674" s="109">
        <f t="shared" si="746"/>
        <v>0</v>
      </c>
      <c r="U674" s="109">
        <f t="shared" si="746"/>
        <v>0</v>
      </c>
      <c r="V674" s="109">
        <f t="shared" si="746"/>
        <v>0</v>
      </c>
      <c r="W674" s="109">
        <f t="shared" si="746"/>
        <v>0</v>
      </c>
      <c r="X674" s="109">
        <f t="shared" si="746"/>
        <v>0</v>
      </c>
      <c r="Y674" s="109">
        <f t="shared" si="746"/>
        <v>0</v>
      </c>
      <c r="Z674" s="109">
        <f t="shared" si="746"/>
        <v>0</v>
      </c>
      <c r="AA674" s="303">
        <f t="shared" si="738"/>
        <v>0</v>
      </c>
      <c r="AB674" s="303">
        <f t="shared" si="666"/>
        <v>23021591.030000001</v>
      </c>
      <c r="AC674" s="108">
        <v>0</v>
      </c>
    </row>
    <row r="675" spans="1:29" ht="29.25" hidden="1" thickBot="1" x14ac:dyDescent="0.25">
      <c r="B675" s="100" t="s">
        <v>1252</v>
      </c>
      <c r="C675" s="101" t="s">
        <v>1253</v>
      </c>
      <c r="D675" s="308">
        <v>0</v>
      </c>
      <c r="E675" s="387">
        <f>SUM('ADICIONES  2018'!C675:E675)</f>
        <v>0</v>
      </c>
      <c r="F675" s="308"/>
      <c r="G675" s="308"/>
      <c r="H675" s="308"/>
      <c r="I675" s="308"/>
      <c r="J675" s="308"/>
      <c r="K675" s="305">
        <f t="shared" si="740"/>
        <v>0</v>
      </c>
      <c r="L675" s="308">
        <v>7558787.0800000001</v>
      </c>
      <c r="M675" s="308">
        <v>6864700.4299999997</v>
      </c>
      <c r="N675" s="308">
        <v>8598103.5199999996</v>
      </c>
      <c r="O675" s="308"/>
      <c r="P675" s="308"/>
      <c r="Q675" s="308"/>
      <c r="R675" s="305">
        <f t="shared" si="745"/>
        <v>23021591.030000001</v>
      </c>
      <c r="S675" s="308"/>
      <c r="T675" s="308"/>
      <c r="U675" s="308"/>
      <c r="V675" s="308"/>
      <c r="W675" s="308"/>
      <c r="X675" s="308"/>
      <c r="Y675" s="308"/>
      <c r="Z675" s="308"/>
      <c r="AA675" s="305">
        <f t="shared" si="738"/>
        <v>0</v>
      </c>
      <c r="AB675" s="305">
        <f t="shared" si="666"/>
        <v>23021591.030000001</v>
      </c>
      <c r="AC675" s="37">
        <v>0</v>
      </c>
    </row>
    <row r="676" spans="1:29" s="5" customFormat="1" ht="32.25" hidden="1" thickBot="1" x14ac:dyDescent="0.25">
      <c r="A676" s="166"/>
      <c r="B676" s="114" t="s">
        <v>1258</v>
      </c>
      <c r="C676" s="110" t="s">
        <v>1259</v>
      </c>
      <c r="D676" s="109">
        <f>+D677</f>
        <v>0</v>
      </c>
      <c r="E676" s="154">
        <f>SUM('ADICIONES  2018'!C676:E676)</f>
        <v>0</v>
      </c>
      <c r="F676" s="109">
        <f t="shared" ref="F676:J676" si="747">+F677</f>
        <v>0</v>
      </c>
      <c r="G676" s="109">
        <f t="shared" si="747"/>
        <v>0</v>
      </c>
      <c r="H676" s="109">
        <f t="shared" si="747"/>
        <v>0</v>
      </c>
      <c r="I676" s="109">
        <f t="shared" si="747"/>
        <v>0</v>
      </c>
      <c r="J676" s="109">
        <f t="shared" si="747"/>
        <v>0</v>
      </c>
      <c r="K676" s="303">
        <f t="shared" si="740"/>
        <v>0</v>
      </c>
      <c r="L676" s="109">
        <f t="shared" ref="L676:Q676" si="748">+L677</f>
        <v>12826261</v>
      </c>
      <c r="M676" s="109">
        <f t="shared" si="748"/>
        <v>8911111</v>
      </c>
      <c r="N676" s="109">
        <f t="shared" si="748"/>
        <v>7165088</v>
      </c>
      <c r="O676" s="109">
        <f t="shared" si="748"/>
        <v>0</v>
      </c>
      <c r="P676" s="109">
        <f t="shared" si="748"/>
        <v>0</v>
      </c>
      <c r="Q676" s="109">
        <f t="shared" si="748"/>
        <v>0</v>
      </c>
      <c r="R676" s="303">
        <f t="shared" si="745"/>
        <v>28902460</v>
      </c>
      <c r="S676" s="109">
        <f t="shared" ref="S676:Z676" si="749">+S677</f>
        <v>0</v>
      </c>
      <c r="T676" s="109">
        <f t="shared" si="749"/>
        <v>0</v>
      </c>
      <c r="U676" s="109">
        <f t="shared" si="749"/>
        <v>0</v>
      </c>
      <c r="V676" s="109">
        <f t="shared" si="749"/>
        <v>0</v>
      </c>
      <c r="W676" s="109">
        <f t="shared" si="749"/>
        <v>0</v>
      </c>
      <c r="X676" s="109">
        <f t="shared" si="749"/>
        <v>0</v>
      </c>
      <c r="Y676" s="109">
        <f t="shared" si="749"/>
        <v>0</v>
      </c>
      <c r="Z676" s="109">
        <f t="shared" si="749"/>
        <v>0</v>
      </c>
      <c r="AA676" s="303">
        <f t="shared" si="738"/>
        <v>0</v>
      </c>
      <c r="AB676" s="303">
        <f t="shared" si="666"/>
        <v>28902460</v>
      </c>
      <c r="AC676" s="108">
        <v>0</v>
      </c>
    </row>
    <row r="677" spans="1:29" ht="29.25" hidden="1" thickBot="1" x14ac:dyDescent="0.25">
      <c r="B677" s="100" t="s">
        <v>1260</v>
      </c>
      <c r="C677" s="101" t="s">
        <v>1261</v>
      </c>
      <c r="D677" s="308">
        <v>0</v>
      </c>
      <c r="E677" s="387">
        <f>SUM('ADICIONES  2018'!C677:E677)</f>
        <v>0</v>
      </c>
      <c r="F677" s="308"/>
      <c r="G677" s="308"/>
      <c r="H677" s="308"/>
      <c r="I677" s="308"/>
      <c r="J677" s="308"/>
      <c r="K677" s="305">
        <f t="shared" si="740"/>
        <v>0</v>
      </c>
      <c r="L677" s="308">
        <v>12826261</v>
      </c>
      <c r="M677" s="308">
        <v>8911111</v>
      </c>
      <c r="N677" s="308">
        <v>7165088</v>
      </c>
      <c r="O677" s="308"/>
      <c r="P677" s="308"/>
      <c r="Q677" s="308"/>
      <c r="R677" s="305">
        <f t="shared" si="745"/>
        <v>28902460</v>
      </c>
      <c r="S677" s="308"/>
      <c r="T677" s="308"/>
      <c r="U677" s="308"/>
      <c r="V677" s="308"/>
      <c r="W677" s="308"/>
      <c r="X677" s="308"/>
      <c r="Y677" s="308"/>
      <c r="Z677" s="308"/>
      <c r="AA677" s="305">
        <f t="shared" si="738"/>
        <v>0</v>
      </c>
      <c r="AB677" s="305">
        <f t="shared" si="666"/>
        <v>28902460</v>
      </c>
      <c r="AC677" s="37">
        <v>0</v>
      </c>
    </row>
    <row r="678" spans="1:29" s="5" customFormat="1" ht="16.5" hidden="1" thickBot="1" x14ac:dyDescent="0.25">
      <c r="A678" s="166"/>
      <c r="B678" s="114" t="s">
        <v>1343</v>
      </c>
      <c r="C678" s="110" t="s">
        <v>1344</v>
      </c>
      <c r="D678" s="109">
        <f>+D679</f>
        <v>0</v>
      </c>
      <c r="E678" s="387">
        <f>SUM('ADICIONES  2018'!C678:E678)</f>
        <v>0</v>
      </c>
      <c r="F678" s="109">
        <f t="shared" ref="F678:J678" si="750">+F679</f>
        <v>0</v>
      </c>
      <c r="G678" s="109">
        <f t="shared" si="750"/>
        <v>0</v>
      </c>
      <c r="H678" s="109">
        <f t="shared" si="750"/>
        <v>0</v>
      </c>
      <c r="I678" s="109">
        <f t="shared" si="750"/>
        <v>0</v>
      </c>
      <c r="J678" s="109">
        <f t="shared" si="750"/>
        <v>0</v>
      </c>
      <c r="K678" s="303">
        <f t="shared" si="740"/>
        <v>0</v>
      </c>
      <c r="L678" s="109">
        <f t="shared" ref="L678:Q678" si="751">+L679</f>
        <v>0</v>
      </c>
      <c r="M678" s="109">
        <f t="shared" si="751"/>
        <v>0</v>
      </c>
      <c r="N678" s="109">
        <f t="shared" si="751"/>
        <v>0</v>
      </c>
      <c r="O678" s="109">
        <f t="shared" si="751"/>
        <v>0</v>
      </c>
      <c r="P678" s="109">
        <f t="shared" si="751"/>
        <v>0</v>
      </c>
      <c r="Q678" s="109">
        <f t="shared" si="751"/>
        <v>0</v>
      </c>
      <c r="R678" s="303">
        <f t="shared" si="745"/>
        <v>0</v>
      </c>
      <c r="S678" s="109">
        <f t="shared" ref="S678:Z678" si="752">+S679</f>
        <v>0</v>
      </c>
      <c r="T678" s="109">
        <f t="shared" si="752"/>
        <v>0</v>
      </c>
      <c r="U678" s="109">
        <f t="shared" si="752"/>
        <v>0</v>
      </c>
      <c r="V678" s="109">
        <f t="shared" si="752"/>
        <v>0</v>
      </c>
      <c r="W678" s="109">
        <f t="shared" si="752"/>
        <v>0</v>
      </c>
      <c r="X678" s="109">
        <f t="shared" si="752"/>
        <v>0</v>
      </c>
      <c r="Y678" s="109">
        <f t="shared" si="752"/>
        <v>0</v>
      </c>
      <c r="Z678" s="109">
        <f t="shared" si="752"/>
        <v>0</v>
      </c>
      <c r="AA678" s="303">
        <f t="shared" si="738"/>
        <v>0</v>
      </c>
      <c r="AB678" s="303">
        <f t="shared" si="666"/>
        <v>0</v>
      </c>
      <c r="AC678" s="108" t="e">
        <f t="shared" si="701"/>
        <v>#DIV/0!</v>
      </c>
    </row>
    <row r="679" spans="1:29" ht="15.75" hidden="1" thickBot="1" x14ac:dyDescent="0.25">
      <c r="B679" s="100" t="s">
        <v>1345</v>
      </c>
      <c r="C679" s="101" t="s">
        <v>1346</v>
      </c>
      <c r="D679" s="308">
        <v>0</v>
      </c>
      <c r="E679" s="387">
        <f>SUM('ADICIONES  2018'!C679:E679)</f>
        <v>0</v>
      </c>
      <c r="F679" s="308"/>
      <c r="G679" s="308"/>
      <c r="H679" s="308"/>
      <c r="I679" s="308"/>
      <c r="J679" s="308"/>
      <c r="K679" s="305">
        <f t="shared" si="740"/>
        <v>0</v>
      </c>
      <c r="L679" s="308">
        <v>0</v>
      </c>
      <c r="M679" s="308">
        <v>0</v>
      </c>
      <c r="N679" s="308"/>
      <c r="O679" s="308"/>
      <c r="P679" s="308"/>
      <c r="Q679" s="308"/>
      <c r="R679" s="305">
        <f t="shared" si="745"/>
        <v>0</v>
      </c>
      <c r="S679" s="308"/>
      <c r="T679" s="308"/>
      <c r="U679" s="308"/>
      <c r="V679" s="308"/>
      <c r="W679" s="308"/>
      <c r="X679" s="308"/>
      <c r="Y679" s="308"/>
      <c r="Z679" s="308"/>
      <c r="AA679" s="305">
        <f t="shared" si="738"/>
        <v>0</v>
      </c>
      <c r="AB679" s="305">
        <f t="shared" si="666"/>
        <v>0</v>
      </c>
      <c r="AC679" s="37" t="e">
        <f t="shared" si="701"/>
        <v>#DIV/0!</v>
      </c>
    </row>
    <row r="680" spans="1:29" s="82" customFormat="1" ht="32.25" hidden="1" thickBot="1" x14ac:dyDescent="0.25">
      <c r="A680" s="413"/>
      <c r="B680" s="114" t="s">
        <v>857</v>
      </c>
      <c r="C680" s="110" t="s">
        <v>130</v>
      </c>
      <c r="D680" s="109">
        <f>+D681</f>
        <v>50000000</v>
      </c>
      <c r="E680" s="154">
        <f>SUM('ADICIONES  2018'!C680:E680)</f>
        <v>0</v>
      </c>
      <c r="F680" s="109">
        <f t="shared" ref="F680:J680" si="753">+F681</f>
        <v>0</v>
      </c>
      <c r="G680" s="109">
        <f t="shared" si="753"/>
        <v>0</v>
      </c>
      <c r="H680" s="109">
        <f t="shared" si="753"/>
        <v>0</v>
      </c>
      <c r="I680" s="109">
        <f t="shared" si="753"/>
        <v>0</v>
      </c>
      <c r="J680" s="109">
        <f t="shared" si="753"/>
        <v>0</v>
      </c>
      <c r="K680" s="303">
        <f t="shared" si="740"/>
        <v>50000000</v>
      </c>
      <c r="L680" s="109">
        <f t="shared" ref="L680:Q680" si="754">+L681</f>
        <v>15838129.050000001</v>
      </c>
      <c r="M680" s="109">
        <f t="shared" si="754"/>
        <v>15471994.060000001</v>
      </c>
      <c r="N680" s="109">
        <f t="shared" si="754"/>
        <v>11139898.43</v>
      </c>
      <c r="O680" s="109">
        <f t="shared" si="754"/>
        <v>0</v>
      </c>
      <c r="P680" s="109">
        <f t="shared" si="754"/>
        <v>0</v>
      </c>
      <c r="Q680" s="109">
        <f t="shared" si="754"/>
        <v>0</v>
      </c>
      <c r="R680" s="303">
        <f>SUM(L680:Q680)</f>
        <v>42450021.539999999</v>
      </c>
      <c r="S680" s="109">
        <f t="shared" ref="S680:Z680" si="755">+S681</f>
        <v>0</v>
      </c>
      <c r="T680" s="109">
        <f t="shared" si="755"/>
        <v>0</v>
      </c>
      <c r="U680" s="109">
        <f t="shared" si="755"/>
        <v>0</v>
      </c>
      <c r="V680" s="109">
        <f t="shared" si="755"/>
        <v>0</v>
      </c>
      <c r="W680" s="109">
        <f t="shared" si="755"/>
        <v>0</v>
      </c>
      <c r="X680" s="109">
        <f t="shared" si="755"/>
        <v>0</v>
      </c>
      <c r="Y680" s="109">
        <f t="shared" si="755"/>
        <v>0</v>
      </c>
      <c r="Z680" s="109">
        <f t="shared" si="755"/>
        <v>0</v>
      </c>
      <c r="AA680" s="303">
        <f t="shared" si="738"/>
        <v>0</v>
      </c>
      <c r="AB680" s="303">
        <f t="shared" si="666"/>
        <v>42450021.539999999</v>
      </c>
      <c r="AC680" s="108">
        <f t="shared" si="701"/>
        <v>0.84900043079999998</v>
      </c>
    </row>
    <row r="681" spans="1:29" ht="15.75" hidden="1" thickBot="1" x14ac:dyDescent="0.25">
      <c r="B681" s="100" t="s">
        <v>858</v>
      </c>
      <c r="C681" s="101" t="s">
        <v>131</v>
      </c>
      <c r="D681" s="308">
        <v>50000000</v>
      </c>
      <c r="E681" s="387">
        <f>SUM('ADICIONES  2018'!C681:E681)</f>
        <v>0</v>
      </c>
      <c r="F681" s="308"/>
      <c r="G681" s="308"/>
      <c r="H681" s="308"/>
      <c r="I681" s="308"/>
      <c r="J681" s="308"/>
      <c r="K681" s="305">
        <f t="shared" si="740"/>
        <v>50000000</v>
      </c>
      <c r="L681" s="308">
        <v>15838129.050000001</v>
      </c>
      <c r="M681" s="308">
        <v>15471994.060000001</v>
      </c>
      <c r="N681" s="308">
        <v>11139898.43</v>
      </c>
      <c r="O681" s="308"/>
      <c r="P681" s="308"/>
      <c r="Q681" s="308"/>
      <c r="R681" s="305">
        <f t="shared" ref="R681:R693" si="756">SUM(L681:Q681)</f>
        <v>42450021.539999999</v>
      </c>
      <c r="S681" s="308"/>
      <c r="T681" s="308"/>
      <c r="U681" s="308"/>
      <c r="V681" s="308"/>
      <c r="W681" s="308"/>
      <c r="X681" s="308"/>
      <c r="Y681" s="308"/>
      <c r="Z681" s="308"/>
      <c r="AA681" s="305">
        <f t="shared" si="738"/>
        <v>0</v>
      </c>
      <c r="AB681" s="305">
        <f t="shared" si="666"/>
        <v>42450021.539999999</v>
      </c>
      <c r="AC681" s="37">
        <f t="shared" si="701"/>
        <v>0.84900043079999998</v>
      </c>
    </row>
    <row r="682" spans="1:29" s="82" customFormat="1" ht="16.5" hidden="1" thickBot="1" x14ac:dyDescent="0.25">
      <c r="A682" s="413"/>
      <c r="B682" s="114" t="s">
        <v>859</v>
      </c>
      <c r="C682" s="110" t="s">
        <v>860</v>
      </c>
      <c r="D682" s="109">
        <f>+D683</f>
        <v>0</v>
      </c>
      <c r="E682" s="154">
        <f>SUM('ADICIONES  2018'!C682:E682)</f>
        <v>0</v>
      </c>
      <c r="F682" s="109">
        <f t="shared" ref="F682:J682" si="757">+F683</f>
        <v>0</v>
      </c>
      <c r="G682" s="109">
        <f t="shared" si="757"/>
        <v>0</v>
      </c>
      <c r="H682" s="109">
        <f t="shared" si="757"/>
        <v>0</v>
      </c>
      <c r="I682" s="109">
        <f t="shared" si="757"/>
        <v>0</v>
      </c>
      <c r="J682" s="109">
        <f t="shared" si="757"/>
        <v>0</v>
      </c>
      <c r="K682" s="303">
        <f t="shared" si="740"/>
        <v>0</v>
      </c>
      <c r="L682" s="109">
        <f t="shared" ref="L682:Q682" si="758">+L683</f>
        <v>8386417.5300000003</v>
      </c>
      <c r="M682" s="109">
        <f t="shared" si="758"/>
        <v>6565969.3499999996</v>
      </c>
      <c r="N682" s="109">
        <f t="shared" si="758"/>
        <v>8383148.7599999998</v>
      </c>
      <c r="O682" s="109">
        <f t="shared" si="758"/>
        <v>0</v>
      </c>
      <c r="P682" s="109">
        <f t="shared" si="758"/>
        <v>0</v>
      </c>
      <c r="Q682" s="109">
        <f t="shared" si="758"/>
        <v>0</v>
      </c>
      <c r="R682" s="303">
        <f t="shared" si="756"/>
        <v>23335535.640000001</v>
      </c>
      <c r="S682" s="109">
        <f t="shared" ref="S682:Z682" si="759">+S683</f>
        <v>0</v>
      </c>
      <c r="T682" s="109">
        <f t="shared" si="759"/>
        <v>0</v>
      </c>
      <c r="U682" s="109">
        <f t="shared" si="759"/>
        <v>0</v>
      </c>
      <c r="V682" s="109">
        <f t="shared" si="759"/>
        <v>0</v>
      </c>
      <c r="W682" s="109">
        <f t="shared" si="759"/>
        <v>0</v>
      </c>
      <c r="X682" s="109">
        <f t="shared" si="759"/>
        <v>0</v>
      </c>
      <c r="Y682" s="109">
        <f t="shared" si="759"/>
        <v>0</v>
      </c>
      <c r="Z682" s="109">
        <f t="shared" si="759"/>
        <v>0</v>
      </c>
      <c r="AA682" s="303">
        <f t="shared" si="738"/>
        <v>0</v>
      </c>
      <c r="AB682" s="303">
        <f t="shared" si="666"/>
        <v>23335535.640000001</v>
      </c>
      <c r="AC682" s="108">
        <v>0</v>
      </c>
    </row>
    <row r="683" spans="1:29" ht="25.5" hidden="1" customHeight="1" x14ac:dyDescent="0.2">
      <c r="B683" s="100" t="s">
        <v>861</v>
      </c>
      <c r="C683" s="101" t="s">
        <v>860</v>
      </c>
      <c r="D683" s="308">
        <v>0</v>
      </c>
      <c r="E683" s="387">
        <f>SUM('ADICIONES  2018'!C683:E683)</f>
        <v>0</v>
      </c>
      <c r="F683" s="308"/>
      <c r="G683" s="308"/>
      <c r="H683" s="308"/>
      <c r="I683" s="308"/>
      <c r="J683" s="308"/>
      <c r="K683" s="305">
        <f t="shared" si="740"/>
        <v>0</v>
      </c>
      <c r="L683" s="308">
        <v>8386417.5300000003</v>
      </c>
      <c r="M683" s="308">
        <v>6565969.3499999996</v>
      </c>
      <c r="N683" s="308">
        <v>8383148.7599999998</v>
      </c>
      <c r="O683" s="308"/>
      <c r="P683" s="308"/>
      <c r="Q683" s="308"/>
      <c r="R683" s="305">
        <f t="shared" si="756"/>
        <v>23335535.640000001</v>
      </c>
      <c r="S683" s="308"/>
      <c r="T683" s="308"/>
      <c r="U683" s="308"/>
      <c r="V683" s="308"/>
      <c r="W683" s="308"/>
      <c r="X683" s="308"/>
      <c r="Y683" s="308"/>
      <c r="Z683" s="308"/>
      <c r="AA683" s="305">
        <f t="shared" si="738"/>
        <v>0</v>
      </c>
      <c r="AB683" s="305">
        <f t="shared" si="666"/>
        <v>23335535.640000001</v>
      </c>
      <c r="AC683" s="37">
        <v>0</v>
      </c>
    </row>
    <row r="684" spans="1:29" s="82" customFormat="1" ht="16.5" hidden="1" thickBot="1" x14ac:dyDescent="0.25">
      <c r="A684" s="413"/>
      <c r="B684" s="114" t="s">
        <v>1191</v>
      </c>
      <c r="C684" s="110" t="s">
        <v>1193</v>
      </c>
      <c r="D684" s="109">
        <f>+D685</f>
        <v>0</v>
      </c>
      <c r="E684" s="154">
        <f>SUM('ADICIONES  2018'!C684:E684)</f>
        <v>0</v>
      </c>
      <c r="F684" s="109">
        <f t="shared" ref="F684:J684" si="760">+F685</f>
        <v>0</v>
      </c>
      <c r="G684" s="109">
        <f t="shared" si="760"/>
        <v>0</v>
      </c>
      <c r="H684" s="109">
        <f t="shared" si="760"/>
        <v>0</v>
      </c>
      <c r="I684" s="109">
        <f t="shared" si="760"/>
        <v>0</v>
      </c>
      <c r="J684" s="109">
        <f t="shared" si="760"/>
        <v>0</v>
      </c>
      <c r="K684" s="303">
        <f t="shared" si="740"/>
        <v>0</v>
      </c>
      <c r="L684" s="109">
        <f t="shared" ref="L684:Q684" si="761">+L685</f>
        <v>0</v>
      </c>
      <c r="M684" s="109">
        <f t="shared" si="761"/>
        <v>621242</v>
      </c>
      <c r="N684" s="109">
        <f t="shared" si="761"/>
        <v>16263195</v>
      </c>
      <c r="O684" s="109">
        <f t="shared" si="761"/>
        <v>0</v>
      </c>
      <c r="P684" s="109">
        <f t="shared" si="761"/>
        <v>0</v>
      </c>
      <c r="Q684" s="109">
        <f t="shared" si="761"/>
        <v>0</v>
      </c>
      <c r="R684" s="303">
        <f t="shared" si="756"/>
        <v>16884437</v>
      </c>
      <c r="S684" s="109">
        <f t="shared" ref="S684:Z684" si="762">+S685</f>
        <v>0</v>
      </c>
      <c r="T684" s="109">
        <f t="shared" si="762"/>
        <v>0</v>
      </c>
      <c r="U684" s="109">
        <f t="shared" si="762"/>
        <v>0</v>
      </c>
      <c r="V684" s="109">
        <f t="shared" si="762"/>
        <v>0</v>
      </c>
      <c r="W684" s="109">
        <f t="shared" si="762"/>
        <v>0</v>
      </c>
      <c r="X684" s="109">
        <f t="shared" si="762"/>
        <v>0</v>
      </c>
      <c r="Y684" s="109">
        <f t="shared" si="762"/>
        <v>0</v>
      </c>
      <c r="Z684" s="109">
        <f t="shared" si="762"/>
        <v>0</v>
      </c>
      <c r="AA684" s="303">
        <f t="shared" si="738"/>
        <v>0</v>
      </c>
      <c r="AB684" s="303">
        <f t="shared" si="666"/>
        <v>16884437</v>
      </c>
      <c r="AC684" s="108">
        <v>0</v>
      </c>
    </row>
    <row r="685" spans="1:29" ht="48.75" hidden="1" customHeight="1" x14ac:dyDescent="0.2">
      <c r="B685" s="100" t="s">
        <v>1192</v>
      </c>
      <c r="C685" s="117" t="s">
        <v>1194</v>
      </c>
      <c r="D685" s="308">
        <v>0</v>
      </c>
      <c r="E685" s="387">
        <f>SUM('ADICIONES  2018'!C685:E685)</f>
        <v>0</v>
      </c>
      <c r="F685" s="308"/>
      <c r="G685" s="308"/>
      <c r="H685" s="308"/>
      <c r="I685" s="308"/>
      <c r="J685" s="308"/>
      <c r="K685" s="307">
        <f t="shared" si="740"/>
        <v>0</v>
      </c>
      <c r="L685" s="308">
        <v>0</v>
      </c>
      <c r="M685" s="308">
        <v>621242</v>
      </c>
      <c r="N685" s="308">
        <v>16263195</v>
      </c>
      <c r="O685" s="308"/>
      <c r="P685" s="308"/>
      <c r="Q685" s="308"/>
      <c r="R685" s="307">
        <f t="shared" si="756"/>
        <v>16884437</v>
      </c>
      <c r="S685" s="308"/>
      <c r="T685" s="308"/>
      <c r="U685" s="308"/>
      <c r="V685" s="308"/>
      <c r="W685" s="308"/>
      <c r="X685" s="308"/>
      <c r="Y685" s="308"/>
      <c r="Z685" s="308"/>
      <c r="AA685" s="305">
        <f t="shared" si="738"/>
        <v>0</v>
      </c>
      <c r="AB685" s="305">
        <f t="shared" si="666"/>
        <v>16884437</v>
      </c>
      <c r="AC685" s="37">
        <v>0</v>
      </c>
    </row>
    <row r="686" spans="1:29" s="82" customFormat="1" ht="32.25" hidden="1" thickBot="1" x14ac:dyDescent="0.25">
      <c r="A686" s="413"/>
      <c r="B686" s="114" t="s">
        <v>1254</v>
      </c>
      <c r="C686" s="110" t="s">
        <v>1255</v>
      </c>
      <c r="D686" s="109">
        <f>+D687</f>
        <v>0</v>
      </c>
      <c r="E686" s="154">
        <f>SUM('ADICIONES  2018'!C686:E686)</f>
        <v>0</v>
      </c>
      <c r="F686" s="109">
        <f t="shared" ref="F686:J686" si="763">+F687</f>
        <v>0</v>
      </c>
      <c r="G686" s="109">
        <f t="shared" si="763"/>
        <v>0</v>
      </c>
      <c r="H686" s="109">
        <f t="shared" si="763"/>
        <v>0</v>
      </c>
      <c r="I686" s="109">
        <f t="shared" si="763"/>
        <v>0</v>
      </c>
      <c r="J686" s="109">
        <f t="shared" si="763"/>
        <v>0</v>
      </c>
      <c r="K686" s="303">
        <f t="shared" si="740"/>
        <v>0</v>
      </c>
      <c r="L686" s="109">
        <f t="shared" ref="L686:Q686" si="764">+L687</f>
        <v>1044580</v>
      </c>
      <c r="M686" s="109">
        <f t="shared" si="764"/>
        <v>1054030</v>
      </c>
      <c r="N686" s="109">
        <f t="shared" si="764"/>
        <v>1444661</v>
      </c>
      <c r="O686" s="109">
        <f t="shared" si="764"/>
        <v>0</v>
      </c>
      <c r="P686" s="109">
        <f t="shared" si="764"/>
        <v>0</v>
      </c>
      <c r="Q686" s="109">
        <f t="shared" si="764"/>
        <v>0</v>
      </c>
      <c r="R686" s="303">
        <f t="shared" si="756"/>
        <v>3543271</v>
      </c>
      <c r="S686" s="109">
        <f t="shared" ref="S686:Z686" si="765">+S687</f>
        <v>0</v>
      </c>
      <c r="T686" s="109">
        <f t="shared" si="765"/>
        <v>0</v>
      </c>
      <c r="U686" s="109">
        <f t="shared" si="765"/>
        <v>0</v>
      </c>
      <c r="V686" s="109">
        <f t="shared" si="765"/>
        <v>0</v>
      </c>
      <c r="W686" s="109">
        <f t="shared" si="765"/>
        <v>0</v>
      </c>
      <c r="X686" s="109">
        <f t="shared" si="765"/>
        <v>0</v>
      </c>
      <c r="Y686" s="109">
        <f t="shared" si="765"/>
        <v>0</v>
      </c>
      <c r="Z686" s="109">
        <f t="shared" si="765"/>
        <v>0</v>
      </c>
      <c r="AA686" s="303">
        <f t="shared" si="738"/>
        <v>0</v>
      </c>
      <c r="AB686" s="303">
        <f t="shared" si="666"/>
        <v>3543271</v>
      </c>
      <c r="AC686" s="108">
        <v>0</v>
      </c>
    </row>
    <row r="687" spans="1:29" ht="15.75" hidden="1" thickBot="1" x14ac:dyDescent="0.25">
      <c r="B687" s="100" t="s">
        <v>1256</v>
      </c>
      <c r="C687" s="117" t="s">
        <v>1257</v>
      </c>
      <c r="D687" s="308">
        <v>0</v>
      </c>
      <c r="E687" s="387">
        <f>SUM('ADICIONES  2018'!C687:E687)</f>
        <v>0</v>
      </c>
      <c r="F687" s="308"/>
      <c r="G687" s="308"/>
      <c r="H687" s="308"/>
      <c r="I687" s="308"/>
      <c r="J687" s="308"/>
      <c r="K687" s="307">
        <f t="shared" si="740"/>
        <v>0</v>
      </c>
      <c r="L687" s="308">
        <v>1044580</v>
      </c>
      <c r="M687" s="308">
        <v>1054030</v>
      </c>
      <c r="N687" s="308">
        <v>1444661</v>
      </c>
      <c r="O687" s="308"/>
      <c r="P687" s="308"/>
      <c r="Q687" s="308"/>
      <c r="R687" s="307">
        <f t="shared" si="756"/>
        <v>3543271</v>
      </c>
      <c r="S687" s="308"/>
      <c r="T687" s="308"/>
      <c r="U687" s="308"/>
      <c r="V687" s="308"/>
      <c r="W687" s="308"/>
      <c r="X687" s="308"/>
      <c r="Y687" s="308"/>
      <c r="Z687" s="308"/>
      <c r="AA687" s="305">
        <f t="shared" si="738"/>
        <v>0</v>
      </c>
      <c r="AB687" s="305">
        <f t="shared" si="666"/>
        <v>3543271</v>
      </c>
      <c r="AC687" s="37">
        <v>0</v>
      </c>
    </row>
    <row r="688" spans="1:29" s="82" customFormat="1" ht="32.25" hidden="1" thickBot="1" x14ac:dyDescent="0.25">
      <c r="A688" s="413"/>
      <c r="B688" s="114" t="s">
        <v>1278</v>
      </c>
      <c r="C688" s="110" t="s">
        <v>1279</v>
      </c>
      <c r="D688" s="109">
        <f>+D689</f>
        <v>0</v>
      </c>
      <c r="E688" s="154">
        <f>SUM('ADICIONES  2018'!C688:E688)</f>
        <v>0</v>
      </c>
      <c r="F688" s="109">
        <f t="shared" ref="F688:J688" si="766">+F689</f>
        <v>0</v>
      </c>
      <c r="G688" s="109">
        <f t="shared" si="766"/>
        <v>0</v>
      </c>
      <c r="H688" s="109">
        <f t="shared" si="766"/>
        <v>0</v>
      </c>
      <c r="I688" s="109">
        <f t="shared" si="766"/>
        <v>0</v>
      </c>
      <c r="J688" s="109">
        <f t="shared" si="766"/>
        <v>0</v>
      </c>
      <c r="K688" s="303">
        <f t="shared" si="740"/>
        <v>0</v>
      </c>
      <c r="L688" s="109">
        <f t="shared" ref="L688:Q688" si="767">+L689</f>
        <v>36502008</v>
      </c>
      <c r="M688" s="109">
        <f t="shared" si="767"/>
        <v>37207390</v>
      </c>
      <c r="N688" s="109">
        <f t="shared" si="767"/>
        <v>41735987</v>
      </c>
      <c r="O688" s="109">
        <f t="shared" si="767"/>
        <v>0</v>
      </c>
      <c r="P688" s="109">
        <f t="shared" si="767"/>
        <v>0</v>
      </c>
      <c r="Q688" s="109">
        <f t="shared" si="767"/>
        <v>0</v>
      </c>
      <c r="R688" s="303">
        <f t="shared" si="756"/>
        <v>115445385</v>
      </c>
      <c r="S688" s="109">
        <f t="shared" ref="S688:Z688" si="768">+S689</f>
        <v>0</v>
      </c>
      <c r="T688" s="109">
        <f t="shared" si="768"/>
        <v>0</v>
      </c>
      <c r="U688" s="109">
        <f t="shared" si="768"/>
        <v>0</v>
      </c>
      <c r="V688" s="109">
        <f t="shared" si="768"/>
        <v>0</v>
      </c>
      <c r="W688" s="109">
        <f t="shared" si="768"/>
        <v>0</v>
      </c>
      <c r="X688" s="109">
        <f t="shared" si="768"/>
        <v>0</v>
      </c>
      <c r="Y688" s="109">
        <f t="shared" si="768"/>
        <v>0</v>
      </c>
      <c r="Z688" s="109">
        <f t="shared" si="768"/>
        <v>0</v>
      </c>
      <c r="AA688" s="303">
        <f t="shared" si="738"/>
        <v>0</v>
      </c>
      <c r="AB688" s="303">
        <f t="shared" si="666"/>
        <v>115445385</v>
      </c>
      <c r="AC688" s="108">
        <v>0</v>
      </c>
    </row>
    <row r="689" spans="1:29" ht="27.75" hidden="1" customHeight="1" x14ac:dyDescent="0.2">
      <c r="B689" s="100" t="s">
        <v>1280</v>
      </c>
      <c r="C689" s="117" t="s">
        <v>1281</v>
      </c>
      <c r="D689" s="308">
        <v>0</v>
      </c>
      <c r="E689" s="387">
        <f>SUM('ADICIONES  2018'!C689:E689)</f>
        <v>0</v>
      </c>
      <c r="F689" s="308"/>
      <c r="G689" s="308"/>
      <c r="H689" s="308"/>
      <c r="I689" s="308"/>
      <c r="J689" s="308"/>
      <c r="K689" s="307">
        <f t="shared" si="740"/>
        <v>0</v>
      </c>
      <c r="L689" s="308">
        <v>36502008</v>
      </c>
      <c r="M689" s="308">
        <v>37207390</v>
      </c>
      <c r="N689" s="308">
        <v>41735987</v>
      </c>
      <c r="O689" s="308"/>
      <c r="P689" s="308"/>
      <c r="Q689" s="308"/>
      <c r="R689" s="307">
        <f t="shared" si="756"/>
        <v>115445385</v>
      </c>
      <c r="S689" s="308"/>
      <c r="T689" s="308"/>
      <c r="U689" s="308"/>
      <c r="V689" s="308"/>
      <c r="W689" s="308"/>
      <c r="X689" s="308"/>
      <c r="Y689" s="308"/>
      <c r="Z689" s="308"/>
      <c r="AA689" s="305">
        <f t="shared" si="738"/>
        <v>0</v>
      </c>
      <c r="AB689" s="305">
        <f t="shared" si="666"/>
        <v>115445385</v>
      </c>
      <c r="AC689" s="37">
        <v>0</v>
      </c>
    </row>
    <row r="690" spans="1:29" s="82" customFormat="1" ht="16.5" hidden="1" thickBot="1" x14ac:dyDescent="0.25">
      <c r="A690" s="413"/>
      <c r="B690" s="114" t="s">
        <v>1262</v>
      </c>
      <c r="C690" s="110" t="s">
        <v>1263</v>
      </c>
      <c r="D690" s="109">
        <f>+D691</f>
        <v>0</v>
      </c>
      <c r="E690" s="154">
        <f>SUM('ADICIONES  2018'!C690:E690)</f>
        <v>0</v>
      </c>
      <c r="F690" s="109">
        <f t="shared" ref="F690:J690" si="769">+F691</f>
        <v>0</v>
      </c>
      <c r="G690" s="109">
        <f t="shared" si="769"/>
        <v>0</v>
      </c>
      <c r="H690" s="109">
        <f t="shared" si="769"/>
        <v>0</v>
      </c>
      <c r="I690" s="109">
        <f t="shared" si="769"/>
        <v>0</v>
      </c>
      <c r="J690" s="109">
        <f t="shared" si="769"/>
        <v>0</v>
      </c>
      <c r="K690" s="303">
        <f t="shared" si="740"/>
        <v>0</v>
      </c>
      <c r="L690" s="109">
        <f t="shared" ref="L690:Q690" si="770">+L691</f>
        <v>3652653</v>
      </c>
      <c r="M690" s="109">
        <f t="shared" si="770"/>
        <v>1192147</v>
      </c>
      <c r="N690" s="109">
        <f t="shared" si="770"/>
        <v>3633332</v>
      </c>
      <c r="O690" s="109">
        <f t="shared" si="770"/>
        <v>0</v>
      </c>
      <c r="P690" s="109">
        <f t="shared" si="770"/>
        <v>0</v>
      </c>
      <c r="Q690" s="109">
        <f t="shared" si="770"/>
        <v>0</v>
      </c>
      <c r="R690" s="303">
        <f t="shared" si="756"/>
        <v>8478132</v>
      </c>
      <c r="S690" s="109">
        <f t="shared" ref="S690:Z690" si="771">+S691</f>
        <v>0</v>
      </c>
      <c r="T690" s="109">
        <f t="shared" si="771"/>
        <v>0</v>
      </c>
      <c r="U690" s="109">
        <f t="shared" si="771"/>
        <v>0</v>
      </c>
      <c r="V690" s="109">
        <f t="shared" si="771"/>
        <v>0</v>
      </c>
      <c r="W690" s="109">
        <f t="shared" si="771"/>
        <v>0</v>
      </c>
      <c r="X690" s="109">
        <f t="shared" si="771"/>
        <v>0</v>
      </c>
      <c r="Y690" s="109">
        <f t="shared" si="771"/>
        <v>0</v>
      </c>
      <c r="Z690" s="109">
        <f t="shared" si="771"/>
        <v>0</v>
      </c>
      <c r="AA690" s="303">
        <f t="shared" si="738"/>
        <v>0</v>
      </c>
      <c r="AB690" s="303">
        <f t="shared" si="666"/>
        <v>8478132</v>
      </c>
      <c r="AC690" s="108">
        <v>0</v>
      </c>
    </row>
    <row r="691" spans="1:29" ht="15.75" hidden="1" thickBot="1" x14ac:dyDescent="0.25">
      <c r="B691" s="100" t="s">
        <v>1264</v>
      </c>
      <c r="C691" s="117" t="s">
        <v>1265</v>
      </c>
      <c r="D691" s="308">
        <v>0</v>
      </c>
      <c r="E691" s="387">
        <f>SUM('ADICIONES  2018'!C691:E691)</f>
        <v>0</v>
      </c>
      <c r="F691" s="308"/>
      <c r="G691" s="308"/>
      <c r="H691" s="308"/>
      <c r="I691" s="308"/>
      <c r="J691" s="308"/>
      <c r="K691" s="307">
        <f t="shared" si="740"/>
        <v>0</v>
      </c>
      <c r="L691" s="308">
        <v>3652653</v>
      </c>
      <c r="M691" s="308">
        <v>1192147</v>
      </c>
      <c r="N691" s="308">
        <v>3633332</v>
      </c>
      <c r="O691" s="308"/>
      <c r="P691" s="308"/>
      <c r="Q691" s="308"/>
      <c r="R691" s="307">
        <f t="shared" si="756"/>
        <v>8478132</v>
      </c>
      <c r="S691" s="308"/>
      <c r="T691" s="308"/>
      <c r="U691" s="308"/>
      <c r="V691" s="308"/>
      <c r="W691" s="308"/>
      <c r="X691" s="308"/>
      <c r="Y691" s="308"/>
      <c r="Z691" s="308"/>
      <c r="AA691" s="305">
        <f t="shared" si="738"/>
        <v>0</v>
      </c>
      <c r="AB691" s="305">
        <f t="shared" si="666"/>
        <v>8478132</v>
      </c>
      <c r="AC691" s="37">
        <v>0</v>
      </c>
    </row>
    <row r="692" spans="1:29" s="82" customFormat="1" ht="32.25" hidden="1" thickBot="1" x14ac:dyDescent="0.25">
      <c r="A692" s="413"/>
      <c r="B692" s="114" t="s">
        <v>1266</v>
      </c>
      <c r="C692" s="110" t="s">
        <v>1267</v>
      </c>
      <c r="D692" s="109">
        <f>+D693</f>
        <v>0</v>
      </c>
      <c r="E692" s="154">
        <f>SUM('ADICIONES  2018'!C692:E692)</f>
        <v>0</v>
      </c>
      <c r="F692" s="109">
        <f t="shared" ref="F692:J692" si="772">+F693</f>
        <v>0</v>
      </c>
      <c r="G692" s="109">
        <f t="shared" si="772"/>
        <v>0</v>
      </c>
      <c r="H692" s="109">
        <f t="shared" si="772"/>
        <v>0</v>
      </c>
      <c r="I692" s="109">
        <f t="shared" si="772"/>
        <v>0</v>
      </c>
      <c r="J692" s="109">
        <f t="shared" si="772"/>
        <v>0</v>
      </c>
      <c r="K692" s="303">
        <f t="shared" si="740"/>
        <v>0</v>
      </c>
      <c r="L692" s="109">
        <f t="shared" ref="L692:Q692" si="773">+L693</f>
        <v>601056</v>
      </c>
      <c r="M692" s="109">
        <f t="shared" si="773"/>
        <v>587852</v>
      </c>
      <c r="N692" s="109">
        <f t="shared" si="773"/>
        <v>513417</v>
      </c>
      <c r="O692" s="109">
        <f t="shared" si="773"/>
        <v>0</v>
      </c>
      <c r="P692" s="109">
        <f t="shared" si="773"/>
        <v>0</v>
      </c>
      <c r="Q692" s="109">
        <f t="shared" si="773"/>
        <v>0</v>
      </c>
      <c r="R692" s="303">
        <f t="shared" si="756"/>
        <v>1702325</v>
      </c>
      <c r="S692" s="109">
        <f t="shared" ref="S692:Z692" si="774">+S693</f>
        <v>0</v>
      </c>
      <c r="T692" s="109">
        <f t="shared" si="774"/>
        <v>0</v>
      </c>
      <c r="U692" s="109">
        <f t="shared" si="774"/>
        <v>0</v>
      </c>
      <c r="V692" s="109">
        <f t="shared" si="774"/>
        <v>0</v>
      </c>
      <c r="W692" s="109">
        <f t="shared" si="774"/>
        <v>0</v>
      </c>
      <c r="X692" s="109">
        <f t="shared" si="774"/>
        <v>0</v>
      </c>
      <c r="Y692" s="109">
        <f t="shared" si="774"/>
        <v>0</v>
      </c>
      <c r="Z692" s="109">
        <f t="shared" si="774"/>
        <v>0</v>
      </c>
      <c r="AA692" s="303">
        <f t="shared" si="738"/>
        <v>0</v>
      </c>
      <c r="AB692" s="303">
        <f t="shared" si="666"/>
        <v>1702325</v>
      </c>
      <c r="AC692" s="108">
        <v>0</v>
      </c>
    </row>
    <row r="693" spans="1:29" ht="15.75" hidden="1" thickBot="1" x14ac:dyDescent="0.25">
      <c r="B693" s="104" t="s">
        <v>1268</v>
      </c>
      <c r="C693" s="145" t="s">
        <v>1269</v>
      </c>
      <c r="D693" s="310">
        <v>0</v>
      </c>
      <c r="E693" s="387">
        <f>SUM('ADICIONES  2018'!C693:E693)</f>
        <v>0</v>
      </c>
      <c r="F693" s="310"/>
      <c r="G693" s="310"/>
      <c r="H693" s="310"/>
      <c r="I693" s="310"/>
      <c r="J693" s="310"/>
      <c r="K693" s="311">
        <f t="shared" si="740"/>
        <v>0</v>
      </c>
      <c r="L693" s="310">
        <v>601056</v>
      </c>
      <c r="M693" s="310">
        <v>587852</v>
      </c>
      <c r="N693" s="310">
        <v>513417</v>
      </c>
      <c r="O693" s="310"/>
      <c r="P693" s="310"/>
      <c r="Q693" s="310"/>
      <c r="R693" s="311">
        <f t="shared" si="756"/>
        <v>1702325</v>
      </c>
      <c r="S693" s="310"/>
      <c r="T693" s="310"/>
      <c r="U693" s="310"/>
      <c r="V693" s="310"/>
      <c r="W693" s="310"/>
      <c r="X693" s="310"/>
      <c r="Y693" s="310"/>
      <c r="Z693" s="310"/>
      <c r="AA693" s="312">
        <f t="shared" si="738"/>
        <v>0</v>
      </c>
      <c r="AB693" s="312">
        <f t="shared" si="666"/>
        <v>1702325</v>
      </c>
      <c r="AC693" s="37">
        <v>0</v>
      </c>
    </row>
    <row r="694" spans="1:29" s="82" customFormat="1" ht="24.75" customHeight="1" thickBot="1" x14ac:dyDescent="0.25">
      <c r="A694" s="413">
        <v>1</v>
      </c>
      <c r="B694" s="445" t="s">
        <v>50</v>
      </c>
      <c r="C694" s="471"/>
      <c r="D694" s="375">
        <f t="shared" ref="D694:AB694" si="775">+D11</f>
        <v>622043070351.30005</v>
      </c>
      <c r="E694" s="388">
        <f t="shared" si="775"/>
        <v>184933317490.52005</v>
      </c>
      <c r="F694" s="314">
        <f t="shared" si="775"/>
        <v>0</v>
      </c>
      <c r="G694" s="315">
        <f t="shared" si="775"/>
        <v>0</v>
      </c>
      <c r="H694" s="315">
        <f t="shared" si="775"/>
        <v>0</v>
      </c>
      <c r="I694" s="315">
        <f t="shared" si="775"/>
        <v>0</v>
      </c>
      <c r="J694" s="313">
        <f t="shared" si="775"/>
        <v>0</v>
      </c>
      <c r="K694" s="376">
        <f t="shared" si="775"/>
        <v>806976387841.82007</v>
      </c>
      <c r="L694" s="377">
        <f t="shared" si="775"/>
        <v>59809168873.079994</v>
      </c>
      <c r="M694" s="377">
        <f t="shared" si="775"/>
        <v>39551785157.07</v>
      </c>
      <c r="N694" s="378">
        <f t="shared" si="775"/>
        <v>48541044461.259995</v>
      </c>
      <c r="O694" s="314">
        <f t="shared" si="775"/>
        <v>0</v>
      </c>
      <c r="P694" s="315">
        <f t="shared" si="775"/>
        <v>0</v>
      </c>
      <c r="Q694" s="315">
        <f t="shared" si="775"/>
        <v>0</v>
      </c>
      <c r="R694" s="315">
        <f t="shared" si="775"/>
        <v>147901998491.40997</v>
      </c>
      <c r="S694" s="315">
        <f t="shared" si="775"/>
        <v>0</v>
      </c>
      <c r="T694" s="315">
        <f t="shared" si="775"/>
        <v>0</v>
      </c>
      <c r="U694" s="315">
        <f t="shared" si="775"/>
        <v>0</v>
      </c>
      <c r="V694" s="315">
        <f t="shared" si="775"/>
        <v>0</v>
      </c>
      <c r="W694" s="315">
        <f t="shared" si="775"/>
        <v>0</v>
      </c>
      <c r="X694" s="315">
        <f t="shared" si="775"/>
        <v>0</v>
      </c>
      <c r="Y694" s="315">
        <f t="shared" si="775"/>
        <v>0</v>
      </c>
      <c r="Z694" s="315">
        <f t="shared" si="775"/>
        <v>0</v>
      </c>
      <c r="AA694" s="313">
        <f t="shared" si="775"/>
        <v>0</v>
      </c>
      <c r="AB694" s="379">
        <f t="shared" si="775"/>
        <v>147901998491.40997</v>
      </c>
      <c r="AC694" s="262">
        <f>AB694/K694</f>
        <v>0.18327921450955895</v>
      </c>
    </row>
    <row r="695" spans="1:29" ht="15.75" x14ac:dyDescent="0.2">
      <c r="A695" s="166">
        <v>1</v>
      </c>
      <c r="B695" s="22"/>
      <c r="C695" s="3"/>
      <c r="D695" s="302"/>
      <c r="E695" s="389"/>
      <c r="F695" s="316"/>
      <c r="G695" s="316"/>
      <c r="H695" s="317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5"/>
    </row>
    <row r="696" spans="1:29" ht="19.5" x14ac:dyDescent="0.2">
      <c r="A696" s="166">
        <v>1</v>
      </c>
      <c r="B696" s="23"/>
      <c r="C696" s="440" t="s">
        <v>22</v>
      </c>
      <c r="D696" s="440"/>
      <c r="E696" s="156"/>
      <c r="F696" s="305"/>
      <c r="G696" s="305"/>
      <c r="H696" s="305"/>
      <c r="I696" s="305"/>
      <c r="J696" s="305"/>
      <c r="K696" s="305"/>
      <c r="L696" s="305"/>
      <c r="M696" s="305"/>
      <c r="N696" s="305"/>
      <c r="O696" s="305"/>
      <c r="P696" s="305"/>
      <c r="Q696" s="305"/>
      <c r="R696" s="305"/>
      <c r="S696" s="305"/>
      <c r="T696" s="305"/>
      <c r="U696" s="305"/>
      <c r="V696" s="305"/>
      <c r="W696" s="305"/>
      <c r="X696" s="305"/>
      <c r="Y696" s="305"/>
      <c r="Z696" s="305"/>
      <c r="AA696" s="305"/>
      <c r="AB696" s="305"/>
      <c r="AC696" s="36"/>
    </row>
    <row r="697" spans="1:29" s="82" customFormat="1" ht="31.5" x14ac:dyDescent="0.2">
      <c r="A697" s="413">
        <v>1</v>
      </c>
      <c r="B697" s="114" t="s">
        <v>90</v>
      </c>
      <c r="C697" s="110" t="s">
        <v>185</v>
      </c>
      <c r="D697" s="319">
        <f>+D698</f>
        <v>103133015452.86998</v>
      </c>
      <c r="E697" s="154">
        <f>SUM('ADICIONES  2018'!C697:E697)</f>
        <v>57244832139.009995</v>
      </c>
      <c r="F697" s="319">
        <f t="shared" ref="F697:J697" si="776">+F698</f>
        <v>0</v>
      </c>
      <c r="G697" s="319">
        <f t="shared" si="776"/>
        <v>0</v>
      </c>
      <c r="H697" s="319">
        <f t="shared" si="776"/>
        <v>0</v>
      </c>
      <c r="I697" s="319">
        <f t="shared" si="776"/>
        <v>0</v>
      </c>
      <c r="J697" s="319">
        <f t="shared" si="776"/>
        <v>0</v>
      </c>
      <c r="K697" s="319">
        <f t="shared" ref="K697:K760" si="777">+D697+E697-F697+G697-H697</f>
        <v>160377847591.87997</v>
      </c>
      <c r="L697" s="319">
        <f t="shared" ref="L697:Q697" si="778">+L698</f>
        <v>1666536233.74</v>
      </c>
      <c r="M697" s="319">
        <f t="shared" si="778"/>
        <v>24349635091.52</v>
      </c>
      <c r="N697" s="319">
        <f t="shared" si="778"/>
        <v>4443562109.4700003</v>
      </c>
      <c r="O697" s="319">
        <f t="shared" si="778"/>
        <v>0</v>
      </c>
      <c r="P697" s="319">
        <f t="shared" si="778"/>
        <v>0</v>
      </c>
      <c r="Q697" s="319">
        <f t="shared" si="778"/>
        <v>0</v>
      </c>
      <c r="R697" s="319">
        <f t="shared" ref="R697:R760" si="779">SUM(L697:Q697)</f>
        <v>30459733434.730003</v>
      </c>
      <c r="S697" s="319">
        <f t="shared" ref="S697:Z697" si="780">+S698</f>
        <v>0</v>
      </c>
      <c r="T697" s="319">
        <f t="shared" si="780"/>
        <v>0</v>
      </c>
      <c r="U697" s="319">
        <f t="shared" si="780"/>
        <v>0</v>
      </c>
      <c r="V697" s="319">
        <f t="shared" si="780"/>
        <v>0</v>
      </c>
      <c r="W697" s="319">
        <f t="shared" si="780"/>
        <v>0</v>
      </c>
      <c r="X697" s="319">
        <f t="shared" si="780"/>
        <v>0</v>
      </c>
      <c r="Y697" s="319">
        <f t="shared" si="780"/>
        <v>0</v>
      </c>
      <c r="Z697" s="319">
        <f t="shared" si="780"/>
        <v>0</v>
      </c>
      <c r="AA697" s="319">
        <f t="shared" ref="AA697:AA760" si="781">SUM(S697:Z697)</f>
        <v>0</v>
      </c>
      <c r="AB697" s="319">
        <f t="shared" ref="AB697:AB760" si="782">+AA697+R697</f>
        <v>30459733434.730003</v>
      </c>
      <c r="AC697" s="108">
        <f t="shared" ref="AC697:AC760" si="783">+AB697/K697</f>
        <v>0.18992481749874912</v>
      </c>
    </row>
    <row r="698" spans="1:29" s="82" customFormat="1" ht="15.75" x14ac:dyDescent="0.2">
      <c r="A698" s="413">
        <v>1</v>
      </c>
      <c r="B698" s="114" t="s">
        <v>186</v>
      </c>
      <c r="C698" s="110" t="s">
        <v>187</v>
      </c>
      <c r="D698" s="319">
        <f>+D699+D840</f>
        <v>103133015452.86998</v>
      </c>
      <c r="E698" s="154">
        <f>SUM('ADICIONES  2018'!C698:E698)</f>
        <v>57244832139.009995</v>
      </c>
      <c r="F698" s="319">
        <f t="shared" ref="F698:J698" si="784">+F699+F840</f>
        <v>0</v>
      </c>
      <c r="G698" s="319">
        <f t="shared" si="784"/>
        <v>0</v>
      </c>
      <c r="H698" s="319">
        <f t="shared" si="784"/>
        <v>0</v>
      </c>
      <c r="I698" s="319">
        <f t="shared" si="784"/>
        <v>0</v>
      </c>
      <c r="J698" s="319">
        <f t="shared" si="784"/>
        <v>0</v>
      </c>
      <c r="K698" s="319">
        <f t="shared" si="777"/>
        <v>160377847591.87997</v>
      </c>
      <c r="L698" s="319">
        <f t="shared" ref="L698:Q698" si="785">+L699+L840</f>
        <v>1666536233.74</v>
      </c>
      <c r="M698" s="319">
        <f t="shared" si="785"/>
        <v>24349635091.52</v>
      </c>
      <c r="N698" s="319">
        <f t="shared" si="785"/>
        <v>4443562109.4700003</v>
      </c>
      <c r="O698" s="319">
        <f t="shared" si="785"/>
        <v>0</v>
      </c>
      <c r="P698" s="319">
        <f t="shared" si="785"/>
        <v>0</v>
      </c>
      <c r="Q698" s="319">
        <f t="shared" si="785"/>
        <v>0</v>
      </c>
      <c r="R698" s="319">
        <f t="shared" si="779"/>
        <v>30459733434.730003</v>
      </c>
      <c r="S698" s="319">
        <f t="shared" ref="S698:Z698" si="786">+S699+S840</f>
        <v>0</v>
      </c>
      <c r="T698" s="319">
        <f t="shared" si="786"/>
        <v>0</v>
      </c>
      <c r="U698" s="319">
        <f t="shared" si="786"/>
        <v>0</v>
      </c>
      <c r="V698" s="319">
        <f t="shared" si="786"/>
        <v>0</v>
      </c>
      <c r="W698" s="319">
        <f t="shared" si="786"/>
        <v>0</v>
      </c>
      <c r="X698" s="319">
        <f t="shared" si="786"/>
        <v>0</v>
      </c>
      <c r="Y698" s="319">
        <f t="shared" si="786"/>
        <v>0</v>
      </c>
      <c r="Z698" s="319">
        <f t="shared" si="786"/>
        <v>0</v>
      </c>
      <c r="AA698" s="319">
        <f t="shared" si="781"/>
        <v>0</v>
      </c>
      <c r="AB698" s="319">
        <f t="shared" si="782"/>
        <v>30459733434.730003</v>
      </c>
      <c r="AC698" s="108">
        <f t="shared" si="783"/>
        <v>0.18992481749874912</v>
      </c>
    </row>
    <row r="699" spans="1:29" s="82" customFormat="1" ht="15.75" x14ac:dyDescent="0.2">
      <c r="A699" s="413">
        <v>1</v>
      </c>
      <c r="B699" s="114" t="s">
        <v>188</v>
      </c>
      <c r="C699" s="110" t="s">
        <v>91</v>
      </c>
      <c r="D699" s="320">
        <f>+D700+D741</f>
        <v>101848537542.35999</v>
      </c>
      <c r="E699" s="154">
        <f>SUM('ADICIONES  2018'!C699:E699)</f>
        <v>20259668655</v>
      </c>
      <c r="F699" s="320">
        <f t="shared" ref="F699:J699" si="787">+F700+F741</f>
        <v>0</v>
      </c>
      <c r="G699" s="320">
        <f t="shared" si="787"/>
        <v>0</v>
      </c>
      <c r="H699" s="320">
        <f t="shared" si="787"/>
        <v>0</v>
      </c>
      <c r="I699" s="320">
        <f t="shared" si="787"/>
        <v>0</v>
      </c>
      <c r="J699" s="320">
        <f t="shared" si="787"/>
        <v>0</v>
      </c>
      <c r="K699" s="319">
        <f t="shared" si="777"/>
        <v>122108206197.35999</v>
      </c>
      <c r="L699" s="320">
        <f t="shared" ref="L699:Q699" si="788">+L700+L741</f>
        <v>1483191259.4200001</v>
      </c>
      <c r="M699" s="320">
        <f t="shared" si="788"/>
        <v>6642325117.3000002</v>
      </c>
      <c r="N699" s="320">
        <f t="shared" si="788"/>
        <v>4443562109.46</v>
      </c>
      <c r="O699" s="320">
        <f t="shared" si="788"/>
        <v>0</v>
      </c>
      <c r="P699" s="320">
        <f t="shared" si="788"/>
        <v>0</v>
      </c>
      <c r="Q699" s="320">
        <f t="shared" si="788"/>
        <v>0</v>
      </c>
      <c r="R699" s="319">
        <f t="shared" si="779"/>
        <v>12569078486.18</v>
      </c>
      <c r="S699" s="320">
        <f t="shared" ref="S699:Z699" si="789">+S700+S741</f>
        <v>0</v>
      </c>
      <c r="T699" s="320">
        <f t="shared" si="789"/>
        <v>0</v>
      </c>
      <c r="U699" s="320">
        <f t="shared" si="789"/>
        <v>0</v>
      </c>
      <c r="V699" s="320">
        <f t="shared" si="789"/>
        <v>0</v>
      </c>
      <c r="W699" s="320">
        <f t="shared" si="789"/>
        <v>0</v>
      </c>
      <c r="X699" s="320">
        <f t="shared" si="789"/>
        <v>0</v>
      </c>
      <c r="Y699" s="320">
        <f t="shared" si="789"/>
        <v>0</v>
      </c>
      <c r="Z699" s="320">
        <f t="shared" si="789"/>
        <v>0</v>
      </c>
      <c r="AA699" s="319">
        <f t="shared" si="781"/>
        <v>0</v>
      </c>
      <c r="AB699" s="319">
        <f t="shared" si="782"/>
        <v>12569078486.18</v>
      </c>
      <c r="AC699" s="108">
        <f t="shared" si="783"/>
        <v>0.1029339376738117</v>
      </c>
    </row>
    <row r="700" spans="1:29" s="82" customFormat="1" ht="15.75" x14ac:dyDescent="0.2">
      <c r="A700" s="413">
        <v>1</v>
      </c>
      <c r="B700" s="114" t="s">
        <v>189</v>
      </c>
      <c r="C700" s="110" t="s">
        <v>190</v>
      </c>
      <c r="D700" s="320">
        <f>+D701+D706+D711+D718+D724+D735</f>
        <v>42377196608.149994</v>
      </c>
      <c r="E700" s="154">
        <f>SUM('ADICIONES  2018'!C700:E700)</f>
        <v>0</v>
      </c>
      <c r="F700" s="320">
        <f t="shared" ref="F700:J700" si="790">+F701+F706+F711+F718+F724+F735</f>
        <v>0</v>
      </c>
      <c r="G700" s="320">
        <f t="shared" si="790"/>
        <v>0</v>
      </c>
      <c r="H700" s="320">
        <f t="shared" si="790"/>
        <v>0</v>
      </c>
      <c r="I700" s="320">
        <f t="shared" si="790"/>
        <v>0</v>
      </c>
      <c r="J700" s="320">
        <f t="shared" si="790"/>
        <v>0</v>
      </c>
      <c r="K700" s="319">
        <f t="shared" si="777"/>
        <v>42377196608.149994</v>
      </c>
      <c r="L700" s="320">
        <f>+L701+L706+L711+L718+L724+L735</f>
        <v>1118810755.8800001</v>
      </c>
      <c r="M700" s="320">
        <f t="shared" ref="M700:Q700" si="791">+M701+M706+M711+M718+M724+M735</f>
        <v>3578093626.8699999</v>
      </c>
      <c r="N700" s="320">
        <f t="shared" si="791"/>
        <v>2275216048.79</v>
      </c>
      <c r="O700" s="320">
        <f t="shared" si="791"/>
        <v>0</v>
      </c>
      <c r="P700" s="320">
        <f t="shared" si="791"/>
        <v>0</v>
      </c>
      <c r="Q700" s="320">
        <f t="shared" si="791"/>
        <v>0</v>
      </c>
      <c r="R700" s="319">
        <f t="shared" si="779"/>
        <v>6972120431.54</v>
      </c>
      <c r="S700" s="320">
        <f t="shared" ref="S700:Z700" si="792">+S701+S706+S711+S718+S724+S735</f>
        <v>0</v>
      </c>
      <c r="T700" s="320">
        <f t="shared" si="792"/>
        <v>0</v>
      </c>
      <c r="U700" s="320">
        <f t="shared" si="792"/>
        <v>0</v>
      </c>
      <c r="V700" s="320">
        <f t="shared" si="792"/>
        <v>0</v>
      </c>
      <c r="W700" s="320">
        <f t="shared" si="792"/>
        <v>0</v>
      </c>
      <c r="X700" s="320">
        <f t="shared" si="792"/>
        <v>0</v>
      </c>
      <c r="Y700" s="320">
        <f t="shared" si="792"/>
        <v>0</v>
      </c>
      <c r="Z700" s="320">
        <f t="shared" si="792"/>
        <v>0</v>
      </c>
      <c r="AA700" s="319">
        <f t="shared" si="781"/>
        <v>0</v>
      </c>
      <c r="AB700" s="319">
        <f t="shared" si="782"/>
        <v>6972120431.54</v>
      </c>
      <c r="AC700" s="108">
        <f t="shared" si="783"/>
        <v>0.16452528693696364</v>
      </c>
    </row>
    <row r="701" spans="1:29" s="21" customFormat="1" ht="45" x14ac:dyDescent="0.2">
      <c r="A701" s="95">
        <v>1</v>
      </c>
      <c r="B701" s="116" t="s">
        <v>191</v>
      </c>
      <c r="C701" s="117" t="s">
        <v>192</v>
      </c>
      <c r="D701" s="320">
        <f>SUM(D702:D704)</f>
        <v>1083371002.8499999</v>
      </c>
      <c r="E701" s="154">
        <f>SUM('ADICIONES  2018'!C701:E701)</f>
        <v>0</v>
      </c>
      <c r="F701" s="320">
        <f t="shared" ref="F701" si="793">SUM(F702:F704)</f>
        <v>0</v>
      </c>
      <c r="G701" s="320">
        <f t="shared" ref="G701:J701" si="794">SUM(G702:G704)</f>
        <v>0</v>
      </c>
      <c r="H701" s="320">
        <f t="shared" si="794"/>
        <v>0</v>
      </c>
      <c r="I701" s="320">
        <f t="shared" si="794"/>
        <v>0</v>
      </c>
      <c r="J701" s="320">
        <f t="shared" si="794"/>
        <v>0</v>
      </c>
      <c r="K701" s="323">
        <f t="shared" si="777"/>
        <v>1083371002.8499999</v>
      </c>
      <c r="L701" s="321">
        <f t="shared" ref="L701:Q701" si="795">SUM(L702:L704)</f>
        <v>31972489.880000003</v>
      </c>
      <c r="M701" s="321">
        <f t="shared" si="795"/>
        <v>104052868.87</v>
      </c>
      <c r="N701" s="321">
        <f t="shared" si="795"/>
        <v>314997107.79000002</v>
      </c>
      <c r="O701" s="320">
        <f t="shared" si="795"/>
        <v>0</v>
      </c>
      <c r="P701" s="320">
        <f t="shared" si="795"/>
        <v>0</v>
      </c>
      <c r="Q701" s="320">
        <f t="shared" si="795"/>
        <v>0</v>
      </c>
      <c r="R701" s="319">
        <f t="shared" si="779"/>
        <v>451022466.54000002</v>
      </c>
      <c r="S701" s="320">
        <f t="shared" ref="S701:Z701" si="796">SUM(S702:S704)</f>
        <v>0</v>
      </c>
      <c r="T701" s="320">
        <f t="shared" si="796"/>
        <v>0</v>
      </c>
      <c r="U701" s="320">
        <f t="shared" si="796"/>
        <v>0</v>
      </c>
      <c r="V701" s="320">
        <f t="shared" si="796"/>
        <v>0</v>
      </c>
      <c r="W701" s="320">
        <f t="shared" si="796"/>
        <v>0</v>
      </c>
      <c r="X701" s="320">
        <f t="shared" si="796"/>
        <v>0</v>
      </c>
      <c r="Y701" s="320">
        <f t="shared" si="796"/>
        <v>0</v>
      </c>
      <c r="Z701" s="320">
        <f t="shared" si="796"/>
        <v>0</v>
      </c>
      <c r="AA701" s="319">
        <f t="shared" si="781"/>
        <v>0</v>
      </c>
      <c r="AB701" s="323">
        <f t="shared" si="782"/>
        <v>451022466.54000002</v>
      </c>
      <c r="AC701" s="118">
        <f t="shared" si="783"/>
        <v>0.41631395464112042</v>
      </c>
    </row>
    <row r="702" spans="1:29" s="5" customFormat="1" ht="28.5" hidden="1" x14ac:dyDescent="0.2">
      <c r="A702" s="414"/>
      <c r="B702" s="100" t="s">
        <v>193</v>
      </c>
      <c r="C702" s="101" t="s">
        <v>133</v>
      </c>
      <c r="D702" s="321">
        <v>270842750.70999998</v>
      </c>
      <c r="E702" s="387">
        <f>SUM('ADICIONES  2018'!C702:E702)</f>
        <v>0</v>
      </c>
      <c r="F702" s="321"/>
      <c r="G702" s="321"/>
      <c r="H702" s="321"/>
      <c r="I702" s="321"/>
      <c r="J702" s="321"/>
      <c r="K702" s="305">
        <f t="shared" si="777"/>
        <v>270842750.70999998</v>
      </c>
      <c r="L702" s="321">
        <v>7993122.4699999997</v>
      </c>
      <c r="M702" s="321">
        <v>26013217.219999999</v>
      </c>
      <c r="N702" s="321">
        <v>78749276.950000003</v>
      </c>
      <c r="O702" s="321"/>
      <c r="P702" s="321"/>
      <c r="Q702" s="321"/>
      <c r="R702" s="305">
        <f t="shared" si="779"/>
        <v>112755616.64</v>
      </c>
      <c r="S702" s="321"/>
      <c r="T702" s="321"/>
      <c r="U702" s="321"/>
      <c r="V702" s="321"/>
      <c r="W702" s="321"/>
      <c r="X702" s="321"/>
      <c r="Y702" s="321"/>
      <c r="Z702" s="321"/>
      <c r="AA702" s="322">
        <f t="shared" si="781"/>
        <v>0</v>
      </c>
      <c r="AB702" s="322">
        <f t="shared" si="782"/>
        <v>112755616.64</v>
      </c>
      <c r="AC702" s="37">
        <f t="shared" si="783"/>
        <v>0.41631395466342408</v>
      </c>
    </row>
    <row r="703" spans="1:29" ht="28.5" hidden="1" x14ac:dyDescent="0.2">
      <c r="B703" s="100" t="s">
        <v>193</v>
      </c>
      <c r="C703" s="101" t="s">
        <v>133</v>
      </c>
      <c r="D703" s="321">
        <v>75835970.200000003</v>
      </c>
      <c r="E703" s="387">
        <f>SUM('ADICIONES  2018'!C703:E703)</f>
        <v>0</v>
      </c>
      <c r="F703" s="321"/>
      <c r="G703" s="321"/>
      <c r="H703" s="321"/>
      <c r="I703" s="321"/>
      <c r="J703" s="321"/>
      <c r="K703" s="305">
        <f t="shared" si="777"/>
        <v>75835970.200000003</v>
      </c>
      <c r="L703" s="321">
        <v>2238074.29</v>
      </c>
      <c r="M703" s="321">
        <v>7283700.8200000003</v>
      </c>
      <c r="N703" s="321">
        <v>22049797.539999999</v>
      </c>
      <c r="O703" s="321"/>
      <c r="P703" s="321"/>
      <c r="Q703" s="321"/>
      <c r="R703" s="305">
        <f t="shared" si="779"/>
        <v>31571572.649999999</v>
      </c>
      <c r="S703" s="321"/>
      <c r="T703" s="321"/>
      <c r="U703" s="321"/>
      <c r="V703" s="321"/>
      <c r="W703" s="321"/>
      <c r="X703" s="321"/>
      <c r="Y703" s="321"/>
      <c r="Z703" s="321"/>
      <c r="AA703" s="322">
        <f t="shared" si="781"/>
        <v>0</v>
      </c>
      <c r="AB703" s="322">
        <f t="shared" si="782"/>
        <v>31571572.649999999</v>
      </c>
      <c r="AC703" s="37">
        <f t="shared" si="783"/>
        <v>0.41631395453552195</v>
      </c>
    </row>
    <row r="704" spans="1:29" s="82" customFormat="1" ht="31.5" hidden="1" x14ac:dyDescent="0.2">
      <c r="A704" s="413"/>
      <c r="B704" s="114" t="s">
        <v>194</v>
      </c>
      <c r="C704" s="110" t="s">
        <v>140</v>
      </c>
      <c r="D704" s="320">
        <f>+D705</f>
        <v>736692281.94000006</v>
      </c>
      <c r="E704" s="154">
        <f>SUM('ADICIONES  2018'!C704:E704)</f>
        <v>0</v>
      </c>
      <c r="F704" s="320">
        <f t="shared" ref="F704:J704" si="797">+F705</f>
        <v>0</v>
      </c>
      <c r="G704" s="320">
        <f t="shared" si="797"/>
        <v>0</v>
      </c>
      <c r="H704" s="320">
        <f t="shared" si="797"/>
        <v>0</v>
      </c>
      <c r="I704" s="320">
        <f t="shared" si="797"/>
        <v>0</v>
      </c>
      <c r="J704" s="320">
        <f t="shared" si="797"/>
        <v>0</v>
      </c>
      <c r="K704" s="303">
        <f t="shared" si="777"/>
        <v>736692281.94000006</v>
      </c>
      <c r="L704" s="320">
        <f t="shared" ref="L704:Q704" si="798">+L705</f>
        <v>21741293.120000001</v>
      </c>
      <c r="M704" s="320">
        <f t="shared" si="798"/>
        <v>70755950.829999998</v>
      </c>
      <c r="N704" s="320">
        <f t="shared" si="798"/>
        <v>214198033.30000001</v>
      </c>
      <c r="O704" s="320">
        <f t="shared" si="798"/>
        <v>0</v>
      </c>
      <c r="P704" s="320">
        <f t="shared" si="798"/>
        <v>0</v>
      </c>
      <c r="Q704" s="320">
        <f t="shared" si="798"/>
        <v>0</v>
      </c>
      <c r="R704" s="303">
        <f t="shared" si="779"/>
        <v>306695277.25</v>
      </c>
      <c r="S704" s="320">
        <f t="shared" ref="S704:Z704" si="799">+S705</f>
        <v>0</v>
      </c>
      <c r="T704" s="320">
        <f t="shared" si="799"/>
        <v>0</v>
      </c>
      <c r="U704" s="320">
        <f t="shared" si="799"/>
        <v>0</v>
      </c>
      <c r="V704" s="320">
        <f t="shared" si="799"/>
        <v>0</v>
      </c>
      <c r="W704" s="320">
        <f t="shared" si="799"/>
        <v>0</v>
      </c>
      <c r="X704" s="320">
        <f t="shared" si="799"/>
        <v>0</v>
      </c>
      <c r="Y704" s="320">
        <f t="shared" si="799"/>
        <v>0</v>
      </c>
      <c r="Z704" s="320">
        <f t="shared" si="799"/>
        <v>0</v>
      </c>
      <c r="AA704" s="319">
        <f t="shared" si="781"/>
        <v>0</v>
      </c>
      <c r="AB704" s="319">
        <f t="shared" si="782"/>
        <v>306695277.25</v>
      </c>
      <c r="AC704" s="108">
        <f t="shared" si="783"/>
        <v>0.4163139546437909</v>
      </c>
    </row>
    <row r="705" spans="1:29" hidden="1" x14ac:dyDescent="0.2">
      <c r="A705" s="166"/>
      <c r="B705" s="100" t="s">
        <v>195</v>
      </c>
      <c r="C705" s="101" t="s">
        <v>134</v>
      </c>
      <c r="D705" s="321">
        <v>736692281.94000006</v>
      </c>
      <c r="E705" s="387">
        <f>SUM('ADICIONES  2018'!C705:E705)</f>
        <v>0</v>
      </c>
      <c r="F705" s="321"/>
      <c r="G705" s="321"/>
      <c r="H705" s="321"/>
      <c r="I705" s="321"/>
      <c r="J705" s="321"/>
      <c r="K705" s="305">
        <f t="shared" si="777"/>
        <v>736692281.94000006</v>
      </c>
      <c r="L705" s="321">
        <v>21741293.120000001</v>
      </c>
      <c r="M705" s="321">
        <v>70755950.829999998</v>
      </c>
      <c r="N705" s="321">
        <v>214198033.30000001</v>
      </c>
      <c r="O705" s="321"/>
      <c r="P705" s="321"/>
      <c r="Q705" s="321"/>
      <c r="R705" s="305">
        <f t="shared" si="779"/>
        <v>306695277.25</v>
      </c>
      <c r="S705" s="321"/>
      <c r="T705" s="321"/>
      <c r="U705" s="321"/>
      <c r="V705" s="321"/>
      <c r="W705" s="321"/>
      <c r="X705" s="321"/>
      <c r="Y705" s="321"/>
      <c r="Z705" s="321"/>
      <c r="AA705" s="322">
        <f t="shared" si="781"/>
        <v>0</v>
      </c>
      <c r="AB705" s="322">
        <f t="shared" si="782"/>
        <v>306695277.25</v>
      </c>
      <c r="AC705" s="37">
        <f t="shared" si="783"/>
        <v>0.4163139546437909</v>
      </c>
    </row>
    <row r="706" spans="1:29" s="21" customFormat="1" ht="30" x14ac:dyDescent="0.2">
      <c r="A706" s="95">
        <v>1</v>
      </c>
      <c r="B706" s="116" t="s">
        <v>196</v>
      </c>
      <c r="C706" s="117" t="s">
        <v>135</v>
      </c>
      <c r="D706" s="320">
        <f>SUM(D707:D709)</f>
        <v>1109589801.9000001</v>
      </c>
      <c r="E706" s="154">
        <f>SUM('ADICIONES  2018'!C706:E706)</f>
        <v>0</v>
      </c>
      <c r="F706" s="320">
        <f t="shared" ref="F706" si="800">SUM(F707:F709)</f>
        <v>0</v>
      </c>
      <c r="G706" s="320">
        <f t="shared" ref="G706:J706" si="801">SUM(G707:G709)</f>
        <v>0</v>
      </c>
      <c r="H706" s="320">
        <f t="shared" si="801"/>
        <v>0</v>
      </c>
      <c r="I706" s="320">
        <f t="shared" si="801"/>
        <v>0</v>
      </c>
      <c r="J706" s="320">
        <f t="shared" si="801"/>
        <v>0</v>
      </c>
      <c r="K706" s="307">
        <f t="shared" si="777"/>
        <v>1109589801.9000001</v>
      </c>
      <c r="L706" s="321">
        <f t="shared" ref="L706:Q706" si="802">SUM(L707:L709)</f>
        <v>98459100</v>
      </c>
      <c r="M706" s="321">
        <f t="shared" si="802"/>
        <v>98202750</v>
      </c>
      <c r="N706" s="321">
        <f t="shared" si="802"/>
        <v>75348801</v>
      </c>
      <c r="O706" s="320">
        <f t="shared" si="802"/>
        <v>0</v>
      </c>
      <c r="P706" s="320">
        <f t="shared" si="802"/>
        <v>0</v>
      </c>
      <c r="Q706" s="320">
        <f t="shared" si="802"/>
        <v>0</v>
      </c>
      <c r="R706" s="303">
        <f t="shared" si="779"/>
        <v>272010651</v>
      </c>
      <c r="S706" s="320">
        <f t="shared" ref="S706:Z706" si="803">SUM(S707:S709)</f>
        <v>0</v>
      </c>
      <c r="T706" s="320">
        <f t="shared" si="803"/>
        <v>0</v>
      </c>
      <c r="U706" s="320">
        <f t="shared" si="803"/>
        <v>0</v>
      </c>
      <c r="V706" s="320">
        <f t="shared" si="803"/>
        <v>0</v>
      </c>
      <c r="W706" s="320">
        <f t="shared" si="803"/>
        <v>0</v>
      </c>
      <c r="X706" s="320">
        <f t="shared" si="803"/>
        <v>0</v>
      </c>
      <c r="Y706" s="320">
        <f t="shared" si="803"/>
        <v>0</v>
      </c>
      <c r="Z706" s="320">
        <f t="shared" si="803"/>
        <v>0</v>
      </c>
      <c r="AA706" s="319">
        <f t="shared" si="781"/>
        <v>0</v>
      </c>
      <c r="AB706" s="323">
        <f t="shared" si="782"/>
        <v>272010651</v>
      </c>
      <c r="AC706" s="118">
        <f t="shared" si="783"/>
        <v>0.2451452334315114</v>
      </c>
    </row>
    <row r="707" spans="1:29" ht="28.5" hidden="1" x14ac:dyDescent="0.2">
      <c r="B707" s="100" t="s">
        <v>197</v>
      </c>
      <c r="C707" s="101" t="s">
        <v>133</v>
      </c>
      <c r="D707" s="321">
        <v>277397450.48000002</v>
      </c>
      <c r="E707" s="387">
        <f>SUM('ADICIONES  2018'!C707:E707)</f>
        <v>0</v>
      </c>
      <c r="F707" s="321"/>
      <c r="G707" s="321"/>
      <c r="H707" s="321"/>
      <c r="I707" s="321"/>
      <c r="J707" s="321"/>
      <c r="K707" s="305">
        <f t="shared" si="777"/>
        <v>277397450.48000002</v>
      </c>
      <c r="L707" s="321">
        <v>24614774.25</v>
      </c>
      <c r="M707" s="321">
        <v>24534560.359999999</v>
      </c>
      <c r="N707" s="321">
        <v>18835720.829999998</v>
      </c>
      <c r="O707" s="321"/>
      <c r="P707" s="321"/>
      <c r="Q707" s="321"/>
      <c r="R707" s="305">
        <f t="shared" si="779"/>
        <v>67985055.439999998</v>
      </c>
      <c r="S707" s="321"/>
      <c r="T707" s="321"/>
      <c r="U707" s="321"/>
      <c r="V707" s="321"/>
      <c r="W707" s="321"/>
      <c r="X707" s="321"/>
      <c r="Y707" s="321"/>
      <c r="Z707" s="321"/>
      <c r="AA707" s="322">
        <f t="shared" si="781"/>
        <v>0</v>
      </c>
      <c r="AB707" s="322">
        <f t="shared" si="782"/>
        <v>67985055.439999998</v>
      </c>
      <c r="AC707" s="37">
        <f t="shared" si="783"/>
        <v>0.24508176020493608</v>
      </c>
    </row>
    <row r="708" spans="1:29" ht="28.5" hidden="1" x14ac:dyDescent="0.2">
      <c r="B708" s="100" t="s">
        <v>197</v>
      </c>
      <c r="C708" s="101" t="s">
        <v>133</v>
      </c>
      <c r="D708" s="321">
        <v>77671286.129999995</v>
      </c>
      <c r="E708" s="387">
        <f>SUM('ADICIONES  2018'!C708:E708)</f>
        <v>0</v>
      </c>
      <c r="F708" s="321"/>
      <c r="G708" s="321"/>
      <c r="H708" s="321"/>
      <c r="I708" s="321"/>
      <c r="J708" s="321"/>
      <c r="K708" s="305">
        <f t="shared" si="777"/>
        <v>77671286.129999995</v>
      </c>
      <c r="L708" s="321">
        <v>6892137.75</v>
      </c>
      <c r="M708" s="321">
        <v>6890439.6399999997</v>
      </c>
      <c r="N708" s="321">
        <v>5293423.1699999981</v>
      </c>
      <c r="O708" s="321"/>
      <c r="P708" s="321"/>
      <c r="Q708" s="321"/>
      <c r="R708" s="305">
        <f t="shared" si="779"/>
        <v>19076000.559999999</v>
      </c>
      <c r="S708" s="321"/>
      <c r="T708" s="321"/>
      <c r="U708" s="321"/>
      <c r="V708" s="321"/>
      <c r="W708" s="321"/>
      <c r="X708" s="321"/>
      <c r="Y708" s="321"/>
      <c r="Z708" s="321"/>
      <c r="AA708" s="322">
        <f t="shared" si="781"/>
        <v>0</v>
      </c>
      <c r="AB708" s="322">
        <f t="shared" si="782"/>
        <v>19076000.559999999</v>
      </c>
      <c r="AC708" s="37">
        <f t="shared" si="783"/>
        <v>0.24559913335376105</v>
      </c>
    </row>
    <row r="709" spans="1:29" s="82" customFormat="1" ht="31.5" hidden="1" x14ac:dyDescent="0.2">
      <c r="A709" s="413"/>
      <c r="B709" s="114" t="s">
        <v>198</v>
      </c>
      <c r="C709" s="110" t="s">
        <v>199</v>
      </c>
      <c r="D709" s="320">
        <f>+D710</f>
        <v>754521065.28999996</v>
      </c>
      <c r="E709" s="154">
        <f>SUM('ADICIONES  2018'!C709:E709)</f>
        <v>0</v>
      </c>
      <c r="F709" s="320">
        <f t="shared" ref="F709:J709" si="804">+F710</f>
        <v>0</v>
      </c>
      <c r="G709" s="320">
        <f t="shared" si="804"/>
        <v>0</v>
      </c>
      <c r="H709" s="320">
        <f t="shared" si="804"/>
        <v>0</v>
      </c>
      <c r="I709" s="320">
        <f t="shared" si="804"/>
        <v>0</v>
      </c>
      <c r="J709" s="320">
        <f t="shared" si="804"/>
        <v>0</v>
      </c>
      <c r="K709" s="303">
        <f t="shared" si="777"/>
        <v>754521065.28999996</v>
      </c>
      <c r="L709" s="320">
        <f t="shared" ref="L709:Q709" si="805">+L710</f>
        <v>66952188</v>
      </c>
      <c r="M709" s="320">
        <f t="shared" si="805"/>
        <v>66777750</v>
      </c>
      <c r="N709" s="320">
        <f t="shared" si="805"/>
        <v>51219657</v>
      </c>
      <c r="O709" s="320">
        <f t="shared" si="805"/>
        <v>0</v>
      </c>
      <c r="P709" s="320">
        <f t="shared" si="805"/>
        <v>0</v>
      </c>
      <c r="Q709" s="320">
        <f t="shared" si="805"/>
        <v>0</v>
      </c>
      <c r="R709" s="303">
        <f t="shared" si="779"/>
        <v>184949595</v>
      </c>
      <c r="S709" s="320">
        <f t="shared" ref="S709:Z709" si="806">+S710</f>
        <v>0</v>
      </c>
      <c r="T709" s="320">
        <f t="shared" si="806"/>
        <v>0</v>
      </c>
      <c r="U709" s="320">
        <f t="shared" si="806"/>
        <v>0</v>
      </c>
      <c r="V709" s="320">
        <f t="shared" si="806"/>
        <v>0</v>
      </c>
      <c r="W709" s="320">
        <f t="shared" si="806"/>
        <v>0</v>
      </c>
      <c r="X709" s="320">
        <f t="shared" si="806"/>
        <v>0</v>
      </c>
      <c r="Y709" s="320">
        <f t="shared" si="806"/>
        <v>0</v>
      </c>
      <c r="Z709" s="320">
        <f t="shared" si="806"/>
        <v>0</v>
      </c>
      <c r="AA709" s="319">
        <f t="shared" si="781"/>
        <v>0</v>
      </c>
      <c r="AB709" s="319">
        <f t="shared" si="782"/>
        <v>184949595</v>
      </c>
      <c r="AC709" s="108">
        <f t="shared" si="783"/>
        <v>0.24512184418458174</v>
      </c>
    </row>
    <row r="710" spans="1:29" hidden="1" x14ac:dyDescent="0.2">
      <c r="A710" s="166"/>
      <c r="B710" s="100" t="s">
        <v>200</v>
      </c>
      <c r="C710" s="101" t="s">
        <v>134</v>
      </c>
      <c r="D710" s="321">
        <v>754521065.28999996</v>
      </c>
      <c r="E710" s="387">
        <f>SUM('ADICIONES  2018'!C710:E710)</f>
        <v>0</v>
      </c>
      <c r="F710" s="321"/>
      <c r="G710" s="321"/>
      <c r="H710" s="321"/>
      <c r="I710" s="321"/>
      <c r="J710" s="321"/>
      <c r="K710" s="305">
        <f t="shared" si="777"/>
        <v>754521065.28999996</v>
      </c>
      <c r="L710" s="321">
        <v>66952188</v>
      </c>
      <c r="M710" s="321">
        <v>66777750</v>
      </c>
      <c r="N710" s="321">
        <v>51219657</v>
      </c>
      <c r="O710" s="321"/>
      <c r="P710" s="321"/>
      <c r="Q710" s="321"/>
      <c r="R710" s="305">
        <f t="shared" si="779"/>
        <v>184949595</v>
      </c>
      <c r="S710" s="321"/>
      <c r="T710" s="321"/>
      <c r="U710" s="321"/>
      <c r="V710" s="321"/>
      <c r="W710" s="321"/>
      <c r="X710" s="321"/>
      <c r="Y710" s="321"/>
      <c r="Z710" s="321"/>
      <c r="AA710" s="322">
        <f t="shared" si="781"/>
        <v>0</v>
      </c>
      <c r="AB710" s="322">
        <f t="shared" si="782"/>
        <v>184949595</v>
      </c>
      <c r="AC710" s="37">
        <f t="shared" si="783"/>
        <v>0.24512184418458174</v>
      </c>
    </row>
    <row r="711" spans="1:29" s="21" customFormat="1" ht="42.75" x14ac:dyDescent="0.2">
      <c r="A711" s="95">
        <v>1</v>
      </c>
      <c r="B711" s="116" t="s">
        <v>201</v>
      </c>
      <c r="C711" s="101" t="s">
        <v>202</v>
      </c>
      <c r="D711" s="320">
        <f>+D712</f>
        <v>0</v>
      </c>
      <c r="E711" s="387">
        <f>SUM('ADICIONES  2018'!C711:E711)</f>
        <v>0</v>
      </c>
      <c r="F711" s="320">
        <f t="shared" ref="F711:J712" si="807">+F712</f>
        <v>0</v>
      </c>
      <c r="G711" s="320">
        <f t="shared" si="807"/>
        <v>0</v>
      </c>
      <c r="H711" s="320">
        <f t="shared" si="807"/>
        <v>0</v>
      </c>
      <c r="I711" s="320">
        <f t="shared" si="807"/>
        <v>0</v>
      </c>
      <c r="J711" s="320">
        <f t="shared" si="807"/>
        <v>0</v>
      </c>
      <c r="K711" s="307">
        <f t="shared" si="777"/>
        <v>0</v>
      </c>
      <c r="L711" s="321">
        <f t="shared" ref="L711:Q712" si="808">+L712</f>
        <v>0</v>
      </c>
      <c r="M711" s="321">
        <f t="shared" si="808"/>
        <v>0</v>
      </c>
      <c r="N711" s="321">
        <f t="shared" si="808"/>
        <v>0</v>
      </c>
      <c r="O711" s="320">
        <f t="shared" si="808"/>
        <v>0</v>
      </c>
      <c r="P711" s="320">
        <f t="shared" si="808"/>
        <v>0</v>
      </c>
      <c r="Q711" s="320">
        <f t="shared" si="808"/>
        <v>0</v>
      </c>
      <c r="R711" s="303">
        <f t="shared" si="779"/>
        <v>0</v>
      </c>
      <c r="S711" s="320">
        <f t="shared" ref="S711:Z712" si="809">+S712</f>
        <v>0</v>
      </c>
      <c r="T711" s="320">
        <f t="shared" si="809"/>
        <v>0</v>
      </c>
      <c r="U711" s="320">
        <f t="shared" si="809"/>
        <v>0</v>
      </c>
      <c r="V711" s="320">
        <f t="shared" si="809"/>
        <v>0</v>
      </c>
      <c r="W711" s="320">
        <f t="shared" si="809"/>
        <v>0</v>
      </c>
      <c r="X711" s="320">
        <f t="shared" si="809"/>
        <v>0</v>
      </c>
      <c r="Y711" s="320">
        <f t="shared" si="809"/>
        <v>0</v>
      </c>
      <c r="Z711" s="320">
        <f t="shared" si="809"/>
        <v>0</v>
      </c>
      <c r="AA711" s="319">
        <f t="shared" si="781"/>
        <v>0</v>
      </c>
      <c r="AB711" s="323">
        <f t="shared" si="782"/>
        <v>0</v>
      </c>
      <c r="AC711" s="118">
        <v>0</v>
      </c>
    </row>
    <row r="712" spans="1:29" s="82" customFormat="1" ht="30" hidden="1" x14ac:dyDescent="0.2">
      <c r="A712" s="413"/>
      <c r="B712" s="114" t="s">
        <v>203</v>
      </c>
      <c r="C712" s="103" t="s">
        <v>93</v>
      </c>
      <c r="D712" s="320">
        <f>+D713</f>
        <v>0</v>
      </c>
      <c r="E712" s="387">
        <f>SUM('ADICIONES  2018'!C712:E712)</f>
        <v>0</v>
      </c>
      <c r="F712" s="320">
        <f t="shared" si="807"/>
        <v>0</v>
      </c>
      <c r="G712" s="320">
        <f t="shared" si="807"/>
        <v>0</v>
      </c>
      <c r="H712" s="320">
        <f t="shared" si="807"/>
        <v>0</v>
      </c>
      <c r="I712" s="320">
        <f t="shared" si="807"/>
        <v>0</v>
      </c>
      <c r="J712" s="320">
        <f t="shared" si="807"/>
        <v>0</v>
      </c>
      <c r="K712" s="303">
        <f t="shared" si="777"/>
        <v>0</v>
      </c>
      <c r="L712" s="320">
        <f t="shared" si="808"/>
        <v>0</v>
      </c>
      <c r="M712" s="320">
        <f t="shared" si="808"/>
        <v>0</v>
      </c>
      <c r="N712" s="320">
        <f t="shared" si="808"/>
        <v>0</v>
      </c>
      <c r="O712" s="320">
        <f t="shared" si="808"/>
        <v>0</v>
      </c>
      <c r="P712" s="320">
        <f t="shared" si="808"/>
        <v>0</v>
      </c>
      <c r="Q712" s="320">
        <f t="shared" si="808"/>
        <v>0</v>
      </c>
      <c r="R712" s="303">
        <f t="shared" si="779"/>
        <v>0</v>
      </c>
      <c r="S712" s="320">
        <f t="shared" si="809"/>
        <v>0</v>
      </c>
      <c r="T712" s="320">
        <f t="shared" si="809"/>
        <v>0</v>
      </c>
      <c r="U712" s="320">
        <f t="shared" si="809"/>
        <v>0</v>
      </c>
      <c r="V712" s="320">
        <f t="shared" si="809"/>
        <v>0</v>
      </c>
      <c r="W712" s="320">
        <f t="shared" si="809"/>
        <v>0</v>
      </c>
      <c r="X712" s="320">
        <f t="shared" si="809"/>
        <v>0</v>
      </c>
      <c r="Y712" s="320">
        <f t="shared" si="809"/>
        <v>0</v>
      </c>
      <c r="Z712" s="320">
        <f t="shared" si="809"/>
        <v>0</v>
      </c>
      <c r="AA712" s="319">
        <f t="shared" si="781"/>
        <v>0</v>
      </c>
      <c r="AB712" s="319">
        <f t="shared" si="782"/>
        <v>0</v>
      </c>
      <c r="AC712" s="108" t="e">
        <f t="shared" si="783"/>
        <v>#DIV/0!</v>
      </c>
    </row>
    <row r="713" spans="1:29" s="82" customFormat="1" ht="45" hidden="1" x14ac:dyDescent="0.2">
      <c r="A713" s="413"/>
      <c r="B713" s="114" t="s">
        <v>204</v>
      </c>
      <c r="C713" s="103" t="s">
        <v>136</v>
      </c>
      <c r="D713" s="320">
        <f>+D714+D716</f>
        <v>0</v>
      </c>
      <c r="E713" s="387">
        <f>SUM('ADICIONES  2018'!C713:E713)</f>
        <v>0</v>
      </c>
      <c r="F713" s="320">
        <f t="shared" ref="F713:J713" si="810">+F714+F716</f>
        <v>0</v>
      </c>
      <c r="G713" s="320">
        <f t="shared" si="810"/>
        <v>0</v>
      </c>
      <c r="H713" s="320">
        <f t="shared" si="810"/>
        <v>0</v>
      </c>
      <c r="I713" s="320">
        <f t="shared" si="810"/>
        <v>0</v>
      </c>
      <c r="J713" s="320">
        <f t="shared" si="810"/>
        <v>0</v>
      </c>
      <c r="K713" s="303">
        <f t="shared" si="777"/>
        <v>0</v>
      </c>
      <c r="L713" s="320">
        <f t="shared" ref="L713:Q713" si="811">+L714+L716</f>
        <v>0</v>
      </c>
      <c r="M713" s="320">
        <f t="shared" si="811"/>
        <v>0</v>
      </c>
      <c r="N713" s="320">
        <f t="shared" si="811"/>
        <v>0</v>
      </c>
      <c r="O713" s="320">
        <f t="shared" si="811"/>
        <v>0</v>
      </c>
      <c r="P713" s="320">
        <f t="shared" si="811"/>
        <v>0</v>
      </c>
      <c r="Q713" s="320">
        <f t="shared" si="811"/>
        <v>0</v>
      </c>
      <c r="R713" s="303">
        <f t="shared" si="779"/>
        <v>0</v>
      </c>
      <c r="S713" s="320">
        <f t="shared" ref="S713:Z713" si="812">+S714+S716</f>
        <v>0</v>
      </c>
      <c r="T713" s="320">
        <f t="shared" si="812"/>
        <v>0</v>
      </c>
      <c r="U713" s="320">
        <f t="shared" si="812"/>
        <v>0</v>
      </c>
      <c r="V713" s="320">
        <f t="shared" si="812"/>
        <v>0</v>
      </c>
      <c r="W713" s="320">
        <f t="shared" si="812"/>
        <v>0</v>
      </c>
      <c r="X713" s="320">
        <f t="shared" si="812"/>
        <v>0</v>
      </c>
      <c r="Y713" s="320">
        <f t="shared" si="812"/>
        <v>0</v>
      </c>
      <c r="Z713" s="320">
        <f t="shared" si="812"/>
        <v>0</v>
      </c>
      <c r="AA713" s="319">
        <f t="shared" si="781"/>
        <v>0</v>
      </c>
      <c r="AB713" s="319">
        <f t="shared" si="782"/>
        <v>0</v>
      </c>
      <c r="AC713" s="108" t="e">
        <f t="shared" si="783"/>
        <v>#DIV/0!</v>
      </c>
    </row>
    <row r="714" spans="1:29" s="82" customFormat="1" ht="60" hidden="1" x14ac:dyDescent="0.2">
      <c r="A714" s="413"/>
      <c r="B714" s="114" t="s">
        <v>205</v>
      </c>
      <c r="C714" s="103" t="s">
        <v>137</v>
      </c>
      <c r="D714" s="320">
        <f>+D715</f>
        <v>0</v>
      </c>
      <c r="E714" s="387">
        <f>SUM('ADICIONES  2018'!C714:E714)</f>
        <v>0</v>
      </c>
      <c r="F714" s="320">
        <f t="shared" ref="F714:J714" si="813">+F715</f>
        <v>0</v>
      </c>
      <c r="G714" s="320">
        <f t="shared" si="813"/>
        <v>0</v>
      </c>
      <c r="H714" s="320">
        <f t="shared" si="813"/>
        <v>0</v>
      </c>
      <c r="I714" s="320">
        <f t="shared" si="813"/>
        <v>0</v>
      </c>
      <c r="J714" s="320">
        <f t="shared" si="813"/>
        <v>0</v>
      </c>
      <c r="K714" s="303">
        <f t="shared" si="777"/>
        <v>0</v>
      </c>
      <c r="L714" s="320">
        <f t="shared" ref="L714:Q714" si="814">+L715</f>
        <v>0</v>
      </c>
      <c r="M714" s="320">
        <f t="shared" si="814"/>
        <v>0</v>
      </c>
      <c r="N714" s="320">
        <f t="shared" si="814"/>
        <v>0</v>
      </c>
      <c r="O714" s="320">
        <f t="shared" si="814"/>
        <v>0</v>
      </c>
      <c r="P714" s="320">
        <f t="shared" si="814"/>
        <v>0</v>
      </c>
      <c r="Q714" s="320">
        <f t="shared" si="814"/>
        <v>0</v>
      </c>
      <c r="R714" s="303">
        <f t="shared" si="779"/>
        <v>0</v>
      </c>
      <c r="S714" s="320">
        <f t="shared" ref="S714:Z714" si="815">+S715</f>
        <v>0</v>
      </c>
      <c r="T714" s="320">
        <f t="shared" si="815"/>
        <v>0</v>
      </c>
      <c r="U714" s="320">
        <f t="shared" si="815"/>
        <v>0</v>
      </c>
      <c r="V714" s="320">
        <f t="shared" si="815"/>
        <v>0</v>
      </c>
      <c r="W714" s="320">
        <f t="shared" si="815"/>
        <v>0</v>
      </c>
      <c r="X714" s="320">
        <f t="shared" si="815"/>
        <v>0</v>
      </c>
      <c r="Y714" s="320">
        <f t="shared" si="815"/>
        <v>0</v>
      </c>
      <c r="Z714" s="320">
        <f t="shared" si="815"/>
        <v>0</v>
      </c>
      <c r="AA714" s="319">
        <f t="shared" si="781"/>
        <v>0</v>
      </c>
      <c r="AB714" s="319">
        <f t="shared" si="782"/>
        <v>0</v>
      </c>
      <c r="AC714" s="108" t="e">
        <f t="shared" si="783"/>
        <v>#DIV/0!</v>
      </c>
    </row>
    <row r="715" spans="1:29" s="5" customFormat="1" hidden="1" x14ac:dyDescent="0.2">
      <c r="A715" s="414"/>
      <c r="B715" s="100" t="s">
        <v>206</v>
      </c>
      <c r="C715" s="101" t="s">
        <v>134</v>
      </c>
      <c r="D715" s="321">
        <v>0</v>
      </c>
      <c r="E715" s="387">
        <f>SUM('ADICIONES  2018'!C715:E715)</f>
        <v>0</v>
      </c>
      <c r="F715" s="321"/>
      <c r="G715" s="321"/>
      <c r="H715" s="321"/>
      <c r="I715" s="321"/>
      <c r="J715" s="321"/>
      <c r="K715" s="305">
        <f t="shared" si="777"/>
        <v>0</v>
      </c>
      <c r="L715" s="321"/>
      <c r="M715" s="321">
        <v>0</v>
      </c>
      <c r="N715" s="321"/>
      <c r="O715" s="321"/>
      <c r="P715" s="321"/>
      <c r="Q715" s="321"/>
      <c r="R715" s="305">
        <f t="shared" si="779"/>
        <v>0</v>
      </c>
      <c r="S715" s="321">
        <v>0</v>
      </c>
      <c r="T715" s="321">
        <v>0</v>
      </c>
      <c r="U715" s="321">
        <v>0</v>
      </c>
      <c r="V715" s="321">
        <v>0</v>
      </c>
      <c r="W715" s="321">
        <v>0</v>
      </c>
      <c r="X715" s="321">
        <v>0</v>
      </c>
      <c r="Y715" s="321">
        <v>0</v>
      </c>
      <c r="Z715" s="321">
        <v>0</v>
      </c>
      <c r="AA715" s="322">
        <f t="shared" si="781"/>
        <v>0</v>
      </c>
      <c r="AB715" s="322">
        <f t="shared" si="782"/>
        <v>0</v>
      </c>
      <c r="AC715" s="118" t="e">
        <f t="shared" si="783"/>
        <v>#DIV/0!</v>
      </c>
    </row>
    <row r="716" spans="1:29" s="82" customFormat="1" ht="63" hidden="1" x14ac:dyDescent="0.2">
      <c r="A716" s="413"/>
      <c r="B716" s="114" t="s">
        <v>207</v>
      </c>
      <c r="C716" s="110" t="s">
        <v>208</v>
      </c>
      <c r="D716" s="320">
        <f>+D717</f>
        <v>0</v>
      </c>
      <c r="E716" s="387">
        <f>SUM('ADICIONES  2018'!C716:E716)</f>
        <v>0</v>
      </c>
      <c r="F716" s="320">
        <f t="shared" ref="F716:J716" si="816">+F717</f>
        <v>0</v>
      </c>
      <c r="G716" s="320">
        <f t="shared" si="816"/>
        <v>0</v>
      </c>
      <c r="H716" s="320">
        <f t="shared" si="816"/>
        <v>0</v>
      </c>
      <c r="I716" s="320">
        <f t="shared" si="816"/>
        <v>0</v>
      </c>
      <c r="J716" s="320">
        <f t="shared" si="816"/>
        <v>0</v>
      </c>
      <c r="K716" s="303">
        <f t="shared" si="777"/>
        <v>0</v>
      </c>
      <c r="L716" s="320">
        <f t="shared" ref="L716:Q716" si="817">+L717</f>
        <v>0</v>
      </c>
      <c r="M716" s="320">
        <f t="shared" si="817"/>
        <v>0</v>
      </c>
      <c r="N716" s="320">
        <f t="shared" si="817"/>
        <v>0</v>
      </c>
      <c r="O716" s="320">
        <f t="shared" si="817"/>
        <v>0</v>
      </c>
      <c r="P716" s="320">
        <f t="shared" si="817"/>
        <v>0</v>
      </c>
      <c r="Q716" s="320">
        <f t="shared" si="817"/>
        <v>0</v>
      </c>
      <c r="R716" s="303">
        <f t="shared" si="779"/>
        <v>0</v>
      </c>
      <c r="S716" s="320">
        <f t="shared" ref="S716:Z716" si="818">+S717</f>
        <v>0</v>
      </c>
      <c r="T716" s="320">
        <f t="shared" si="818"/>
        <v>0</v>
      </c>
      <c r="U716" s="320">
        <f t="shared" si="818"/>
        <v>0</v>
      </c>
      <c r="V716" s="320">
        <f t="shared" si="818"/>
        <v>0</v>
      </c>
      <c r="W716" s="320">
        <f t="shared" si="818"/>
        <v>0</v>
      </c>
      <c r="X716" s="320">
        <f t="shared" si="818"/>
        <v>0</v>
      </c>
      <c r="Y716" s="320">
        <f t="shared" si="818"/>
        <v>0</v>
      </c>
      <c r="Z716" s="320">
        <f t="shared" si="818"/>
        <v>0</v>
      </c>
      <c r="AA716" s="319">
        <f t="shared" si="781"/>
        <v>0</v>
      </c>
      <c r="AB716" s="319">
        <f t="shared" si="782"/>
        <v>0</v>
      </c>
      <c r="AC716" s="108" t="e">
        <f t="shared" si="783"/>
        <v>#DIV/0!</v>
      </c>
    </row>
    <row r="717" spans="1:29" s="5" customFormat="1" hidden="1" x14ac:dyDescent="0.2">
      <c r="A717" s="414"/>
      <c r="B717" s="100" t="s">
        <v>209</v>
      </c>
      <c r="C717" s="101" t="s">
        <v>134</v>
      </c>
      <c r="D717" s="321">
        <v>0</v>
      </c>
      <c r="E717" s="387">
        <f>SUM('ADICIONES  2018'!C717:E717)</f>
        <v>0</v>
      </c>
      <c r="F717" s="321"/>
      <c r="G717" s="321"/>
      <c r="H717" s="321"/>
      <c r="I717" s="321"/>
      <c r="J717" s="321"/>
      <c r="K717" s="305">
        <f t="shared" si="777"/>
        <v>0</v>
      </c>
      <c r="L717" s="321"/>
      <c r="M717" s="321">
        <v>0</v>
      </c>
      <c r="N717" s="321"/>
      <c r="O717" s="321"/>
      <c r="P717" s="321"/>
      <c r="Q717" s="321"/>
      <c r="R717" s="305">
        <f t="shared" si="779"/>
        <v>0</v>
      </c>
      <c r="S717" s="321"/>
      <c r="T717" s="321"/>
      <c r="U717" s="321"/>
      <c r="V717" s="321"/>
      <c r="W717" s="321"/>
      <c r="X717" s="321"/>
      <c r="Y717" s="321"/>
      <c r="Z717" s="321"/>
      <c r="AA717" s="322">
        <f t="shared" si="781"/>
        <v>0</v>
      </c>
      <c r="AB717" s="322">
        <f t="shared" si="782"/>
        <v>0</v>
      </c>
      <c r="AC717" s="118" t="e">
        <f t="shared" si="783"/>
        <v>#DIV/0!</v>
      </c>
    </row>
    <row r="718" spans="1:29" s="21" customFormat="1" ht="30" x14ac:dyDescent="0.2">
      <c r="A718" s="95">
        <v>1</v>
      </c>
      <c r="B718" s="116" t="s">
        <v>871</v>
      </c>
      <c r="C718" s="117" t="s">
        <v>872</v>
      </c>
      <c r="D718" s="320">
        <f>+D719</f>
        <v>9761476469.2399998</v>
      </c>
      <c r="E718" s="154">
        <f>SUM('ADICIONES  2018'!C718:E718)</f>
        <v>0</v>
      </c>
      <c r="F718" s="320">
        <f t="shared" ref="F718:J718" si="819">+F719</f>
        <v>0</v>
      </c>
      <c r="G718" s="320">
        <f t="shared" si="819"/>
        <v>0</v>
      </c>
      <c r="H718" s="320">
        <f t="shared" si="819"/>
        <v>0</v>
      </c>
      <c r="I718" s="320">
        <f t="shared" si="819"/>
        <v>0</v>
      </c>
      <c r="J718" s="320">
        <f t="shared" si="819"/>
        <v>0</v>
      </c>
      <c r="K718" s="307">
        <f t="shared" si="777"/>
        <v>9761476469.2399998</v>
      </c>
      <c r="L718" s="321">
        <f t="shared" ref="L718:Q718" si="820">+L719</f>
        <v>132744166</v>
      </c>
      <c r="M718" s="321">
        <f t="shared" si="820"/>
        <v>257910681</v>
      </c>
      <c r="N718" s="321">
        <f t="shared" si="820"/>
        <v>236610140</v>
      </c>
      <c r="O718" s="320">
        <f t="shared" si="820"/>
        <v>0</v>
      </c>
      <c r="P718" s="320">
        <f t="shared" si="820"/>
        <v>0</v>
      </c>
      <c r="Q718" s="320">
        <f t="shared" si="820"/>
        <v>0</v>
      </c>
      <c r="R718" s="303">
        <f t="shared" si="779"/>
        <v>627264987</v>
      </c>
      <c r="S718" s="320">
        <f t="shared" ref="S718:Z718" si="821">+S719</f>
        <v>0</v>
      </c>
      <c r="T718" s="320">
        <f t="shared" si="821"/>
        <v>0</v>
      </c>
      <c r="U718" s="320">
        <f t="shared" si="821"/>
        <v>0</v>
      </c>
      <c r="V718" s="320">
        <f t="shared" si="821"/>
        <v>0</v>
      </c>
      <c r="W718" s="320">
        <f t="shared" si="821"/>
        <v>0</v>
      </c>
      <c r="X718" s="320">
        <f t="shared" si="821"/>
        <v>0</v>
      </c>
      <c r="Y718" s="320">
        <f t="shared" si="821"/>
        <v>0</v>
      </c>
      <c r="Z718" s="320">
        <f t="shared" si="821"/>
        <v>0</v>
      </c>
      <c r="AA718" s="319">
        <f t="shared" si="781"/>
        <v>0</v>
      </c>
      <c r="AB718" s="323">
        <f t="shared" si="782"/>
        <v>627264987</v>
      </c>
      <c r="AC718" s="118">
        <f t="shared" si="783"/>
        <v>6.4259232604474747E-2</v>
      </c>
    </row>
    <row r="719" spans="1:29" s="82" customFormat="1" ht="31.5" hidden="1" x14ac:dyDescent="0.2">
      <c r="A719" s="413"/>
      <c r="B719" s="114" t="s">
        <v>210</v>
      </c>
      <c r="C719" s="110" t="s">
        <v>873</v>
      </c>
      <c r="D719" s="320">
        <f>SUM(D720:D722)</f>
        <v>9761476469.2399998</v>
      </c>
      <c r="E719" s="387">
        <f>SUM('ADICIONES  2018'!C719:E719)</f>
        <v>0</v>
      </c>
      <c r="F719" s="320">
        <f t="shared" ref="F719" si="822">SUM(F720:F722)</f>
        <v>0</v>
      </c>
      <c r="G719" s="320">
        <f t="shared" ref="G719:J719" si="823">SUM(G720:G722)</f>
        <v>0</v>
      </c>
      <c r="H719" s="320">
        <f t="shared" si="823"/>
        <v>0</v>
      </c>
      <c r="I719" s="320">
        <f t="shared" si="823"/>
        <v>0</v>
      </c>
      <c r="J719" s="320">
        <f t="shared" si="823"/>
        <v>0</v>
      </c>
      <c r="K719" s="303">
        <f t="shared" si="777"/>
        <v>9761476469.2399998</v>
      </c>
      <c r="L719" s="320">
        <f t="shared" ref="L719:Q719" si="824">SUM(L720:L722)</f>
        <v>132744166</v>
      </c>
      <c r="M719" s="320">
        <f t="shared" si="824"/>
        <v>257910681</v>
      </c>
      <c r="N719" s="320">
        <f t="shared" si="824"/>
        <v>236610140</v>
      </c>
      <c r="O719" s="320">
        <f t="shared" si="824"/>
        <v>0</v>
      </c>
      <c r="P719" s="320">
        <f t="shared" si="824"/>
        <v>0</v>
      </c>
      <c r="Q719" s="320">
        <f t="shared" si="824"/>
        <v>0</v>
      </c>
      <c r="R719" s="303">
        <f t="shared" si="779"/>
        <v>627264987</v>
      </c>
      <c r="S719" s="320">
        <f t="shared" ref="S719:Z719" si="825">SUM(S720:S722)</f>
        <v>0</v>
      </c>
      <c r="T719" s="320">
        <f t="shared" si="825"/>
        <v>0</v>
      </c>
      <c r="U719" s="320">
        <f t="shared" si="825"/>
        <v>0</v>
      </c>
      <c r="V719" s="320">
        <f t="shared" si="825"/>
        <v>0</v>
      </c>
      <c r="W719" s="320">
        <f t="shared" si="825"/>
        <v>0</v>
      </c>
      <c r="X719" s="320">
        <f t="shared" si="825"/>
        <v>0</v>
      </c>
      <c r="Y719" s="320">
        <f t="shared" si="825"/>
        <v>0</v>
      </c>
      <c r="Z719" s="320">
        <f t="shared" si="825"/>
        <v>0</v>
      </c>
      <c r="AA719" s="319">
        <f t="shared" si="781"/>
        <v>0</v>
      </c>
      <c r="AB719" s="319">
        <f t="shared" si="782"/>
        <v>627264987</v>
      </c>
      <c r="AC719" s="108">
        <f t="shared" si="783"/>
        <v>6.4259232604474747E-2</v>
      </c>
    </row>
    <row r="720" spans="1:29" ht="28.5" hidden="1" x14ac:dyDescent="0.2">
      <c r="B720" s="100" t="s">
        <v>211</v>
      </c>
      <c r="C720" s="101" t="s">
        <v>133</v>
      </c>
      <c r="D720" s="321">
        <v>2440369117.3099999</v>
      </c>
      <c r="E720" s="387">
        <f>SUM('ADICIONES  2018'!C720:E720)</f>
        <v>0</v>
      </c>
      <c r="F720" s="321"/>
      <c r="G720" s="321"/>
      <c r="H720" s="321"/>
      <c r="I720" s="321"/>
      <c r="J720" s="321"/>
      <c r="K720" s="305">
        <f t="shared" si="777"/>
        <v>2440369117.3099999</v>
      </c>
      <c r="L720" s="321">
        <v>33186041.5</v>
      </c>
      <c r="M720" s="321">
        <v>64654647</v>
      </c>
      <c r="N720" s="321">
        <v>54964396.5</v>
      </c>
      <c r="O720" s="321"/>
      <c r="P720" s="321"/>
      <c r="Q720" s="321"/>
      <c r="R720" s="305">
        <f t="shared" si="779"/>
        <v>152805085</v>
      </c>
      <c r="S720" s="321"/>
      <c r="T720" s="321"/>
      <c r="U720" s="321"/>
      <c r="V720" s="321"/>
      <c r="W720" s="321"/>
      <c r="X720" s="321"/>
      <c r="Y720" s="321"/>
      <c r="Z720" s="321"/>
      <c r="AA720" s="322">
        <f t="shared" si="781"/>
        <v>0</v>
      </c>
      <c r="AB720" s="322">
        <f t="shared" si="782"/>
        <v>152805085</v>
      </c>
      <c r="AC720" s="37">
        <f t="shared" si="783"/>
        <v>6.2615562504919689E-2</v>
      </c>
    </row>
    <row r="721" spans="1:29" ht="42.75" hidden="1" x14ac:dyDescent="0.2">
      <c r="B721" s="100" t="s">
        <v>212</v>
      </c>
      <c r="C721" s="101" t="s">
        <v>138</v>
      </c>
      <c r="D721" s="321">
        <v>2440369117.3099999</v>
      </c>
      <c r="E721" s="387">
        <f>SUM('ADICIONES  2018'!C721:E721)</f>
        <v>0</v>
      </c>
      <c r="F721" s="321"/>
      <c r="G721" s="321"/>
      <c r="H721" s="321"/>
      <c r="I721" s="321"/>
      <c r="J721" s="321"/>
      <c r="K721" s="305">
        <f t="shared" si="777"/>
        <v>2440369117.3099999</v>
      </c>
      <c r="L721" s="321">
        <v>33186041.5</v>
      </c>
      <c r="M721" s="321">
        <v>64300557</v>
      </c>
      <c r="N721" s="321">
        <v>54964396.5</v>
      </c>
      <c r="O721" s="321"/>
      <c r="P721" s="321"/>
      <c r="Q721" s="321"/>
      <c r="R721" s="305">
        <f t="shared" si="779"/>
        <v>152450995</v>
      </c>
      <c r="S721" s="321"/>
      <c r="T721" s="321"/>
      <c r="U721" s="321"/>
      <c r="V721" s="321"/>
      <c r="W721" s="321"/>
      <c r="X721" s="321"/>
      <c r="Y721" s="321"/>
      <c r="Z721" s="321"/>
      <c r="AA721" s="322">
        <f t="shared" si="781"/>
        <v>0</v>
      </c>
      <c r="AB721" s="322">
        <f t="shared" si="782"/>
        <v>152450995</v>
      </c>
      <c r="AC721" s="37">
        <f t="shared" si="783"/>
        <v>6.2470465602369837E-2</v>
      </c>
    </row>
    <row r="722" spans="1:29" s="82" customFormat="1" ht="31.5" hidden="1" x14ac:dyDescent="0.2">
      <c r="A722" s="413"/>
      <c r="B722" s="114" t="s">
        <v>213</v>
      </c>
      <c r="C722" s="110" t="s">
        <v>101</v>
      </c>
      <c r="D722" s="320">
        <f>+D723</f>
        <v>4880738234.6199999</v>
      </c>
      <c r="E722" s="154">
        <f>SUM('ADICIONES  2018'!C722:E722)</f>
        <v>0</v>
      </c>
      <c r="F722" s="320">
        <f t="shared" ref="F722:J722" si="826">+F723</f>
        <v>0</v>
      </c>
      <c r="G722" s="320">
        <f t="shared" si="826"/>
        <v>0</v>
      </c>
      <c r="H722" s="320">
        <f t="shared" si="826"/>
        <v>0</v>
      </c>
      <c r="I722" s="320">
        <f t="shared" si="826"/>
        <v>0</v>
      </c>
      <c r="J722" s="320">
        <f t="shared" si="826"/>
        <v>0</v>
      </c>
      <c r="K722" s="303">
        <f t="shared" si="777"/>
        <v>4880738234.6199999</v>
      </c>
      <c r="L722" s="320">
        <f t="shared" ref="L722:Q722" si="827">+L723</f>
        <v>66372083</v>
      </c>
      <c r="M722" s="320">
        <f t="shared" si="827"/>
        <v>128955477</v>
      </c>
      <c r="N722" s="320">
        <f t="shared" si="827"/>
        <v>126681347</v>
      </c>
      <c r="O722" s="320">
        <f t="shared" si="827"/>
        <v>0</v>
      </c>
      <c r="P722" s="320">
        <f t="shared" si="827"/>
        <v>0</v>
      </c>
      <c r="Q722" s="320">
        <f t="shared" si="827"/>
        <v>0</v>
      </c>
      <c r="R722" s="303">
        <f t="shared" si="779"/>
        <v>322008907</v>
      </c>
      <c r="S722" s="320">
        <f t="shared" ref="S722:Z722" si="828">+S723</f>
        <v>0</v>
      </c>
      <c r="T722" s="320">
        <f t="shared" si="828"/>
        <v>0</v>
      </c>
      <c r="U722" s="320">
        <f t="shared" si="828"/>
        <v>0</v>
      </c>
      <c r="V722" s="320">
        <f t="shared" si="828"/>
        <v>0</v>
      </c>
      <c r="W722" s="320">
        <f t="shared" si="828"/>
        <v>0</v>
      </c>
      <c r="X722" s="320">
        <f t="shared" si="828"/>
        <v>0</v>
      </c>
      <c r="Y722" s="320">
        <f t="shared" si="828"/>
        <v>0</v>
      </c>
      <c r="Z722" s="320">
        <f t="shared" si="828"/>
        <v>0</v>
      </c>
      <c r="AA722" s="319">
        <f t="shared" si="781"/>
        <v>0</v>
      </c>
      <c r="AB722" s="319">
        <f t="shared" si="782"/>
        <v>322008907</v>
      </c>
      <c r="AC722" s="108">
        <f t="shared" si="783"/>
        <v>6.5975451155304718E-2</v>
      </c>
    </row>
    <row r="723" spans="1:29" hidden="1" x14ac:dyDescent="0.2">
      <c r="B723" s="100" t="s">
        <v>214</v>
      </c>
      <c r="C723" s="101" t="s">
        <v>134</v>
      </c>
      <c r="D723" s="321">
        <v>4880738234.6199999</v>
      </c>
      <c r="E723" s="387">
        <f>SUM('ADICIONES  2018'!C723:E723)</f>
        <v>0</v>
      </c>
      <c r="F723" s="321"/>
      <c r="G723" s="321"/>
      <c r="H723" s="321"/>
      <c r="I723" s="321"/>
      <c r="J723" s="321"/>
      <c r="K723" s="305">
        <f t="shared" si="777"/>
        <v>4880738234.6199999</v>
      </c>
      <c r="L723" s="321">
        <v>66372083</v>
      </c>
      <c r="M723" s="321">
        <v>128955477</v>
      </c>
      <c r="N723" s="321">
        <v>126681347</v>
      </c>
      <c r="O723" s="321"/>
      <c r="P723" s="321"/>
      <c r="Q723" s="321"/>
      <c r="R723" s="305">
        <f t="shared" si="779"/>
        <v>322008907</v>
      </c>
      <c r="S723" s="321"/>
      <c r="T723" s="321"/>
      <c r="U723" s="321"/>
      <c r="V723" s="321"/>
      <c r="W723" s="321"/>
      <c r="X723" s="321"/>
      <c r="Y723" s="321"/>
      <c r="Z723" s="321"/>
      <c r="AA723" s="322">
        <f t="shared" si="781"/>
        <v>0</v>
      </c>
      <c r="AB723" s="322">
        <f t="shared" si="782"/>
        <v>322008907</v>
      </c>
      <c r="AC723" s="37">
        <f t="shared" si="783"/>
        <v>6.5975451155304718E-2</v>
      </c>
    </row>
    <row r="724" spans="1:29" s="21" customFormat="1" ht="45" x14ac:dyDescent="0.2">
      <c r="A724" s="95">
        <v>1</v>
      </c>
      <c r="B724" s="116" t="s">
        <v>219</v>
      </c>
      <c r="C724" s="85" t="s">
        <v>139</v>
      </c>
      <c r="D724" s="320">
        <f>+D725+D730</f>
        <v>24610597279.489998</v>
      </c>
      <c r="E724" s="154">
        <f>SUM('ADICIONES  2018'!C724:E724)</f>
        <v>0</v>
      </c>
      <c r="F724" s="320">
        <f t="shared" ref="F724:J724" si="829">+F725+F730</f>
        <v>0</v>
      </c>
      <c r="G724" s="320">
        <f t="shared" si="829"/>
        <v>0</v>
      </c>
      <c r="H724" s="320">
        <f t="shared" si="829"/>
        <v>0</v>
      </c>
      <c r="I724" s="320">
        <f t="shared" si="829"/>
        <v>0</v>
      </c>
      <c r="J724" s="320">
        <f t="shared" si="829"/>
        <v>0</v>
      </c>
      <c r="K724" s="307">
        <f t="shared" si="777"/>
        <v>24610597279.489998</v>
      </c>
      <c r="L724" s="321">
        <f t="shared" ref="L724:Q724" si="830">+L725+L730</f>
        <v>50878000</v>
      </c>
      <c r="M724" s="321">
        <f t="shared" si="830"/>
        <v>2376137837</v>
      </c>
      <c r="N724" s="321">
        <f t="shared" si="830"/>
        <v>1635269000</v>
      </c>
      <c r="O724" s="320">
        <f t="shared" si="830"/>
        <v>0</v>
      </c>
      <c r="P724" s="320">
        <f t="shared" si="830"/>
        <v>0</v>
      </c>
      <c r="Q724" s="320">
        <f t="shared" si="830"/>
        <v>0</v>
      </c>
      <c r="R724" s="303">
        <f t="shared" si="779"/>
        <v>4062284837</v>
      </c>
      <c r="S724" s="320">
        <f t="shared" ref="S724:Z724" si="831">+S725+S730</f>
        <v>0</v>
      </c>
      <c r="T724" s="320">
        <f t="shared" si="831"/>
        <v>0</v>
      </c>
      <c r="U724" s="320">
        <f t="shared" si="831"/>
        <v>0</v>
      </c>
      <c r="V724" s="320">
        <f t="shared" si="831"/>
        <v>0</v>
      </c>
      <c r="W724" s="320">
        <f t="shared" si="831"/>
        <v>0</v>
      </c>
      <c r="X724" s="320">
        <f t="shared" si="831"/>
        <v>0</v>
      </c>
      <c r="Y724" s="320">
        <f t="shared" si="831"/>
        <v>0</v>
      </c>
      <c r="Z724" s="320">
        <f t="shared" si="831"/>
        <v>0</v>
      </c>
      <c r="AA724" s="319">
        <f t="shared" si="781"/>
        <v>0</v>
      </c>
      <c r="AB724" s="323">
        <f t="shared" si="782"/>
        <v>4062284837</v>
      </c>
      <c r="AC724" s="118">
        <f t="shared" si="783"/>
        <v>0.16506242375456001</v>
      </c>
    </row>
    <row r="725" spans="1:29" s="82" customFormat="1" ht="63" hidden="1" x14ac:dyDescent="0.2">
      <c r="A725" s="413"/>
      <c r="B725" s="114" t="s">
        <v>220</v>
      </c>
      <c r="C725" s="110" t="s">
        <v>221</v>
      </c>
      <c r="D725" s="320">
        <f>SUM(D726:D728)</f>
        <v>24131337067.799999</v>
      </c>
      <c r="E725" s="154">
        <f>SUM('ADICIONES  2018'!C725:E725)</f>
        <v>0</v>
      </c>
      <c r="F725" s="320">
        <f t="shared" ref="F725" si="832">SUM(F726:F728)</f>
        <v>0</v>
      </c>
      <c r="G725" s="320">
        <f t="shared" ref="G725:J725" si="833">SUM(G726:G728)</f>
        <v>0</v>
      </c>
      <c r="H725" s="320">
        <f t="shared" si="833"/>
        <v>0</v>
      </c>
      <c r="I725" s="320">
        <f t="shared" si="833"/>
        <v>0</v>
      </c>
      <c r="J725" s="320">
        <f t="shared" si="833"/>
        <v>0</v>
      </c>
      <c r="K725" s="303">
        <f t="shared" si="777"/>
        <v>24131337067.799999</v>
      </c>
      <c r="L725" s="320">
        <f t="shared" ref="L725:Q725" si="834">SUM(L726:L728)</f>
        <v>50878000</v>
      </c>
      <c r="M725" s="320">
        <f t="shared" si="834"/>
        <v>2319142000</v>
      </c>
      <c r="N725" s="320">
        <f t="shared" si="834"/>
        <v>1558509750</v>
      </c>
      <c r="O725" s="320">
        <f t="shared" si="834"/>
        <v>0</v>
      </c>
      <c r="P725" s="320">
        <f t="shared" si="834"/>
        <v>0</v>
      </c>
      <c r="Q725" s="320">
        <f t="shared" si="834"/>
        <v>0</v>
      </c>
      <c r="R725" s="303">
        <f t="shared" si="779"/>
        <v>3928529750</v>
      </c>
      <c r="S725" s="320">
        <f t="shared" ref="S725:Z725" si="835">SUM(S726:S728)</f>
        <v>0</v>
      </c>
      <c r="T725" s="320">
        <f t="shared" si="835"/>
        <v>0</v>
      </c>
      <c r="U725" s="320">
        <f t="shared" si="835"/>
        <v>0</v>
      </c>
      <c r="V725" s="320">
        <f t="shared" si="835"/>
        <v>0</v>
      </c>
      <c r="W725" s="320">
        <f t="shared" si="835"/>
        <v>0</v>
      </c>
      <c r="X725" s="320">
        <f t="shared" si="835"/>
        <v>0</v>
      </c>
      <c r="Y725" s="320">
        <f t="shared" si="835"/>
        <v>0</v>
      </c>
      <c r="Z725" s="320">
        <f t="shared" si="835"/>
        <v>0</v>
      </c>
      <c r="AA725" s="319">
        <f t="shared" si="781"/>
        <v>0</v>
      </c>
      <c r="AB725" s="319">
        <f t="shared" si="782"/>
        <v>3928529750</v>
      </c>
      <c r="AC725" s="108">
        <f t="shared" si="783"/>
        <v>0.16279784824861987</v>
      </c>
    </row>
    <row r="726" spans="1:29" ht="28.5" hidden="1" x14ac:dyDescent="0.2">
      <c r="B726" s="100" t="s">
        <v>222</v>
      </c>
      <c r="C726" s="101" t="s">
        <v>133</v>
      </c>
      <c r="D726" s="321">
        <v>6032834266.9499998</v>
      </c>
      <c r="E726" s="387">
        <f>SUM('ADICIONES  2018'!C726:E726)</f>
        <v>0</v>
      </c>
      <c r="F726" s="321"/>
      <c r="G726" s="321"/>
      <c r="H726" s="321"/>
      <c r="I726" s="321"/>
      <c r="J726" s="321"/>
      <c r="K726" s="305">
        <f t="shared" si="777"/>
        <v>6032834266.9499998</v>
      </c>
      <c r="L726" s="321">
        <v>12719500</v>
      </c>
      <c r="M726" s="321">
        <v>579785500</v>
      </c>
      <c r="N726" s="321">
        <v>389120250</v>
      </c>
      <c r="O726" s="321"/>
      <c r="P726" s="321"/>
      <c r="Q726" s="321"/>
      <c r="R726" s="305">
        <f t="shared" si="779"/>
        <v>981625250</v>
      </c>
      <c r="S726" s="321"/>
      <c r="T726" s="321"/>
      <c r="U726" s="321"/>
      <c r="V726" s="321"/>
      <c r="W726" s="321"/>
      <c r="X726" s="321"/>
      <c r="Y726" s="321"/>
      <c r="Z726" s="321"/>
      <c r="AA726" s="322">
        <f t="shared" si="781"/>
        <v>0</v>
      </c>
      <c r="AB726" s="322">
        <f t="shared" si="782"/>
        <v>981625250</v>
      </c>
      <c r="AC726" s="37">
        <f t="shared" si="783"/>
        <v>0.16271377706788506</v>
      </c>
    </row>
    <row r="727" spans="1:29" ht="42.75" hidden="1" x14ac:dyDescent="0.2">
      <c r="B727" s="100" t="s">
        <v>223</v>
      </c>
      <c r="C727" s="101" t="s">
        <v>138</v>
      </c>
      <c r="D727" s="321">
        <v>6032834266.9499998</v>
      </c>
      <c r="E727" s="387">
        <f>SUM('ADICIONES  2018'!C727:E727)</f>
        <v>0</v>
      </c>
      <c r="F727" s="321"/>
      <c r="G727" s="321"/>
      <c r="H727" s="321"/>
      <c r="I727" s="321"/>
      <c r="J727" s="321"/>
      <c r="K727" s="305">
        <f t="shared" si="777"/>
        <v>6032834266.9499998</v>
      </c>
      <c r="L727" s="321">
        <v>12719500</v>
      </c>
      <c r="M727" s="321">
        <v>579785500</v>
      </c>
      <c r="N727" s="321">
        <v>397339500</v>
      </c>
      <c r="O727" s="321"/>
      <c r="P727" s="321"/>
      <c r="Q727" s="321"/>
      <c r="R727" s="305">
        <f t="shared" si="779"/>
        <v>989844500</v>
      </c>
      <c r="S727" s="321"/>
      <c r="T727" s="321"/>
      <c r="U727" s="321"/>
      <c r="V727" s="321"/>
      <c r="W727" s="321"/>
      <c r="X727" s="321"/>
      <c r="Y727" s="321"/>
      <c r="Z727" s="321"/>
      <c r="AA727" s="322">
        <f t="shared" si="781"/>
        <v>0</v>
      </c>
      <c r="AB727" s="322">
        <f t="shared" si="782"/>
        <v>989844500</v>
      </c>
      <c r="AC727" s="37">
        <f t="shared" si="783"/>
        <v>0.16407619639457333</v>
      </c>
    </row>
    <row r="728" spans="1:29" s="82" customFormat="1" ht="31.5" hidden="1" x14ac:dyDescent="0.2">
      <c r="A728" s="413"/>
      <c r="B728" s="114" t="s">
        <v>224</v>
      </c>
      <c r="C728" s="110" t="s">
        <v>140</v>
      </c>
      <c r="D728" s="320">
        <f>+D729</f>
        <v>12065668533.9</v>
      </c>
      <c r="E728" s="154">
        <f>SUM('ADICIONES  2018'!C728:E728)</f>
        <v>0</v>
      </c>
      <c r="F728" s="320">
        <f t="shared" ref="F728:J728" si="836">+F729</f>
        <v>0</v>
      </c>
      <c r="G728" s="320">
        <f t="shared" si="836"/>
        <v>0</v>
      </c>
      <c r="H728" s="320">
        <f t="shared" si="836"/>
        <v>0</v>
      </c>
      <c r="I728" s="320">
        <f t="shared" si="836"/>
        <v>0</v>
      </c>
      <c r="J728" s="320">
        <f t="shared" si="836"/>
        <v>0</v>
      </c>
      <c r="K728" s="303">
        <f t="shared" si="777"/>
        <v>12065668533.9</v>
      </c>
      <c r="L728" s="320">
        <f t="shared" ref="L728:Q728" si="837">+L729</f>
        <v>25439000</v>
      </c>
      <c r="M728" s="320">
        <f t="shared" si="837"/>
        <v>1159571000</v>
      </c>
      <c r="N728" s="320">
        <f t="shared" si="837"/>
        <v>772050000</v>
      </c>
      <c r="O728" s="320">
        <f t="shared" si="837"/>
        <v>0</v>
      </c>
      <c r="P728" s="320">
        <f t="shared" si="837"/>
        <v>0</v>
      </c>
      <c r="Q728" s="320">
        <f t="shared" si="837"/>
        <v>0</v>
      </c>
      <c r="R728" s="303">
        <f t="shared" si="779"/>
        <v>1957060000</v>
      </c>
      <c r="S728" s="320">
        <f t="shared" ref="S728:Z728" si="838">+S729</f>
        <v>0</v>
      </c>
      <c r="T728" s="320">
        <f t="shared" si="838"/>
        <v>0</v>
      </c>
      <c r="U728" s="320">
        <f t="shared" si="838"/>
        <v>0</v>
      </c>
      <c r="V728" s="320">
        <f t="shared" si="838"/>
        <v>0</v>
      </c>
      <c r="W728" s="320">
        <f t="shared" si="838"/>
        <v>0</v>
      </c>
      <c r="X728" s="320">
        <f t="shared" si="838"/>
        <v>0</v>
      </c>
      <c r="Y728" s="320">
        <f t="shared" si="838"/>
        <v>0</v>
      </c>
      <c r="Z728" s="320">
        <f t="shared" si="838"/>
        <v>0</v>
      </c>
      <c r="AA728" s="319">
        <f t="shared" si="781"/>
        <v>0</v>
      </c>
      <c r="AB728" s="319">
        <f t="shared" si="782"/>
        <v>1957060000</v>
      </c>
      <c r="AC728" s="108">
        <f t="shared" si="783"/>
        <v>0.16220070976601056</v>
      </c>
    </row>
    <row r="729" spans="1:29" s="21" customFormat="1" hidden="1" x14ac:dyDescent="0.2">
      <c r="A729" s="95"/>
      <c r="B729" s="116" t="s">
        <v>1724</v>
      </c>
      <c r="C729" s="101" t="s">
        <v>134</v>
      </c>
      <c r="D729" s="321">
        <v>12065668533.9</v>
      </c>
      <c r="E729" s="387">
        <f>SUM('ADICIONES  2018'!C729:E729)</f>
        <v>0</v>
      </c>
      <c r="F729" s="321"/>
      <c r="G729" s="321"/>
      <c r="H729" s="321"/>
      <c r="I729" s="321"/>
      <c r="J729" s="321"/>
      <c r="K729" s="307">
        <f t="shared" si="777"/>
        <v>12065668533.9</v>
      </c>
      <c r="L729" s="321">
        <v>25439000</v>
      </c>
      <c r="M729" s="321">
        <v>1159571000</v>
      </c>
      <c r="N729" s="321">
        <v>772050000</v>
      </c>
      <c r="O729" s="321"/>
      <c r="P729" s="321"/>
      <c r="Q729" s="321"/>
      <c r="R729" s="307">
        <f t="shared" si="779"/>
        <v>1957060000</v>
      </c>
      <c r="S729" s="321"/>
      <c r="T729" s="321"/>
      <c r="U729" s="321"/>
      <c r="V729" s="321"/>
      <c r="W729" s="321"/>
      <c r="X729" s="321"/>
      <c r="Y729" s="321"/>
      <c r="Z729" s="321"/>
      <c r="AA729" s="323">
        <f t="shared" si="781"/>
        <v>0</v>
      </c>
      <c r="AB729" s="323">
        <f t="shared" si="782"/>
        <v>1957060000</v>
      </c>
      <c r="AC729" s="118">
        <f t="shared" si="783"/>
        <v>0.16220070976601056</v>
      </c>
    </row>
    <row r="730" spans="1:29" s="5" customFormat="1" ht="45" hidden="1" x14ac:dyDescent="0.2">
      <c r="A730" s="166"/>
      <c r="B730" s="102" t="s">
        <v>225</v>
      </c>
      <c r="C730" s="103" t="s">
        <v>141</v>
      </c>
      <c r="D730" s="320">
        <f>SUM(D731:D733)</f>
        <v>479260211.69</v>
      </c>
      <c r="E730" s="154">
        <f>SUM('ADICIONES  2018'!C730:E730)</f>
        <v>0</v>
      </c>
      <c r="F730" s="320">
        <f t="shared" ref="F730" si="839">SUM(F731:F733)</f>
        <v>0</v>
      </c>
      <c r="G730" s="320">
        <f t="shared" ref="G730:J730" si="840">SUM(G731:G733)</f>
        <v>0</v>
      </c>
      <c r="H730" s="320">
        <f t="shared" si="840"/>
        <v>0</v>
      </c>
      <c r="I730" s="320">
        <f t="shared" si="840"/>
        <v>0</v>
      </c>
      <c r="J730" s="320">
        <f t="shared" si="840"/>
        <v>0</v>
      </c>
      <c r="K730" s="309">
        <f t="shared" si="777"/>
        <v>479260211.69</v>
      </c>
      <c r="L730" s="320">
        <f t="shared" ref="L730:Q730" si="841">SUM(L731:L733)</f>
        <v>0</v>
      </c>
      <c r="M730" s="320">
        <f t="shared" si="841"/>
        <v>56995837</v>
      </c>
      <c r="N730" s="320">
        <f t="shared" si="841"/>
        <v>76759250</v>
      </c>
      <c r="O730" s="320">
        <f t="shared" si="841"/>
        <v>0</v>
      </c>
      <c r="P730" s="320">
        <f t="shared" si="841"/>
        <v>0</v>
      </c>
      <c r="Q730" s="320">
        <f t="shared" si="841"/>
        <v>0</v>
      </c>
      <c r="R730" s="309">
        <f t="shared" si="779"/>
        <v>133755087</v>
      </c>
      <c r="S730" s="320">
        <f t="shared" ref="S730:Z730" si="842">SUM(S731:S733)</f>
        <v>0</v>
      </c>
      <c r="T730" s="320">
        <f t="shared" si="842"/>
        <v>0</v>
      </c>
      <c r="U730" s="320">
        <f t="shared" si="842"/>
        <v>0</v>
      </c>
      <c r="V730" s="320">
        <f t="shared" si="842"/>
        <v>0</v>
      </c>
      <c r="W730" s="320">
        <f t="shared" si="842"/>
        <v>0</v>
      </c>
      <c r="X730" s="320">
        <f t="shared" si="842"/>
        <v>0</v>
      </c>
      <c r="Y730" s="320">
        <f t="shared" si="842"/>
        <v>0</v>
      </c>
      <c r="Z730" s="320">
        <f t="shared" si="842"/>
        <v>0</v>
      </c>
      <c r="AA730" s="324">
        <f t="shared" si="781"/>
        <v>0</v>
      </c>
      <c r="AB730" s="324">
        <f t="shared" si="782"/>
        <v>133755087</v>
      </c>
      <c r="AC730" s="36">
        <f t="shared" si="783"/>
        <v>0.27908656662388831</v>
      </c>
    </row>
    <row r="731" spans="1:29" ht="28.5" hidden="1" x14ac:dyDescent="0.2">
      <c r="B731" s="116" t="s">
        <v>226</v>
      </c>
      <c r="C731" s="101" t="s">
        <v>133</v>
      </c>
      <c r="D731" s="321">
        <v>119815052.92</v>
      </c>
      <c r="E731" s="387">
        <f>SUM('ADICIONES  2018'!C731:E731)</f>
        <v>0</v>
      </c>
      <c r="F731" s="321"/>
      <c r="G731" s="321"/>
      <c r="H731" s="321"/>
      <c r="I731" s="321"/>
      <c r="J731" s="321"/>
      <c r="K731" s="305">
        <f t="shared" si="777"/>
        <v>119815052.92</v>
      </c>
      <c r="L731" s="321">
        <v>0</v>
      </c>
      <c r="M731" s="321">
        <v>14248959.25</v>
      </c>
      <c r="N731" s="321">
        <v>30904000</v>
      </c>
      <c r="O731" s="321"/>
      <c r="P731" s="321"/>
      <c r="Q731" s="321"/>
      <c r="R731" s="305">
        <f t="shared" si="779"/>
        <v>45152959.25</v>
      </c>
      <c r="S731" s="321"/>
      <c r="T731" s="321"/>
      <c r="U731" s="321"/>
      <c r="V731" s="321"/>
      <c r="W731" s="321"/>
      <c r="X731" s="321"/>
      <c r="Y731" s="321"/>
      <c r="Z731" s="321"/>
      <c r="AA731" s="322">
        <f t="shared" si="781"/>
        <v>0</v>
      </c>
      <c r="AB731" s="322">
        <f t="shared" si="782"/>
        <v>45152959.25</v>
      </c>
      <c r="AC731" s="37">
        <f t="shared" si="783"/>
        <v>0.37685547975468858</v>
      </c>
    </row>
    <row r="732" spans="1:29" s="21" customFormat="1" ht="45" hidden="1" x14ac:dyDescent="0.2">
      <c r="A732" s="95"/>
      <c r="B732" s="116" t="s">
        <v>227</v>
      </c>
      <c r="C732" s="117" t="s">
        <v>138</v>
      </c>
      <c r="D732" s="321">
        <v>119815052.92</v>
      </c>
      <c r="E732" s="387">
        <f>SUM('ADICIONES  2018'!C732:E732)</f>
        <v>0</v>
      </c>
      <c r="F732" s="321"/>
      <c r="G732" s="321"/>
      <c r="H732" s="321"/>
      <c r="I732" s="321"/>
      <c r="J732" s="321"/>
      <c r="K732" s="307">
        <f t="shared" si="777"/>
        <v>119815052.92</v>
      </c>
      <c r="L732" s="321">
        <v>0</v>
      </c>
      <c r="M732" s="321">
        <v>14248959.25</v>
      </c>
      <c r="N732" s="321">
        <v>22684750</v>
      </c>
      <c r="O732" s="321"/>
      <c r="P732" s="321"/>
      <c r="Q732" s="321"/>
      <c r="R732" s="307">
        <f t="shared" si="779"/>
        <v>36933709.25</v>
      </c>
      <c r="S732" s="321"/>
      <c r="T732" s="321"/>
      <c r="U732" s="321"/>
      <c r="V732" s="321"/>
      <c r="W732" s="321"/>
      <c r="X732" s="321"/>
      <c r="Y732" s="321"/>
      <c r="Z732" s="321"/>
      <c r="AA732" s="323">
        <f t="shared" si="781"/>
        <v>0</v>
      </c>
      <c r="AB732" s="323">
        <f t="shared" si="782"/>
        <v>36933709.25</v>
      </c>
      <c r="AC732" s="118">
        <f t="shared" si="783"/>
        <v>0.30825600247959228</v>
      </c>
    </row>
    <row r="733" spans="1:29" s="5" customFormat="1" ht="30" hidden="1" x14ac:dyDescent="0.2">
      <c r="A733" s="166"/>
      <c r="B733" s="114" t="s">
        <v>228</v>
      </c>
      <c r="C733" s="103" t="s">
        <v>101</v>
      </c>
      <c r="D733" s="320">
        <f>+D734</f>
        <v>239630105.84999999</v>
      </c>
      <c r="E733" s="154">
        <f>SUM('ADICIONES  2018'!C733:E733)</f>
        <v>0</v>
      </c>
      <c r="F733" s="320">
        <f t="shared" ref="F733:J733" si="843">+F734</f>
        <v>0</v>
      </c>
      <c r="G733" s="320">
        <f t="shared" si="843"/>
        <v>0</v>
      </c>
      <c r="H733" s="320">
        <f t="shared" si="843"/>
        <v>0</v>
      </c>
      <c r="I733" s="320">
        <f t="shared" si="843"/>
        <v>0</v>
      </c>
      <c r="J733" s="320">
        <f t="shared" si="843"/>
        <v>0</v>
      </c>
      <c r="K733" s="309">
        <f t="shared" si="777"/>
        <v>239630105.84999999</v>
      </c>
      <c r="L733" s="320">
        <f t="shared" ref="L733:Q733" si="844">+L734</f>
        <v>0</v>
      </c>
      <c r="M733" s="320">
        <f t="shared" si="844"/>
        <v>28497918.5</v>
      </c>
      <c r="N733" s="320">
        <f t="shared" si="844"/>
        <v>23170500</v>
      </c>
      <c r="O733" s="320">
        <f t="shared" si="844"/>
        <v>0</v>
      </c>
      <c r="P733" s="320">
        <f t="shared" si="844"/>
        <v>0</v>
      </c>
      <c r="Q733" s="320">
        <f t="shared" si="844"/>
        <v>0</v>
      </c>
      <c r="R733" s="309">
        <f t="shared" si="779"/>
        <v>51668418.5</v>
      </c>
      <c r="S733" s="320">
        <f t="shared" ref="S733:Z733" si="845">+S734</f>
        <v>0</v>
      </c>
      <c r="T733" s="320">
        <f t="shared" si="845"/>
        <v>0</v>
      </c>
      <c r="U733" s="320">
        <f t="shared" si="845"/>
        <v>0</v>
      </c>
      <c r="V733" s="320">
        <f t="shared" si="845"/>
        <v>0</v>
      </c>
      <c r="W733" s="320">
        <f t="shared" si="845"/>
        <v>0</v>
      </c>
      <c r="X733" s="320">
        <f t="shared" si="845"/>
        <v>0</v>
      </c>
      <c r="Y733" s="320">
        <f t="shared" si="845"/>
        <v>0</v>
      </c>
      <c r="Z733" s="320">
        <f t="shared" si="845"/>
        <v>0</v>
      </c>
      <c r="AA733" s="324">
        <f t="shared" si="781"/>
        <v>0</v>
      </c>
      <c r="AB733" s="324">
        <f t="shared" si="782"/>
        <v>51668418.5</v>
      </c>
      <c r="AC733" s="36">
        <f t="shared" si="783"/>
        <v>0.21561739213328482</v>
      </c>
    </row>
    <row r="734" spans="1:29" s="21" customFormat="1" hidden="1" x14ac:dyDescent="0.2">
      <c r="A734" s="95"/>
      <c r="B734" s="116" t="s">
        <v>229</v>
      </c>
      <c r="C734" s="101" t="s">
        <v>134</v>
      </c>
      <c r="D734" s="321">
        <v>239630105.84999999</v>
      </c>
      <c r="E734" s="387">
        <f>SUM('ADICIONES  2018'!C734:E734)</f>
        <v>0</v>
      </c>
      <c r="F734" s="321"/>
      <c r="G734" s="321"/>
      <c r="H734" s="321"/>
      <c r="I734" s="321"/>
      <c r="J734" s="321"/>
      <c r="K734" s="307">
        <f t="shared" si="777"/>
        <v>239630105.84999999</v>
      </c>
      <c r="L734" s="321">
        <v>0</v>
      </c>
      <c r="M734" s="321">
        <v>28497918.5</v>
      </c>
      <c r="N734" s="321">
        <v>23170500</v>
      </c>
      <c r="O734" s="321"/>
      <c r="P734" s="321"/>
      <c r="Q734" s="321"/>
      <c r="R734" s="307">
        <f t="shared" si="779"/>
        <v>51668418.5</v>
      </c>
      <c r="S734" s="321"/>
      <c r="T734" s="321"/>
      <c r="U734" s="321"/>
      <c r="V734" s="321"/>
      <c r="W734" s="321"/>
      <c r="X734" s="321"/>
      <c r="Y734" s="321"/>
      <c r="Z734" s="321"/>
      <c r="AA734" s="323">
        <f t="shared" si="781"/>
        <v>0</v>
      </c>
      <c r="AB734" s="323">
        <f t="shared" si="782"/>
        <v>51668418.5</v>
      </c>
      <c r="AC734" s="118">
        <f t="shared" si="783"/>
        <v>0.21561739213328482</v>
      </c>
    </row>
    <row r="735" spans="1:29" ht="30" x14ac:dyDescent="0.2">
      <c r="A735" s="414">
        <v>1</v>
      </c>
      <c r="B735" s="116" t="s">
        <v>230</v>
      </c>
      <c r="C735" s="117" t="s">
        <v>94</v>
      </c>
      <c r="D735" s="320">
        <f>+D736</f>
        <v>5812162054.6700001</v>
      </c>
      <c r="E735" s="154">
        <f>SUM('ADICIONES  2018'!C735:E735)</f>
        <v>0</v>
      </c>
      <c r="F735" s="320">
        <f t="shared" ref="F735:J735" si="846">+F736</f>
        <v>0</v>
      </c>
      <c r="G735" s="320">
        <f t="shared" si="846"/>
        <v>0</v>
      </c>
      <c r="H735" s="320">
        <f t="shared" si="846"/>
        <v>0</v>
      </c>
      <c r="I735" s="320">
        <f t="shared" si="846"/>
        <v>0</v>
      </c>
      <c r="J735" s="320">
        <f t="shared" si="846"/>
        <v>0</v>
      </c>
      <c r="K735" s="305">
        <f t="shared" si="777"/>
        <v>5812162054.6700001</v>
      </c>
      <c r="L735" s="321">
        <f t="shared" ref="L735:Q735" si="847">+L736</f>
        <v>804757000</v>
      </c>
      <c r="M735" s="321">
        <f t="shared" si="847"/>
        <v>741789490</v>
      </c>
      <c r="N735" s="321">
        <f t="shared" si="847"/>
        <v>12991000</v>
      </c>
      <c r="O735" s="320">
        <f t="shared" si="847"/>
        <v>0</v>
      </c>
      <c r="P735" s="320">
        <f t="shared" si="847"/>
        <v>0</v>
      </c>
      <c r="Q735" s="320">
        <f t="shared" si="847"/>
        <v>0</v>
      </c>
      <c r="R735" s="309">
        <f t="shared" si="779"/>
        <v>1559537490</v>
      </c>
      <c r="S735" s="320">
        <f t="shared" ref="S735:Z735" si="848">+S736</f>
        <v>0</v>
      </c>
      <c r="T735" s="320">
        <f t="shared" si="848"/>
        <v>0</v>
      </c>
      <c r="U735" s="320">
        <f t="shared" si="848"/>
        <v>0</v>
      </c>
      <c r="V735" s="320">
        <f t="shared" si="848"/>
        <v>0</v>
      </c>
      <c r="W735" s="320">
        <f t="shared" si="848"/>
        <v>0</v>
      </c>
      <c r="X735" s="320">
        <f t="shared" si="848"/>
        <v>0</v>
      </c>
      <c r="Y735" s="320">
        <f t="shared" si="848"/>
        <v>0</v>
      </c>
      <c r="Z735" s="320">
        <f t="shared" si="848"/>
        <v>0</v>
      </c>
      <c r="AA735" s="319">
        <f t="shared" si="781"/>
        <v>0</v>
      </c>
      <c r="AB735" s="323">
        <f t="shared" si="782"/>
        <v>1559537490</v>
      </c>
      <c r="AC735" s="118">
        <f t="shared" si="783"/>
        <v>0.26832312577157602</v>
      </c>
    </row>
    <row r="736" spans="1:29" s="82" customFormat="1" ht="63" hidden="1" x14ac:dyDescent="0.2">
      <c r="A736" s="413"/>
      <c r="B736" s="114" t="s">
        <v>231</v>
      </c>
      <c r="C736" s="110" t="s">
        <v>142</v>
      </c>
      <c r="D736" s="320">
        <f>+D737+D739</f>
        <v>5812162054.6700001</v>
      </c>
      <c r="E736" s="154">
        <f>SUM('ADICIONES  2018'!C736:E736)</f>
        <v>0</v>
      </c>
      <c r="F736" s="320">
        <f t="shared" ref="F736:J736" si="849">+F737+F739</f>
        <v>0</v>
      </c>
      <c r="G736" s="320">
        <f t="shared" si="849"/>
        <v>0</v>
      </c>
      <c r="H736" s="320">
        <f t="shared" si="849"/>
        <v>0</v>
      </c>
      <c r="I736" s="320">
        <f t="shared" si="849"/>
        <v>0</v>
      </c>
      <c r="J736" s="320">
        <f t="shared" si="849"/>
        <v>0</v>
      </c>
      <c r="K736" s="303">
        <f t="shared" si="777"/>
        <v>5812162054.6700001</v>
      </c>
      <c r="L736" s="320">
        <f t="shared" ref="L736:Q736" si="850">+L737+L739</f>
        <v>804757000</v>
      </c>
      <c r="M736" s="320">
        <f t="shared" si="850"/>
        <v>741789490</v>
      </c>
      <c r="N736" s="320">
        <f t="shared" si="850"/>
        <v>12991000</v>
      </c>
      <c r="O736" s="320">
        <f t="shared" si="850"/>
        <v>0</v>
      </c>
      <c r="P736" s="320">
        <f t="shared" si="850"/>
        <v>0</v>
      </c>
      <c r="Q736" s="320">
        <f t="shared" si="850"/>
        <v>0</v>
      </c>
      <c r="R736" s="303">
        <f t="shared" si="779"/>
        <v>1559537490</v>
      </c>
      <c r="S736" s="320">
        <f t="shared" ref="S736:Z736" si="851">+S737+S739</f>
        <v>0</v>
      </c>
      <c r="T736" s="320">
        <f t="shared" si="851"/>
        <v>0</v>
      </c>
      <c r="U736" s="320">
        <f t="shared" si="851"/>
        <v>0</v>
      </c>
      <c r="V736" s="320">
        <f t="shared" si="851"/>
        <v>0</v>
      </c>
      <c r="W736" s="320">
        <f t="shared" si="851"/>
        <v>0</v>
      </c>
      <c r="X736" s="320">
        <f t="shared" si="851"/>
        <v>0</v>
      </c>
      <c r="Y736" s="320">
        <f t="shared" si="851"/>
        <v>0</v>
      </c>
      <c r="Z736" s="320">
        <f t="shared" si="851"/>
        <v>0</v>
      </c>
      <c r="AA736" s="319">
        <f t="shared" si="781"/>
        <v>0</v>
      </c>
      <c r="AB736" s="319">
        <f t="shared" si="782"/>
        <v>1559537490</v>
      </c>
      <c r="AC736" s="108">
        <f t="shared" si="783"/>
        <v>0.26832312577157602</v>
      </c>
    </row>
    <row r="737" spans="1:29" s="82" customFormat="1" ht="78.75" hidden="1" x14ac:dyDescent="0.2">
      <c r="A737" s="413"/>
      <c r="B737" s="114" t="s">
        <v>232</v>
      </c>
      <c r="C737" s="110" t="s">
        <v>233</v>
      </c>
      <c r="D737" s="320">
        <f>+D738</f>
        <v>459820251.43000001</v>
      </c>
      <c r="E737" s="154">
        <f>SUM('ADICIONES  2018'!C737:E737)</f>
        <v>0</v>
      </c>
      <c r="F737" s="320">
        <f t="shared" ref="F737:J737" si="852">+F738</f>
        <v>0</v>
      </c>
      <c r="G737" s="320">
        <f t="shared" si="852"/>
        <v>0</v>
      </c>
      <c r="H737" s="320">
        <f t="shared" si="852"/>
        <v>0</v>
      </c>
      <c r="I737" s="320">
        <f t="shared" si="852"/>
        <v>0</v>
      </c>
      <c r="J737" s="320">
        <f t="shared" si="852"/>
        <v>0</v>
      </c>
      <c r="K737" s="303">
        <f t="shared" si="777"/>
        <v>459820251.43000001</v>
      </c>
      <c r="L737" s="320">
        <f t="shared" ref="L737:Q737" si="853">+L738</f>
        <v>17682000</v>
      </c>
      <c r="M737" s="320">
        <f t="shared" si="853"/>
        <v>82840000</v>
      </c>
      <c r="N737" s="320">
        <f t="shared" si="853"/>
        <v>12991000</v>
      </c>
      <c r="O737" s="320">
        <f t="shared" si="853"/>
        <v>0</v>
      </c>
      <c r="P737" s="320">
        <f t="shared" si="853"/>
        <v>0</v>
      </c>
      <c r="Q737" s="320">
        <f t="shared" si="853"/>
        <v>0</v>
      </c>
      <c r="R737" s="303">
        <f t="shared" si="779"/>
        <v>113513000</v>
      </c>
      <c r="S737" s="320">
        <f t="shared" ref="S737:Z737" si="854">+S738</f>
        <v>0</v>
      </c>
      <c r="T737" s="320">
        <f t="shared" si="854"/>
        <v>0</v>
      </c>
      <c r="U737" s="320">
        <f t="shared" si="854"/>
        <v>0</v>
      </c>
      <c r="V737" s="320">
        <f t="shared" si="854"/>
        <v>0</v>
      </c>
      <c r="W737" s="320">
        <f t="shared" si="854"/>
        <v>0</v>
      </c>
      <c r="X737" s="320">
        <f t="shared" si="854"/>
        <v>0</v>
      </c>
      <c r="Y737" s="320">
        <f t="shared" si="854"/>
        <v>0</v>
      </c>
      <c r="Z737" s="320">
        <f t="shared" si="854"/>
        <v>0</v>
      </c>
      <c r="AA737" s="319">
        <f t="shared" si="781"/>
        <v>0</v>
      </c>
      <c r="AB737" s="319">
        <f t="shared" si="782"/>
        <v>113513000</v>
      </c>
      <c r="AC737" s="108">
        <f t="shared" si="783"/>
        <v>0.2468638552716734</v>
      </c>
    </row>
    <row r="738" spans="1:29" s="5" customFormat="1" hidden="1" x14ac:dyDescent="0.2">
      <c r="A738" s="414"/>
      <c r="B738" s="100" t="s">
        <v>234</v>
      </c>
      <c r="C738" s="101" t="s">
        <v>134</v>
      </c>
      <c r="D738" s="321">
        <v>459820251.43000001</v>
      </c>
      <c r="E738" s="387">
        <f>SUM('ADICIONES  2018'!C738:E738)</f>
        <v>0</v>
      </c>
      <c r="F738" s="321"/>
      <c r="G738" s="321"/>
      <c r="H738" s="321"/>
      <c r="I738" s="321"/>
      <c r="J738" s="321"/>
      <c r="K738" s="305">
        <f t="shared" si="777"/>
        <v>459820251.43000001</v>
      </c>
      <c r="L738" s="321">
        <v>17682000</v>
      </c>
      <c r="M738" s="321">
        <v>82840000</v>
      </c>
      <c r="N738" s="321">
        <v>12991000</v>
      </c>
      <c r="O738" s="321"/>
      <c r="P738" s="321"/>
      <c r="Q738" s="321"/>
      <c r="R738" s="305">
        <f t="shared" si="779"/>
        <v>113513000</v>
      </c>
      <c r="S738" s="321"/>
      <c r="T738" s="321"/>
      <c r="U738" s="321"/>
      <c r="V738" s="321"/>
      <c r="W738" s="321"/>
      <c r="X738" s="321"/>
      <c r="Y738" s="321"/>
      <c r="Z738" s="321"/>
      <c r="AA738" s="322">
        <f t="shared" si="781"/>
        <v>0</v>
      </c>
      <c r="AB738" s="322">
        <f t="shared" si="782"/>
        <v>113513000</v>
      </c>
      <c r="AC738" s="37">
        <f t="shared" si="783"/>
        <v>0.2468638552716734</v>
      </c>
    </row>
    <row r="739" spans="1:29" s="82" customFormat="1" ht="78.75" hidden="1" x14ac:dyDescent="0.2">
      <c r="A739" s="413"/>
      <c r="B739" s="114" t="s">
        <v>235</v>
      </c>
      <c r="C739" s="110" t="s">
        <v>143</v>
      </c>
      <c r="D739" s="320">
        <f>+D740</f>
        <v>5352341803.2399998</v>
      </c>
      <c r="E739" s="154">
        <f>SUM('ADICIONES  2018'!C739:E739)</f>
        <v>0</v>
      </c>
      <c r="F739" s="320">
        <f t="shared" ref="F739:J739" si="855">+F740</f>
        <v>0</v>
      </c>
      <c r="G739" s="320">
        <f t="shared" si="855"/>
        <v>0</v>
      </c>
      <c r="H739" s="320">
        <f t="shared" si="855"/>
        <v>0</v>
      </c>
      <c r="I739" s="320">
        <f t="shared" si="855"/>
        <v>0</v>
      </c>
      <c r="J739" s="320">
        <f t="shared" si="855"/>
        <v>0</v>
      </c>
      <c r="K739" s="303">
        <f t="shared" si="777"/>
        <v>5352341803.2399998</v>
      </c>
      <c r="L739" s="320">
        <f t="shared" ref="L739:Q739" si="856">+L740</f>
        <v>787075000</v>
      </c>
      <c r="M739" s="320">
        <f t="shared" si="856"/>
        <v>658949490</v>
      </c>
      <c r="N739" s="320">
        <f t="shared" si="856"/>
        <v>0</v>
      </c>
      <c r="O739" s="320">
        <f t="shared" si="856"/>
        <v>0</v>
      </c>
      <c r="P739" s="320">
        <f t="shared" si="856"/>
        <v>0</v>
      </c>
      <c r="Q739" s="320">
        <f t="shared" si="856"/>
        <v>0</v>
      </c>
      <c r="R739" s="303">
        <f t="shared" si="779"/>
        <v>1446024490</v>
      </c>
      <c r="S739" s="320">
        <f t="shared" ref="S739:Z739" si="857">+S740</f>
        <v>0</v>
      </c>
      <c r="T739" s="320">
        <f t="shared" si="857"/>
        <v>0</v>
      </c>
      <c r="U739" s="320">
        <f t="shared" si="857"/>
        <v>0</v>
      </c>
      <c r="V739" s="320">
        <f t="shared" si="857"/>
        <v>0</v>
      </c>
      <c r="W739" s="320">
        <f t="shared" si="857"/>
        <v>0</v>
      </c>
      <c r="X739" s="320">
        <f t="shared" si="857"/>
        <v>0</v>
      </c>
      <c r="Y739" s="320">
        <f t="shared" si="857"/>
        <v>0</v>
      </c>
      <c r="Z739" s="320">
        <f t="shared" si="857"/>
        <v>0</v>
      </c>
      <c r="AA739" s="319">
        <f t="shared" si="781"/>
        <v>0</v>
      </c>
      <c r="AB739" s="319">
        <f t="shared" si="782"/>
        <v>1446024490</v>
      </c>
      <c r="AC739" s="108">
        <f t="shared" si="783"/>
        <v>0.27016669397396481</v>
      </c>
    </row>
    <row r="740" spans="1:29" s="21" customFormat="1" hidden="1" x14ac:dyDescent="0.2">
      <c r="A740" s="95"/>
      <c r="B740" s="116" t="s">
        <v>236</v>
      </c>
      <c r="C740" s="117" t="s">
        <v>134</v>
      </c>
      <c r="D740" s="321">
        <v>5352341803.2399998</v>
      </c>
      <c r="E740" s="387">
        <f>SUM('ADICIONES  2018'!C740:E740)</f>
        <v>0</v>
      </c>
      <c r="F740" s="321"/>
      <c r="G740" s="321"/>
      <c r="H740" s="321"/>
      <c r="I740" s="321"/>
      <c r="J740" s="321"/>
      <c r="K740" s="307">
        <f t="shared" si="777"/>
        <v>5352341803.2399998</v>
      </c>
      <c r="L740" s="321">
        <v>787075000</v>
      </c>
      <c r="M740" s="321">
        <v>658949490</v>
      </c>
      <c r="N740" s="321"/>
      <c r="O740" s="321"/>
      <c r="P740" s="321"/>
      <c r="Q740" s="321"/>
      <c r="R740" s="307">
        <f t="shared" si="779"/>
        <v>1446024490</v>
      </c>
      <c r="S740" s="321"/>
      <c r="T740" s="321"/>
      <c r="U740" s="321"/>
      <c r="V740" s="321"/>
      <c r="W740" s="321"/>
      <c r="X740" s="321"/>
      <c r="Y740" s="321"/>
      <c r="Z740" s="321"/>
      <c r="AA740" s="323">
        <f t="shared" si="781"/>
        <v>0</v>
      </c>
      <c r="AB740" s="323">
        <f t="shared" si="782"/>
        <v>1446024490</v>
      </c>
      <c r="AC740" s="118">
        <f t="shared" si="783"/>
        <v>0.27016669397396481</v>
      </c>
    </row>
    <row r="741" spans="1:29" s="82" customFormat="1" ht="15.75" x14ac:dyDescent="0.2">
      <c r="A741" s="413">
        <v>1</v>
      </c>
      <c r="B741" s="114" t="s">
        <v>237</v>
      </c>
      <c r="C741" s="110" t="s">
        <v>238</v>
      </c>
      <c r="D741" s="320">
        <f>+D742+D759+D762+D774+D825</f>
        <v>59471340934.209991</v>
      </c>
      <c r="E741" s="154">
        <f>SUM('ADICIONES  2018'!C741:E741)</f>
        <v>20259668655</v>
      </c>
      <c r="F741" s="320">
        <f t="shared" ref="F741:J741" si="858">+F742+F759+F762+F774+F825</f>
        <v>0</v>
      </c>
      <c r="G741" s="320">
        <f t="shared" si="858"/>
        <v>0</v>
      </c>
      <c r="H741" s="320">
        <f t="shared" si="858"/>
        <v>0</v>
      </c>
      <c r="I741" s="320">
        <f t="shared" si="858"/>
        <v>0</v>
      </c>
      <c r="J741" s="320">
        <f t="shared" si="858"/>
        <v>0</v>
      </c>
      <c r="K741" s="303">
        <f t="shared" si="777"/>
        <v>79731009589.209991</v>
      </c>
      <c r="L741" s="320">
        <f t="shared" ref="L741:Q741" si="859">+L742+L759+L762+L774+L825</f>
        <v>364380503.54000002</v>
      </c>
      <c r="M741" s="320">
        <f t="shared" si="859"/>
        <v>3064231490.4300003</v>
      </c>
      <c r="N741" s="320">
        <f t="shared" si="859"/>
        <v>2168346060.6700001</v>
      </c>
      <c r="O741" s="320">
        <f t="shared" si="859"/>
        <v>0</v>
      </c>
      <c r="P741" s="320">
        <f t="shared" si="859"/>
        <v>0</v>
      </c>
      <c r="Q741" s="320">
        <f t="shared" si="859"/>
        <v>0</v>
      </c>
      <c r="R741" s="303">
        <f t="shared" si="779"/>
        <v>5596958054.6400003</v>
      </c>
      <c r="S741" s="320">
        <f t="shared" ref="S741:Z741" si="860">+S742+S759+S762+S774+S825</f>
        <v>0</v>
      </c>
      <c r="T741" s="320">
        <f t="shared" si="860"/>
        <v>0</v>
      </c>
      <c r="U741" s="320">
        <f t="shared" si="860"/>
        <v>0</v>
      </c>
      <c r="V741" s="320">
        <f t="shared" si="860"/>
        <v>0</v>
      </c>
      <c r="W741" s="320">
        <f t="shared" si="860"/>
        <v>0</v>
      </c>
      <c r="X741" s="320">
        <f t="shared" si="860"/>
        <v>0</v>
      </c>
      <c r="Y741" s="320">
        <f t="shared" si="860"/>
        <v>0</v>
      </c>
      <c r="Z741" s="320">
        <f t="shared" si="860"/>
        <v>0</v>
      </c>
      <c r="AA741" s="319">
        <f t="shared" si="781"/>
        <v>0</v>
      </c>
      <c r="AB741" s="319">
        <f t="shared" si="782"/>
        <v>5596958054.6400003</v>
      </c>
      <c r="AC741" s="108">
        <f t="shared" si="783"/>
        <v>7.0198008070845211E-2</v>
      </c>
    </row>
    <row r="742" spans="1:29" s="21" customFormat="1" ht="15.75" x14ac:dyDescent="0.2">
      <c r="A742" s="95">
        <v>1</v>
      </c>
      <c r="B742" s="116" t="s">
        <v>239</v>
      </c>
      <c r="C742" s="117" t="s">
        <v>144</v>
      </c>
      <c r="D742" s="320">
        <f>+D743</f>
        <v>12208406811.59</v>
      </c>
      <c r="E742" s="154">
        <f>SUM('ADICIONES  2018'!C742:E742)</f>
        <v>0</v>
      </c>
      <c r="F742" s="320">
        <f t="shared" ref="F742:J742" si="861">+F743</f>
        <v>0</v>
      </c>
      <c r="G742" s="320">
        <f t="shared" si="861"/>
        <v>0</v>
      </c>
      <c r="H742" s="320">
        <f t="shared" si="861"/>
        <v>0</v>
      </c>
      <c r="I742" s="320">
        <f t="shared" si="861"/>
        <v>0</v>
      </c>
      <c r="J742" s="320">
        <f t="shared" si="861"/>
        <v>0</v>
      </c>
      <c r="K742" s="307">
        <f t="shared" si="777"/>
        <v>12208406811.59</v>
      </c>
      <c r="L742" s="321">
        <f t="shared" ref="L742:Q742" si="862">+L743</f>
        <v>70253403</v>
      </c>
      <c r="M742" s="321">
        <f t="shared" si="862"/>
        <v>921200005.25999999</v>
      </c>
      <c r="N742" s="321">
        <f t="shared" si="862"/>
        <v>813510373.66999996</v>
      </c>
      <c r="O742" s="320">
        <f t="shared" si="862"/>
        <v>0</v>
      </c>
      <c r="P742" s="320">
        <f t="shared" si="862"/>
        <v>0</v>
      </c>
      <c r="Q742" s="320">
        <f t="shared" si="862"/>
        <v>0</v>
      </c>
      <c r="R742" s="303">
        <f t="shared" si="779"/>
        <v>1804963781.9299998</v>
      </c>
      <c r="S742" s="320">
        <f t="shared" ref="S742:Z742" si="863">+S743</f>
        <v>0</v>
      </c>
      <c r="T742" s="320">
        <f t="shared" si="863"/>
        <v>0</v>
      </c>
      <c r="U742" s="320">
        <f t="shared" si="863"/>
        <v>0</v>
      </c>
      <c r="V742" s="320">
        <f t="shared" si="863"/>
        <v>0</v>
      </c>
      <c r="W742" s="320">
        <f t="shared" si="863"/>
        <v>0</v>
      </c>
      <c r="X742" s="320">
        <f t="shared" si="863"/>
        <v>0</v>
      </c>
      <c r="Y742" s="320">
        <f t="shared" si="863"/>
        <v>0</v>
      </c>
      <c r="Z742" s="320">
        <f t="shared" si="863"/>
        <v>0</v>
      </c>
      <c r="AA742" s="319">
        <f t="shared" si="781"/>
        <v>0</v>
      </c>
      <c r="AB742" s="323">
        <f t="shared" si="782"/>
        <v>1804963781.9299998</v>
      </c>
      <c r="AC742" s="118">
        <f t="shared" si="783"/>
        <v>0.14784597284360357</v>
      </c>
    </row>
    <row r="743" spans="1:29" s="82" customFormat="1" ht="31.5" hidden="1" x14ac:dyDescent="0.2">
      <c r="A743" s="413"/>
      <c r="B743" s="114" t="s">
        <v>240</v>
      </c>
      <c r="C743" s="110" t="s">
        <v>241</v>
      </c>
      <c r="D743" s="320">
        <f>+D744+D749</f>
        <v>12208406811.59</v>
      </c>
      <c r="E743" s="154">
        <f>SUM('ADICIONES  2018'!C743:E743)</f>
        <v>0</v>
      </c>
      <c r="F743" s="320">
        <f t="shared" ref="F743:J743" si="864">+F744+F749</f>
        <v>0</v>
      </c>
      <c r="G743" s="320">
        <f t="shared" si="864"/>
        <v>0</v>
      </c>
      <c r="H743" s="320">
        <f t="shared" si="864"/>
        <v>0</v>
      </c>
      <c r="I743" s="320">
        <f t="shared" si="864"/>
        <v>0</v>
      </c>
      <c r="J743" s="320">
        <f t="shared" si="864"/>
        <v>0</v>
      </c>
      <c r="K743" s="303">
        <f t="shared" si="777"/>
        <v>12208406811.59</v>
      </c>
      <c r="L743" s="320">
        <f t="shared" ref="L743:Q743" si="865">+L744+L749</f>
        <v>70253403</v>
      </c>
      <c r="M743" s="320">
        <f t="shared" si="865"/>
        <v>921200005.25999999</v>
      </c>
      <c r="N743" s="320">
        <f t="shared" si="865"/>
        <v>813510373.66999996</v>
      </c>
      <c r="O743" s="320">
        <f t="shared" si="865"/>
        <v>0</v>
      </c>
      <c r="P743" s="320">
        <f t="shared" si="865"/>
        <v>0</v>
      </c>
      <c r="Q743" s="320">
        <f t="shared" si="865"/>
        <v>0</v>
      </c>
      <c r="R743" s="303">
        <f t="shared" si="779"/>
        <v>1804963781.9299998</v>
      </c>
      <c r="S743" s="320">
        <f t="shared" ref="S743:Z743" si="866">+S744+S749</f>
        <v>0</v>
      </c>
      <c r="T743" s="320">
        <f t="shared" si="866"/>
        <v>0</v>
      </c>
      <c r="U743" s="320">
        <f t="shared" si="866"/>
        <v>0</v>
      </c>
      <c r="V743" s="320">
        <f t="shared" si="866"/>
        <v>0</v>
      </c>
      <c r="W743" s="320">
        <f t="shared" si="866"/>
        <v>0</v>
      </c>
      <c r="X743" s="320">
        <f t="shared" si="866"/>
        <v>0</v>
      </c>
      <c r="Y743" s="320">
        <f t="shared" si="866"/>
        <v>0</v>
      </c>
      <c r="Z743" s="320">
        <f t="shared" si="866"/>
        <v>0</v>
      </c>
      <c r="AA743" s="319">
        <f t="shared" si="781"/>
        <v>0</v>
      </c>
      <c r="AB743" s="319">
        <f t="shared" si="782"/>
        <v>1804963781.9299998</v>
      </c>
      <c r="AC743" s="108">
        <f t="shared" si="783"/>
        <v>0.14784597284360357</v>
      </c>
    </row>
    <row r="744" spans="1:29" s="82" customFormat="1" ht="15.75" hidden="1" x14ac:dyDescent="0.2">
      <c r="A744" s="413"/>
      <c r="B744" s="114" t="s">
        <v>242</v>
      </c>
      <c r="C744" s="110" t="s">
        <v>145</v>
      </c>
      <c r="D744" s="320">
        <f>SUM(D745:D747)</f>
        <v>3049741746.52</v>
      </c>
      <c r="E744" s="154">
        <f>SUM('ADICIONES  2018'!C744:E744)</f>
        <v>0</v>
      </c>
      <c r="F744" s="320">
        <f t="shared" ref="F744:J744" si="867">SUM(F745:F747)</f>
        <v>0</v>
      </c>
      <c r="G744" s="320">
        <f t="shared" si="867"/>
        <v>0</v>
      </c>
      <c r="H744" s="320">
        <f t="shared" si="867"/>
        <v>0</v>
      </c>
      <c r="I744" s="320">
        <f t="shared" si="867"/>
        <v>0</v>
      </c>
      <c r="J744" s="320">
        <f t="shared" si="867"/>
        <v>0</v>
      </c>
      <c r="K744" s="303">
        <f t="shared" si="777"/>
        <v>3049741746.52</v>
      </c>
      <c r="L744" s="320">
        <f t="shared" ref="L744:Q744" si="868">SUM(L745:L747)</f>
        <v>0</v>
      </c>
      <c r="M744" s="320">
        <f t="shared" si="868"/>
        <v>251868164.25999999</v>
      </c>
      <c r="N744" s="320">
        <f t="shared" si="868"/>
        <v>61929996.670000002</v>
      </c>
      <c r="O744" s="320">
        <f t="shared" si="868"/>
        <v>0</v>
      </c>
      <c r="P744" s="320">
        <f t="shared" si="868"/>
        <v>0</v>
      </c>
      <c r="Q744" s="320">
        <f t="shared" si="868"/>
        <v>0</v>
      </c>
      <c r="R744" s="303">
        <f t="shared" si="779"/>
        <v>313798160.93000001</v>
      </c>
      <c r="S744" s="320">
        <f t="shared" ref="S744:Z744" si="869">SUM(S745:S747)</f>
        <v>0</v>
      </c>
      <c r="T744" s="320">
        <f t="shared" si="869"/>
        <v>0</v>
      </c>
      <c r="U744" s="320">
        <f t="shared" si="869"/>
        <v>0</v>
      </c>
      <c r="V744" s="320">
        <f t="shared" si="869"/>
        <v>0</v>
      </c>
      <c r="W744" s="320">
        <f t="shared" si="869"/>
        <v>0</v>
      </c>
      <c r="X744" s="320">
        <f t="shared" si="869"/>
        <v>0</v>
      </c>
      <c r="Y744" s="320">
        <f t="shared" si="869"/>
        <v>0</v>
      </c>
      <c r="Z744" s="320">
        <f t="shared" si="869"/>
        <v>0</v>
      </c>
      <c r="AA744" s="319">
        <f t="shared" si="781"/>
        <v>0</v>
      </c>
      <c r="AB744" s="319">
        <f t="shared" si="782"/>
        <v>313798160.93000001</v>
      </c>
      <c r="AC744" s="108">
        <f t="shared" si="783"/>
        <v>0.10289335524493799</v>
      </c>
    </row>
    <row r="745" spans="1:29" s="21" customFormat="1" ht="30" hidden="1" x14ac:dyDescent="0.2">
      <c r="A745" s="95"/>
      <c r="B745" s="116" t="s">
        <v>243</v>
      </c>
      <c r="C745" s="117" t="s">
        <v>133</v>
      </c>
      <c r="D745" s="321">
        <v>762435436.63</v>
      </c>
      <c r="E745" s="387">
        <f>SUM('ADICIONES  2018'!C745:E745)</f>
        <v>0</v>
      </c>
      <c r="F745" s="321"/>
      <c r="G745" s="321"/>
      <c r="H745" s="321"/>
      <c r="I745" s="321"/>
      <c r="J745" s="321"/>
      <c r="K745" s="307">
        <f t="shared" si="777"/>
        <v>762435436.63</v>
      </c>
      <c r="L745" s="321">
        <v>0</v>
      </c>
      <c r="M745" s="321">
        <v>92927264.260000005</v>
      </c>
      <c r="N745" s="321">
        <v>61929996.670000002</v>
      </c>
      <c r="O745" s="321"/>
      <c r="P745" s="321"/>
      <c r="Q745" s="321"/>
      <c r="R745" s="307">
        <f t="shared" si="779"/>
        <v>154857260.93000001</v>
      </c>
      <c r="S745" s="321"/>
      <c r="T745" s="321"/>
      <c r="U745" s="321"/>
      <c r="V745" s="321"/>
      <c r="W745" s="321"/>
      <c r="X745" s="321"/>
      <c r="Y745" s="321"/>
      <c r="Z745" s="321"/>
      <c r="AA745" s="323">
        <f t="shared" si="781"/>
        <v>0</v>
      </c>
      <c r="AB745" s="323">
        <f t="shared" si="782"/>
        <v>154857260.93000001</v>
      </c>
      <c r="AC745" s="118">
        <f t="shared" si="783"/>
        <v>0.20310868762144146</v>
      </c>
    </row>
    <row r="746" spans="1:29" s="21" customFormat="1" ht="30" hidden="1" x14ac:dyDescent="0.2">
      <c r="A746" s="95"/>
      <c r="B746" s="116" t="s">
        <v>243</v>
      </c>
      <c r="C746" s="117" t="s">
        <v>133</v>
      </c>
      <c r="D746" s="321">
        <v>213481922.25999999</v>
      </c>
      <c r="E746" s="387">
        <f>SUM('ADICIONES  2018'!C746:E746)</f>
        <v>0</v>
      </c>
      <c r="F746" s="321"/>
      <c r="G746" s="321"/>
      <c r="H746" s="321"/>
      <c r="I746" s="321"/>
      <c r="J746" s="321"/>
      <c r="K746" s="307">
        <f t="shared" si="777"/>
        <v>213481922.25999999</v>
      </c>
      <c r="L746" s="321">
        <v>0</v>
      </c>
      <c r="M746" s="321">
        <v>14834484</v>
      </c>
      <c r="N746" s="321">
        <v>0</v>
      </c>
      <c r="O746" s="321"/>
      <c r="P746" s="321"/>
      <c r="Q746" s="321"/>
      <c r="R746" s="307">
        <f t="shared" si="779"/>
        <v>14834484</v>
      </c>
      <c r="S746" s="321"/>
      <c r="T746" s="321"/>
      <c r="U746" s="321"/>
      <c r="V746" s="321"/>
      <c r="W746" s="321"/>
      <c r="X746" s="321"/>
      <c r="Y746" s="321"/>
      <c r="Z746" s="321"/>
      <c r="AA746" s="323">
        <f t="shared" si="781"/>
        <v>0</v>
      </c>
      <c r="AB746" s="323">
        <f t="shared" si="782"/>
        <v>14834484</v>
      </c>
      <c r="AC746" s="118">
        <f t="shared" si="783"/>
        <v>6.9488244451598374E-2</v>
      </c>
    </row>
    <row r="747" spans="1:29" s="82" customFormat="1" ht="31.5" hidden="1" x14ac:dyDescent="0.2">
      <c r="A747" s="413"/>
      <c r="B747" s="114" t="s">
        <v>244</v>
      </c>
      <c r="C747" s="110" t="s">
        <v>140</v>
      </c>
      <c r="D747" s="320">
        <f>+D748</f>
        <v>2073824387.6300001</v>
      </c>
      <c r="E747" s="154">
        <f>SUM('ADICIONES  2018'!C747:E747)</f>
        <v>0</v>
      </c>
      <c r="F747" s="320">
        <f t="shared" ref="F747:J747" si="870">+F748</f>
        <v>0</v>
      </c>
      <c r="G747" s="320">
        <f t="shared" si="870"/>
        <v>0</v>
      </c>
      <c r="H747" s="320">
        <f t="shared" si="870"/>
        <v>0</v>
      </c>
      <c r="I747" s="320">
        <f t="shared" si="870"/>
        <v>0</v>
      </c>
      <c r="J747" s="320">
        <f t="shared" si="870"/>
        <v>0</v>
      </c>
      <c r="K747" s="303">
        <f t="shared" si="777"/>
        <v>2073824387.6300001</v>
      </c>
      <c r="L747" s="320">
        <f t="shared" ref="L747:Q747" si="871">+L748</f>
        <v>0</v>
      </c>
      <c r="M747" s="320">
        <f t="shared" si="871"/>
        <v>144106416</v>
      </c>
      <c r="N747" s="320">
        <f t="shared" si="871"/>
        <v>0</v>
      </c>
      <c r="O747" s="320">
        <f t="shared" si="871"/>
        <v>0</v>
      </c>
      <c r="P747" s="320">
        <f t="shared" si="871"/>
        <v>0</v>
      </c>
      <c r="Q747" s="320">
        <f t="shared" si="871"/>
        <v>0</v>
      </c>
      <c r="R747" s="303">
        <f t="shared" si="779"/>
        <v>144106416</v>
      </c>
      <c r="S747" s="320">
        <f t="shared" ref="S747:Z747" si="872">+S748</f>
        <v>0</v>
      </c>
      <c r="T747" s="320">
        <f t="shared" si="872"/>
        <v>0</v>
      </c>
      <c r="U747" s="320">
        <f t="shared" si="872"/>
        <v>0</v>
      </c>
      <c r="V747" s="320">
        <f t="shared" si="872"/>
        <v>0</v>
      </c>
      <c r="W747" s="320">
        <f t="shared" si="872"/>
        <v>0</v>
      </c>
      <c r="X747" s="320">
        <f t="shared" si="872"/>
        <v>0</v>
      </c>
      <c r="Y747" s="320">
        <f t="shared" si="872"/>
        <v>0</v>
      </c>
      <c r="Z747" s="320">
        <f t="shared" si="872"/>
        <v>0</v>
      </c>
      <c r="AA747" s="319">
        <f t="shared" si="781"/>
        <v>0</v>
      </c>
      <c r="AB747" s="319">
        <f t="shared" si="782"/>
        <v>144106416</v>
      </c>
      <c r="AC747" s="108">
        <f t="shared" si="783"/>
        <v>6.9488244452890799E-2</v>
      </c>
    </row>
    <row r="748" spans="1:29" s="21" customFormat="1" hidden="1" x14ac:dyDescent="0.2">
      <c r="A748" s="95"/>
      <c r="B748" s="116" t="s">
        <v>245</v>
      </c>
      <c r="C748" s="117" t="s">
        <v>134</v>
      </c>
      <c r="D748" s="321">
        <v>2073824387.6300001</v>
      </c>
      <c r="E748" s="387">
        <f>SUM('ADICIONES  2018'!C748:E748)</f>
        <v>0</v>
      </c>
      <c r="F748" s="321"/>
      <c r="G748" s="321"/>
      <c r="H748" s="321"/>
      <c r="I748" s="321"/>
      <c r="J748" s="321"/>
      <c r="K748" s="307">
        <f t="shared" si="777"/>
        <v>2073824387.6300001</v>
      </c>
      <c r="L748" s="321"/>
      <c r="M748" s="321">
        <v>144106416</v>
      </c>
      <c r="N748" s="321">
        <v>0</v>
      </c>
      <c r="O748" s="321"/>
      <c r="P748" s="321"/>
      <c r="Q748" s="321"/>
      <c r="R748" s="307">
        <f t="shared" si="779"/>
        <v>144106416</v>
      </c>
      <c r="S748" s="321"/>
      <c r="T748" s="321"/>
      <c r="U748" s="321"/>
      <c r="V748" s="321"/>
      <c r="W748" s="321"/>
      <c r="X748" s="321"/>
      <c r="Y748" s="321"/>
      <c r="Z748" s="321"/>
      <c r="AA748" s="323">
        <f t="shared" si="781"/>
        <v>0</v>
      </c>
      <c r="AB748" s="323">
        <f t="shared" si="782"/>
        <v>144106416</v>
      </c>
      <c r="AC748" s="118">
        <f t="shared" si="783"/>
        <v>6.9488244452890799E-2</v>
      </c>
    </row>
    <row r="749" spans="1:29" s="5" customFormat="1" ht="30" hidden="1" x14ac:dyDescent="0.2">
      <c r="A749" s="166"/>
      <c r="B749" s="102" t="s">
        <v>246</v>
      </c>
      <c r="C749" s="103" t="s">
        <v>146</v>
      </c>
      <c r="D749" s="320">
        <f>SUM(D750:D752)+D754</f>
        <v>9158665065.0699997</v>
      </c>
      <c r="E749" s="154">
        <f>SUM('ADICIONES  2018'!C749:E749)</f>
        <v>0</v>
      </c>
      <c r="F749" s="320">
        <f t="shared" ref="F749" si="873">SUM(F750:F752)+F754</f>
        <v>0</v>
      </c>
      <c r="G749" s="320">
        <f t="shared" ref="G749" si="874">SUM(G750:G752)+G754</f>
        <v>0</v>
      </c>
      <c r="H749" s="320">
        <f t="shared" ref="H749:J749" si="875">SUM(H750:H752)+H754</f>
        <v>0</v>
      </c>
      <c r="I749" s="320">
        <f t="shared" si="875"/>
        <v>0</v>
      </c>
      <c r="J749" s="320">
        <f t="shared" si="875"/>
        <v>0</v>
      </c>
      <c r="K749" s="309">
        <f t="shared" si="777"/>
        <v>9158665065.0699997</v>
      </c>
      <c r="L749" s="320">
        <f t="shared" ref="L749:Q749" si="876">SUM(L750:L752)+L754</f>
        <v>70253403</v>
      </c>
      <c r="M749" s="320">
        <f t="shared" si="876"/>
        <v>669331841</v>
      </c>
      <c r="N749" s="320">
        <f t="shared" si="876"/>
        <v>751580377</v>
      </c>
      <c r="O749" s="320">
        <f t="shared" si="876"/>
        <v>0</v>
      </c>
      <c r="P749" s="320">
        <f t="shared" si="876"/>
        <v>0</v>
      </c>
      <c r="Q749" s="320">
        <f t="shared" si="876"/>
        <v>0</v>
      </c>
      <c r="R749" s="309">
        <f t="shared" si="779"/>
        <v>1491165621</v>
      </c>
      <c r="S749" s="320">
        <f t="shared" ref="S749:Z749" si="877">SUM(S750:S752)+S754</f>
        <v>0</v>
      </c>
      <c r="T749" s="320">
        <f t="shared" si="877"/>
        <v>0</v>
      </c>
      <c r="U749" s="320">
        <f t="shared" si="877"/>
        <v>0</v>
      </c>
      <c r="V749" s="320">
        <f t="shared" si="877"/>
        <v>0</v>
      </c>
      <c r="W749" s="320">
        <f t="shared" si="877"/>
        <v>0</v>
      </c>
      <c r="X749" s="320">
        <f t="shared" si="877"/>
        <v>0</v>
      </c>
      <c r="Y749" s="320">
        <f t="shared" si="877"/>
        <v>0</v>
      </c>
      <c r="Z749" s="320">
        <f t="shared" si="877"/>
        <v>0</v>
      </c>
      <c r="AA749" s="324">
        <f t="shared" si="781"/>
        <v>0</v>
      </c>
      <c r="AB749" s="324">
        <f t="shared" si="782"/>
        <v>1491165621</v>
      </c>
      <c r="AC749" s="36">
        <f t="shared" si="783"/>
        <v>0.16281473450613657</v>
      </c>
    </row>
    <row r="750" spans="1:29" ht="28.5" hidden="1" x14ac:dyDescent="0.2">
      <c r="B750" s="116" t="s">
        <v>247</v>
      </c>
      <c r="C750" s="101" t="s">
        <v>133</v>
      </c>
      <c r="D750" s="321">
        <v>1705024692</v>
      </c>
      <c r="E750" s="387">
        <f>SUM('ADICIONES  2018'!C750:E750)</f>
        <v>0</v>
      </c>
      <c r="F750" s="321"/>
      <c r="G750" s="321"/>
      <c r="H750" s="321"/>
      <c r="I750" s="321"/>
      <c r="J750" s="321"/>
      <c r="K750" s="305">
        <f t="shared" si="777"/>
        <v>1705024692</v>
      </c>
      <c r="L750" s="321">
        <v>0</v>
      </c>
      <c r="M750" s="321">
        <v>144741342</v>
      </c>
      <c r="N750" s="321">
        <v>148619605</v>
      </c>
      <c r="O750" s="321"/>
      <c r="P750" s="321"/>
      <c r="Q750" s="321"/>
      <c r="R750" s="305">
        <f t="shared" si="779"/>
        <v>293360947</v>
      </c>
      <c r="S750" s="321"/>
      <c r="T750" s="321"/>
      <c r="U750" s="321"/>
      <c r="V750" s="321"/>
      <c r="W750" s="321"/>
      <c r="X750" s="321"/>
      <c r="Y750" s="321"/>
      <c r="Z750" s="321"/>
      <c r="AA750" s="322">
        <f t="shared" si="781"/>
        <v>0</v>
      </c>
      <c r="AB750" s="322">
        <f t="shared" si="782"/>
        <v>293360947</v>
      </c>
      <c r="AC750" s="37">
        <f t="shared" si="783"/>
        <v>0.17205671470709705</v>
      </c>
    </row>
    <row r="751" spans="1:29" s="21" customFormat="1" ht="30" hidden="1" x14ac:dyDescent="0.2">
      <c r="A751" s="95"/>
      <c r="B751" s="116" t="s">
        <v>247</v>
      </c>
      <c r="C751" s="117" t="s">
        <v>133</v>
      </c>
      <c r="D751" s="321">
        <v>477406913.75999999</v>
      </c>
      <c r="E751" s="387">
        <f>SUM('ADICIONES  2018'!C751:E751)</f>
        <v>0</v>
      </c>
      <c r="F751" s="321"/>
      <c r="G751" s="321"/>
      <c r="H751" s="321"/>
      <c r="I751" s="321"/>
      <c r="J751" s="321"/>
      <c r="K751" s="307">
        <f t="shared" si="777"/>
        <v>477406913.75999999</v>
      </c>
      <c r="L751" s="321">
        <v>47711114</v>
      </c>
      <c r="M751" s="321">
        <v>40527576</v>
      </c>
      <c r="N751" s="321">
        <v>0</v>
      </c>
      <c r="O751" s="321"/>
      <c r="P751" s="321"/>
      <c r="Q751" s="321"/>
      <c r="R751" s="307">
        <f t="shared" si="779"/>
        <v>88238690</v>
      </c>
      <c r="S751" s="321"/>
      <c r="T751" s="321"/>
      <c r="U751" s="321"/>
      <c r="V751" s="321"/>
      <c r="W751" s="321"/>
      <c r="X751" s="321"/>
      <c r="Y751" s="321"/>
      <c r="Z751" s="321"/>
      <c r="AA751" s="323">
        <f t="shared" si="781"/>
        <v>0</v>
      </c>
      <c r="AB751" s="323">
        <f t="shared" si="782"/>
        <v>88238690</v>
      </c>
      <c r="AC751" s="118">
        <f t="shared" si="783"/>
        <v>0.18482909957261109</v>
      </c>
    </row>
    <row r="752" spans="1:29" s="5" customFormat="1" ht="30" hidden="1" x14ac:dyDescent="0.2">
      <c r="A752" s="166"/>
      <c r="B752" s="114" t="s">
        <v>248</v>
      </c>
      <c r="C752" s="103" t="s">
        <v>249</v>
      </c>
      <c r="D752" s="320">
        <f>+D753</f>
        <v>4637667162.2399998</v>
      </c>
      <c r="E752" s="154">
        <f>SUM('ADICIONES  2018'!C752:E752)</f>
        <v>0</v>
      </c>
      <c r="F752" s="320">
        <f t="shared" ref="F752:J752" si="878">+F753</f>
        <v>0</v>
      </c>
      <c r="G752" s="320">
        <f t="shared" si="878"/>
        <v>0</v>
      </c>
      <c r="H752" s="320">
        <f t="shared" si="878"/>
        <v>0</v>
      </c>
      <c r="I752" s="320">
        <f t="shared" si="878"/>
        <v>0</v>
      </c>
      <c r="J752" s="320">
        <f t="shared" si="878"/>
        <v>0</v>
      </c>
      <c r="K752" s="309">
        <f t="shared" si="777"/>
        <v>4637667162.2399998</v>
      </c>
      <c r="L752" s="320">
        <f t="shared" ref="L752:Q752" si="879">+L753</f>
        <v>0</v>
      </c>
      <c r="M752" s="320">
        <f t="shared" si="879"/>
        <v>393696452</v>
      </c>
      <c r="N752" s="320">
        <f t="shared" si="879"/>
        <v>549542641</v>
      </c>
      <c r="O752" s="320">
        <f t="shared" si="879"/>
        <v>0</v>
      </c>
      <c r="P752" s="320">
        <f t="shared" si="879"/>
        <v>0</v>
      </c>
      <c r="Q752" s="320">
        <f t="shared" si="879"/>
        <v>0</v>
      </c>
      <c r="R752" s="309">
        <f t="shared" si="779"/>
        <v>943239093</v>
      </c>
      <c r="S752" s="320">
        <f t="shared" ref="S752:Z752" si="880">+S753</f>
        <v>0</v>
      </c>
      <c r="T752" s="320">
        <f t="shared" si="880"/>
        <v>0</v>
      </c>
      <c r="U752" s="320">
        <f t="shared" si="880"/>
        <v>0</v>
      </c>
      <c r="V752" s="320">
        <f t="shared" si="880"/>
        <v>0</v>
      </c>
      <c r="W752" s="320">
        <f t="shared" si="880"/>
        <v>0</v>
      </c>
      <c r="X752" s="320">
        <f t="shared" si="880"/>
        <v>0</v>
      </c>
      <c r="Y752" s="320">
        <f t="shared" si="880"/>
        <v>0</v>
      </c>
      <c r="Z752" s="320">
        <f t="shared" si="880"/>
        <v>0</v>
      </c>
      <c r="AA752" s="324">
        <f t="shared" si="781"/>
        <v>0</v>
      </c>
      <c r="AB752" s="324">
        <f t="shared" si="782"/>
        <v>943239093</v>
      </c>
      <c r="AC752" s="36">
        <f t="shared" si="783"/>
        <v>0.20338654327759351</v>
      </c>
    </row>
    <row r="753" spans="1:29" s="21" customFormat="1" hidden="1" x14ac:dyDescent="0.2">
      <c r="A753" s="95"/>
      <c r="B753" s="116" t="s">
        <v>250</v>
      </c>
      <c r="C753" s="117" t="s">
        <v>134</v>
      </c>
      <c r="D753" s="321">
        <v>4637667162.2399998</v>
      </c>
      <c r="E753" s="387">
        <f>SUM('ADICIONES  2018'!C753:E753)</f>
        <v>0</v>
      </c>
      <c r="F753" s="321"/>
      <c r="G753" s="321"/>
      <c r="H753" s="321"/>
      <c r="I753" s="321"/>
      <c r="J753" s="321"/>
      <c r="K753" s="307">
        <f t="shared" si="777"/>
        <v>4637667162.2399998</v>
      </c>
      <c r="L753" s="321">
        <v>0</v>
      </c>
      <c r="M753" s="321">
        <v>393696452</v>
      </c>
      <c r="N753" s="321">
        <v>549542641</v>
      </c>
      <c r="O753" s="321"/>
      <c r="P753" s="321"/>
      <c r="Q753" s="321"/>
      <c r="R753" s="307">
        <f t="shared" si="779"/>
        <v>943239093</v>
      </c>
      <c r="S753" s="321"/>
      <c r="T753" s="321"/>
      <c r="U753" s="321"/>
      <c r="V753" s="321"/>
      <c r="W753" s="321"/>
      <c r="X753" s="321"/>
      <c r="Y753" s="321"/>
      <c r="Z753" s="321"/>
      <c r="AA753" s="323">
        <f t="shared" si="781"/>
        <v>0</v>
      </c>
      <c r="AB753" s="323">
        <f t="shared" si="782"/>
        <v>943239093</v>
      </c>
      <c r="AC753" s="118">
        <f t="shared" si="783"/>
        <v>0.20338654327759351</v>
      </c>
    </row>
    <row r="754" spans="1:29" s="82" customFormat="1" ht="31.5" hidden="1" x14ac:dyDescent="0.2">
      <c r="A754" s="413"/>
      <c r="B754" s="114" t="s">
        <v>251</v>
      </c>
      <c r="C754" s="110" t="s">
        <v>147</v>
      </c>
      <c r="D754" s="320">
        <f>SUM(D755:D757)</f>
        <v>2338566297.0699997</v>
      </c>
      <c r="E754" s="154">
        <f>SUM('ADICIONES  2018'!C754:E754)</f>
        <v>0</v>
      </c>
      <c r="F754" s="320">
        <f t="shared" ref="F754" si="881">SUM(F755:F757)</f>
        <v>0</v>
      </c>
      <c r="G754" s="320">
        <f t="shared" ref="G754:J754" si="882">SUM(G755:G757)</f>
        <v>0</v>
      </c>
      <c r="H754" s="320">
        <f t="shared" si="882"/>
        <v>0</v>
      </c>
      <c r="I754" s="320">
        <f t="shared" si="882"/>
        <v>0</v>
      </c>
      <c r="J754" s="320">
        <f t="shared" si="882"/>
        <v>0</v>
      </c>
      <c r="K754" s="303">
        <f t="shared" si="777"/>
        <v>2338566297.0699997</v>
      </c>
      <c r="L754" s="320">
        <f t="shared" ref="L754:Q754" si="883">SUM(L755:L757)</f>
        <v>22542289</v>
      </c>
      <c r="M754" s="320">
        <f t="shared" si="883"/>
        <v>90366471</v>
      </c>
      <c r="N754" s="320">
        <f t="shared" si="883"/>
        <v>53418131</v>
      </c>
      <c r="O754" s="320">
        <f t="shared" si="883"/>
        <v>0</v>
      </c>
      <c r="P754" s="320">
        <f t="shared" si="883"/>
        <v>0</v>
      </c>
      <c r="Q754" s="320">
        <f t="shared" si="883"/>
        <v>0</v>
      </c>
      <c r="R754" s="303">
        <f t="shared" si="779"/>
        <v>166326891</v>
      </c>
      <c r="S754" s="320">
        <f t="shared" ref="S754:Z754" si="884">SUM(S755:S757)</f>
        <v>0</v>
      </c>
      <c r="T754" s="320">
        <f t="shared" si="884"/>
        <v>0</v>
      </c>
      <c r="U754" s="320">
        <f t="shared" si="884"/>
        <v>0</v>
      </c>
      <c r="V754" s="320">
        <f t="shared" si="884"/>
        <v>0</v>
      </c>
      <c r="W754" s="320">
        <f t="shared" si="884"/>
        <v>0</v>
      </c>
      <c r="X754" s="320">
        <f t="shared" si="884"/>
        <v>0</v>
      </c>
      <c r="Y754" s="320">
        <f t="shared" si="884"/>
        <v>0</v>
      </c>
      <c r="Z754" s="320">
        <f t="shared" si="884"/>
        <v>0</v>
      </c>
      <c r="AA754" s="319">
        <f t="shared" si="781"/>
        <v>0</v>
      </c>
      <c r="AB754" s="319">
        <f t="shared" si="782"/>
        <v>166326891</v>
      </c>
      <c r="AC754" s="108">
        <f t="shared" si="783"/>
        <v>7.1123444825315282E-2</v>
      </c>
    </row>
    <row r="755" spans="1:29" ht="28.5" hidden="1" x14ac:dyDescent="0.2">
      <c r="B755" s="116" t="s">
        <v>252</v>
      </c>
      <c r="C755" s="101" t="s">
        <v>133</v>
      </c>
      <c r="D755" s="321">
        <v>584641574.26999998</v>
      </c>
      <c r="E755" s="387">
        <f>SUM('ADICIONES  2018'!C755:E755)</f>
        <v>0</v>
      </c>
      <c r="F755" s="321"/>
      <c r="G755" s="321"/>
      <c r="H755" s="321"/>
      <c r="I755" s="321"/>
      <c r="J755" s="321"/>
      <c r="K755" s="305">
        <f t="shared" si="777"/>
        <v>584641574.26999998</v>
      </c>
      <c r="L755" s="321">
        <v>0</v>
      </c>
      <c r="M755" s="321">
        <v>22591618</v>
      </c>
      <c r="N755" s="321">
        <v>53418131</v>
      </c>
      <c r="O755" s="321"/>
      <c r="P755" s="321"/>
      <c r="Q755" s="321"/>
      <c r="R755" s="305">
        <f t="shared" si="779"/>
        <v>76009749</v>
      </c>
      <c r="S755" s="321"/>
      <c r="T755" s="321"/>
      <c r="U755" s="321"/>
      <c r="V755" s="321"/>
      <c r="W755" s="321"/>
      <c r="X755" s="321"/>
      <c r="Y755" s="321"/>
      <c r="Z755" s="321"/>
      <c r="AA755" s="322">
        <f t="shared" si="781"/>
        <v>0</v>
      </c>
      <c r="AB755" s="322">
        <f t="shared" si="782"/>
        <v>76009749</v>
      </c>
      <c r="AC755" s="37">
        <f t="shared" si="783"/>
        <v>0.13001085168277321</v>
      </c>
    </row>
    <row r="756" spans="1:29" s="21" customFormat="1" ht="30" hidden="1" x14ac:dyDescent="0.2">
      <c r="A756" s="95"/>
      <c r="B756" s="116" t="s">
        <v>252</v>
      </c>
      <c r="C756" s="117" t="s">
        <v>133</v>
      </c>
      <c r="D756" s="321">
        <v>163699640.78999999</v>
      </c>
      <c r="E756" s="387">
        <f>SUM('ADICIONES  2018'!C756:E756)</f>
        <v>0</v>
      </c>
      <c r="F756" s="321"/>
      <c r="G756" s="321"/>
      <c r="H756" s="321"/>
      <c r="I756" s="321"/>
      <c r="J756" s="321"/>
      <c r="K756" s="307">
        <f t="shared" si="777"/>
        <v>163699640.78999999</v>
      </c>
      <c r="L756" s="321">
        <v>22542289</v>
      </c>
      <c r="M756" s="321">
        <v>6325653</v>
      </c>
      <c r="N756" s="321">
        <v>0</v>
      </c>
      <c r="O756" s="321"/>
      <c r="P756" s="321"/>
      <c r="Q756" s="321"/>
      <c r="R756" s="307">
        <f t="shared" si="779"/>
        <v>28867942</v>
      </c>
      <c r="S756" s="321"/>
      <c r="T756" s="321"/>
      <c r="U756" s="321"/>
      <c r="V756" s="321"/>
      <c r="W756" s="321"/>
      <c r="X756" s="321"/>
      <c r="Y756" s="321"/>
      <c r="Z756" s="321"/>
      <c r="AA756" s="323">
        <f t="shared" si="781"/>
        <v>0</v>
      </c>
      <c r="AB756" s="323">
        <f t="shared" si="782"/>
        <v>28867942</v>
      </c>
      <c r="AC756" s="118">
        <f t="shared" si="783"/>
        <v>0.17634700883084328</v>
      </c>
    </row>
    <row r="757" spans="1:29" s="5" customFormat="1" ht="30" hidden="1" x14ac:dyDescent="0.2">
      <c r="A757" s="166"/>
      <c r="B757" s="114" t="s">
        <v>253</v>
      </c>
      <c r="C757" s="103" t="s">
        <v>101</v>
      </c>
      <c r="D757" s="320">
        <f>+D758</f>
        <v>1590225082.01</v>
      </c>
      <c r="E757" s="154">
        <f>SUM('ADICIONES  2018'!C757:E757)</f>
        <v>0</v>
      </c>
      <c r="F757" s="320">
        <f t="shared" ref="F757:J757" si="885">+F758</f>
        <v>0</v>
      </c>
      <c r="G757" s="320">
        <f t="shared" si="885"/>
        <v>0</v>
      </c>
      <c r="H757" s="320">
        <f t="shared" si="885"/>
        <v>0</v>
      </c>
      <c r="I757" s="320">
        <f t="shared" si="885"/>
        <v>0</v>
      </c>
      <c r="J757" s="320">
        <f t="shared" si="885"/>
        <v>0</v>
      </c>
      <c r="K757" s="309">
        <f t="shared" si="777"/>
        <v>1590225082.01</v>
      </c>
      <c r="L757" s="320">
        <f t="shared" ref="L757:Q757" si="886">+L758</f>
        <v>0</v>
      </c>
      <c r="M757" s="320">
        <f t="shared" si="886"/>
        <v>61449200</v>
      </c>
      <c r="N757" s="320">
        <f t="shared" si="886"/>
        <v>0</v>
      </c>
      <c r="O757" s="320">
        <f t="shared" si="886"/>
        <v>0</v>
      </c>
      <c r="P757" s="320">
        <f t="shared" si="886"/>
        <v>0</v>
      </c>
      <c r="Q757" s="320">
        <f t="shared" si="886"/>
        <v>0</v>
      </c>
      <c r="R757" s="309">
        <f t="shared" si="779"/>
        <v>61449200</v>
      </c>
      <c r="S757" s="320">
        <f t="shared" ref="S757:Z757" si="887">+S758</f>
        <v>0</v>
      </c>
      <c r="T757" s="320">
        <f t="shared" si="887"/>
        <v>0</v>
      </c>
      <c r="U757" s="320">
        <f t="shared" si="887"/>
        <v>0</v>
      </c>
      <c r="V757" s="320">
        <f t="shared" si="887"/>
        <v>0</v>
      </c>
      <c r="W757" s="320">
        <f t="shared" si="887"/>
        <v>0</v>
      </c>
      <c r="X757" s="320">
        <f t="shared" si="887"/>
        <v>0</v>
      </c>
      <c r="Y757" s="320">
        <f t="shared" si="887"/>
        <v>0</v>
      </c>
      <c r="Z757" s="320">
        <f t="shared" si="887"/>
        <v>0</v>
      </c>
      <c r="AA757" s="324">
        <f t="shared" si="781"/>
        <v>0</v>
      </c>
      <c r="AB757" s="324">
        <f t="shared" si="782"/>
        <v>61449200</v>
      </c>
      <c r="AC757" s="36">
        <f t="shared" si="783"/>
        <v>3.8641825421549716E-2</v>
      </c>
    </row>
    <row r="758" spans="1:29" s="21" customFormat="1" hidden="1" x14ac:dyDescent="0.2">
      <c r="A758" s="95"/>
      <c r="B758" s="116" t="s">
        <v>254</v>
      </c>
      <c r="C758" s="117" t="s">
        <v>134</v>
      </c>
      <c r="D758" s="321">
        <v>1590225082.01</v>
      </c>
      <c r="E758" s="387">
        <f>SUM('ADICIONES  2018'!C758:E758)</f>
        <v>0</v>
      </c>
      <c r="F758" s="321"/>
      <c r="G758" s="321"/>
      <c r="H758" s="321"/>
      <c r="I758" s="321"/>
      <c r="J758" s="321"/>
      <c r="K758" s="307">
        <f t="shared" si="777"/>
        <v>1590225082.01</v>
      </c>
      <c r="L758" s="321">
        <v>0</v>
      </c>
      <c r="M758" s="321">
        <v>61449200</v>
      </c>
      <c r="N758" s="321"/>
      <c r="O758" s="321"/>
      <c r="P758" s="321"/>
      <c r="Q758" s="321"/>
      <c r="R758" s="307">
        <f t="shared" si="779"/>
        <v>61449200</v>
      </c>
      <c r="S758" s="321"/>
      <c r="T758" s="321"/>
      <c r="U758" s="321"/>
      <c r="V758" s="321"/>
      <c r="W758" s="321"/>
      <c r="X758" s="321"/>
      <c r="Y758" s="321"/>
      <c r="Z758" s="321"/>
      <c r="AA758" s="323">
        <f t="shared" si="781"/>
        <v>0</v>
      </c>
      <c r="AB758" s="323">
        <f t="shared" si="782"/>
        <v>61449200</v>
      </c>
      <c r="AC758" s="118">
        <f t="shared" si="783"/>
        <v>3.8641825421549716E-2</v>
      </c>
    </row>
    <row r="759" spans="1:29" s="21" customFormat="1" ht="15.75" x14ac:dyDescent="0.2">
      <c r="A759" s="95">
        <v>1</v>
      </c>
      <c r="B759" s="116" t="s">
        <v>333</v>
      </c>
      <c r="C759" s="117" t="s">
        <v>334</v>
      </c>
      <c r="D759" s="320">
        <f>+D760</f>
        <v>0</v>
      </c>
      <c r="E759" s="387">
        <f>SUM('ADICIONES  2018'!C759:E759)</f>
        <v>0</v>
      </c>
      <c r="F759" s="320">
        <f t="shared" ref="F759:J760" si="888">+F760</f>
        <v>0</v>
      </c>
      <c r="G759" s="320">
        <f t="shared" si="888"/>
        <v>0</v>
      </c>
      <c r="H759" s="320">
        <f t="shared" si="888"/>
        <v>0</v>
      </c>
      <c r="I759" s="320">
        <f t="shared" si="888"/>
        <v>0</v>
      </c>
      <c r="J759" s="320">
        <f t="shared" si="888"/>
        <v>0</v>
      </c>
      <c r="K759" s="307">
        <f t="shared" si="777"/>
        <v>0</v>
      </c>
      <c r="L759" s="321">
        <f t="shared" ref="L759:Q760" si="889">+L760</f>
        <v>0</v>
      </c>
      <c r="M759" s="321">
        <f t="shared" si="889"/>
        <v>0</v>
      </c>
      <c r="N759" s="321">
        <f t="shared" si="889"/>
        <v>0</v>
      </c>
      <c r="O759" s="320">
        <f t="shared" si="889"/>
        <v>0</v>
      </c>
      <c r="P759" s="320">
        <f t="shared" si="889"/>
        <v>0</v>
      </c>
      <c r="Q759" s="320">
        <f t="shared" si="889"/>
        <v>0</v>
      </c>
      <c r="R759" s="303">
        <f t="shared" si="779"/>
        <v>0</v>
      </c>
      <c r="S759" s="320">
        <f t="shared" ref="S759:Z760" si="890">+S760</f>
        <v>0</v>
      </c>
      <c r="T759" s="320">
        <f t="shared" si="890"/>
        <v>0</v>
      </c>
      <c r="U759" s="320">
        <f t="shared" si="890"/>
        <v>0</v>
      </c>
      <c r="V759" s="320">
        <f t="shared" si="890"/>
        <v>0</v>
      </c>
      <c r="W759" s="320">
        <f t="shared" si="890"/>
        <v>0</v>
      </c>
      <c r="X759" s="320">
        <f t="shared" si="890"/>
        <v>0</v>
      </c>
      <c r="Y759" s="320">
        <f t="shared" si="890"/>
        <v>0</v>
      </c>
      <c r="Z759" s="320">
        <f t="shared" si="890"/>
        <v>0</v>
      </c>
      <c r="AA759" s="319">
        <f t="shared" si="781"/>
        <v>0</v>
      </c>
      <c r="AB759" s="323">
        <f t="shared" si="782"/>
        <v>0</v>
      </c>
      <c r="AC759" s="118">
        <v>0</v>
      </c>
    </row>
    <row r="760" spans="1:29" s="82" customFormat="1" ht="63" hidden="1" x14ac:dyDescent="0.2">
      <c r="A760" s="413"/>
      <c r="B760" s="114" t="s">
        <v>1725</v>
      </c>
      <c r="C760" s="110" t="s">
        <v>1726</v>
      </c>
      <c r="D760" s="320">
        <f>+D761</f>
        <v>0</v>
      </c>
      <c r="E760" s="387">
        <f>SUM('ADICIONES  2018'!C760:E760)</f>
        <v>0</v>
      </c>
      <c r="F760" s="320">
        <f t="shared" si="888"/>
        <v>0</v>
      </c>
      <c r="G760" s="320">
        <f t="shared" si="888"/>
        <v>0</v>
      </c>
      <c r="H760" s="320">
        <f t="shared" si="888"/>
        <v>0</v>
      </c>
      <c r="I760" s="320">
        <f t="shared" si="888"/>
        <v>0</v>
      </c>
      <c r="J760" s="320">
        <f t="shared" si="888"/>
        <v>0</v>
      </c>
      <c r="K760" s="303">
        <f t="shared" si="777"/>
        <v>0</v>
      </c>
      <c r="L760" s="320">
        <f t="shared" si="889"/>
        <v>0</v>
      </c>
      <c r="M760" s="320">
        <f t="shared" si="889"/>
        <v>0</v>
      </c>
      <c r="N760" s="320">
        <f t="shared" si="889"/>
        <v>0</v>
      </c>
      <c r="O760" s="320">
        <f t="shared" si="889"/>
        <v>0</v>
      </c>
      <c r="P760" s="320">
        <f t="shared" si="889"/>
        <v>0</v>
      </c>
      <c r="Q760" s="320">
        <f t="shared" si="889"/>
        <v>0</v>
      </c>
      <c r="R760" s="303">
        <f t="shared" si="779"/>
        <v>0</v>
      </c>
      <c r="S760" s="320">
        <f t="shared" si="890"/>
        <v>0</v>
      </c>
      <c r="T760" s="320">
        <f t="shared" si="890"/>
        <v>0</v>
      </c>
      <c r="U760" s="320">
        <f t="shared" si="890"/>
        <v>0</v>
      </c>
      <c r="V760" s="320">
        <f t="shared" si="890"/>
        <v>0</v>
      </c>
      <c r="W760" s="320">
        <f t="shared" si="890"/>
        <v>0</v>
      </c>
      <c r="X760" s="320">
        <f t="shared" si="890"/>
        <v>0</v>
      </c>
      <c r="Y760" s="320">
        <f t="shared" si="890"/>
        <v>0</v>
      </c>
      <c r="Z760" s="320">
        <f t="shared" si="890"/>
        <v>0</v>
      </c>
      <c r="AA760" s="319">
        <f t="shared" si="781"/>
        <v>0</v>
      </c>
      <c r="AB760" s="319">
        <f t="shared" si="782"/>
        <v>0</v>
      </c>
      <c r="AC760" s="108" t="e">
        <f t="shared" si="783"/>
        <v>#DIV/0!</v>
      </c>
    </row>
    <row r="761" spans="1:29" s="21" customFormat="1" hidden="1" x14ac:dyDescent="0.2">
      <c r="A761" s="95"/>
      <c r="B761" s="116" t="s">
        <v>1727</v>
      </c>
      <c r="C761" s="117" t="s">
        <v>1728</v>
      </c>
      <c r="D761" s="321">
        <v>0</v>
      </c>
      <c r="E761" s="387">
        <f>SUM('ADICIONES  2018'!C761:E761)</f>
        <v>0</v>
      </c>
      <c r="F761" s="321">
        <v>0</v>
      </c>
      <c r="G761" s="321">
        <v>0</v>
      </c>
      <c r="H761" s="321">
        <v>0</v>
      </c>
      <c r="I761" s="321">
        <v>0</v>
      </c>
      <c r="J761" s="321">
        <v>0</v>
      </c>
      <c r="K761" s="307">
        <f t="shared" ref="K761:K943" si="891">+D761+E761-F761+G761-H761</f>
        <v>0</v>
      </c>
      <c r="L761" s="321">
        <v>0</v>
      </c>
      <c r="M761" s="321">
        <v>0</v>
      </c>
      <c r="N761" s="321">
        <v>0</v>
      </c>
      <c r="O761" s="321">
        <v>0</v>
      </c>
      <c r="P761" s="321">
        <v>0</v>
      </c>
      <c r="Q761" s="321">
        <v>0</v>
      </c>
      <c r="R761" s="307">
        <f t="shared" ref="R761:R943" si="892">SUM(L761:Q761)</f>
        <v>0</v>
      </c>
      <c r="S761" s="321">
        <v>0</v>
      </c>
      <c r="T761" s="321">
        <v>0</v>
      </c>
      <c r="U761" s="321">
        <v>0</v>
      </c>
      <c r="V761" s="321">
        <v>0</v>
      </c>
      <c r="W761" s="321">
        <v>0</v>
      </c>
      <c r="X761" s="321">
        <v>0</v>
      </c>
      <c r="Y761" s="321">
        <v>0</v>
      </c>
      <c r="Z761" s="321">
        <v>0</v>
      </c>
      <c r="AA761" s="323">
        <f t="shared" ref="AA761:AA792" si="893">SUM(S761:Z761)</f>
        <v>0</v>
      </c>
      <c r="AB761" s="323">
        <f t="shared" ref="AB761:AB943" si="894">+AA761+R761</f>
        <v>0</v>
      </c>
      <c r="AC761" s="118" t="e">
        <f t="shared" ref="AC761:AC940" si="895">+AB761/K761</f>
        <v>#DIV/0!</v>
      </c>
    </row>
    <row r="762" spans="1:29" s="21" customFormat="1" ht="15.75" x14ac:dyDescent="0.2">
      <c r="A762" s="95">
        <v>1</v>
      </c>
      <c r="B762" s="116" t="s">
        <v>255</v>
      </c>
      <c r="C762" s="117" t="s">
        <v>148</v>
      </c>
      <c r="D762" s="320">
        <f>+D763+D772</f>
        <v>860881466</v>
      </c>
      <c r="E762" s="154">
        <f>SUM('ADICIONES  2018'!C762:E762)</f>
        <v>0</v>
      </c>
      <c r="F762" s="320">
        <f t="shared" ref="F762:J762" si="896">+F763+F772</f>
        <v>0</v>
      </c>
      <c r="G762" s="320">
        <f t="shared" si="896"/>
        <v>0</v>
      </c>
      <c r="H762" s="320">
        <f t="shared" si="896"/>
        <v>0</v>
      </c>
      <c r="I762" s="320">
        <f t="shared" si="896"/>
        <v>0</v>
      </c>
      <c r="J762" s="320">
        <f t="shared" si="896"/>
        <v>0</v>
      </c>
      <c r="K762" s="307">
        <f t="shared" si="891"/>
        <v>860881466</v>
      </c>
      <c r="L762" s="321">
        <f t="shared" ref="L762:Q762" si="897">+L763+L772</f>
        <v>103679876</v>
      </c>
      <c r="M762" s="321">
        <f t="shared" si="897"/>
        <v>134179289</v>
      </c>
      <c r="N762" s="321">
        <f t="shared" si="897"/>
        <v>71261269</v>
      </c>
      <c r="O762" s="320">
        <f t="shared" si="897"/>
        <v>0</v>
      </c>
      <c r="P762" s="320">
        <f t="shared" si="897"/>
        <v>0</v>
      </c>
      <c r="Q762" s="320">
        <f t="shared" si="897"/>
        <v>0</v>
      </c>
      <c r="R762" s="303">
        <f t="shared" si="892"/>
        <v>309120434</v>
      </c>
      <c r="S762" s="320">
        <f t="shared" ref="S762:Z762" si="898">+S763+S772</f>
        <v>0</v>
      </c>
      <c r="T762" s="320">
        <f t="shared" si="898"/>
        <v>0</v>
      </c>
      <c r="U762" s="320">
        <f t="shared" si="898"/>
        <v>0</v>
      </c>
      <c r="V762" s="320">
        <f t="shared" si="898"/>
        <v>0</v>
      </c>
      <c r="W762" s="320">
        <f t="shared" si="898"/>
        <v>0</v>
      </c>
      <c r="X762" s="320">
        <f t="shared" si="898"/>
        <v>0</v>
      </c>
      <c r="Y762" s="320">
        <f t="shared" si="898"/>
        <v>0</v>
      </c>
      <c r="Z762" s="320">
        <f t="shared" si="898"/>
        <v>0</v>
      </c>
      <c r="AA762" s="319">
        <f t="shared" si="893"/>
        <v>0</v>
      </c>
      <c r="AB762" s="323">
        <f t="shared" si="894"/>
        <v>309120434</v>
      </c>
      <c r="AC762" s="118">
        <f t="shared" si="895"/>
        <v>0.35907432812591183</v>
      </c>
    </row>
    <row r="763" spans="1:29" s="82" customFormat="1" ht="47.25" hidden="1" x14ac:dyDescent="0.2">
      <c r="A763" s="413"/>
      <c r="B763" s="114" t="s">
        <v>256</v>
      </c>
      <c r="C763" s="110" t="s">
        <v>257</v>
      </c>
      <c r="D763" s="320">
        <f>+D764+D770</f>
        <v>231583122.90000004</v>
      </c>
      <c r="E763" s="154">
        <f>SUM('ADICIONES  2018'!C763:E763)</f>
        <v>0</v>
      </c>
      <c r="F763" s="320">
        <f t="shared" ref="F763:J763" si="899">+F764+F770</f>
        <v>0</v>
      </c>
      <c r="G763" s="320">
        <f t="shared" si="899"/>
        <v>0</v>
      </c>
      <c r="H763" s="320">
        <f t="shared" si="899"/>
        <v>0</v>
      </c>
      <c r="I763" s="320">
        <f t="shared" si="899"/>
        <v>0</v>
      </c>
      <c r="J763" s="320">
        <f t="shared" si="899"/>
        <v>0</v>
      </c>
      <c r="K763" s="303">
        <f t="shared" si="891"/>
        <v>231583122.90000004</v>
      </c>
      <c r="L763" s="320">
        <f t="shared" ref="L763:Q763" si="900">+L764+L770</f>
        <v>11471326</v>
      </c>
      <c r="M763" s="320">
        <f t="shared" si="900"/>
        <v>46333569</v>
      </c>
      <c r="N763" s="320">
        <f t="shared" si="900"/>
        <v>5491799</v>
      </c>
      <c r="O763" s="320">
        <f t="shared" si="900"/>
        <v>0</v>
      </c>
      <c r="P763" s="320">
        <f t="shared" si="900"/>
        <v>0</v>
      </c>
      <c r="Q763" s="320">
        <f t="shared" si="900"/>
        <v>0</v>
      </c>
      <c r="R763" s="303">
        <f t="shared" si="892"/>
        <v>63296694</v>
      </c>
      <c r="S763" s="320">
        <f t="shared" ref="S763:Z763" si="901">+S764+S770</f>
        <v>0</v>
      </c>
      <c r="T763" s="320">
        <f t="shared" si="901"/>
        <v>0</v>
      </c>
      <c r="U763" s="320">
        <f t="shared" si="901"/>
        <v>0</v>
      </c>
      <c r="V763" s="320">
        <f t="shared" si="901"/>
        <v>0</v>
      </c>
      <c r="W763" s="320">
        <f t="shared" si="901"/>
        <v>0</v>
      </c>
      <c r="X763" s="320">
        <f t="shared" si="901"/>
        <v>0</v>
      </c>
      <c r="Y763" s="320">
        <f t="shared" si="901"/>
        <v>0</v>
      </c>
      <c r="Z763" s="320">
        <f t="shared" si="901"/>
        <v>0</v>
      </c>
      <c r="AA763" s="319">
        <f t="shared" si="893"/>
        <v>0</v>
      </c>
      <c r="AB763" s="319">
        <f t="shared" si="894"/>
        <v>63296694</v>
      </c>
      <c r="AC763" s="108">
        <f t="shared" si="895"/>
        <v>0.27332170499890945</v>
      </c>
    </row>
    <row r="764" spans="1:29" s="82" customFormat="1" ht="31.5" hidden="1" x14ac:dyDescent="0.2">
      <c r="A764" s="413"/>
      <c r="B764" s="114" t="s">
        <v>258</v>
      </c>
      <c r="C764" s="110" t="s">
        <v>150</v>
      </c>
      <c r="D764" s="320">
        <f>SUM(D765:D769)</f>
        <v>166603760.10000002</v>
      </c>
      <c r="E764" s="154">
        <f>SUM('ADICIONES  2018'!C764:E764)</f>
        <v>0</v>
      </c>
      <c r="F764" s="320">
        <f t="shared" ref="F764" si="902">SUM(F765:F769)</f>
        <v>0</v>
      </c>
      <c r="G764" s="320">
        <f t="shared" ref="G764:J764" si="903">SUM(G765:G769)</f>
        <v>0</v>
      </c>
      <c r="H764" s="320">
        <f t="shared" si="903"/>
        <v>0</v>
      </c>
      <c r="I764" s="320">
        <f t="shared" si="903"/>
        <v>0</v>
      </c>
      <c r="J764" s="320">
        <f t="shared" si="903"/>
        <v>0</v>
      </c>
      <c r="K764" s="303">
        <f t="shared" si="891"/>
        <v>166603760.10000002</v>
      </c>
      <c r="L764" s="320">
        <f t="shared" ref="L764:Q764" si="904">SUM(L765:L769)</f>
        <v>10511326</v>
      </c>
      <c r="M764" s="320">
        <f t="shared" si="904"/>
        <v>18135299</v>
      </c>
      <c r="N764" s="320">
        <f t="shared" si="904"/>
        <v>4891799</v>
      </c>
      <c r="O764" s="320">
        <f t="shared" si="904"/>
        <v>0</v>
      </c>
      <c r="P764" s="320">
        <f t="shared" si="904"/>
        <v>0</v>
      </c>
      <c r="Q764" s="320">
        <f t="shared" si="904"/>
        <v>0</v>
      </c>
      <c r="R764" s="303">
        <f t="shared" si="892"/>
        <v>33538424</v>
      </c>
      <c r="S764" s="320">
        <f t="shared" ref="S764:Z764" si="905">SUM(S765:S769)</f>
        <v>0</v>
      </c>
      <c r="T764" s="320">
        <f t="shared" si="905"/>
        <v>0</v>
      </c>
      <c r="U764" s="320">
        <f t="shared" si="905"/>
        <v>0</v>
      </c>
      <c r="V764" s="320">
        <f t="shared" si="905"/>
        <v>0</v>
      </c>
      <c r="W764" s="320">
        <f t="shared" si="905"/>
        <v>0</v>
      </c>
      <c r="X764" s="320">
        <f t="shared" si="905"/>
        <v>0</v>
      </c>
      <c r="Y764" s="320">
        <f t="shared" si="905"/>
        <v>0</v>
      </c>
      <c r="Z764" s="320">
        <f t="shared" si="905"/>
        <v>0</v>
      </c>
      <c r="AA764" s="319">
        <f t="shared" si="893"/>
        <v>0</v>
      </c>
      <c r="AB764" s="319">
        <f t="shared" si="894"/>
        <v>33538424</v>
      </c>
      <c r="AC764" s="108">
        <f t="shared" si="895"/>
        <v>0.20130652501401736</v>
      </c>
    </row>
    <row r="765" spans="1:29" s="21" customFormat="1" ht="30" hidden="1" x14ac:dyDescent="0.2">
      <c r="A765" s="95"/>
      <c r="B765" s="100" t="s">
        <v>259</v>
      </c>
      <c r="C765" s="117" t="s">
        <v>151</v>
      </c>
      <c r="D765" s="321">
        <v>1539720.51</v>
      </c>
      <c r="E765" s="387">
        <f>SUM('ADICIONES  2018'!C765:E765)</f>
        <v>0</v>
      </c>
      <c r="F765" s="321"/>
      <c r="G765" s="321"/>
      <c r="H765" s="321"/>
      <c r="I765" s="321"/>
      <c r="J765" s="321"/>
      <c r="K765" s="307">
        <f t="shared" si="891"/>
        <v>1539720.51</v>
      </c>
      <c r="L765" s="321">
        <v>78124</v>
      </c>
      <c r="M765" s="321">
        <v>1251748</v>
      </c>
      <c r="N765" s="321">
        <v>156248</v>
      </c>
      <c r="O765" s="321"/>
      <c r="P765" s="321"/>
      <c r="Q765" s="321"/>
      <c r="R765" s="307">
        <f t="shared" si="892"/>
        <v>1486120</v>
      </c>
      <c r="S765" s="321"/>
      <c r="T765" s="321"/>
      <c r="U765" s="321"/>
      <c r="V765" s="321"/>
      <c r="W765" s="321"/>
      <c r="X765" s="321"/>
      <c r="Y765" s="321"/>
      <c r="Z765" s="321"/>
      <c r="AA765" s="323">
        <f t="shared" si="893"/>
        <v>0</v>
      </c>
      <c r="AB765" s="323">
        <f t="shared" si="894"/>
        <v>1486120</v>
      </c>
      <c r="AC765" s="118">
        <f t="shared" si="895"/>
        <v>0.96518815612841324</v>
      </c>
    </row>
    <row r="766" spans="1:29" hidden="1" x14ac:dyDescent="0.2">
      <c r="B766" s="100" t="s">
        <v>260</v>
      </c>
      <c r="C766" s="101" t="s">
        <v>152</v>
      </c>
      <c r="D766" s="321">
        <v>74257626.340000004</v>
      </c>
      <c r="E766" s="387">
        <f>SUM('ADICIONES  2018'!C766:E766)</f>
        <v>0</v>
      </c>
      <c r="F766" s="321"/>
      <c r="G766" s="321"/>
      <c r="H766" s="321"/>
      <c r="I766" s="321"/>
      <c r="J766" s="321"/>
      <c r="K766" s="305">
        <f t="shared" si="891"/>
        <v>74257626.340000004</v>
      </c>
      <c r="L766" s="321">
        <v>3942000</v>
      </c>
      <c r="M766" s="321">
        <v>8656000</v>
      </c>
      <c r="N766" s="321">
        <v>2183000</v>
      </c>
      <c r="O766" s="321"/>
      <c r="P766" s="321"/>
      <c r="Q766" s="321"/>
      <c r="R766" s="305">
        <f t="shared" si="892"/>
        <v>14781000</v>
      </c>
      <c r="S766" s="321"/>
      <c r="T766" s="321"/>
      <c r="U766" s="321"/>
      <c r="V766" s="321"/>
      <c r="W766" s="321"/>
      <c r="X766" s="321"/>
      <c r="Y766" s="321"/>
      <c r="Z766" s="321"/>
      <c r="AA766" s="322">
        <f t="shared" si="893"/>
        <v>0</v>
      </c>
      <c r="AB766" s="322">
        <f t="shared" si="894"/>
        <v>14781000</v>
      </c>
      <c r="AC766" s="37">
        <f t="shared" si="895"/>
        <v>0.19905026228986786</v>
      </c>
    </row>
    <row r="767" spans="1:29" ht="28.5" hidden="1" x14ac:dyDescent="0.2">
      <c r="B767" s="100" t="s">
        <v>261</v>
      </c>
      <c r="C767" s="101" t="s">
        <v>153</v>
      </c>
      <c r="D767" s="321">
        <v>19805279.07</v>
      </c>
      <c r="E767" s="387">
        <f>SUM('ADICIONES  2018'!C767:E767)</f>
        <v>0</v>
      </c>
      <c r="F767" s="321"/>
      <c r="G767" s="321"/>
      <c r="H767" s="321"/>
      <c r="I767" s="321"/>
      <c r="J767" s="321"/>
      <c r="K767" s="305">
        <f t="shared" si="891"/>
        <v>19805279.07</v>
      </c>
      <c r="L767" s="321">
        <v>911849</v>
      </c>
      <c r="M767" s="321">
        <v>2370967</v>
      </c>
      <c r="N767" s="321">
        <v>729560</v>
      </c>
      <c r="O767" s="321"/>
      <c r="P767" s="321"/>
      <c r="Q767" s="321"/>
      <c r="R767" s="305">
        <f t="shared" si="892"/>
        <v>4012376</v>
      </c>
      <c r="S767" s="321"/>
      <c r="T767" s="321"/>
      <c r="U767" s="321"/>
      <c r="V767" s="321"/>
      <c r="W767" s="321"/>
      <c r="X767" s="321"/>
      <c r="Y767" s="321"/>
      <c r="Z767" s="321"/>
      <c r="AA767" s="322">
        <f t="shared" si="893"/>
        <v>0</v>
      </c>
      <c r="AB767" s="322">
        <f t="shared" si="894"/>
        <v>4012376</v>
      </c>
      <c r="AC767" s="37">
        <f t="shared" si="895"/>
        <v>0.20259123771084533</v>
      </c>
    </row>
    <row r="768" spans="1:29" hidden="1" x14ac:dyDescent="0.2">
      <c r="B768" s="100" t="s">
        <v>262</v>
      </c>
      <c r="C768" s="101" t="s">
        <v>154</v>
      </c>
      <c r="D768" s="321">
        <v>71001134.180000007</v>
      </c>
      <c r="E768" s="387">
        <f>SUM('ADICIONES  2018'!C768:E768)</f>
        <v>0</v>
      </c>
      <c r="F768" s="321"/>
      <c r="G768" s="321"/>
      <c r="H768" s="321"/>
      <c r="I768" s="321"/>
      <c r="J768" s="321"/>
      <c r="K768" s="305">
        <f t="shared" si="891"/>
        <v>71001134.180000007</v>
      </c>
      <c r="L768" s="321">
        <v>5579353</v>
      </c>
      <c r="M768" s="321">
        <v>5856584</v>
      </c>
      <c r="N768" s="321">
        <v>1822991</v>
      </c>
      <c r="O768" s="321"/>
      <c r="P768" s="321"/>
      <c r="Q768" s="321"/>
      <c r="R768" s="305">
        <f t="shared" si="892"/>
        <v>13258928</v>
      </c>
      <c r="S768" s="321"/>
      <c r="T768" s="321"/>
      <c r="U768" s="321"/>
      <c r="V768" s="321"/>
      <c r="W768" s="321"/>
      <c r="X768" s="321"/>
      <c r="Y768" s="321"/>
      <c r="Z768" s="321"/>
      <c r="AA768" s="322">
        <f t="shared" si="893"/>
        <v>0</v>
      </c>
      <c r="AB768" s="322">
        <f t="shared" si="894"/>
        <v>13258928</v>
      </c>
      <c r="AC768" s="37">
        <f t="shared" si="895"/>
        <v>0.18674248169594521</v>
      </c>
    </row>
    <row r="769" spans="1:29" hidden="1" x14ac:dyDescent="0.2">
      <c r="B769" s="100" t="s">
        <v>1729</v>
      </c>
      <c r="C769" s="101" t="s">
        <v>154</v>
      </c>
      <c r="D769" s="321">
        <v>0</v>
      </c>
      <c r="E769" s="387">
        <f>SUM('ADICIONES  2018'!C769:E769)</f>
        <v>0</v>
      </c>
      <c r="F769" s="321"/>
      <c r="G769" s="321"/>
      <c r="H769" s="321"/>
      <c r="I769" s="321"/>
      <c r="J769" s="321"/>
      <c r="K769" s="305">
        <f t="shared" si="891"/>
        <v>0</v>
      </c>
      <c r="L769" s="321">
        <v>0</v>
      </c>
      <c r="M769" s="321">
        <v>0</v>
      </c>
      <c r="N769" s="321">
        <v>0</v>
      </c>
      <c r="O769" s="321"/>
      <c r="P769" s="321"/>
      <c r="Q769" s="321"/>
      <c r="R769" s="305">
        <f t="shared" si="892"/>
        <v>0</v>
      </c>
      <c r="S769" s="321"/>
      <c r="T769" s="321"/>
      <c r="U769" s="321"/>
      <c r="V769" s="321"/>
      <c r="W769" s="321"/>
      <c r="X769" s="321"/>
      <c r="Y769" s="321"/>
      <c r="Z769" s="321"/>
      <c r="AA769" s="322">
        <f t="shared" si="893"/>
        <v>0</v>
      </c>
      <c r="AB769" s="322">
        <f t="shared" si="894"/>
        <v>0</v>
      </c>
      <c r="AC769" s="37">
        <v>0</v>
      </c>
    </row>
    <row r="770" spans="1:29" s="82" customFormat="1" ht="31.5" hidden="1" x14ac:dyDescent="0.2">
      <c r="A770" s="413"/>
      <c r="B770" s="114" t="s">
        <v>263</v>
      </c>
      <c r="C770" s="110" t="s">
        <v>155</v>
      </c>
      <c r="D770" s="320">
        <f>+D771</f>
        <v>64979362.799999997</v>
      </c>
      <c r="E770" s="154">
        <f>SUM('ADICIONES  2018'!C770:E770)</f>
        <v>0</v>
      </c>
      <c r="F770" s="320">
        <f t="shared" ref="F770:J770" si="906">+F771</f>
        <v>0</v>
      </c>
      <c r="G770" s="320">
        <f t="shared" si="906"/>
        <v>0</v>
      </c>
      <c r="H770" s="320">
        <f t="shared" si="906"/>
        <v>0</v>
      </c>
      <c r="I770" s="320">
        <f t="shared" si="906"/>
        <v>0</v>
      </c>
      <c r="J770" s="320">
        <f t="shared" si="906"/>
        <v>0</v>
      </c>
      <c r="K770" s="303">
        <f t="shared" si="891"/>
        <v>64979362.799999997</v>
      </c>
      <c r="L770" s="320">
        <f t="shared" ref="L770:Q770" si="907">+L771</f>
        <v>960000</v>
      </c>
      <c r="M770" s="320">
        <f t="shared" si="907"/>
        <v>28198270</v>
      </c>
      <c r="N770" s="320">
        <f t="shared" si="907"/>
        <v>600000</v>
      </c>
      <c r="O770" s="320">
        <f t="shared" si="907"/>
        <v>0</v>
      </c>
      <c r="P770" s="320">
        <f t="shared" si="907"/>
        <v>0</v>
      </c>
      <c r="Q770" s="320">
        <f t="shared" si="907"/>
        <v>0</v>
      </c>
      <c r="R770" s="303">
        <f t="shared" si="892"/>
        <v>29758270</v>
      </c>
      <c r="S770" s="320">
        <f t="shared" ref="S770:Z770" si="908">+S771</f>
        <v>0</v>
      </c>
      <c r="T770" s="320">
        <f t="shared" si="908"/>
        <v>0</v>
      </c>
      <c r="U770" s="320">
        <f t="shared" si="908"/>
        <v>0</v>
      </c>
      <c r="V770" s="320">
        <f t="shared" si="908"/>
        <v>0</v>
      </c>
      <c r="W770" s="320">
        <f t="shared" si="908"/>
        <v>0</v>
      </c>
      <c r="X770" s="320">
        <f t="shared" si="908"/>
        <v>0</v>
      </c>
      <c r="Y770" s="320">
        <f t="shared" si="908"/>
        <v>0</v>
      </c>
      <c r="Z770" s="320">
        <f t="shared" si="908"/>
        <v>0</v>
      </c>
      <c r="AA770" s="319">
        <f t="shared" si="893"/>
        <v>0</v>
      </c>
      <c r="AB770" s="319">
        <f t="shared" si="894"/>
        <v>29758270</v>
      </c>
      <c r="AC770" s="108">
        <f t="shared" si="895"/>
        <v>0.45796494021637285</v>
      </c>
    </row>
    <row r="771" spans="1:29" ht="28.5" hidden="1" x14ac:dyDescent="0.2">
      <c r="B771" s="100" t="s">
        <v>264</v>
      </c>
      <c r="C771" s="101" t="s">
        <v>156</v>
      </c>
      <c r="D771" s="321">
        <v>64979362.799999997</v>
      </c>
      <c r="E771" s="387">
        <f>SUM('ADICIONES  2018'!C771:E771)</f>
        <v>0</v>
      </c>
      <c r="F771" s="321"/>
      <c r="G771" s="321"/>
      <c r="H771" s="321"/>
      <c r="I771" s="321"/>
      <c r="J771" s="321"/>
      <c r="K771" s="305">
        <f t="shared" si="891"/>
        <v>64979362.799999997</v>
      </c>
      <c r="L771" s="321">
        <v>960000</v>
      </c>
      <c r="M771" s="321">
        <v>28198270</v>
      </c>
      <c r="N771" s="321">
        <v>600000</v>
      </c>
      <c r="O771" s="321"/>
      <c r="P771" s="321"/>
      <c r="Q771" s="321"/>
      <c r="R771" s="305">
        <f t="shared" si="892"/>
        <v>29758270</v>
      </c>
      <c r="S771" s="321"/>
      <c r="T771" s="321"/>
      <c r="U771" s="321"/>
      <c r="V771" s="321"/>
      <c r="W771" s="321"/>
      <c r="X771" s="321"/>
      <c r="Y771" s="321"/>
      <c r="Z771" s="321"/>
      <c r="AA771" s="322">
        <f t="shared" si="893"/>
        <v>0</v>
      </c>
      <c r="AB771" s="322">
        <f t="shared" si="894"/>
        <v>29758270</v>
      </c>
      <c r="AC771" s="37">
        <f t="shared" si="895"/>
        <v>0.45796494021637285</v>
      </c>
    </row>
    <row r="772" spans="1:29" s="82" customFormat="1" ht="31.5" hidden="1" x14ac:dyDescent="0.2">
      <c r="A772" s="413"/>
      <c r="B772" s="114" t="s">
        <v>265</v>
      </c>
      <c r="C772" s="110" t="s">
        <v>266</v>
      </c>
      <c r="D772" s="320">
        <f>+D773</f>
        <v>629298343.10000002</v>
      </c>
      <c r="E772" s="154">
        <f>SUM('ADICIONES  2018'!C772:E772)</f>
        <v>0</v>
      </c>
      <c r="F772" s="320">
        <f t="shared" ref="F772:J772" si="909">+F773</f>
        <v>0</v>
      </c>
      <c r="G772" s="320">
        <f t="shared" si="909"/>
        <v>0</v>
      </c>
      <c r="H772" s="320">
        <f t="shared" si="909"/>
        <v>0</v>
      </c>
      <c r="I772" s="320">
        <f t="shared" si="909"/>
        <v>0</v>
      </c>
      <c r="J772" s="320">
        <f t="shared" si="909"/>
        <v>0</v>
      </c>
      <c r="K772" s="303">
        <f t="shared" si="891"/>
        <v>629298343.10000002</v>
      </c>
      <c r="L772" s="320">
        <f t="shared" ref="L772:Q772" si="910">+L773</f>
        <v>92208550</v>
      </c>
      <c r="M772" s="320">
        <f t="shared" si="910"/>
        <v>87845720</v>
      </c>
      <c r="N772" s="320">
        <f t="shared" si="910"/>
        <v>65769470</v>
      </c>
      <c r="O772" s="320">
        <f t="shared" si="910"/>
        <v>0</v>
      </c>
      <c r="P772" s="320">
        <f t="shared" si="910"/>
        <v>0</v>
      </c>
      <c r="Q772" s="320">
        <f t="shared" si="910"/>
        <v>0</v>
      </c>
      <c r="R772" s="303">
        <f t="shared" si="892"/>
        <v>245823740</v>
      </c>
      <c r="S772" s="320">
        <f t="shared" ref="S772:Z772" si="911">+S773</f>
        <v>0</v>
      </c>
      <c r="T772" s="320">
        <f t="shared" si="911"/>
        <v>0</v>
      </c>
      <c r="U772" s="320">
        <f t="shared" si="911"/>
        <v>0</v>
      </c>
      <c r="V772" s="320">
        <f t="shared" si="911"/>
        <v>0</v>
      </c>
      <c r="W772" s="320">
        <f t="shared" si="911"/>
        <v>0</v>
      </c>
      <c r="X772" s="320">
        <f t="shared" si="911"/>
        <v>0</v>
      </c>
      <c r="Y772" s="320">
        <f t="shared" si="911"/>
        <v>0</v>
      </c>
      <c r="Z772" s="320">
        <f t="shared" si="911"/>
        <v>0</v>
      </c>
      <c r="AA772" s="319">
        <f t="shared" si="893"/>
        <v>0</v>
      </c>
      <c r="AB772" s="319">
        <f t="shared" si="894"/>
        <v>245823740</v>
      </c>
      <c r="AC772" s="108">
        <f t="shared" si="895"/>
        <v>0.39063147503144918</v>
      </c>
    </row>
    <row r="773" spans="1:29" s="21" customFormat="1" hidden="1" x14ac:dyDescent="0.2">
      <c r="A773" s="95"/>
      <c r="B773" s="116" t="s">
        <v>267</v>
      </c>
      <c r="C773" s="117" t="s">
        <v>149</v>
      </c>
      <c r="D773" s="321">
        <v>629298343.10000002</v>
      </c>
      <c r="E773" s="387">
        <f>SUM('ADICIONES  2018'!C773:E773)</f>
        <v>0</v>
      </c>
      <c r="F773" s="321"/>
      <c r="G773" s="321"/>
      <c r="H773" s="321"/>
      <c r="I773" s="321"/>
      <c r="J773" s="321"/>
      <c r="K773" s="307">
        <f t="shared" si="891"/>
        <v>629298343.10000002</v>
      </c>
      <c r="L773" s="321">
        <v>92208550</v>
      </c>
      <c r="M773" s="321">
        <v>87845720</v>
      </c>
      <c r="N773" s="321">
        <v>65769470</v>
      </c>
      <c r="O773" s="321"/>
      <c r="P773" s="321"/>
      <c r="Q773" s="321"/>
      <c r="R773" s="307">
        <f t="shared" si="892"/>
        <v>245823740</v>
      </c>
      <c r="S773" s="321"/>
      <c r="T773" s="321"/>
      <c r="U773" s="321"/>
      <c r="V773" s="321"/>
      <c r="W773" s="321"/>
      <c r="X773" s="321"/>
      <c r="Y773" s="321"/>
      <c r="Z773" s="321"/>
      <c r="AA773" s="323">
        <f t="shared" si="893"/>
        <v>0</v>
      </c>
      <c r="AB773" s="323">
        <f t="shared" si="894"/>
        <v>245823740</v>
      </c>
      <c r="AC773" s="118">
        <f t="shared" si="895"/>
        <v>0.39063147503144918</v>
      </c>
    </row>
    <row r="774" spans="1:29" s="21" customFormat="1" ht="15.75" x14ac:dyDescent="0.2">
      <c r="A774" s="95">
        <v>1</v>
      </c>
      <c r="B774" s="116" t="s">
        <v>268</v>
      </c>
      <c r="C774" s="117" t="s">
        <v>269</v>
      </c>
      <c r="D774" s="320">
        <f>+D775+D778</f>
        <v>45358930569.279999</v>
      </c>
      <c r="E774" s="154">
        <f>SUM('ADICIONES  2018'!C774:E774)</f>
        <v>20259668655</v>
      </c>
      <c r="F774" s="320">
        <f t="shared" ref="F774:J774" si="912">+F775+F778</f>
        <v>0</v>
      </c>
      <c r="G774" s="320">
        <f t="shared" si="912"/>
        <v>0</v>
      </c>
      <c r="H774" s="320">
        <f t="shared" si="912"/>
        <v>0</v>
      </c>
      <c r="I774" s="320">
        <f t="shared" si="912"/>
        <v>0</v>
      </c>
      <c r="J774" s="320">
        <f t="shared" si="912"/>
        <v>0</v>
      </c>
      <c r="K774" s="307">
        <f t="shared" si="891"/>
        <v>65618599224.279999</v>
      </c>
      <c r="L774" s="321">
        <f t="shared" ref="L774:Q774" si="913">+L775+L778</f>
        <v>77782296</v>
      </c>
      <c r="M774" s="321">
        <f t="shared" si="913"/>
        <v>2008852196.1700001</v>
      </c>
      <c r="N774" s="321">
        <f t="shared" si="913"/>
        <v>1283574418</v>
      </c>
      <c r="O774" s="320">
        <f t="shared" si="913"/>
        <v>0</v>
      </c>
      <c r="P774" s="320">
        <f t="shared" si="913"/>
        <v>0</v>
      </c>
      <c r="Q774" s="320">
        <f t="shared" si="913"/>
        <v>0</v>
      </c>
      <c r="R774" s="303">
        <f t="shared" si="892"/>
        <v>3370208910.1700001</v>
      </c>
      <c r="S774" s="320">
        <f t="shared" ref="S774:Z774" si="914">+S775+S778</f>
        <v>0</v>
      </c>
      <c r="T774" s="320">
        <f t="shared" si="914"/>
        <v>0</v>
      </c>
      <c r="U774" s="320">
        <f t="shared" si="914"/>
        <v>0</v>
      </c>
      <c r="V774" s="320">
        <f t="shared" si="914"/>
        <v>0</v>
      </c>
      <c r="W774" s="320">
        <f t="shared" si="914"/>
        <v>0</v>
      </c>
      <c r="X774" s="320">
        <f t="shared" si="914"/>
        <v>0</v>
      </c>
      <c r="Y774" s="320">
        <f t="shared" si="914"/>
        <v>0</v>
      </c>
      <c r="Z774" s="320">
        <f t="shared" si="914"/>
        <v>0</v>
      </c>
      <c r="AA774" s="319">
        <f t="shared" si="893"/>
        <v>0</v>
      </c>
      <c r="AB774" s="323">
        <f t="shared" si="894"/>
        <v>3370208910.1700001</v>
      </c>
      <c r="AC774" s="118">
        <f t="shared" si="895"/>
        <v>5.1360573831374406E-2</v>
      </c>
    </row>
    <row r="775" spans="1:29" s="82" customFormat="1" ht="31.5" hidden="1" x14ac:dyDescent="0.2">
      <c r="A775" s="413"/>
      <c r="B775" s="114" t="s">
        <v>736</v>
      </c>
      <c r="C775" s="110" t="s">
        <v>1730</v>
      </c>
      <c r="D775" s="320">
        <f>+D776</f>
        <v>1470000000</v>
      </c>
      <c r="E775" s="154">
        <f>SUM('ADICIONES  2018'!C775:E775)</f>
        <v>0</v>
      </c>
      <c r="F775" s="320">
        <f t="shared" ref="F775:J776" si="915">+F776</f>
        <v>0</v>
      </c>
      <c r="G775" s="320">
        <f t="shared" si="915"/>
        <v>0</v>
      </c>
      <c r="H775" s="320">
        <f t="shared" si="915"/>
        <v>0</v>
      </c>
      <c r="I775" s="320">
        <f t="shared" si="915"/>
        <v>0</v>
      </c>
      <c r="J775" s="320">
        <f t="shared" si="915"/>
        <v>0</v>
      </c>
      <c r="K775" s="303">
        <f t="shared" si="891"/>
        <v>1470000000</v>
      </c>
      <c r="L775" s="320">
        <f t="shared" ref="L775:Q776" si="916">+L776</f>
        <v>0</v>
      </c>
      <c r="M775" s="320">
        <f t="shared" si="916"/>
        <v>0</v>
      </c>
      <c r="N775" s="320">
        <f t="shared" si="916"/>
        <v>0</v>
      </c>
      <c r="O775" s="320">
        <f t="shared" si="916"/>
        <v>0</v>
      </c>
      <c r="P775" s="320">
        <f t="shared" si="916"/>
        <v>0</v>
      </c>
      <c r="Q775" s="320">
        <f t="shared" si="916"/>
        <v>0</v>
      </c>
      <c r="R775" s="303">
        <f t="shared" si="892"/>
        <v>0</v>
      </c>
      <c r="S775" s="320">
        <f t="shared" ref="S775:Z776" si="917">+S776</f>
        <v>0</v>
      </c>
      <c r="T775" s="320">
        <f t="shared" si="917"/>
        <v>0</v>
      </c>
      <c r="U775" s="320">
        <f t="shared" si="917"/>
        <v>0</v>
      </c>
      <c r="V775" s="320">
        <f t="shared" si="917"/>
        <v>0</v>
      </c>
      <c r="W775" s="320">
        <f t="shared" si="917"/>
        <v>0</v>
      </c>
      <c r="X775" s="320">
        <f t="shared" si="917"/>
        <v>0</v>
      </c>
      <c r="Y775" s="320">
        <f t="shared" si="917"/>
        <v>0</v>
      </c>
      <c r="Z775" s="320">
        <f t="shared" si="917"/>
        <v>0</v>
      </c>
      <c r="AA775" s="319">
        <f t="shared" si="893"/>
        <v>0</v>
      </c>
      <c r="AB775" s="319">
        <f t="shared" si="894"/>
        <v>0</v>
      </c>
      <c r="AC775" s="108">
        <f t="shared" si="895"/>
        <v>0</v>
      </c>
    </row>
    <row r="776" spans="1:29" s="82" customFormat="1" ht="31.5" hidden="1" x14ac:dyDescent="0.2">
      <c r="A776" s="413"/>
      <c r="B776" s="114" t="s">
        <v>1731</v>
      </c>
      <c r="C776" s="110" t="s">
        <v>1732</v>
      </c>
      <c r="D776" s="320">
        <f>+D777</f>
        <v>1470000000</v>
      </c>
      <c r="E776" s="154">
        <f>SUM('ADICIONES  2018'!C776:E776)</f>
        <v>0</v>
      </c>
      <c r="F776" s="320">
        <f t="shared" si="915"/>
        <v>0</v>
      </c>
      <c r="G776" s="320">
        <f t="shared" si="915"/>
        <v>0</v>
      </c>
      <c r="H776" s="320">
        <f t="shared" si="915"/>
        <v>0</v>
      </c>
      <c r="I776" s="320">
        <f t="shared" si="915"/>
        <v>0</v>
      </c>
      <c r="J776" s="320">
        <f t="shared" si="915"/>
        <v>0</v>
      </c>
      <c r="K776" s="303">
        <f t="shared" si="891"/>
        <v>1470000000</v>
      </c>
      <c r="L776" s="320">
        <f t="shared" si="916"/>
        <v>0</v>
      </c>
      <c r="M776" s="320">
        <f t="shared" si="916"/>
        <v>0</v>
      </c>
      <c r="N776" s="320">
        <f t="shared" si="916"/>
        <v>0</v>
      </c>
      <c r="O776" s="320">
        <f t="shared" si="916"/>
        <v>0</v>
      </c>
      <c r="P776" s="320">
        <f t="shared" si="916"/>
        <v>0</v>
      </c>
      <c r="Q776" s="320">
        <f t="shared" si="916"/>
        <v>0</v>
      </c>
      <c r="R776" s="303">
        <f t="shared" si="892"/>
        <v>0</v>
      </c>
      <c r="S776" s="320">
        <f t="shared" si="917"/>
        <v>0</v>
      </c>
      <c r="T776" s="320">
        <f t="shared" si="917"/>
        <v>0</v>
      </c>
      <c r="U776" s="320">
        <f t="shared" si="917"/>
        <v>0</v>
      </c>
      <c r="V776" s="320">
        <f t="shared" si="917"/>
        <v>0</v>
      </c>
      <c r="W776" s="320">
        <f t="shared" si="917"/>
        <v>0</v>
      </c>
      <c r="X776" s="320">
        <f t="shared" si="917"/>
        <v>0</v>
      </c>
      <c r="Y776" s="320">
        <f t="shared" si="917"/>
        <v>0</v>
      </c>
      <c r="Z776" s="320">
        <f t="shared" si="917"/>
        <v>0</v>
      </c>
      <c r="AA776" s="319">
        <f t="shared" si="893"/>
        <v>0</v>
      </c>
      <c r="AB776" s="319">
        <f t="shared" si="894"/>
        <v>0</v>
      </c>
      <c r="AC776" s="108">
        <f t="shared" si="895"/>
        <v>0</v>
      </c>
    </row>
    <row r="777" spans="1:29" s="21" customFormat="1" ht="30" hidden="1" x14ac:dyDescent="0.2">
      <c r="A777" s="95"/>
      <c r="B777" s="116" t="s">
        <v>1733</v>
      </c>
      <c r="C777" s="117" t="s">
        <v>1734</v>
      </c>
      <c r="D777" s="321">
        <v>1470000000</v>
      </c>
      <c r="E777" s="387">
        <f>SUM('ADICIONES  2018'!C777:E777)</f>
        <v>0</v>
      </c>
      <c r="F777" s="321"/>
      <c r="G777" s="321"/>
      <c r="H777" s="321"/>
      <c r="I777" s="321"/>
      <c r="J777" s="321"/>
      <c r="K777" s="307">
        <f t="shared" si="891"/>
        <v>1470000000</v>
      </c>
      <c r="L777" s="321">
        <v>0</v>
      </c>
      <c r="M777" s="321">
        <v>0</v>
      </c>
      <c r="N777" s="321">
        <v>0</v>
      </c>
      <c r="O777" s="321"/>
      <c r="P777" s="321"/>
      <c r="Q777" s="321"/>
      <c r="R777" s="307">
        <f t="shared" si="892"/>
        <v>0</v>
      </c>
      <c r="S777" s="321"/>
      <c r="T777" s="321"/>
      <c r="U777" s="321"/>
      <c r="V777" s="321"/>
      <c r="W777" s="321"/>
      <c r="X777" s="321"/>
      <c r="Y777" s="321"/>
      <c r="Z777" s="321"/>
      <c r="AA777" s="323">
        <f t="shared" si="893"/>
        <v>0</v>
      </c>
      <c r="AB777" s="323">
        <f t="shared" si="894"/>
        <v>0</v>
      </c>
      <c r="AC777" s="118">
        <f t="shared" si="895"/>
        <v>0</v>
      </c>
    </row>
    <row r="778" spans="1:29" s="82" customFormat="1" ht="31.5" hidden="1" x14ac:dyDescent="0.2">
      <c r="A778" s="413"/>
      <c r="B778" s="114" t="s">
        <v>270</v>
      </c>
      <c r="C778" s="110" t="s">
        <v>96</v>
      </c>
      <c r="D778" s="320">
        <f>+D779+D817+D823</f>
        <v>43888930569.279999</v>
      </c>
      <c r="E778" s="154">
        <f>SUM('ADICIONES  2018'!C778:E778)</f>
        <v>20259668655</v>
      </c>
      <c r="F778" s="320">
        <f t="shared" ref="F778:J778" si="918">+F779+F817+F823</f>
        <v>0</v>
      </c>
      <c r="G778" s="320">
        <f t="shared" si="918"/>
        <v>0</v>
      </c>
      <c r="H778" s="320">
        <f t="shared" si="918"/>
        <v>0</v>
      </c>
      <c r="I778" s="320">
        <f t="shared" si="918"/>
        <v>0</v>
      </c>
      <c r="J778" s="320">
        <f t="shared" si="918"/>
        <v>0</v>
      </c>
      <c r="K778" s="303">
        <f t="shared" si="891"/>
        <v>64148599224.279999</v>
      </c>
      <c r="L778" s="320">
        <f t="shared" ref="L778:Q778" si="919">+L779+L817+L823</f>
        <v>77782296</v>
      </c>
      <c r="M778" s="320">
        <f t="shared" si="919"/>
        <v>2008852196.1700001</v>
      </c>
      <c r="N778" s="320">
        <f t="shared" si="919"/>
        <v>1283574418</v>
      </c>
      <c r="O778" s="320">
        <f t="shared" si="919"/>
        <v>0</v>
      </c>
      <c r="P778" s="320">
        <f t="shared" si="919"/>
        <v>0</v>
      </c>
      <c r="Q778" s="320">
        <f t="shared" si="919"/>
        <v>0</v>
      </c>
      <c r="R778" s="303">
        <f t="shared" si="892"/>
        <v>3370208910.1700001</v>
      </c>
      <c r="S778" s="320">
        <f t="shared" ref="S778:Z778" si="920">+S779+S817+S823</f>
        <v>0</v>
      </c>
      <c r="T778" s="320">
        <f t="shared" si="920"/>
        <v>0</v>
      </c>
      <c r="U778" s="320">
        <f t="shared" si="920"/>
        <v>0</v>
      </c>
      <c r="V778" s="320">
        <f t="shared" si="920"/>
        <v>0</v>
      </c>
      <c r="W778" s="320">
        <f t="shared" si="920"/>
        <v>0</v>
      </c>
      <c r="X778" s="320">
        <f t="shared" si="920"/>
        <v>0</v>
      </c>
      <c r="Y778" s="320">
        <f t="shared" si="920"/>
        <v>0</v>
      </c>
      <c r="Z778" s="320">
        <f t="shared" si="920"/>
        <v>0</v>
      </c>
      <c r="AA778" s="319">
        <f t="shared" si="893"/>
        <v>0</v>
      </c>
      <c r="AB778" s="319">
        <f t="shared" si="894"/>
        <v>3370208910.1700001</v>
      </c>
      <c r="AC778" s="108">
        <f t="shared" si="895"/>
        <v>5.2537529282391388E-2</v>
      </c>
    </row>
    <row r="779" spans="1:29" s="5" customFormat="1" ht="15.75" hidden="1" x14ac:dyDescent="0.2">
      <c r="A779" s="166"/>
      <c r="B779" s="114" t="s">
        <v>271</v>
      </c>
      <c r="C779" s="110" t="s">
        <v>97</v>
      </c>
      <c r="D779" s="320">
        <f>+D780+D787+D791</f>
        <v>39922430569.279999</v>
      </c>
      <c r="E779" s="154">
        <f>SUM('ADICIONES  2018'!C779:E779)</f>
        <v>20259668655</v>
      </c>
      <c r="F779" s="320">
        <f t="shared" ref="F779:J779" si="921">+F780+F787+F791</f>
        <v>0</v>
      </c>
      <c r="G779" s="320">
        <f t="shared" si="921"/>
        <v>0</v>
      </c>
      <c r="H779" s="320">
        <f t="shared" si="921"/>
        <v>0</v>
      </c>
      <c r="I779" s="320">
        <f t="shared" si="921"/>
        <v>0</v>
      </c>
      <c r="J779" s="320">
        <f t="shared" si="921"/>
        <v>0</v>
      </c>
      <c r="K779" s="309">
        <f t="shared" si="891"/>
        <v>60182099224.279999</v>
      </c>
      <c r="L779" s="320">
        <f t="shared" ref="L779:Q779" si="922">+L780+L787+L791</f>
        <v>77782296</v>
      </c>
      <c r="M779" s="320">
        <f t="shared" si="922"/>
        <v>1283574418</v>
      </c>
      <c r="N779" s="320">
        <f t="shared" si="922"/>
        <v>1283574418</v>
      </c>
      <c r="O779" s="320">
        <f t="shared" si="922"/>
        <v>0</v>
      </c>
      <c r="P779" s="320">
        <f t="shared" si="922"/>
        <v>0</v>
      </c>
      <c r="Q779" s="320">
        <f t="shared" si="922"/>
        <v>0</v>
      </c>
      <c r="R779" s="309">
        <f t="shared" si="892"/>
        <v>2644931132</v>
      </c>
      <c r="S779" s="320">
        <f t="shared" ref="S779:Z779" si="923">+S780+S787+S791</f>
        <v>0</v>
      </c>
      <c r="T779" s="320">
        <f t="shared" si="923"/>
        <v>0</v>
      </c>
      <c r="U779" s="320">
        <f t="shared" si="923"/>
        <v>0</v>
      </c>
      <c r="V779" s="320">
        <f t="shared" si="923"/>
        <v>0</v>
      </c>
      <c r="W779" s="320">
        <f t="shared" si="923"/>
        <v>0</v>
      </c>
      <c r="X779" s="320">
        <f t="shared" si="923"/>
        <v>0</v>
      </c>
      <c r="Y779" s="320">
        <f t="shared" si="923"/>
        <v>0</v>
      </c>
      <c r="Z779" s="320">
        <f t="shared" si="923"/>
        <v>0</v>
      </c>
      <c r="AA779" s="324">
        <f t="shared" si="893"/>
        <v>0</v>
      </c>
      <c r="AB779" s="324">
        <f t="shared" si="894"/>
        <v>2644931132</v>
      </c>
      <c r="AC779" s="36">
        <f t="shared" si="895"/>
        <v>4.3948801489013582E-2</v>
      </c>
    </row>
    <row r="780" spans="1:29" s="5" customFormat="1" ht="31.5" hidden="1" x14ac:dyDescent="0.2">
      <c r="A780" s="166"/>
      <c r="B780" s="114" t="s">
        <v>272</v>
      </c>
      <c r="C780" s="110" t="s">
        <v>98</v>
      </c>
      <c r="D780" s="320">
        <f>+D781</f>
        <v>35883219688.010002</v>
      </c>
      <c r="E780" s="154">
        <f>SUM('ADICIONES  2018'!C780:E780)</f>
        <v>2735668655</v>
      </c>
      <c r="F780" s="320">
        <f t="shared" ref="F780:J780" si="924">+F781</f>
        <v>0</v>
      </c>
      <c r="G780" s="320">
        <f t="shared" si="924"/>
        <v>0</v>
      </c>
      <c r="H780" s="320">
        <f t="shared" si="924"/>
        <v>0</v>
      </c>
      <c r="I780" s="320">
        <f t="shared" si="924"/>
        <v>0</v>
      </c>
      <c r="J780" s="320">
        <f t="shared" si="924"/>
        <v>0</v>
      </c>
      <c r="K780" s="309">
        <f t="shared" si="891"/>
        <v>38618888343.010002</v>
      </c>
      <c r="L780" s="320">
        <f t="shared" ref="L780:Q780" si="925">+L781</f>
        <v>0</v>
      </c>
      <c r="M780" s="320">
        <f t="shared" si="925"/>
        <v>1283574418</v>
      </c>
      <c r="N780" s="320">
        <f t="shared" si="925"/>
        <v>1283574418</v>
      </c>
      <c r="O780" s="320">
        <f t="shared" si="925"/>
        <v>0</v>
      </c>
      <c r="P780" s="320">
        <f t="shared" si="925"/>
        <v>0</v>
      </c>
      <c r="Q780" s="320">
        <f t="shared" si="925"/>
        <v>0</v>
      </c>
      <c r="R780" s="309">
        <f t="shared" si="892"/>
        <v>2567148836</v>
      </c>
      <c r="S780" s="320">
        <f t="shared" ref="S780:Z780" si="926">+S781</f>
        <v>0</v>
      </c>
      <c r="T780" s="320">
        <f t="shared" si="926"/>
        <v>0</v>
      </c>
      <c r="U780" s="320">
        <f t="shared" si="926"/>
        <v>0</v>
      </c>
      <c r="V780" s="320">
        <f t="shared" si="926"/>
        <v>0</v>
      </c>
      <c r="W780" s="320">
        <f t="shared" si="926"/>
        <v>0</v>
      </c>
      <c r="X780" s="320">
        <f t="shared" si="926"/>
        <v>0</v>
      </c>
      <c r="Y780" s="320">
        <f t="shared" si="926"/>
        <v>0</v>
      </c>
      <c r="Z780" s="320">
        <f t="shared" si="926"/>
        <v>0</v>
      </c>
      <c r="AA780" s="324">
        <f t="shared" si="893"/>
        <v>0</v>
      </c>
      <c r="AB780" s="324">
        <f t="shared" si="894"/>
        <v>2567148836</v>
      </c>
      <c r="AC780" s="36">
        <f t="shared" si="895"/>
        <v>6.6473918492908984E-2</v>
      </c>
    </row>
    <row r="781" spans="1:29" s="82" customFormat="1" ht="31.5" hidden="1" x14ac:dyDescent="0.2">
      <c r="A781" s="413"/>
      <c r="B781" s="114" t="s">
        <v>273</v>
      </c>
      <c r="C781" s="110" t="s">
        <v>157</v>
      </c>
      <c r="D781" s="320">
        <f>SUM(D782:D786)</f>
        <v>35883219688.010002</v>
      </c>
      <c r="E781" s="154">
        <f>SUM('ADICIONES  2018'!C781:E781)</f>
        <v>2735668655</v>
      </c>
      <c r="F781" s="320">
        <f t="shared" ref="F781" si="927">SUM(F782:F786)</f>
        <v>0</v>
      </c>
      <c r="G781" s="320">
        <f t="shared" ref="G781:J781" si="928">SUM(G782:G786)</f>
        <v>0</v>
      </c>
      <c r="H781" s="320">
        <f t="shared" si="928"/>
        <v>0</v>
      </c>
      <c r="I781" s="320">
        <f t="shared" si="928"/>
        <v>0</v>
      </c>
      <c r="J781" s="320">
        <f t="shared" si="928"/>
        <v>0</v>
      </c>
      <c r="K781" s="303">
        <f t="shared" si="891"/>
        <v>38618888343.010002</v>
      </c>
      <c r="L781" s="320">
        <f t="shared" ref="L781:Q781" si="929">SUM(L782:L786)</f>
        <v>0</v>
      </c>
      <c r="M781" s="320">
        <f t="shared" si="929"/>
        <v>1283574418</v>
      </c>
      <c r="N781" s="320">
        <f t="shared" si="929"/>
        <v>1283574418</v>
      </c>
      <c r="O781" s="320">
        <f t="shared" si="929"/>
        <v>0</v>
      </c>
      <c r="P781" s="320">
        <f t="shared" si="929"/>
        <v>0</v>
      </c>
      <c r="Q781" s="320">
        <f t="shared" si="929"/>
        <v>0</v>
      </c>
      <c r="R781" s="303">
        <f t="shared" si="892"/>
        <v>2567148836</v>
      </c>
      <c r="S781" s="320">
        <f t="shared" ref="S781:Z781" si="930">SUM(S782:S786)</f>
        <v>0</v>
      </c>
      <c r="T781" s="320">
        <f t="shared" si="930"/>
        <v>0</v>
      </c>
      <c r="U781" s="320">
        <f t="shared" si="930"/>
        <v>0</v>
      </c>
      <c r="V781" s="320">
        <f t="shared" si="930"/>
        <v>0</v>
      </c>
      <c r="W781" s="320">
        <f t="shared" si="930"/>
        <v>0</v>
      </c>
      <c r="X781" s="320">
        <f t="shared" si="930"/>
        <v>0</v>
      </c>
      <c r="Y781" s="320">
        <f t="shared" si="930"/>
        <v>0</v>
      </c>
      <c r="Z781" s="320">
        <f t="shared" si="930"/>
        <v>0</v>
      </c>
      <c r="AA781" s="319">
        <f t="shared" si="893"/>
        <v>0</v>
      </c>
      <c r="AB781" s="319">
        <f t="shared" si="894"/>
        <v>2567148836</v>
      </c>
      <c r="AC781" s="108">
        <f t="shared" si="895"/>
        <v>6.6473918492908984E-2</v>
      </c>
    </row>
    <row r="782" spans="1:29" hidden="1" x14ac:dyDescent="0.2">
      <c r="B782" s="100" t="s">
        <v>274</v>
      </c>
      <c r="C782" s="101" t="s">
        <v>158</v>
      </c>
      <c r="D782" s="321">
        <v>15554072385.530001</v>
      </c>
      <c r="E782" s="387">
        <f>SUM('ADICIONES  2018'!C782:E782)</f>
        <v>0</v>
      </c>
      <c r="F782" s="321"/>
      <c r="G782" s="321"/>
      <c r="H782" s="321"/>
      <c r="I782" s="321"/>
      <c r="J782" s="321"/>
      <c r="K782" s="305">
        <f t="shared" si="891"/>
        <v>15554072385.530001</v>
      </c>
      <c r="L782" s="321">
        <v>0</v>
      </c>
      <c r="M782" s="321">
        <v>1283574418</v>
      </c>
      <c r="N782" s="321">
        <v>1283574418</v>
      </c>
      <c r="O782" s="321"/>
      <c r="P782" s="321"/>
      <c r="Q782" s="321"/>
      <c r="R782" s="305">
        <f t="shared" si="892"/>
        <v>2567148836</v>
      </c>
      <c r="S782" s="321"/>
      <c r="T782" s="321"/>
      <c r="U782" s="321"/>
      <c r="V782" s="321"/>
      <c r="W782" s="321"/>
      <c r="X782" s="321"/>
      <c r="Y782" s="321"/>
      <c r="Z782" s="321"/>
      <c r="AA782" s="322">
        <f t="shared" si="893"/>
        <v>0</v>
      </c>
      <c r="AB782" s="322">
        <f t="shared" si="894"/>
        <v>2567148836</v>
      </c>
      <c r="AC782" s="37">
        <f t="shared" si="895"/>
        <v>0.16504673325220129</v>
      </c>
    </row>
    <row r="783" spans="1:29" ht="57" hidden="1" x14ac:dyDescent="0.2">
      <c r="B783" s="100" t="s">
        <v>275</v>
      </c>
      <c r="C783" s="101" t="s">
        <v>159</v>
      </c>
      <c r="D783" s="321">
        <v>15690847119.65</v>
      </c>
      <c r="E783" s="387">
        <f>SUM('ADICIONES  2018'!C783:E783)</f>
        <v>0</v>
      </c>
      <c r="F783" s="321"/>
      <c r="G783" s="321"/>
      <c r="H783" s="321"/>
      <c r="I783" s="321"/>
      <c r="J783" s="321"/>
      <c r="K783" s="305">
        <f t="shared" si="891"/>
        <v>15690847119.65</v>
      </c>
      <c r="L783" s="321">
        <v>0</v>
      </c>
      <c r="M783" s="321">
        <v>0</v>
      </c>
      <c r="N783" s="321">
        <v>0</v>
      </c>
      <c r="O783" s="321"/>
      <c r="P783" s="321"/>
      <c r="Q783" s="321"/>
      <c r="R783" s="305">
        <f t="shared" si="892"/>
        <v>0</v>
      </c>
      <c r="S783" s="321"/>
      <c r="T783" s="321"/>
      <c r="U783" s="321"/>
      <c r="V783" s="321"/>
      <c r="W783" s="321"/>
      <c r="X783" s="321"/>
      <c r="Y783" s="321"/>
      <c r="Z783" s="321"/>
      <c r="AA783" s="322">
        <f t="shared" si="893"/>
        <v>0</v>
      </c>
      <c r="AB783" s="322">
        <f t="shared" si="894"/>
        <v>0</v>
      </c>
      <c r="AC783" s="37">
        <f t="shared" si="895"/>
        <v>0</v>
      </c>
    </row>
    <row r="784" spans="1:29" ht="57" hidden="1" x14ac:dyDescent="0.2">
      <c r="B784" s="100" t="s">
        <v>275</v>
      </c>
      <c r="C784" s="101" t="s">
        <v>159</v>
      </c>
      <c r="D784" s="321">
        <v>0</v>
      </c>
      <c r="E784" s="387">
        <f>SUM('ADICIONES  2018'!C784:E784)</f>
        <v>2735668655</v>
      </c>
      <c r="F784" s="321"/>
      <c r="G784" s="321"/>
      <c r="H784" s="321"/>
      <c r="I784" s="321"/>
      <c r="J784" s="321"/>
      <c r="K784" s="305">
        <f t="shared" si="891"/>
        <v>2735668655</v>
      </c>
      <c r="L784" s="321">
        <v>0</v>
      </c>
      <c r="M784" s="321">
        <v>0</v>
      </c>
      <c r="N784" s="321">
        <v>0</v>
      </c>
      <c r="O784" s="321"/>
      <c r="P784" s="321"/>
      <c r="Q784" s="321"/>
      <c r="R784" s="305">
        <f t="shared" si="892"/>
        <v>0</v>
      </c>
      <c r="S784" s="321"/>
      <c r="T784" s="321"/>
      <c r="U784" s="321"/>
      <c r="V784" s="321"/>
      <c r="W784" s="321"/>
      <c r="X784" s="321"/>
      <c r="Y784" s="321"/>
      <c r="Z784" s="321"/>
      <c r="AA784" s="322">
        <f t="shared" si="893"/>
        <v>0</v>
      </c>
      <c r="AB784" s="322">
        <f t="shared" si="894"/>
        <v>0</v>
      </c>
      <c r="AC784" s="37">
        <f t="shared" si="895"/>
        <v>0</v>
      </c>
    </row>
    <row r="785" spans="1:29" s="21" customFormat="1" ht="60" hidden="1" x14ac:dyDescent="0.2">
      <c r="A785" s="95"/>
      <c r="B785" s="100" t="s">
        <v>275</v>
      </c>
      <c r="C785" s="117" t="s">
        <v>159</v>
      </c>
      <c r="D785" s="321">
        <v>0</v>
      </c>
      <c r="E785" s="387">
        <f>SUM('ADICIONES  2018'!C785:E785)</f>
        <v>0</v>
      </c>
      <c r="F785" s="321"/>
      <c r="G785" s="321"/>
      <c r="H785" s="321"/>
      <c r="I785" s="321"/>
      <c r="J785" s="321"/>
      <c r="K785" s="307">
        <f t="shared" si="891"/>
        <v>0</v>
      </c>
      <c r="L785" s="321">
        <v>0</v>
      </c>
      <c r="M785" s="321">
        <v>0</v>
      </c>
      <c r="N785" s="321">
        <v>0</v>
      </c>
      <c r="O785" s="321"/>
      <c r="P785" s="321"/>
      <c r="Q785" s="321"/>
      <c r="R785" s="307">
        <f t="shared" si="892"/>
        <v>0</v>
      </c>
      <c r="S785" s="321"/>
      <c r="T785" s="321"/>
      <c r="U785" s="321"/>
      <c r="V785" s="321"/>
      <c r="W785" s="321"/>
      <c r="X785" s="321"/>
      <c r="Y785" s="321"/>
      <c r="Z785" s="321"/>
      <c r="AA785" s="323">
        <f t="shared" si="893"/>
        <v>0</v>
      </c>
      <c r="AB785" s="323">
        <f t="shared" si="894"/>
        <v>0</v>
      </c>
      <c r="AC785" s="118" t="e">
        <f t="shared" si="895"/>
        <v>#DIV/0!</v>
      </c>
    </row>
    <row r="786" spans="1:29" ht="42.75" hidden="1" x14ac:dyDescent="0.2">
      <c r="B786" s="100" t="s">
        <v>276</v>
      </c>
      <c r="C786" s="101" t="s">
        <v>160</v>
      </c>
      <c r="D786" s="325">
        <v>4638300182.8299999</v>
      </c>
      <c r="E786" s="387">
        <f>SUM('ADICIONES  2018'!C786:E786)</f>
        <v>0</v>
      </c>
      <c r="F786" s="325"/>
      <c r="G786" s="325"/>
      <c r="H786" s="325"/>
      <c r="I786" s="325"/>
      <c r="J786" s="325"/>
      <c r="K786" s="305">
        <f t="shared" si="891"/>
        <v>4638300182.8299999</v>
      </c>
      <c r="L786" s="325">
        <v>0</v>
      </c>
      <c r="M786" s="325">
        <v>0</v>
      </c>
      <c r="N786" s="325">
        <v>0</v>
      </c>
      <c r="O786" s="325"/>
      <c r="P786" s="325"/>
      <c r="Q786" s="325"/>
      <c r="R786" s="305">
        <f t="shared" si="892"/>
        <v>0</v>
      </c>
      <c r="S786" s="325"/>
      <c r="T786" s="325"/>
      <c r="U786" s="325"/>
      <c r="V786" s="325"/>
      <c r="W786" s="325"/>
      <c r="X786" s="325"/>
      <c r="Y786" s="325"/>
      <c r="Z786" s="325"/>
      <c r="AA786" s="322">
        <f t="shared" si="893"/>
        <v>0</v>
      </c>
      <c r="AB786" s="322">
        <f t="shared" si="894"/>
        <v>0</v>
      </c>
      <c r="AC786" s="37">
        <f t="shared" si="895"/>
        <v>0</v>
      </c>
    </row>
    <row r="787" spans="1:29" s="82" customFormat="1" ht="47.25" hidden="1" x14ac:dyDescent="0.2">
      <c r="A787" s="413"/>
      <c r="B787" s="114" t="s">
        <v>277</v>
      </c>
      <c r="C787" s="110" t="s">
        <v>278</v>
      </c>
      <c r="D787" s="320">
        <f>+D788</f>
        <v>600177291.32000005</v>
      </c>
      <c r="E787" s="154">
        <f>SUM('ADICIONES  2018'!C787:E787)</f>
        <v>0</v>
      </c>
      <c r="F787" s="320">
        <f t="shared" ref="F787:J787" si="931">+F788</f>
        <v>0</v>
      </c>
      <c r="G787" s="320">
        <f t="shared" si="931"/>
        <v>0</v>
      </c>
      <c r="H787" s="320">
        <f t="shared" si="931"/>
        <v>0</v>
      </c>
      <c r="I787" s="320">
        <f t="shared" si="931"/>
        <v>0</v>
      </c>
      <c r="J787" s="320">
        <f t="shared" si="931"/>
        <v>0</v>
      </c>
      <c r="K787" s="303">
        <f t="shared" si="891"/>
        <v>600177291.32000005</v>
      </c>
      <c r="L787" s="320">
        <f t="shared" ref="L787:Q787" si="932">+L788</f>
        <v>77782296</v>
      </c>
      <c r="M787" s="320">
        <f t="shared" si="932"/>
        <v>0</v>
      </c>
      <c r="N787" s="320">
        <f t="shared" si="932"/>
        <v>0</v>
      </c>
      <c r="O787" s="320">
        <f t="shared" si="932"/>
        <v>0</v>
      </c>
      <c r="P787" s="320">
        <f t="shared" si="932"/>
        <v>0</v>
      </c>
      <c r="Q787" s="320">
        <f t="shared" si="932"/>
        <v>0</v>
      </c>
      <c r="R787" s="303">
        <f t="shared" si="892"/>
        <v>77782296</v>
      </c>
      <c r="S787" s="320">
        <f t="shared" ref="S787:Z787" si="933">+S788</f>
        <v>0</v>
      </c>
      <c r="T787" s="320">
        <f t="shared" si="933"/>
        <v>0</v>
      </c>
      <c r="U787" s="320">
        <f t="shared" si="933"/>
        <v>0</v>
      </c>
      <c r="V787" s="320">
        <f t="shared" si="933"/>
        <v>0</v>
      </c>
      <c r="W787" s="320">
        <f t="shared" si="933"/>
        <v>0</v>
      </c>
      <c r="X787" s="320">
        <f t="shared" si="933"/>
        <v>0</v>
      </c>
      <c r="Y787" s="320">
        <f t="shared" si="933"/>
        <v>0</v>
      </c>
      <c r="Z787" s="320">
        <f t="shared" si="933"/>
        <v>0</v>
      </c>
      <c r="AA787" s="319">
        <f t="shared" si="893"/>
        <v>0</v>
      </c>
      <c r="AB787" s="319">
        <f t="shared" si="894"/>
        <v>77782296</v>
      </c>
      <c r="AC787" s="108">
        <f t="shared" si="895"/>
        <v>0.12959886541013488</v>
      </c>
    </row>
    <row r="788" spans="1:29" s="82" customFormat="1" ht="31.5" hidden="1" x14ac:dyDescent="0.2">
      <c r="A788" s="413"/>
      <c r="B788" s="114" t="s">
        <v>279</v>
      </c>
      <c r="C788" s="110" t="s">
        <v>140</v>
      </c>
      <c r="D788" s="320">
        <f>SUM(D789:D790)</f>
        <v>600177291.32000005</v>
      </c>
      <c r="E788" s="154">
        <f>SUM('ADICIONES  2018'!C788:E788)</f>
        <v>0</v>
      </c>
      <c r="F788" s="320">
        <f t="shared" ref="F788" si="934">SUM(F789:F790)</f>
        <v>0</v>
      </c>
      <c r="G788" s="320">
        <f t="shared" ref="G788:J788" si="935">SUM(G789:G790)</f>
        <v>0</v>
      </c>
      <c r="H788" s="320">
        <f t="shared" si="935"/>
        <v>0</v>
      </c>
      <c r="I788" s="320">
        <f t="shared" si="935"/>
        <v>0</v>
      </c>
      <c r="J788" s="320">
        <f t="shared" si="935"/>
        <v>0</v>
      </c>
      <c r="K788" s="303">
        <f t="shared" si="891"/>
        <v>600177291.32000005</v>
      </c>
      <c r="L788" s="320">
        <f t="shared" ref="L788:Q788" si="936">SUM(L789:L790)</f>
        <v>77782296</v>
      </c>
      <c r="M788" s="320">
        <f t="shared" si="936"/>
        <v>0</v>
      </c>
      <c r="N788" s="320">
        <f t="shared" si="936"/>
        <v>0</v>
      </c>
      <c r="O788" s="320">
        <f t="shared" si="936"/>
        <v>0</v>
      </c>
      <c r="P788" s="320">
        <f t="shared" si="936"/>
        <v>0</v>
      </c>
      <c r="Q788" s="320">
        <f t="shared" si="936"/>
        <v>0</v>
      </c>
      <c r="R788" s="303">
        <f t="shared" si="892"/>
        <v>77782296</v>
      </c>
      <c r="S788" s="320">
        <f t="shared" ref="S788:Z788" si="937">SUM(S789:S790)</f>
        <v>0</v>
      </c>
      <c r="T788" s="320">
        <f t="shared" si="937"/>
        <v>0</v>
      </c>
      <c r="U788" s="320">
        <f t="shared" si="937"/>
        <v>0</v>
      </c>
      <c r="V788" s="320">
        <f t="shared" si="937"/>
        <v>0</v>
      </c>
      <c r="W788" s="320">
        <f t="shared" si="937"/>
        <v>0</v>
      </c>
      <c r="X788" s="320">
        <f t="shared" si="937"/>
        <v>0</v>
      </c>
      <c r="Y788" s="320">
        <f t="shared" si="937"/>
        <v>0</v>
      </c>
      <c r="Z788" s="320">
        <f t="shared" si="937"/>
        <v>0</v>
      </c>
      <c r="AA788" s="319">
        <f t="shared" si="893"/>
        <v>0</v>
      </c>
      <c r="AB788" s="319">
        <f t="shared" si="894"/>
        <v>77782296</v>
      </c>
      <c r="AC788" s="108">
        <f t="shared" si="895"/>
        <v>0.12959886541013488</v>
      </c>
    </row>
    <row r="789" spans="1:29" s="21" customFormat="1" hidden="1" x14ac:dyDescent="0.2">
      <c r="A789" s="95"/>
      <c r="B789" s="116" t="s">
        <v>280</v>
      </c>
      <c r="C789" s="117" t="s">
        <v>134</v>
      </c>
      <c r="D789" s="321">
        <v>361381122.55000001</v>
      </c>
      <c r="E789" s="387">
        <f>SUM('ADICIONES  2018'!C789:E789)</f>
        <v>0</v>
      </c>
      <c r="F789" s="321"/>
      <c r="G789" s="321"/>
      <c r="H789" s="321"/>
      <c r="I789" s="321"/>
      <c r="J789" s="321"/>
      <c r="K789" s="307">
        <f t="shared" si="891"/>
        <v>361381122.55000001</v>
      </c>
      <c r="L789" s="321">
        <v>0</v>
      </c>
      <c r="M789" s="321"/>
      <c r="N789" s="321">
        <v>0</v>
      </c>
      <c r="O789" s="321"/>
      <c r="P789" s="321"/>
      <c r="Q789" s="321"/>
      <c r="R789" s="307">
        <f t="shared" si="892"/>
        <v>0</v>
      </c>
      <c r="S789" s="321"/>
      <c r="T789" s="321"/>
      <c r="U789" s="321"/>
      <c r="V789" s="321"/>
      <c r="W789" s="321"/>
      <c r="X789" s="321"/>
      <c r="Y789" s="321"/>
      <c r="Z789" s="321"/>
      <c r="AA789" s="323">
        <f t="shared" si="893"/>
        <v>0</v>
      </c>
      <c r="AB789" s="323">
        <f t="shared" si="894"/>
        <v>0</v>
      </c>
      <c r="AC789" s="118">
        <f t="shared" si="895"/>
        <v>0</v>
      </c>
    </row>
    <row r="790" spans="1:29" s="21" customFormat="1" hidden="1" x14ac:dyDescent="0.2">
      <c r="A790" s="95"/>
      <c r="B790" s="116" t="s">
        <v>280</v>
      </c>
      <c r="C790" s="117" t="s">
        <v>134</v>
      </c>
      <c r="D790" s="321">
        <v>238796168.77000001</v>
      </c>
      <c r="E790" s="387">
        <f>SUM('ADICIONES  2018'!C790:E790)</f>
        <v>0</v>
      </c>
      <c r="F790" s="321"/>
      <c r="G790" s="321"/>
      <c r="H790" s="321"/>
      <c r="I790" s="321"/>
      <c r="J790" s="321"/>
      <c r="K790" s="307">
        <f t="shared" si="891"/>
        <v>238796168.77000001</v>
      </c>
      <c r="L790" s="321">
        <v>77782296</v>
      </c>
      <c r="M790" s="321"/>
      <c r="N790" s="321">
        <v>0</v>
      </c>
      <c r="O790" s="321"/>
      <c r="P790" s="321"/>
      <c r="Q790" s="321"/>
      <c r="R790" s="307">
        <f t="shared" si="892"/>
        <v>77782296</v>
      </c>
      <c r="S790" s="321"/>
      <c r="T790" s="321"/>
      <c r="U790" s="321"/>
      <c r="V790" s="321"/>
      <c r="W790" s="321"/>
      <c r="X790" s="321"/>
      <c r="Y790" s="321"/>
      <c r="Z790" s="321"/>
      <c r="AA790" s="323">
        <f t="shared" si="893"/>
        <v>0</v>
      </c>
      <c r="AB790" s="323">
        <f t="shared" si="894"/>
        <v>77782296</v>
      </c>
      <c r="AC790" s="118">
        <f t="shared" si="895"/>
        <v>0.32572673339209701</v>
      </c>
    </row>
    <row r="791" spans="1:29" s="82" customFormat="1" ht="30" hidden="1" x14ac:dyDescent="0.2">
      <c r="A791" s="413"/>
      <c r="B791" s="114" t="s">
        <v>281</v>
      </c>
      <c r="C791" s="103" t="s">
        <v>161</v>
      </c>
      <c r="D791" s="320">
        <f>+D792</f>
        <v>3439033589.9499998</v>
      </c>
      <c r="E791" s="154">
        <f>SUM('ADICIONES  2018'!C791:E791)</f>
        <v>17524000000</v>
      </c>
      <c r="F791" s="320">
        <f t="shared" ref="F791:J791" si="938">+F792</f>
        <v>0</v>
      </c>
      <c r="G791" s="320">
        <f t="shared" si="938"/>
        <v>0</v>
      </c>
      <c r="H791" s="320">
        <f t="shared" si="938"/>
        <v>0</v>
      </c>
      <c r="I791" s="320">
        <f t="shared" si="938"/>
        <v>0</v>
      </c>
      <c r="J791" s="320">
        <f t="shared" si="938"/>
        <v>0</v>
      </c>
      <c r="K791" s="303">
        <f t="shared" si="891"/>
        <v>20963033589.950001</v>
      </c>
      <c r="L791" s="320">
        <f t="shared" ref="L791:Q791" si="939">+L792</f>
        <v>0</v>
      </c>
      <c r="M791" s="320">
        <f t="shared" si="939"/>
        <v>0</v>
      </c>
      <c r="N791" s="320">
        <f t="shared" si="939"/>
        <v>0</v>
      </c>
      <c r="O791" s="320">
        <f t="shared" si="939"/>
        <v>0</v>
      </c>
      <c r="P791" s="320">
        <f t="shared" si="939"/>
        <v>0</v>
      </c>
      <c r="Q791" s="320">
        <f t="shared" si="939"/>
        <v>0</v>
      </c>
      <c r="R791" s="303">
        <f t="shared" si="892"/>
        <v>0</v>
      </c>
      <c r="S791" s="320">
        <f t="shared" ref="S791:Z791" si="940">+S792</f>
        <v>0</v>
      </c>
      <c r="T791" s="320">
        <f t="shared" si="940"/>
        <v>0</v>
      </c>
      <c r="U791" s="320">
        <f t="shared" si="940"/>
        <v>0</v>
      </c>
      <c r="V791" s="320">
        <f t="shared" si="940"/>
        <v>0</v>
      </c>
      <c r="W791" s="320">
        <f t="shared" si="940"/>
        <v>0</v>
      </c>
      <c r="X791" s="320">
        <f t="shared" si="940"/>
        <v>0</v>
      </c>
      <c r="Y791" s="320">
        <f t="shared" si="940"/>
        <v>0</v>
      </c>
      <c r="Z791" s="320">
        <f t="shared" si="940"/>
        <v>0</v>
      </c>
      <c r="AA791" s="319">
        <f t="shared" si="893"/>
        <v>0</v>
      </c>
      <c r="AB791" s="319">
        <f t="shared" si="894"/>
        <v>0</v>
      </c>
      <c r="AC791" s="108">
        <f t="shared" si="895"/>
        <v>0</v>
      </c>
    </row>
    <row r="792" spans="1:29" s="82" customFormat="1" ht="15.75" hidden="1" x14ac:dyDescent="0.2">
      <c r="A792" s="413"/>
      <c r="B792" s="114" t="s">
        <v>282</v>
      </c>
      <c r="C792" s="103" t="s">
        <v>162</v>
      </c>
      <c r="D792" s="320">
        <f>+D793+D813</f>
        <v>3439033589.9499998</v>
      </c>
      <c r="E792" s="154">
        <f>SUM('ADICIONES  2018'!C792:E792)</f>
        <v>17524000000</v>
      </c>
      <c r="F792" s="320">
        <f t="shared" ref="F792:J792" si="941">+F793+F813</f>
        <v>0</v>
      </c>
      <c r="G792" s="320">
        <f t="shared" si="941"/>
        <v>0</v>
      </c>
      <c r="H792" s="320">
        <f t="shared" si="941"/>
        <v>0</v>
      </c>
      <c r="I792" s="320">
        <f t="shared" si="941"/>
        <v>0</v>
      </c>
      <c r="J792" s="320">
        <f t="shared" si="941"/>
        <v>0</v>
      </c>
      <c r="K792" s="303">
        <f t="shared" si="891"/>
        <v>20963033589.950001</v>
      </c>
      <c r="L792" s="320">
        <f t="shared" ref="L792:Q792" si="942">+L793+L813</f>
        <v>0</v>
      </c>
      <c r="M792" s="320">
        <f t="shared" si="942"/>
        <v>0</v>
      </c>
      <c r="N792" s="320">
        <f t="shared" si="942"/>
        <v>0</v>
      </c>
      <c r="O792" s="320">
        <f t="shared" si="942"/>
        <v>0</v>
      </c>
      <c r="P792" s="320">
        <f t="shared" si="942"/>
        <v>0</v>
      </c>
      <c r="Q792" s="320">
        <f t="shared" si="942"/>
        <v>0</v>
      </c>
      <c r="R792" s="303">
        <f t="shared" si="892"/>
        <v>0</v>
      </c>
      <c r="S792" s="320">
        <f t="shared" ref="S792:Z792" si="943">+S793+S813</f>
        <v>0</v>
      </c>
      <c r="T792" s="320">
        <f t="shared" si="943"/>
        <v>0</v>
      </c>
      <c r="U792" s="320">
        <f t="shared" si="943"/>
        <v>0</v>
      </c>
      <c r="V792" s="320">
        <f t="shared" si="943"/>
        <v>0</v>
      </c>
      <c r="W792" s="320">
        <f t="shared" si="943"/>
        <v>0</v>
      </c>
      <c r="X792" s="320">
        <f t="shared" si="943"/>
        <v>0</v>
      </c>
      <c r="Y792" s="320">
        <f t="shared" si="943"/>
        <v>0</v>
      </c>
      <c r="Z792" s="320">
        <f t="shared" si="943"/>
        <v>0</v>
      </c>
      <c r="AA792" s="319">
        <f t="shared" si="893"/>
        <v>0</v>
      </c>
      <c r="AB792" s="319">
        <f t="shared" si="894"/>
        <v>0</v>
      </c>
      <c r="AC792" s="108">
        <f t="shared" si="895"/>
        <v>0</v>
      </c>
    </row>
    <row r="793" spans="1:29" s="82" customFormat="1" ht="47.25" hidden="1" x14ac:dyDescent="0.2">
      <c r="A793" s="413"/>
      <c r="B793" s="114" t="s">
        <v>283</v>
      </c>
      <c r="C793" s="110" t="s">
        <v>284</v>
      </c>
      <c r="D793" s="320">
        <f>+D794+D803+D806</f>
        <v>3439033589.9499998</v>
      </c>
      <c r="E793" s="154">
        <f>SUM('ADICIONES  2018'!C793:E793)</f>
        <v>17524000000</v>
      </c>
      <c r="F793" s="320">
        <f t="shared" ref="F793:J793" si="944">+F794+F803+F806</f>
        <v>0</v>
      </c>
      <c r="G793" s="320">
        <f t="shared" si="944"/>
        <v>0</v>
      </c>
      <c r="H793" s="320">
        <f t="shared" si="944"/>
        <v>0</v>
      </c>
      <c r="I793" s="320">
        <f t="shared" si="944"/>
        <v>0</v>
      </c>
      <c r="J793" s="320">
        <f t="shared" si="944"/>
        <v>0</v>
      </c>
      <c r="K793" s="303">
        <f t="shared" si="891"/>
        <v>20963033589.950001</v>
      </c>
      <c r="L793" s="320">
        <f t="shared" ref="L793:Q793" si="945">+L794+L803+L806</f>
        <v>0</v>
      </c>
      <c r="M793" s="320">
        <f t="shared" si="945"/>
        <v>0</v>
      </c>
      <c r="N793" s="320">
        <f t="shared" si="945"/>
        <v>0</v>
      </c>
      <c r="O793" s="320">
        <f t="shared" si="945"/>
        <v>0</v>
      </c>
      <c r="P793" s="320">
        <f t="shared" si="945"/>
        <v>0</v>
      </c>
      <c r="Q793" s="320">
        <f t="shared" si="945"/>
        <v>0</v>
      </c>
      <c r="R793" s="303">
        <f t="shared" si="892"/>
        <v>0</v>
      </c>
      <c r="S793" s="320">
        <f t="shared" ref="S793:Z793" si="946">+S794+S803+S806</f>
        <v>0</v>
      </c>
      <c r="T793" s="320">
        <f t="shared" si="946"/>
        <v>0</v>
      </c>
      <c r="U793" s="320">
        <f t="shared" si="946"/>
        <v>0</v>
      </c>
      <c r="V793" s="320">
        <f t="shared" si="946"/>
        <v>0</v>
      </c>
      <c r="W793" s="320">
        <f t="shared" si="946"/>
        <v>0</v>
      </c>
      <c r="X793" s="320">
        <f t="shared" si="946"/>
        <v>0</v>
      </c>
      <c r="Y793" s="320">
        <f t="shared" si="946"/>
        <v>0</v>
      </c>
      <c r="Z793" s="320">
        <f t="shared" si="946"/>
        <v>0</v>
      </c>
      <c r="AA793" s="319">
        <f t="shared" ref="AA793:AA822" si="947">SUM(S793:Z793)</f>
        <v>0</v>
      </c>
      <c r="AB793" s="319">
        <f t="shared" si="894"/>
        <v>0</v>
      </c>
      <c r="AC793" s="108">
        <f t="shared" si="895"/>
        <v>0</v>
      </c>
    </row>
    <row r="794" spans="1:29" s="82" customFormat="1" ht="31.5" hidden="1" x14ac:dyDescent="0.2">
      <c r="A794" s="413"/>
      <c r="B794" s="114" t="s">
        <v>285</v>
      </c>
      <c r="C794" s="110" t="s">
        <v>155</v>
      </c>
      <c r="D794" s="320">
        <f>+D795</f>
        <v>1860908789.95</v>
      </c>
      <c r="E794" s="154">
        <f>SUM('ADICIONES  2018'!C794:E794)</f>
        <v>0</v>
      </c>
      <c r="F794" s="320">
        <f t="shared" ref="F794:J794" si="948">+F795</f>
        <v>0</v>
      </c>
      <c r="G794" s="320">
        <f t="shared" si="948"/>
        <v>0</v>
      </c>
      <c r="H794" s="320">
        <f t="shared" si="948"/>
        <v>0</v>
      </c>
      <c r="I794" s="320">
        <f t="shared" si="948"/>
        <v>0</v>
      </c>
      <c r="J794" s="320">
        <f t="shared" si="948"/>
        <v>0</v>
      </c>
      <c r="K794" s="303">
        <f t="shared" si="891"/>
        <v>1860908789.95</v>
      </c>
      <c r="L794" s="320">
        <f t="shared" ref="L794:Q794" si="949">+L795</f>
        <v>0</v>
      </c>
      <c r="M794" s="320">
        <f t="shared" si="949"/>
        <v>0</v>
      </c>
      <c r="N794" s="320">
        <f t="shared" si="949"/>
        <v>0</v>
      </c>
      <c r="O794" s="320">
        <f t="shared" si="949"/>
        <v>0</v>
      </c>
      <c r="P794" s="320">
        <f t="shared" si="949"/>
        <v>0</v>
      </c>
      <c r="Q794" s="320">
        <f t="shared" si="949"/>
        <v>0</v>
      </c>
      <c r="R794" s="303">
        <f t="shared" si="892"/>
        <v>0</v>
      </c>
      <c r="S794" s="320">
        <f t="shared" ref="S794:Z794" si="950">+S795</f>
        <v>0</v>
      </c>
      <c r="T794" s="320">
        <f t="shared" si="950"/>
        <v>0</v>
      </c>
      <c r="U794" s="320">
        <f t="shared" si="950"/>
        <v>0</v>
      </c>
      <c r="V794" s="320">
        <f t="shared" si="950"/>
        <v>0</v>
      </c>
      <c r="W794" s="320">
        <f t="shared" si="950"/>
        <v>0</v>
      </c>
      <c r="X794" s="320">
        <f t="shared" si="950"/>
        <v>0</v>
      </c>
      <c r="Y794" s="320">
        <f t="shared" si="950"/>
        <v>0</v>
      </c>
      <c r="Z794" s="320">
        <f t="shared" si="950"/>
        <v>0</v>
      </c>
      <c r="AA794" s="319">
        <f t="shared" si="947"/>
        <v>0</v>
      </c>
      <c r="AB794" s="319">
        <f t="shared" si="894"/>
        <v>0</v>
      </c>
      <c r="AC794" s="108">
        <f t="shared" si="895"/>
        <v>0</v>
      </c>
    </row>
    <row r="795" spans="1:29" s="82" customFormat="1" ht="47.25" hidden="1" x14ac:dyDescent="0.2">
      <c r="A795" s="413"/>
      <c r="B795" s="114" t="s">
        <v>286</v>
      </c>
      <c r="C795" s="110" t="s">
        <v>163</v>
      </c>
      <c r="D795" s="320">
        <f>SUM(D796:D802)</f>
        <v>1860908789.95</v>
      </c>
      <c r="E795" s="154">
        <f>SUM('ADICIONES  2018'!C795:E795)</f>
        <v>0</v>
      </c>
      <c r="F795" s="320">
        <f t="shared" ref="F795" si="951">SUM(F796:F802)</f>
        <v>0</v>
      </c>
      <c r="G795" s="320">
        <f t="shared" ref="G795:J795" si="952">SUM(G796:G802)</f>
        <v>0</v>
      </c>
      <c r="H795" s="320">
        <f t="shared" si="952"/>
        <v>0</v>
      </c>
      <c r="I795" s="320">
        <f t="shared" si="952"/>
        <v>0</v>
      </c>
      <c r="J795" s="320">
        <f t="shared" si="952"/>
        <v>0</v>
      </c>
      <c r="K795" s="303">
        <f t="shared" si="891"/>
        <v>1860908789.95</v>
      </c>
      <c r="L795" s="320">
        <f t="shared" ref="L795:Q795" si="953">SUM(L796:L802)</f>
        <v>0</v>
      </c>
      <c r="M795" s="320">
        <f t="shared" si="953"/>
        <v>0</v>
      </c>
      <c r="N795" s="320">
        <f t="shared" si="953"/>
        <v>0</v>
      </c>
      <c r="O795" s="320">
        <f t="shared" si="953"/>
        <v>0</v>
      </c>
      <c r="P795" s="320">
        <f t="shared" si="953"/>
        <v>0</v>
      </c>
      <c r="Q795" s="320">
        <f t="shared" si="953"/>
        <v>0</v>
      </c>
      <c r="R795" s="303">
        <f t="shared" si="892"/>
        <v>0</v>
      </c>
      <c r="S795" s="320">
        <f t="shared" ref="S795:Z795" si="954">SUM(S796:S802)</f>
        <v>0</v>
      </c>
      <c r="T795" s="320">
        <f t="shared" si="954"/>
        <v>0</v>
      </c>
      <c r="U795" s="320">
        <f t="shared" si="954"/>
        <v>0</v>
      </c>
      <c r="V795" s="320">
        <f t="shared" si="954"/>
        <v>0</v>
      </c>
      <c r="W795" s="320">
        <f t="shared" si="954"/>
        <v>0</v>
      </c>
      <c r="X795" s="320">
        <f t="shared" si="954"/>
        <v>0</v>
      </c>
      <c r="Y795" s="320">
        <f t="shared" si="954"/>
        <v>0</v>
      </c>
      <c r="Z795" s="320">
        <f t="shared" si="954"/>
        <v>0</v>
      </c>
      <c r="AA795" s="319">
        <f t="shared" si="947"/>
        <v>0</v>
      </c>
      <c r="AB795" s="319">
        <f t="shared" si="894"/>
        <v>0</v>
      </c>
      <c r="AC795" s="108">
        <f t="shared" si="895"/>
        <v>0</v>
      </c>
    </row>
    <row r="796" spans="1:29" hidden="1" x14ac:dyDescent="0.2">
      <c r="B796" s="150" t="s">
        <v>287</v>
      </c>
      <c r="C796" s="101" t="s">
        <v>164</v>
      </c>
      <c r="D796" s="321">
        <v>742886781.05999994</v>
      </c>
      <c r="E796" s="387">
        <f>SUM('ADICIONES  2018'!C796:E796)</f>
        <v>0</v>
      </c>
      <c r="F796" s="321"/>
      <c r="G796" s="321"/>
      <c r="H796" s="321"/>
      <c r="I796" s="321"/>
      <c r="J796" s="321"/>
      <c r="K796" s="305">
        <f t="shared" si="891"/>
        <v>742886781.05999994</v>
      </c>
      <c r="L796" s="321">
        <v>0</v>
      </c>
      <c r="M796" s="321"/>
      <c r="N796" s="321"/>
      <c r="O796" s="321"/>
      <c r="P796" s="321"/>
      <c r="Q796" s="321"/>
      <c r="R796" s="305">
        <f t="shared" si="892"/>
        <v>0</v>
      </c>
      <c r="S796" s="321"/>
      <c r="T796" s="321"/>
      <c r="U796" s="321"/>
      <c r="V796" s="321"/>
      <c r="W796" s="321"/>
      <c r="X796" s="321"/>
      <c r="Y796" s="321"/>
      <c r="Z796" s="321"/>
      <c r="AA796" s="322">
        <f t="shared" si="947"/>
        <v>0</v>
      </c>
      <c r="AB796" s="322">
        <f t="shared" si="894"/>
        <v>0</v>
      </c>
      <c r="AC796" s="37">
        <f t="shared" si="895"/>
        <v>0</v>
      </c>
    </row>
    <row r="797" spans="1:29" s="5" customFormat="1" hidden="1" x14ac:dyDescent="0.2">
      <c r="A797" s="414"/>
      <c r="B797" s="150" t="s">
        <v>287</v>
      </c>
      <c r="C797" s="101" t="s">
        <v>164</v>
      </c>
      <c r="D797" s="321">
        <v>233691341.94</v>
      </c>
      <c r="E797" s="387">
        <f>SUM('ADICIONES  2018'!C797:E797)</f>
        <v>0</v>
      </c>
      <c r="F797" s="321"/>
      <c r="G797" s="321"/>
      <c r="H797" s="321"/>
      <c r="I797" s="321"/>
      <c r="J797" s="321"/>
      <c r="K797" s="305">
        <f t="shared" si="891"/>
        <v>233691341.94</v>
      </c>
      <c r="L797" s="321">
        <v>0</v>
      </c>
      <c r="M797" s="321"/>
      <c r="N797" s="321"/>
      <c r="O797" s="321"/>
      <c r="P797" s="321"/>
      <c r="Q797" s="321"/>
      <c r="R797" s="305">
        <f t="shared" si="892"/>
        <v>0</v>
      </c>
      <c r="S797" s="321"/>
      <c r="T797" s="321"/>
      <c r="U797" s="321"/>
      <c r="V797" s="321"/>
      <c r="W797" s="321"/>
      <c r="X797" s="321"/>
      <c r="Y797" s="321"/>
      <c r="Z797" s="321"/>
      <c r="AA797" s="322">
        <f t="shared" si="947"/>
        <v>0</v>
      </c>
      <c r="AB797" s="322">
        <f t="shared" si="894"/>
        <v>0</v>
      </c>
      <c r="AC797" s="37">
        <f t="shared" si="895"/>
        <v>0</v>
      </c>
    </row>
    <row r="798" spans="1:29" hidden="1" x14ac:dyDescent="0.2">
      <c r="B798" s="150" t="s">
        <v>287</v>
      </c>
      <c r="C798" s="101" t="s">
        <v>164</v>
      </c>
      <c r="D798" s="323">
        <v>206234746.56999999</v>
      </c>
      <c r="E798" s="387">
        <f>SUM('ADICIONES  2018'!C798:E798)</f>
        <v>0</v>
      </c>
      <c r="F798" s="323"/>
      <c r="G798" s="323"/>
      <c r="H798" s="323"/>
      <c r="I798" s="323"/>
      <c r="J798" s="323"/>
      <c r="K798" s="305">
        <f t="shared" si="891"/>
        <v>206234746.56999999</v>
      </c>
      <c r="L798" s="323">
        <v>0</v>
      </c>
      <c r="M798" s="323"/>
      <c r="N798" s="323"/>
      <c r="O798" s="323"/>
      <c r="P798" s="323"/>
      <c r="Q798" s="323"/>
      <c r="R798" s="305">
        <f t="shared" si="892"/>
        <v>0</v>
      </c>
      <c r="S798" s="323"/>
      <c r="T798" s="323"/>
      <c r="U798" s="323"/>
      <c r="V798" s="323"/>
      <c r="W798" s="323"/>
      <c r="X798" s="323"/>
      <c r="Y798" s="323"/>
      <c r="Z798" s="323"/>
      <c r="AA798" s="322">
        <f t="shared" si="947"/>
        <v>0</v>
      </c>
      <c r="AB798" s="322">
        <f t="shared" si="894"/>
        <v>0</v>
      </c>
      <c r="AC798" s="37">
        <f t="shared" si="895"/>
        <v>0</v>
      </c>
    </row>
    <row r="799" spans="1:29" hidden="1" x14ac:dyDescent="0.2">
      <c r="B799" s="150" t="s">
        <v>287</v>
      </c>
      <c r="C799" s="101" t="s">
        <v>874</v>
      </c>
      <c r="D799" s="323">
        <v>190707451.68000001</v>
      </c>
      <c r="E799" s="387">
        <f>SUM('ADICIONES  2018'!C799:E799)</f>
        <v>0</v>
      </c>
      <c r="F799" s="323"/>
      <c r="G799" s="323"/>
      <c r="H799" s="323"/>
      <c r="I799" s="323"/>
      <c r="J799" s="323"/>
      <c r="K799" s="305">
        <f t="shared" si="891"/>
        <v>190707451.68000001</v>
      </c>
      <c r="L799" s="323">
        <v>0</v>
      </c>
      <c r="M799" s="323"/>
      <c r="N799" s="323"/>
      <c r="O799" s="323"/>
      <c r="P799" s="323"/>
      <c r="Q799" s="323"/>
      <c r="R799" s="305">
        <f t="shared" si="892"/>
        <v>0</v>
      </c>
      <c r="S799" s="323"/>
      <c r="T799" s="323"/>
      <c r="U799" s="323"/>
      <c r="V799" s="323"/>
      <c r="W799" s="323"/>
      <c r="X799" s="323"/>
      <c r="Y799" s="323"/>
      <c r="Z799" s="323"/>
      <c r="AA799" s="322">
        <f t="shared" si="947"/>
        <v>0</v>
      </c>
      <c r="AB799" s="322">
        <f t="shared" si="894"/>
        <v>0</v>
      </c>
      <c r="AC799" s="37">
        <f t="shared" si="895"/>
        <v>0</v>
      </c>
    </row>
    <row r="800" spans="1:29" hidden="1" x14ac:dyDescent="0.2">
      <c r="B800" s="150" t="s">
        <v>288</v>
      </c>
      <c r="C800" s="101" t="s">
        <v>165</v>
      </c>
      <c r="D800" s="321">
        <v>141423468.19999999</v>
      </c>
      <c r="E800" s="387">
        <f>SUM('ADICIONES  2018'!C800:E800)</f>
        <v>0</v>
      </c>
      <c r="F800" s="321"/>
      <c r="G800" s="321"/>
      <c r="H800" s="321"/>
      <c r="I800" s="321"/>
      <c r="J800" s="321"/>
      <c r="K800" s="305">
        <f t="shared" si="891"/>
        <v>141423468.19999999</v>
      </c>
      <c r="L800" s="321">
        <v>0</v>
      </c>
      <c r="M800" s="321"/>
      <c r="N800" s="321"/>
      <c r="O800" s="321"/>
      <c r="P800" s="321"/>
      <c r="Q800" s="321"/>
      <c r="R800" s="305">
        <f t="shared" si="892"/>
        <v>0</v>
      </c>
      <c r="S800" s="321"/>
      <c r="T800" s="321"/>
      <c r="U800" s="321"/>
      <c r="V800" s="321"/>
      <c r="W800" s="321"/>
      <c r="X800" s="321"/>
      <c r="Y800" s="321"/>
      <c r="Z800" s="321"/>
      <c r="AA800" s="322">
        <f t="shared" si="947"/>
        <v>0</v>
      </c>
      <c r="AB800" s="322">
        <f t="shared" si="894"/>
        <v>0</v>
      </c>
      <c r="AC800" s="37">
        <f t="shared" si="895"/>
        <v>0</v>
      </c>
    </row>
    <row r="801" spans="1:29" hidden="1" x14ac:dyDescent="0.2">
      <c r="B801" s="150" t="s">
        <v>289</v>
      </c>
      <c r="C801" s="101" t="s">
        <v>166</v>
      </c>
      <c r="D801" s="321">
        <v>345965000.5</v>
      </c>
      <c r="E801" s="387">
        <f>SUM('ADICIONES  2018'!C801:E801)</f>
        <v>0</v>
      </c>
      <c r="F801" s="321"/>
      <c r="G801" s="321"/>
      <c r="H801" s="321"/>
      <c r="I801" s="321"/>
      <c r="J801" s="321"/>
      <c r="K801" s="305">
        <f t="shared" si="891"/>
        <v>345965000.5</v>
      </c>
      <c r="L801" s="321">
        <v>0</v>
      </c>
      <c r="M801" s="321"/>
      <c r="N801" s="321"/>
      <c r="O801" s="321"/>
      <c r="P801" s="321"/>
      <c r="Q801" s="321"/>
      <c r="R801" s="305">
        <f t="shared" si="892"/>
        <v>0</v>
      </c>
      <c r="S801" s="321"/>
      <c r="T801" s="321"/>
      <c r="U801" s="321"/>
      <c r="V801" s="321"/>
      <c r="W801" s="321"/>
      <c r="X801" s="321"/>
      <c r="Y801" s="321"/>
      <c r="Z801" s="321"/>
      <c r="AA801" s="322">
        <f t="shared" si="947"/>
        <v>0</v>
      </c>
      <c r="AB801" s="322">
        <f t="shared" si="894"/>
        <v>0</v>
      </c>
      <c r="AC801" s="37">
        <f t="shared" si="895"/>
        <v>0</v>
      </c>
    </row>
    <row r="802" spans="1:29" ht="28.5" hidden="1" x14ac:dyDescent="0.2">
      <c r="B802" s="150" t="s">
        <v>1735</v>
      </c>
      <c r="C802" s="101" t="s">
        <v>1736</v>
      </c>
      <c r="D802" s="321">
        <v>0</v>
      </c>
      <c r="E802" s="387">
        <f>SUM('ADICIONES  2018'!C802:E802)</f>
        <v>0</v>
      </c>
      <c r="F802" s="321"/>
      <c r="G802" s="321"/>
      <c r="H802" s="321"/>
      <c r="I802" s="321"/>
      <c r="J802" s="321"/>
      <c r="K802" s="305">
        <f t="shared" si="891"/>
        <v>0</v>
      </c>
      <c r="L802" s="321">
        <v>0</v>
      </c>
      <c r="M802" s="321"/>
      <c r="N802" s="321"/>
      <c r="O802" s="321"/>
      <c r="P802" s="321"/>
      <c r="Q802" s="321"/>
      <c r="R802" s="305">
        <f t="shared" si="892"/>
        <v>0</v>
      </c>
      <c r="S802" s="321"/>
      <c r="T802" s="321"/>
      <c r="U802" s="321"/>
      <c r="V802" s="321"/>
      <c r="W802" s="321"/>
      <c r="X802" s="321"/>
      <c r="Y802" s="321"/>
      <c r="Z802" s="321"/>
      <c r="AA802" s="322">
        <f t="shared" si="947"/>
        <v>0</v>
      </c>
      <c r="AB802" s="322">
        <f t="shared" si="894"/>
        <v>0</v>
      </c>
      <c r="AC802" s="37">
        <v>0</v>
      </c>
    </row>
    <row r="803" spans="1:29" s="82" customFormat="1" ht="63" hidden="1" x14ac:dyDescent="0.2">
      <c r="A803" s="413"/>
      <c r="B803" s="114" t="s">
        <v>290</v>
      </c>
      <c r="C803" s="110" t="s">
        <v>167</v>
      </c>
      <c r="D803" s="320">
        <f>SUM(D804:D805)</f>
        <v>1578124800</v>
      </c>
      <c r="E803" s="154">
        <f>SUM('ADICIONES  2018'!C803:E803)</f>
        <v>0</v>
      </c>
      <c r="F803" s="320">
        <f t="shared" ref="F803" si="955">SUM(F804:F805)</f>
        <v>0</v>
      </c>
      <c r="G803" s="320">
        <f t="shared" ref="G803:J803" si="956">SUM(G804:G805)</f>
        <v>0</v>
      </c>
      <c r="H803" s="320">
        <f t="shared" si="956"/>
        <v>0</v>
      </c>
      <c r="I803" s="320">
        <f t="shared" si="956"/>
        <v>0</v>
      </c>
      <c r="J803" s="320">
        <f t="shared" si="956"/>
        <v>0</v>
      </c>
      <c r="K803" s="303">
        <f t="shared" si="891"/>
        <v>1578124800</v>
      </c>
      <c r="L803" s="320">
        <f t="shared" ref="L803:Q803" si="957">SUM(L804:L805)</f>
        <v>0</v>
      </c>
      <c r="M803" s="320">
        <f t="shared" si="957"/>
        <v>0</v>
      </c>
      <c r="N803" s="320">
        <f t="shared" si="957"/>
        <v>0</v>
      </c>
      <c r="O803" s="320">
        <f t="shared" si="957"/>
        <v>0</v>
      </c>
      <c r="P803" s="320">
        <f t="shared" si="957"/>
        <v>0</v>
      </c>
      <c r="Q803" s="320">
        <f t="shared" si="957"/>
        <v>0</v>
      </c>
      <c r="R803" s="303">
        <f t="shared" si="892"/>
        <v>0</v>
      </c>
      <c r="S803" s="320">
        <f t="shared" ref="S803:Z803" si="958">SUM(S804:S805)</f>
        <v>0</v>
      </c>
      <c r="T803" s="320">
        <f t="shared" si="958"/>
        <v>0</v>
      </c>
      <c r="U803" s="320">
        <f t="shared" si="958"/>
        <v>0</v>
      </c>
      <c r="V803" s="320">
        <f t="shared" si="958"/>
        <v>0</v>
      </c>
      <c r="W803" s="320">
        <f t="shared" si="958"/>
        <v>0</v>
      </c>
      <c r="X803" s="320">
        <f t="shared" si="958"/>
        <v>0</v>
      </c>
      <c r="Y803" s="320">
        <f t="shared" si="958"/>
        <v>0</v>
      </c>
      <c r="Z803" s="320">
        <f t="shared" si="958"/>
        <v>0</v>
      </c>
      <c r="AA803" s="319">
        <f t="shared" si="947"/>
        <v>0</v>
      </c>
      <c r="AB803" s="319">
        <f t="shared" si="894"/>
        <v>0</v>
      </c>
      <c r="AC803" s="108">
        <f t="shared" si="895"/>
        <v>0</v>
      </c>
    </row>
    <row r="804" spans="1:29" ht="42.75" hidden="1" x14ac:dyDescent="0.2">
      <c r="B804" s="100" t="s">
        <v>291</v>
      </c>
      <c r="C804" s="101" t="s">
        <v>168</v>
      </c>
      <c r="D804" s="321">
        <v>0</v>
      </c>
      <c r="E804" s="387">
        <f>SUM('ADICIONES  2018'!C804:E804)</f>
        <v>0</v>
      </c>
      <c r="F804" s="321"/>
      <c r="G804" s="321"/>
      <c r="H804" s="321"/>
      <c r="I804" s="321"/>
      <c r="J804" s="321"/>
      <c r="K804" s="305">
        <f t="shared" si="891"/>
        <v>0</v>
      </c>
      <c r="L804" s="321">
        <v>0</v>
      </c>
      <c r="M804" s="321"/>
      <c r="N804" s="321"/>
      <c r="O804" s="321"/>
      <c r="P804" s="321"/>
      <c r="Q804" s="321"/>
      <c r="R804" s="305">
        <f t="shared" si="892"/>
        <v>0</v>
      </c>
      <c r="S804" s="321"/>
      <c r="T804" s="321"/>
      <c r="U804" s="321"/>
      <c r="V804" s="321"/>
      <c r="W804" s="321"/>
      <c r="X804" s="321"/>
      <c r="Y804" s="321"/>
      <c r="Z804" s="321"/>
      <c r="AA804" s="322">
        <f t="shared" si="947"/>
        <v>0</v>
      </c>
      <c r="AB804" s="322">
        <f t="shared" si="894"/>
        <v>0</v>
      </c>
      <c r="AC804" s="118" t="e">
        <f t="shared" si="895"/>
        <v>#DIV/0!</v>
      </c>
    </row>
    <row r="805" spans="1:29" s="21" customFormat="1" ht="45" hidden="1" x14ac:dyDescent="0.2">
      <c r="A805" s="95"/>
      <c r="B805" s="100" t="s">
        <v>291</v>
      </c>
      <c r="C805" s="117" t="s">
        <v>168</v>
      </c>
      <c r="D805" s="321">
        <v>1578124800</v>
      </c>
      <c r="E805" s="387">
        <f>SUM('ADICIONES  2018'!C805:E805)</f>
        <v>0</v>
      </c>
      <c r="F805" s="321"/>
      <c r="G805" s="321"/>
      <c r="H805" s="321"/>
      <c r="I805" s="321"/>
      <c r="J805" s="321"/>
      <c r="K805" s="307">
        <f t="shared" si="891"/>
        <v>1578124800</v>
      </c>
      <c r="L805" s="321">
        <v>0</v>
      </c>
      <c r="M805" s="321"/>
      <c r="N805" s="321"/>
      <c r="O805" s="321"/>
      <c r="P805" s="321"/>
      <c r="Q805" s="321"/>
      <c r="R805" s="307">
        <f t="shared" si="892"/>
        <v>0</v>
      </c>
      <c r="S805" s="321"/>
      <c r="T805" s="321"/>
      <c r="U805" s="321"/>
      <c r="V805" s="321"/>
      <c r="W805" s="321"/>
      <c r="X805" s="321"/>
      <c r="Y805" s="321"/>
      <c r="Z805" s="321"/>
      <c r="AA805" s="323">
        <f t="shared" si="947"/>
        <v>0</v>
      </c>
      <c r="AB805" s="323">
        <f t="shared" si="894"/>
        <v>0</v>
      </c>
      <c r="AC805" s="118">
        <f t="shared" si="895"/>
        <v>0</v>
      </c>
    </row>
    <row r="806" spans="1:29" s="82" customFormat="1" ht="31.5" hidden="1" x14ac:dyDescent="0.2">
      <c r="A806" s="413"/>
      <c r="B806" s="114" t="s">
        <v>292</v>
      </c>
      <c r="C806" s="110" t="s">
        <v>875</v>
      </c>
      <c r="D806" s="320">
        <f>SUM(D807:D812)</f>
        <v>0</v>
      </c>
      <c r="E806" s="387">
        <f>SUM('ADICIONES  2018'!C806:E806)</f>
        <v>17524000000</v>
      </c>
      <c r="F806" s="320">
        <f t="shared" ref="F806" si="959">SUM(F807:F812)</f>
        <v>0</v>
      </c>
      <c r="G806" s="320">
        <f t="shared" ref="G806:J806" si="960">SUM(G807:G812)</f>
        <v>0</v>
      </c>
      <c r="H806" s="320">
        <f t="shared" si="960"/>
        <v>0</v>
      </c>
      <c r="I806" s="320">
        <f t="shared" si="960"/>
        <v>0</v>
      </c>
      <c r="J806" s="320">
        <f t="shared" si="960"/>
        <v>0</v>
      </c>
      <c r="K806" s="303">
        <f t="shared" si="891"/>
        <v>17524000000</v>
      </c>
      <c r="L806" s="320">
        <f t="shared" ref="L806:Q806" si="961">SUM(L807:L812)</f>
        <v>0</v>
      </c>
      <c r="M806" s="320">
        <f t="shared" si="961"/>
        <v>0</v>
      </c>
      <c r="N806" s="320">
        <f t="shared" si="961"/>
        <v>0</v>
      </c>
      <c r="O806" s="320">
        <f t="shared" si="961"/>
        <v>0</v>
      </c>
      <c r="P806" s="320">
        <f t="shared" si="961"/>
        <v>0</v>
      </c>
      <c r="Q806" s="320">
        <f t="shared" si="961"/>
        <v>0</v>
      </c>
      <c r="R806" s="303">
        <f t="shared" si="892"/>
        <v>0</v>
      </c>
      <c r="S806" s="320">
        <f t="shared" ref="S806:Z806" si="962">SUM(S807:S812)</f>
        <v>0</v>
      </c>
      <c r="T806" s="320">
        <f t="shared" si="962"/>
        <v>0</v>
      </c>
      <c r="U806" s="320">
        <f t="shared" si="962"/>
        <v>0</v>
      </c>
      <c r="V806" s="320">
        <f t="shared" si="962"/>
        <v>0</v>
      </c>
      <c r="W806" s="320">
        <f t="shared" si="962"/>
        <v>0</v>
      </c>
      <c r="X806" s="320">
        <f t="shared" si="962"/>
        <v>0</v>
      </c>
      <c r="Y806" s="320">
        <f t="shared" si="962"/>
        <v>0</v>
      </c>
      <c r="Z806" s="320">
        <f t="shared" si="962"/>
        <v>0</v>
      </c>
      <c r="AA806" s="319">
        <f t="shared" si="947"/>
        <v>0</v>
      </c>
      <c r="AB806" s="319">
        <f t="shared" si="894"/>
        <v>0</v>
      </c>
      <c r="AC806" s="108">
        <f t="shared" si="895"/>
        <v>0</v>
      </c>
    </row>
    <row r="807" spans="1:29" ht="42.75" hidden="1" x14ac:dyDescent="0.2">
      <c r="B807" s="100" t="s">
        <v>293</v>
      </c>
      <c r="C807" s="101" t="s">
        <v>169</v>
      </c>
      <c r="D807" s="325">
        <v>0</v>
      </c>
      <c r="E807" s="387">
        <f>SUM('ADICIONES  2018'!C807:E807)</f>
        <v>0</v>
      </c>
      <c r="F807" s="325"/>
      <c r="G807" s="325"/>
      <c r="H807" s="325"/>
      <c r="I807" s="325"/>
      <c r="J807" s="325"/>
      <c r="K807" s="305">
        <f t="shared" si="891"/>
        <v>0</v>
      </c>
      <c r="L807" s="325">
        <v>0</v>
      </c>
      <c r="M807" s="325"/>
      <c r="N807" s="325"/>
      <c r="O807" s="325"/>
      <c r="P807" s="325"/>
      <c r="Q807" s="325"/>
      <c r="R807" s="305">
        <f t="shared" si="892"/>
        <v>0</v>
      </c>
      <c r="S807" s="325"/>
      <c r="T807" s="325"/>
      <c r="U807" s="325"/>
      <c r="V807" s="325"/>
      <c r="W807" s="325"/>
      <c r="X807" s="325"/>
      <c r="Y807" s="325"/>
      <c r="Z807" s="325"/>
      <c r="AA807" s="322">
        <f t="shared" si="947"/>
        <v>0</v>
      </c>
      <c r="AB807" s="322">
        <f t="shared" si="894"/>
        <v>0</v>
      </c>
      <c r="AC807" s="37" t="e">
        <f t="shared" si="895"/>
        <v>#DIV/0!</v>
      </c>
    </row>
    <row r="808" spans="1:29" ht="42.75" hidden="1" x14ac:dyDescent="0.2">
      <c r="B808" s="100" t="s">
        <v>293</v>
      </c>
      <c r="C808" s="101" t="s">
        <v>169</v>
      </c>
      <c r="D808" s="325">
        <v>0</v>
      </c>
      <c r="E808" s="387">
        <f>SUM('ADICIONES  2018'!C808:E808)</f>
        <v>0</v>
      </c>
      <c r="F808" s="325"/>
      <c r="G808" s="325"/>
      <c r="H808" s="325"/>
      <c r="I808" s="325"/>
      <c r="J808" s="325"/>
      <c r="K808" s="305">
        <f t="shared" si="891"/>
        <v>0</v>
      </c>
      <c r="L808" s="325">
        <v>0</v>
      </c>
      <c r="M808" s="325"/>
      <c r="N808" s="325"/>
      <c r="O808" s="325"/>
      <c r="P808" s="325"/>
      <c r="Q808" s="325"/>
      <c r="R808" s="305">
        <f t="shared" si="892"/>
        <v>0</v>
      </c>
      <c r="S808" s="325"/>
      <c r="T808" s="325"/>
      <c r="U808" s="325"/>
      <c r="V808" s="325"/>
      <c r="W808" s="325"/>
      <c r="X808" s="325"/>
      <c r="Y808" s="325"/>
      <c r="Z808" s="325"/>
      <c r="AA808" s="322">
        <f t="shared" si="947"/>
        <v>0</v>
      </c>
      <c r="AB808" s="322">
        <f t="shared" si="894"/>
        <v>0</v>
      </c>
      <c r="AC808" s="37" t="e">
        <f t="shared" si="895"/>
        <v>#DIV/0!</v>
      </c>
    </row>
    <row r="809" spans="1:29" ht="42.75" hidden="1" x14ac:dyDescent="0.2">
      <c r="B809" s="100" t="s">
        <v>293</v>
      </c>
      <c r="C809" s="101" t="s">
        <v>169</v>
      </c>
      <c r="D809" s="325">
        <v>0</v>
      </c>
      <c r="E809" s="387">
        <f>SUM('ADICIONES  2018'!C809:E809)</f>
        <v>0</v>
      </c>
      <c r="F809" s="325"/>
      <c r="G809" s="325"/>
      <c r="H809" s="325"/>
      <c r="I809" s="325"/>
      <c r="J809" s="325"/>
      <c r="K809" s="305">
        <f t="shared" si="891"/>
        <v>0</v>
      </c>
      <c r="L809" s="325">
        <v>0</v>
      </c>
      <c r="M809" s="325"/>
      <c r="N809" s="325"/>
      <c r="O809" s="325"/>
      <c r="P809" s="325"/>
      <c r="Q809" s="325"/>
      <c r="R809" s="305">
        <f t="shared" si="892"/>
        <v>0</v>
      </c>
      <c r="S809" s="325"/>
      <c r="T809" s="325"/>
      <c r="U809" s="325"/>
      <c r="V809" s="325"/>
      <c r="W809" s="325"/>
      <c r="X809" s="325"/>
      <c r="Y809" s="325"/>
      <c r="Z809" s="325"/>
      <c r="AA809" s="322">
        <f t="shared" si="947"/>
        <v>0</v>
      </c>
      <c r="AB809" s="322">
        <f t="shared" si="894"/>
        <v>0</v>
      </c>
      <c r="AC809" s="37" t="e">
        <f t="shared" si="895"/>
        <v>#DIV/0!</v>
      </c>
    </row>
    <row r="810" spans="1:29" ht="42.75" hidden="1" x14ac:dyDescent="0.2">
      <c r="B810" s="100" t="s">
        <v>293</v>
      </c>
      <c r="C810" s="101" t="s">
        <v>169</v>
      </c>
      <c r="D810" s="325">
        <v>0</v>
      </c>
      <c r="E810" s="387">
        <f>SUM('ADICIONES  2018'!C810:E810)</f>
        <v>0</v>
      </c>
      <c r="F810" s="325"/>
      <c r="G810" s="325"/>
      <c r="H810" s="325"/>
      <c r="I810" s="325"/>
      <c r="J810" s="325"/>
      <c r="K810" s="305">
        <f t="shared" si="891"/>
        <v>0</v>
      </c>
      <c r="L810" s="325">
        <v>0</v>
      </c>
      <c r="M810" s="325"/>
      <c r="N810" s="325"/>
      <c r="O810" s="325"/>
      <c r="P810" s="325"/>
      <c r="Q810" s="325"/>
      <c r="R810" s="305">
        <f t="shared" si="892"/>
        <v>0</v>
      </c>
      <c r="S810" s="325"/>
      <c r="T810" s="325"/>
      <c r="U810" s="325"/>
      <c r="V810" s="325"/>
      <c r="W810" s="325"/>
      <c r="X810" s="325"/>
      <c r="Y810" s="325"/>
      <c r="Z810" s="325"/>
      <c r="AA810" s="322">
        <f t="shared" si="947"/>
        <v>0</v>
      </c>
      <c r="AB810" s="322">
        <f t="shared" si="894"/>
        <v>0</v>
      </c>
      <c r="AC810" s="37" t="e">
        <f t="shared" si="895"/>
        <v>#DIV/0!</v>
      </c>
    </row>
    <row r="811" spans="1:29" ht="42.75" hidden="1" x14ac:dyDescent="0.2">
      <c r="B811" s="100" t="s">
        <v>293</v>
      </c>
      <c r="C811" s="101" t="s">
        <v>169</v>
      </c>
      <c r="D811" s="325">
        <v>0</v>
      </c>
      <c r="E811" s="387">
        <f>SUM('ADICIONES  2018'!C811:E811)</f>
        <v>0</v>
      </c>
      <c r="F811" s="325"/>
      <c r="G811" s="325"/>
      <c r="H811" s="325"/>
      <c r="I811" s="325"/>
      <c r="J811" s="325"/>
      <c r="K811" s="305">
        <f t="shared" si="891"/>
        <v>0</v>
      </c>
      <c r="L811" s="325">
        <v>0</v>
      </c>
      <c r="M811" s="325"/>
      <c r="N811" s="325"/>
      <c r="O811" s="325"/>
      <c r="P811" s="325"/>
      <c r="Q811" s="325"/>
      <c r="R811" s="305">
        <f t="shared" si="892"/>
        <v>0</v>
      </c>
      <c r="S811" s="325"/>
      <c r="T811" s="325"/>
      <c r="U811" s="325"/>
      <c r="V811" s="325"/>
      <c r="W811" s="325"/>
      <c r="X811" s="325"/>
      <c r="Y811" s="325"/>
      <c r="Z811" s="325"/>
      <c r="AA811" s="322">
        <f t="shared" si="947"/>
        <v>0</v>
      </c>
      <c r="AB811" s="322">
        <f t="shared" si="894"/>
        <v>0</v>
      </c>
      <c r="AC811" s="37" t="e">
        <f t="shared" si="895"/>
        <v>#DIV/0!</v>
      </c>
    </row>
    <row r="812" spans="1:29" ht="42.75" hidden="1" x14ac:dyDescent="0.2">
      <c r="B812" s="100" t="s">
        <v>293</v>
      </c>
      <c r="C812" s="101" t="s">
        <v>169</v>
      </c>
      <c r="D812" s="305">
        <v>0</v>
      </c>
      <c r="E812" s="387">
        <f>SUM('ADICIONES  2018'!C812:E812)</f>
        <v>17524000000</v>
      </c>
      <c r="F812" s="305"/>
      <c r="G812" s="305"/>
      <c r="H812" s="305"/>
      <c r="I812" s="305"/>
      <c r="J812" s="305"/>
      <c r="K812" s="305">
        <f t="shared" si="891"/>
        <v>17524000000</v>
      </c>
      <c r="L812" s="305">
        <v>0</v>
      </c>
      <c r="M812" s="305"/>
      <c r="N812" s="305"/>
      <c r="O812" s="305"/>
      <c r="P812" s="305"/>
      <c r="Q812" s="305"/>
      <c r="R812" s="305">
        <f t="shared" si="892"/>
        <v>0</v>
      </c>
      <c r="S812" s="305"/>
      <c r="T812" s="305"/>
      <c r="U812" s="305"/>
      <c r="V812" s="305"/>
      <c r="W812" s="305"/>
      <c r="X812" s="305"/>
      <c r="Y812" s="305"/>
      <c r="Z812" s="305"/>
      <c r="AA812" s="322">
        <f t="shared" si="947"/>
        <v>0</v>
      </c>
      <c r="AB812" s="322">
        <f t="shared" si="894"/>
        <v>0</v>
      </c>
      <c r="AC812" s="37">
        <f t="shared" si="895"/>
        <v>0</v>
      </c>
    </row>
    <row r="813" spans="1:29" s="82" customFormat="1" ht="63" hidden="1" x14ac:dyDescent="0.2">
      <c r="A813" s="413"/>
      <c r="B813" s="114" t="s">
        <v>1737</v>
      </c>
      <c r="C813" s="110" t="s">
        <v>1738</v>
      </c>
      <c r="D813" s="303">
        <f>SUM(D814:D816)</f>
        <v>0</v>
      </c>
      <c r="E813" s="387">
        <f>SUM('ADICIONES  2018'!C813:E813)</f>
        <v>0</v>
      </c>
      <c r="F813" s="303">
        <f t="shared" ref="F813" si="963">SUM(F814:F816)</f>
        <v>0</v>
      </c>
      <c r="G813" s="303">
        <f t="shared" ref="G813:J813" si="964">SUM(G814:G816)</f>
        <v>0</v>
      </c>
      <c r="H813" s="303">
        <f t="shared" si="964"/>
        <v>0</v>
      </c>
      <c r="I813" s="303">
        <f t="shared" si="964"/>
        <v>0</v>
      </c>
      <c r="J813" s="303">
        <f t="shared" si="964"/>
        <v>0</v>
      </c>
      <c r="K813" s="303">
        <f t="shared" si="891"/>
        <v>0</v>
      </c>
      <c r="L813" s="303">
        <f t="shared" ref="L813:Q813" si="965">SUM(L814:L816)</f>
        <v>0</v>
      </c>
      <c r="M813" s="303">
        <f t="shared" si="965"/>
        <v>0</v>
      </c>
      <c r="N813" s="303">
        <f t="shared" si="965"/>
        <v>0</v>
      </c>
      <c r="O813" s="303">
        <f t="shared" si="965"/>
        <v>0</v>
      </c>
      <c r="P813" s="303">
        <f t="shared" si="965"/>
        <v>0</v>
      </c>
      <c r="Q813" s="303">
        <f t="shared" si="965"/>
        <v>0</v>
      </c>
      <c r="R813" s="303">
        <f t="shared" si="892"/>
        <v>0</v>
      </c>
      <c r="S813" s="303">
        <f t="shared" ref="S813:Z813" si="966">SUM(S814:S816)</f>
        <v>0</v>
      </c>
      <c r="T813" s="303">
        <f t="shared" si="966"/>
        <v>0</v>
      </c>
      <c r="U813" s="303">
        <f t="shared" si="966"/>
        <v>0</v>
      </c>
      <c r="V813" s="303">
        <f t="shared" si="966"/>
        <v>0</v>
      </c>
      <c r="W813" s="303">
        <f t="shared" si="966"/>
        <v>0</v>
      </c>
      <c r="X813" s="303">
        <f t="shared" si="966"/>
        <v>0</v>
      </c>
      <c r="Y813" s="303">
        <f t="shared" si="966"/>
        <v>0</v>
      </c>
      <c r="Z813" s="303">
        <f t="shared" si="966"/>
        <v>0</v>
      </c>
      <c r="AA813" s="319">
        <f t="shared" si="947"/>
        <v>0</v>
      </c>
      <c r="AB813" s="319">
        <f t="shared" si="894"/>
        <v>0</v>
      </c>
      <c r="AC813" s="108" t="e">
        <f t="shared" si="895"/>
        <v>#DIV/0!</v>
      </c>
    </row>
    <row r="814" spans="1:29" ht="28.5" hidden="1" x14ac:dyDescent="0.2">
      <c r="B814" s="100" t="s">
        <v>1739</v>
      </c>
      <c r="C814" s="101" t="s">
        <v>1010</v>
      </c>
      <c r="D814" s="305">
        <v>0</v>
      </c>
      <c r="E814" s="387">
        <f>SUM('ADICIONES  2018'!C814:E814)</f>
        <v>0</v>
      </c>
      <c r="F814" s="305"/>
      <c r="G814" s="305"/>
      <c r="H814" s="305"/>
      <c r="I814" s="305"/>
      <c r="J814" s="305"/>
      <c r="K814" s="305">
        <f t="shared" si="891"/>
        <v>0</v>
      </c>
      <c r="L814" s="305">
        <v>0</v>
      </c>
      <c r="M814" s="305"/>
      <c r="N814" s="305"/>
      <c r="O814" s="305"/>
      <c r="P814" s="305"/>
      <c r="Q814" s="305"/>
      <c r="R814" s="305">
        <f t="shared" si="892"/>
        <v>0</v>
      </c>
      <c r="S814" s="305"/>
      <c r="T814" s="305"/>
      <c r="U814" s="305"/>
      <c r="V814" s="305"/>
      <c r="W814" s="305"/>
      <c r="X814" s="305"/>
      <c r="Y814" s="305"/>
      <c r="Z814" s="305"/>
      <c r="AA814" s="322">
        <f t="shared" si="947"/>
        <v>0</v>
      </c>
      <c r="AB814" s="322">
        <f t="shared" si="894"/>
        <v>0</v>
      </c>
      <c r="AC814" s="37" t="e">
        <f t="shared" si="895"/>
        <v>#DIV/0!</v>
      </c>
    </row>
    <row r="815" spans="1:29" ht="28.5" hidden="1" x14ac:dyDescent="0.2">
      <c r="B815" s="100" t="s">
        <v>1739</v>
      </c>
      <c r="C815" s="101" t="s">
        <v>1010</v>
      </c>
      <c r="D815" s="325">
        <v>0</v>
      </c>
      <c r="E815" s="387">
        <f>SUM('ADICIONES  2018'!C815:E815)</f>
        <v>0</v>
      </c>
      <c r="F815" s="325"/>
      <c r="G815" s="325"/>
      <c r="H815" s="325"/>
      <c r="I815" s="325"/>
      <c r="J815" s="325"/>
      <c r="K815" s="305">
        <f t="shared" si="891"/>
        <v>0</v>
      </c>
      <c r="L815" s="325">
        <v>0</v>
      </c>
      <c r="M815" s="325"/>
      <c r="N815" s="325"/>
      <c r="O815" s="325"/>
      <c r="P815" s="325"/>
      <c r="Q815" s="325"/>
      <c r="R815" s="305">
        <f t="shared" si="892"/>
        <v>0</v>
      </c>
      <c r="S815" s="325"/>
      <c r="T815" s="325"/>
      <c r="U815" s="325"/>
      <c r="V815" s="325"/>
      <c r="W815" s="325"/>
      <c r="X815" s="325"/>
      <c r="Y815" s="325"/>
      <c r="Z815" s="325"/>
      <c r="AA815" s="322">
        <f t="shared" si="947"/>
        <v>0</v>
      </c>
      <c r="AB815" s="322">
        <f t="shared" si="894"/>
        <v>0</v>
      </c>
      <c r="AC815" s="37" t="e">
        <f t="shared" si="895"/>
        <v>#DIV/0!</v>
      </c>
    </row>
    <row r="816" spans="1:29" ht="28.5" hidden="1" x14ac:dyDescent="0.2">
      <c r="B816" s="100" t="s">
        <v>1740</v>
      </c>
      <c r="C816" s="101" t="s">
        <v>999</v>
      </c>
      <c r="D816" s="325">
        <v>0</v>
      </c>
      <c r="E816" s="387">
        <f>SUM('ADICIONES  2018'!C816:E816)</f>
        <v>0</v>
      </c>
      <c r="F816" s="325"/>
      <c r="G816" s="325"/>
      <c r="H816" s="325"/>
      <c r="I816" s="325"/>
      <c r="J816" s="325"/>
      <c r="K816" s="305">
        <f t="shared" si="891"/>
        <v>0</v>
      </c>
      <c r="L816" s="325">
        <v>0</v>
      </c>
      <c r="M816" s="325"/>
      <c r="N816" s="325"/>
      <c r="O816" s="325"/>
      <c r="P816" s="325"/>
      <c r="Q816" s="325"/>
      <c r="R816" s="305">
        <f t="shared" si="892"/>
        <v>0</v>
      </c>
      <c r="S816" s="325"/>
      <c r="T816" s="325"/>
      <c r="U816" s="325"/>
      <c r="V816" s="325"/>
      <c r="W816" s="325"/>
      <c r="X816" s="325"/>
      <c r="Y816" s="325"/>
      <c r="Z816" s="325"/>
      <c r="AA816" s="322">
        <f t="shared" si="947"/>
        <v>0</v>
      </c>
      <c r="AB816" s="322">
        <f t="shared" si="894"/>
        <v>0</v>
      </c>
      <c r="AC816" s="37" t="e">
        <f t="shared" si="895"/>
        <v>#DIV/0!</v>
      </c>
    </row>
    <row r="817" spans="1:29" s="82" customFormat="1" ht="15.75" hidden="1" x14ac:dyDescent="0.2">
      <c r="A817" s="413"/>
      <c r="B817" s="114" t="s">
        <v>1741</v>
      </c>
      <c r="C817" s="110" t="s">
        <v>1742</v>
      </c>
      <c r="D817" s="320">
        <f>+D818</f>
        <v>3966500000</v>
      </c>
      <c r="E817" s="154">
        <f>SUM('ADICIONES  2018'!C817:E817)</f>
        <v>0</v>
      </c>
      <c r="F817" s="320">
        <f t="shared" ref="F817:J817" si="967">+F818</f>
        <v>0</v>
      </c>
      <c r="G817" s="320">
        <f t="shared" si="967"/>
        <v>0</v>
      </c>
      <c r="H817" s="320">
        <f t="shared" si="967"/>
        <v>0</v>
      </c>
      <c r="I817" s="320">
        <f t="shared" si="967"/>
        <v>0</v>
      </c>
      <c r="J817" s="320">
        <f t="shared" si="967"/>
        <v>0</v>
      </c>
      <c r="K817" s="303">
        <f t="shared" si="891"/>
        <v>3966500000</v>
      </c>
      <c r="L817" s="320">
        <f t="shared" ref="L817:Q817" si="968">+L818</f>
        <v>0</v>
      </c>
      <c r="M817" s="320">
        <f t="shared" si="968"/>
        <v>725277778.16999996</v>
      </c>
      <c r="N817" s="320">
        <f t="shared" si="968"/>
        <v>0</v>
      </c>
      <c r="O817" s="320">
        <f t="shared" si="968"/>
        <v>0</v>
      </c>
      <c r="P817" s="320">
        <f t="shared" si="968"/>
        <v>0</v>
      </c>
      <c r="Q817" s="320">
        <f t="shared" si="968"/>
        <v>0</v>
      </c>
      <c r="R817" s="303">
        <f t="shared" si="892"/>
        <v>725277778.16999996</v>
      </c>
      <c r="S817" s="320">
        <f t="shared" ref="S817:Z817" si="969">+S818</f>
        <v>0</v>
      </c>
      <c r="T817" s="320">
        <f t="shared" si="969"/>
        <v>0</v>
      </c>
      <c r="U817" s="320">
        <f t="shared" si="969"/>
        <v>0</v>
      </c>
      <c r="V817" s="320">
        <f t="shared" si="969"/>
        <v>0</v>
      </c>
      <c r="W817" s="320">
        <f t="shared" si="969"/>
        <v>0</v>
      </c>
      <c r="X817" s="320">
        <f t="shared" si="969"/>
        <v>0</v>
      </c>
      <c r="Y817" s="320">
        <f t="shared" si="969"/>
        <v>0</v>
      </c>
      <c r="Z817" s="320">
        <f t="shared" si="969"/>
        <v>0</v>
      </c>
      <c r="AA817" s="319">
        <f t="shared" si="947"/>
        <v>0</v>
      </c>
      <c r="AB817" s="319">
        <f t="shared" si="894"/>
        <v>725277778.16999996</v>
      </c>
      <c r="AC817" s="108">
        <f t="shared" si="895"/>
        <v>0.18285082016135132</v>
      </c>
    </row>
    <row r="818" spans="1:29" s="82" customFormat="1" ht="47.25" hidden="1" x14ac:dyDescent="0.2">
      <c r="A818" s="413"/>
      <c r="B818" s="114" t="s">
        <v>1743</v>
      </c>
      <c r="C818" s="110" t="s">
        <v>1744</v>
      </c>
      <c r="D818" s="320">
        <f>SUM(D819:D822)</f>
        <v>3966500000</v>
      </c>
      <c r="E818" s="154">
        <f>SUM('ADICIONES  2018'!C818:E818)</f>
        <v>0</v>
      </c>
      <c r="F818" s="320">
        <f t="shared" ref="F818" si="970">SUM(F819:F822)</f>
        <v>0</v>
      </c>
      <c r="G818" s="320">
        <f t="shared" ref="G818:J818" si="971">SUM(G819:G822)</f>
        <v>0</v>
      </c>
      <c r="H818" s="320">
        <f t="shared" si="971"/>
        <v>0</v>
      </c>
      <c r="I818" s="320">
        <f t="shared" si="971"/>
        <v>0</v>
      </c>
      <c r="J818" s="320">
        <f t="shared" si="971"/>
        <v>0</v>
      </c>
      <c r="K818" s="303">
        <f t="shared" si="891"/>
        <v>3966500000</v>
      </c>
      <c r="L818" s="320">
        <f t="shared" ref="L818:Q818" si="972">SUM(L819:L822)</f>
        <v>0</v>
      </c>
      <c r="M818" s="320">
        <f t="shared" si="972"/>
        <v>725277778.16999996</v>
      </c>
      <c r="N818" s="320">
        <f t="shared" si="972"/>
        <v>0</v>
      </c>
      <c r="O818" s="320">
        <f t="shared" si="972"/>
        <v>0</v>
      </c>
      <c r="P818" s="320">
        <f t="shared" si="972"/>
        <v>0</v>
      </c>
      <c r="Q818" s="320">
        <f t="shared" si="972"/>
        <v>0</v>
      </c>
      <c r="R818" s="303">
        <f t="shared" si="892"/>
        <v>725277778.16999996</v>
      </c>
      <c r="S818" s="320">
        <f t="shared" ref="S818:Z818" si="973">SUM(S819:S822)</f>
        <v>0</v>
      </c>
      <c r="T818" s="320">
        <f t="shared" si="973"/>
        <v>0</v>
      </c>
      <c r="U818" s="320">
        <f t="shared" si="973"/>
        <v>0</v>
      </c>
      <c r="V818" s="320">
        <f t="shared" si="973"/>
        <v>0</v>
      </c>
      <c r="W818" s="320">
        <f t="shared" si="973"/>
        <v>0</v>
      </c>
      <c r="X818" s="320">
        <f t="shared" si="973"/>
        <v>0</v>
      </c>
      <c r="Y818" s="320">
        <f t="shared" si="973"/>
        <v>0</v>
      </c>
      <c r="Z818" s="320">
        <f t="shared" si="973"/>
        <v>0</v>
      </c>
      <c r="AA818" s="319">
        <f t="shared" si="947"/>
        <v>0</v>
      </c>
      <c r="AB818" s="319">
        <f t="shared" si="894"/>
        <v>725277778.16999996</v>
      </c>
      <c r="AC818" s="108">
        <f t="shared" si="895"/>
        <v>0.18285082016135132</v>
      </c>
    </row>
    <row r="819" spans="1:29" s="21" customFormat="1" ht="42.75" hidden="1" x14ac:dyDescent="0.2">
      <c r="A819" s="95"/>
      <c r="B819" s="116" t="s">
        <v>1745</v>
      </c>
      <c r="C819" s="101" t="s">
        <v>1746</v>
      </c>
      <c r="D819" s="321">
        <v>0</v>
      </c>
      <c r="E819" s="387">
        <f>SUM('ADICIONES  2018'!C819:E819)</f>
        <v>0</v>
      </c>
      <c r="F819" s="321"/>
      <c r="G819" s="321"/>
      <c r="H819" s="321"/>
      <c r="I819" s="321"/>
      <c r="J819" s="321"/>
      <c r="K819" s="307">
        <f t="shared" si="891"/>
        <v>0</v>
      </c>
      <c r="L819" s="321">
        <v>0</v>
      </c>
      <c r="M819" s="321">
        <v>0</v>
      </c>
      <c r="N819" s="321"/>
      <c r="O819" s="321"/>
      <c r="P819" s="321"/>
      <c r="Q819" s="321"/>
      <c r="R819" s="307">
        <f t="shared" si="892"/>
        <v>0</v>
      </c>
      <c r="S819" s="321"/>
      <c r="T819" s="321"/>
      <c r="U819" s="321"/>
      <c r="V819" s="321"/>
      <c r="W819" s="321"/>
      <c r="X819" s="321"/>
      <c r="Y819" s="321"/>
      <c r="Z819" s="321"/>
      <c r="AA819" s="323">
        <f t="shared" si="947"/>
        <v>0</v>
      </c>
      <c r="AB819" s="323">
        <f t="shared" si="894"/>
        <v>0</v>
      </c>
      <c r="AC819" s="118">
        <v>0</v>
      </c>
    </row>
    <row r="820" spans="1:29" s="21" customFormat="1" ht="30" hidden="1" x14ac:dyDescent="0.2">
      <c r="A820" s="95"/>
      <c r="B820" s="116" t="s">
        <v>1747</v>
      </c>
      <c r="C820" s="117" t="s">
        <v>1748</v>
      </c>
      <c r="D820" s="321">
        <v>2800000000</v>
      </c>
      <c r="E820" s="387">
        <f>SUM('ADICIONES  2018'!C820:E820)</f>
        <v>0</v>
      </c>
      <c r="F820" s="321"/>
      <c r="G820" s="321"/>
      <c r="H820" s="321"/>
      <c r="I820" s="321"/>
      <c r="J820" s="321"/>
      <c r="K820" s="307">
        <f t="shared" si="891"/>
        <v>2800000000</v>
      </c>
      <c r="L820" s="321">
        <v>0</v>
      </c>
      <c r="M820" s="321">
        <v>0</v>
      </c>
      <c r="N820" s="321"/>
      <c r="O820" s="321"/>
      <c r="P820" s="321"/>
      <c r="Q820" s="321"/>
      <c r="R820" s="307">
        <f t="shared" si="892"/>
        <v>0</v>
      </c>
      <c r="S820" s="321"/>
      <c r="T820" s="321"/>
      <c r="U820" s="321"/>
      <c r="V820" s="321"/>
      <c r="W820" s="321"/>
      <c r="X820" s="321"/>
      <c r="Y820" s="321"/>
      <c r="Z820" s="321"/>
      <c r="AA820" s="323">
        <f t="shared" si="947"/>
        <v>0</v>
      </c>
      <c r="AB820" s="323">
        <f t="shared" si="894"/>
        <v>0</v>
      </c>
      <c r="AC820" s="118">
        <f t="shared" si="895"/>
        <v>0</v>
      </c>
    </row>
    <row r="821" spans="1:29" ht="28.5" hidden="1" x14ac:dyDescent="0.2">
      <c r="B821" s="100" t="s">
        <v>1747</v>
      </c>
      <c r="C821" s="101" t="s">
        <v>1748</v>
      </c>
      <c r="D821" s="321">
        <v>1166500000</v>
      </c>
      <c r="E821" s="387">
        <f>SUM('ADICIONES  2018'!C821:E821)</f>
        <v>0</v>
      </c>
      <c r="F821" s="321"/>
      <c r="G821" s="321"/>
      <c r="H821" s="321"/>
      <c r="I821" s="321"/>
      <c r="J821" s="321"/>
      <c r="K821" s="305">
        <f t="shared" si="891"/>
        <v>1166500000</v>
      </c>
      <c r="L821" s="321">
        <v>0</v>
      </c>
      <c r="M821" s="321">
        <v>725277778.16999996</v>
      </c>
      <c r="N821" s="321"/>
      <c r="O821" s="321"/>
      <c r="P821" s="321"/>
      <c r="Q821" s="321"/>
      <c r="R821" s="305">
        <f t="shared" si="892"/>
        <v>725277778.16999996</v>
      </c>
      <c r="S821" s="321"/>
      <c r="T821" s="321"/>
      <c r="U821" s="321"/>
      <c r="V821" s="321"/>
      <c r="W821" s="321"/>
      <c r="X821" s="321"/>
      <c r="Y821" s="321"/>
      <c r="Z821" s="321"/>
      <c r="AA821" s="322">
        <f t="shared" si="947"/>
        <v>0</v>
      </c>
      <c r="AB821" s="322">
        <f t="shared" si="894"/>
        <v>725277778.16999996</v>
      </c>
      <c r="AC821" s="118">
        <f t="shared" si="895"/>
        <v>0.6217554892156022</v>
      </c>
    </row>
    <row r="822" spans="1:29" s="21" customFormat="1" hidden="1" x14ac:dyDescent="0.2">
      <c r="A822" s="95"/>
      <c r="B822" s="116" t="s">
        <v>1749</v>
      </c>
      <c r="C822" s="117" t="s">
        <v>1750</v>
      </c>
      <c r="D822" s="321">
        <v>0</v>
      </c>
      <c r="E822" s="387">
        <f>SUM('ADICIONES  2018'!C822:E822)</f>
        <v>0</v>
      </c>
      <c r="F822" s="321"/>
      <c r="G822" s="321"/>
      <c r="H822" s="321"/>
      <c r="I822" s="321"/>
      <c r="J822" s="321"/>
      <c r="K822" s="307">
        <f t="shared" si="891"/>
        <v>0</v>
      </c>
      <c r="L822" s="321">
        <v>0</v>
      </c>
      <c r="M822" s="321">
        <v>0</v>
      </c>
      <c r="N822" s="321"/>
      <c r="O822" s="321"/>
      <c r="P822" s="321"/>
      <c r="Q822" s="321"/>
      <c r="R822" s="307">
        <f t="shared" si="892"/>
        <v>0</v>
      </c>
      <c r="S822" s="321"/>
      <c r="T822" s="321"/>
      <c r="U822" s="321"/>
      <c r="V822" s="321"/>
      <c r="W822" s="321"/>
      <c r="X822" s="321"/>
      <c r="Y822" s="321"/>
      <c r="Z822" s="321"/>
      <c r="AA822" s="323">
        <f t="shared" si="947"/>
        <v>0</v>
      </c>
      <c r="AB822" s="323">
        <f t="shared" si="894"/>
        <v>0</v>
      </c>
      <c r="AC822" s="118">
        <v>0</v>
      </c>
    </row>
    <row r="823" spans="1:29" s="82" customFormat="1" ht="15.75" hidden="1" x14ac:dyDescent="0.2">
      <c r="A823" s="413"/>
      <c r="B823" s="114" t="s">
        <v>1751</v>
      </c>
      <c r="C823" s="110" t="s">
        <v>1752</v>
      </c>
      <c r="D823" s="320">
        <f>+D824</f>
        <v>0</v>
      </c>
      <c r="E823" s="154">
        <f>SUM('ADICIONES  2018'!C823:E823)</f>
        <v>0</v>
      </c>
      <c r="F823" s="320">
        <f t="shared" ref="F823:J823" si="974">+F824</f>
        <v>0</v>
      </c>
      <c r="G823" s="320">
        <f t="shared" si="974"/>
        <v>0</v>
      </c>
      <c r="H823" s="320">
        <f t="shared" si="974"/>
        <v>0</v>
      </c>
      <c r="I823" s="320">
        <f t="shared" si="974"/>
        <v>0</v>
      </c>
      <c r="J823" s="320">
        <f t="shared" si="974"/>
        <v>0</v>
      </c>
      <c r="K823" s="303">
        <f t="shared" si="891"/>
        <v>0</v>
      </c>
      <c r="L823" s="320">
        <f t="shared" ref="L823:Q823" si="975">+L824</f>
        <v>0</v>
      </c>
      <c r="M823" s="320">
        <f t="shared" si="975"/>
        <v>0</v>
      </c>
      <c r="N823" s="320">
        <f t="shared" si="975"/>
        <v>0</v>
      </c>
      <c r="O823" s="320">
        <f t="shared" si="975"/>
        <v>0</v>
      </c>
      <c r="P823" s="320">
        <f t="shared" si="975"/>
        <v>0</v>
      </c>
      <c r="Q823" s="320">
        <f t="shared" si="975"/>
        <v>0</v>
      </c>
      <c r="R823" s="303">
        <f t="shared" si="892"/>
        <v>0</v>
      </c>
      <c r="S823" s="320">
        <f t="shared" ref="S823:Z823" si="976">+S824</f>
        <v>0</v>
      </c>
      <c r="T823" s="320">
        <f t="shared" si="976"/>
        <v>0</v>
      </c>
      <c r="U823" s="320">
        <f t="shared" si="976"/>
        <v>0</v>
      </c>
      <c r="V823" s="320">
        <f t="shared" si="976"/>
        <v>0</v>
      </c>
      <c r="W823" s="320">
        <f t="shared" si="976"/>
        <v>0</v>
      </c>
      <c r="X823" s="320">
        <f t="shared" si="976"/>
        <v>0</v>
      </c>
      <c r="Y823" s="320">
        <f t="shared" si="976"/>
        <v>0</v>
      </c>
      <c r="Z823" s="320">
        <f t="shared" si="976"/>
        <v>0</v>
      </c>
      <c r="AA823" s="319">
        <f t="shared" ref="AA823:AA886" si="977">SUM(S823:Z823)</f>
        <v>0</v>
      </c>
      <c r="AB823" s="319">
        <f t="shared" si="894"/>
        <v>0</v>
      </c>
      <c r="AC823" s="108">
        <v>0</v>
      </c>
    </row>
    <row r="824" spans="1:29" s="21" customFormat="1" hidden="1" x14ac:dyDescent="0.2">
      <c r="A824" s="95"/>
      <c r="B824" s="116" t="s">
        <v>1753</v>
      </c>
      <c r="C824" s="117" t="s">
        <v>1754</v>
      </c>
      <c r="D824" s="321">
        <v>0</v>
      </c>
      <c r="E824" s="387">
        <f>SUM('ADICIONES  2018'!C824:E824)</f>
        <v>0</v>
      </c>
      <c r="F824" s="321"/>
      <c r="G824" s="321"/>
      <c r="H824" s="321"/>
      <c r="I824" s="321"/>
      <c r="J824" s="321"/>
      <c r="K824" s="307">
        <f t="shared" si="891"/>
        <v>0</v>
      </c>
      <c r="L824" s="321"/>
      <c r="M824" s="321"/>
      <c r="N824" s="321"/>
      <c r="O824" s="321"/>
      <c r="P824" s="321"/>
      <c r="Q824" s="321"/>
      <c r="R824" s="307">
        <f t="shared" si="892"/>
        <v>0</v>
      </c>
      <c r="S824" s="321"/>
      <c r="T824" s="321"/>
      <c r="U824" s="321"/>
      <c r="V824" s="321"/>
      <c r="W824" s="321"/>
      <c r="X824" s="321"/>
      <c r="Y824" s="321"/>
      <c r="Z824" s="321"/>
      <c r="AA824" s="323">
        <f t="shared" si="977"/>
        <v>0</v>
      </c>
      <c r="AB824" s="323">
        <f t="shared" si="894"/>
        <v>0</v>
      </c>
      <c r="AC824" s="118">
        <v>0</v>
      </c>
    </row>
    <row r="825" spans="1:29" s="295" customFormat="1" ht="36" x14ac:dyDescent="0.2">
      <c r="A825" s="291">
        <v>1</v>
      </c>
      <c r="B825" s="292" t="s">
        <v>294</v>
      </c>
      <c r="C825" s="293" t="s">
        <v>99</v>
      </c>
      <c r="D825" s="326">
        <f>+D826+D833</f>
        <v>1043122087.34</v>
      </c>
      <c r="E825" s="154">
        <f>SUM('ADICIONES  2018'!C825:E825)</f>
        <v>0</v>
      </c>
      <c r="F825" s="326">
        <f t="shared" ref="F825:J825" si="978">+F826+F833</f>
        <v>0</v>
      </c>
      <c r="G825" s="326">
        <f t="shared" si="978"/>
        <v>0</v>
      </c>
      <c r="H825" s="326">
        <f t="shared" si="978"/>
        <v>0</v>
      </c>
      <c r="I825" s="326">
        <f t="shared" si="978"/>
        <v>0</v>
      </c>
      <c r="J825" s="326">
        <f t="shared" si="978"/>
        <v>0</v>
      </c>
      <c r="K825" s="380">
        <f t="shared" si="891"/>
        <v>1043122087.34</v>
      </c>
      <c r="L825" s="381">
        <f t="shared" ref="L825:Q825" si="979">+L826+L833</f>
        <v>112664928.54000001</v>
      </c>
      <c r="M825" s="381">
        <f t="shared" si="979"/>
        <v>0</v>
      </c>
      <c r="N825" s="381">
        <f t="shared" si="979"/>
        <v>0</v>
      </c>
      <c r="O825" s="326">
        <f t="shared" si="979"/>
        <v>0</v>
      </c>
      <c r="P825" s="326">
        <f t="shared" si="979"/>
        <v>0</v>
      </c>
      <c r="Q825" s="326">
        <f t="shared" si="979"/>
        <v>0</v>
      </c>
      <c r="R825" s="327">
        <f t="shared" si="892"/>
        <v>112664928.54000001</v>
      </c>
      <c r="S825" s="326">
        <f t="shared" ref="S825:Z825" si="980">+S826+S833</f>
        <v>0</v>
      </c>
      <c r="T825" s="326">
        <f t="shared" si="980"/>
        <v>0</v>
      </c>
      <c r="U825" s="326">
        <f t="shared" si="980"/>
        <v>0</v>
      </c>
      <c r="V825" s="326">
        <f t="shared" si="980"/>
        <v>0</v>
      </c>
      <c r="W825" s="326">
        <f t="shared" si="980"/>
        <v>0</v>
      </c>
      <c r="X825" s="326">
        <f t="shared" si="980"/>
        <v>0</v>
      </c>
      <c r="Y825" s="326">
        <f t="shared" si="980"/>
        <v>0</v>
      </c>
      <c r="Z825" s="326">
        <f t="shared" si="980"/>
        <v>0</v>
      </c>
      <c r="AA825" s="328">
        <f t="shared" si="977"/>
        <v>0</v>
      </c>
      <c r="AB825" s="382">
        <f t="shared" si="894"/>
        <v>112664928.54000001</v>
      </c>
      <c r="AC825" s="294">
        <f t="shared" si="895"/>
        <v>0.10800742301152855</v>
      </c>
    </row>
    <row r="826" spans="1:29" s="82" customFormat="1" ht="42.75" hidden="1" x14ac:dyDescent="0.2">
      <c r="A826" s="413"/>
      <c r="B826" s="284" t="s">
        <v>295</v>
      </c>
      <c r="C826" s="285" t="s">
        <v>296</v>
      </c>
      <c r="D826" s="320">
        <f t="shared" ref="D826:D831" si="981">+D827</f>
        <v>0</v>
      </c>
      <c r="E826" s="387">
        <f>SUM('ADICIONES  2018'!C826:E826)</f>
        <v>0</v>
      </c>
      <c r="F826" s="320">
        <f t="shared" ref="F826:J831" si="982">+F827</f>
        <v>0</v>
      </c>
      <c r="G826" s="320">
        <f t="shared" si="982"/>
        <v>0</v>
      </c>
      <c r="H826" s="320">
        <f t="shared" si="982"/>
        <v>0</v>
      </c>
      <c r="I826" s="320">
        <f t="shared" si="982"/>
        <v>0</v>
      </c>
      <c r="J826" s="320">
        <f t="shared" si="982"/>
        <v>0</v>
      </c>
      <c r="K826" s="303">
        <f t="shared" si="891"/>
        <v>0</v>
      </c>
      <c r="L826" s="320">
        <f t="shared" ref="L826:Q831" si="983">+L827</f>
        <v>0</v>
      </c>
      <c r="M826" s="320">
        <f t="shared" si="983"/>
        <v>0</v>
      </c>
      <c r="N826" s="320">
        <f t="shared" si="983"/>
        <v>0</v>
      </c>
      <c r="O826" s="320">
        <f t="shared" si="983"/>
        <v>0</v>
      </c>
      <c r="P826" s="320">
        <f t="shared" si="983"/>
        <v>0</v>
      </c>
      <c r="Q826" s="320">
        <f t="shared" si="983"/>
        <v>0</v>
      </c>
      <c r="R826" s="303">
        <f t="shared" si="892"/>
        <v>0</v>
      </c>
      <c r="S826" s="320">
        <f t="shared" ref="S826:Z831" si="984">+S827</f>
        <v>0</v>
      </c>
      <c r="T826" s="320">
        <f t="shared" si="984"/>
        <v>0</v>
      </c>
      <c r="U826" s="320">
        <f t="shared" si="984"/>
        <v>0</v>
      </c>
      <c r="V826" s="320">
        <f t="shared" si="984"/>
        <v>0</v>
      </c>
      <c r="W826" s="320">
        <f t="shared" si="984"/>
        <v>0</v>
      </c>
      <c r="X826" s="320">
        <f t="shared" si="984"/>
        <v>0</v>
      </c>
      <c r="Y826" s="320">
        <f t="shared" si="984"/>
        <v>0</v>
      </c>
      <c r="Z826" s="320">
        <f t="shared" si="984"/>
        <v>0</v>
      </c>
      <c r="AA826" s="319">
        <f t="shared" si="977"/>
        <v>0</v>
      </c>
      <c r="AB826" s="319">
        <f t="shared" si="894"/>
        <v>0</v>
      </c>
      <c r="AC826" s="108" t="e">
        <f t="shared" si="895"/>
        <v>#DIV/0!</v>
      </c>
    </row>
    <row r="827" spans="1:29" s="82" customFormat="1" ht="15.75" hidden="1" x14ac:dyDescent="0.2">
      <c r="A827" s="413"/>
      <c r="B827" s="284" t="s">
        <v>297</v>
      </c>
      <c r="C827" s="285" t="s">
        <v>298</v>
      </c>
      <c r="D827" s="320">
        <f t="shared" si="981"/>
        <v>0</v>
      </c>
      <c r="E827" s="387">
        <f>SUM('ADICIONES  2018'!C827:E827)</f>
        <v>0</v>
      </c>
      <c r="F827" s="320">
        <f t="shared" si="982"/>
        <v>0</v>
      </c>
      <c r="G827" s="320">
        <f t="shared" si="982"/>
        <v>0</v>
      </c>
      <c r="H827" s="320">
        <f t="shared" si="982"/>
        <v>0</v>
      </c>
      <c r="I827" s="320">
        <f t="shared" si="982"/>
        <v>0</v>
      </c>
      <c r="J827" s="320">
        <f t="shared" si="982"/>
        <v>0</v>
      </c>
      <c r="K827" s="303">
        <f t="shared" si="891"/>
        <v>0</v>
      </c>
      <c r="L827" s="320">
        <f t="shared" si="983"/>
        <v>0</v>
      </c>
      <c r="M827" s="320">
        <f t="shared" si="983"/>
        <v>0</v>
      </c>
      <c r="N827" s="320">
        <f t="shared" si="983"/>
        <v>0</v>
      </c>
      <c r="O827" s="320">
        <f t="shared" si="983"/>
        <v>0</v>
      </c>
      <c r="P827" s="320">
        <f t="shared" si="983"/>
        <v>0</v>
      </c>
      <c r="Q827" s="320">
        <f t="shared" si="983"/>
        <v>0</v>
      </c>
      <c r="R827" s="303">
        <f t="shared" si="892"/>
        <v>0</v>
      </c>
      <c r="S827" s="320">
        <f t="shared" si="984"/>
        <v>0</v>
      </c>
      <c r="T827" s="320">
        <f t="shared" si="984"/>
        <v>0</v>
      </c>
      <c r="U827" s="320">
        <f t="shared" si="984"/>
        <v>0</v>
      </c>
      <c r="V827" s="320">
        <f t="shared" si="984"/>
        <v>0</v>
      </c>
      <c r="W827" s="320">
        <f t="shared" si="984"/>
        <v>0</v>
      </c>
      <c r="X827" s="320">
        <f t="shared" si="984"/>
        <v>0</v>
      </c>
      <c r="Y827" s="320">
        <f t="shared" si="984"/>
        <v>0</v>
      </c>
      <c r="Z827" s="320">
        <f t="shared" si="984"/>
        <v>0</v>
      </c>
      <c r="AA827" s="319">
        <f t="shared" si="977"/>
        <v>0</v>
      </c>
      <c r="AB827" s="319">
        <f t="shared" si="894"/>
        <v>0</v>
      </c>
      <c r="AC827" s="108" t="e">
        <f t="shared" si="895"/>
        <v>#DIV/0!</v>
      </c>
    </row>
    <row r="828" spans="1:29" s="82" customFormat="1" ht="28.5" hidden="1" x14ac:dyDescent="0.2">
      <c r="A828" s="413"/>
      <c r="B828" s="284" t="s">
        <v>299</v>
      </c>
      <c r="C828" s="285" t="s">
        <v>170</v>
      </c>
      <c r="D828" s="320">
        <f t="shared" si="981"/>
        <v>0</v>
      </c>
      <c r="E828" s="387">
        <f>SUM('ADICIONES  2018'!C828:E828)</f>
        <v>0</v>
      </c>
      <c r="F828" s="320">
        <f t="shared" si="982"/>
        <v>0</v>
      </c>
      <c r="G828" s="320">
        <f t="shared" si="982"/>
        <v>0</v>
      </c>
      <c r="H828" s="320">
        <f t="shared" si="982"/>
        <v>0</v>
      </c>
      <c r="I828" s="320">
        <f t="shared" si="982"/>
        <v>0</v>
      </c>
      <c r="J828" s="320">
        <f t="shared" si="982"/>
        <v>0</v>
      </c>
      <c r="K828" s="303">
        <f t="shared" si="891"/>
        <v>0</v>
      </c>
      <c r="L828" s="320">
        <f t="shared" si="983"/>
        <v>0</v>
      </c>
      <c r="M828" s="320">
        <f t="shared" si="983"/>
        <v>0</v>
      </c>
      <c r="N828" s="320">
        <f t="shared" si="983"/>
        <v>0</v>
      </c>
      <c r="O828" s="320">
        <f t="shared" si="983"/>
        <v>0</v>
      </c>
      <c r="P828" s="320">
        <f t="shared" si="983"/>
        <v>0</v>
      </c>
      <c r="Q828" s="320">
        <f t="shared" si="983"/>
        <v>0</v>
      </c>
      <c r="R828" s="303">
        <f t="shared" si="892"/>
        <v>0</v>
      </c>
      <c r="S828" s="320">
        <f t="shared" si="984"/>
        <v>0</v>
      </c>
      <c r="T828" s="320">
        <f t="shared" si="984"/>
        <v>0</v>
      </c>
      <c r="U828" s="320">
        <f t="shared" si="984"/>
        <v>0</v>
      </c>
      <c r="V828" s="320">
        <f t="shared" si="984"/>
        <v>0</v>
      </c>
      <c r="W828" s="320">
        <f t="shared" si="984"/>
        <v>0</v>
      </c>
      <c r="X828" s="320">
        <f t="shared" si="984"/>
        <v>0</v>
      </c>
      <c r="Y828" s="320">
        <f t="shared" si="984"/>
        <v>0</v>
      </c>
      <c r="Z828" s="320">
        <f t="shared" si="984"/>
        <v>0</v>
      </c>
      <c r="AA828" s="319">
        <f t="shared" si="977"/>
        <v>0</v>
      </c>
      <c r="AB828" s="319">
        <f t="shared" si="894"/>
        <v>0</v>
      </c>
      <c r="AC828" s="108" t="e">
        <f t="shared" si="895"/>
        <v>#DIV/0!</v>
      </c>
    </row>
    <row r="829" spans="1:29" s="82" customFormat="1" ht="28.5" hidden="1" x14ac:dyDescent="0.2">
      <c r="A829" s="413"/>
      <c r="B829" s="284" t="s">
        <v>299</v>
      </c>
      <c r="C829" s="285" t="s">
        <v>170</v>
      </c>
      <c r="D829" s="320">
        <f t="shared" si="981"/>
        <v>0</v>
      </c>
      <c r="E829" s="387">
        <f>SUM('ADICIONES  2018'!C829:E829)</f>
        <v>0</v>
      </c>
      <c r="F829" s="320">
        <f t="shared" si="982"/>
        <v>0</v>
      </c>
      <c r="G829" s="320">
        <f t="shared" si="982"/>
        <v>0</v>
      </c>
      <c r="H829" s="320">
        <f t="shared" si="982"/>
        <v>0</v>
      </c>
      <c r="I829" s="320">
        <f t="shared" si="982"/>
        <v>0</v>
      </c>
      <c r="J829" s="320">
        <f t="shared" si="982"/>
        <v>0</v>
      </c>
      <c r="K829" s="303">
        <f t="shared" si="891"/>
        <v>0</v>
      </c>
      <c r="L829" s="320">
        <f t="shared" si="983"/>
        <v>0</v>
      </c>
      <c r="M829" s="320">
        <f t="shared" si="983"/>
        <v>0</v>
      </c>
      <c r="N829" s="320">
        <f t="shared" si="983"/>
        <v>0</v>
      </c>
      <c r="O829" s="320">
        <f t="shared" si="983"/>
        <v>0</v>
      </c>
      <c r="P829" s="320">
        <f t="shared" si="983"/>
        <v>0</v>
      </c>
      <c r="Q829" s="320">
        <f t="shared" si="983"/>
        <v>0</v>
      </c>
      <c r="R829" s="303">
        <f t="shared" si="892"/>
        <v>0</v>
      </c>
      <c r="S829" s="320">
        <f t="shared" si="984"/>
        <v>0</v>
      </c>
      <c r="T829" s="320">
        <f t="shared" si="984"/>
        <v>0</v>
      </c>
      <c r="U829" s="320">
        <f t="shared" si="984"/>
        <v>0</v>
      </c>
      <c r="V829" s="320">
        <f t="shared" si="984"/>
        <v>0</v>
      </c>
      <c r="W829" s="320">
        <f t="shared" si="984"/>
        <v>0</v>
      </c>
      <c r="X829" s="320">
        <f t="shared" si="984"/>
        <v>0</v>
      </c>
      <c r="Y829" s="320">
        <f t="shared" si="984"/>
        <v>0</v>
      </c>
      <c r="Z829" s="320">
        <f t="shared" si="984"/>
        <v>0</v>
      </c>
      <c r="AA829" s="319">
        <f t="shared" si="977"/>
        <v>0</v>
      </c>
      <c r="AB829" s="319">
        <f t="shared" si="894"/>
        <v>0</v>
      </c>
      <c r="AC829" s="108" t="e">
        <f t="shared" si="895"/>
        <v>#DIV/0!</v>
      </c>
    </row>
    <row r="830" spans="1:29" s="82" customFormat="1" ht="28.5" hidden="1" x14ac:dyDescent="0.2">
      <c r="A830" s="413"/>
      <c r="B830" s="284" t="s">
        <v>300</v>
      </c>
      <c r="C830" s="285" t="s">
        <v>100</v>
      </c>
      <c r="D830" s="320">
        <f t="shared" si="981"/>
        <v>0</v>
      </c>
      <c r="E830" s="387">
        <f>SUM('ADICIONES  2018'!C830:E830)</f>
        <v>0</v>
      </c>
      <c r="F830" s="320">
        <f t="shared" si="982"/>
        <v>0</v>
      </c>
      <c r="G830" s="320">
        <f t="shared" si="982"/>
        <v>0</v>
      </c>
      <c r="H830" s="320">
        <f t="shared" si="982"/>
        <v>0</v>
      </c>
      <c r="I830" s="320">
        <f t="shared" si="982"/>
        <v>0</v>
      </c>
      <c r="J830" s="320">
        <f t="shared" si="982"/>
        <v>0</v>
      </c>
      <c r="K830" s="303">
        <f t="shared" si="891"/>
        <v>0</v>
      </c>
      <c r="L830" s="320">
        <f t="shared" si="983"/>
        <v>0</v>
      </c>
      <c r="M830" s="320">
        <f t="shared" si="983"/>
        <v>0</v>
      </c>
      <c r="N830" s="320">
        <f t="shared" si="983"/>
        <v>0</v>
      </c>
      <c r="O830" s="320">
        <f t="shared" si="983"/>
        <v>0</v>
      </c>
      <c r="P830" s="320">
        <f t="shared" si="983"/>
        <v>0</v>
      </c>
      <c r="Q830" s="320">
        <f t="shared" si="983"/>
        <v>0</v>
      </c>
      <c r="R830" s="303">
        <f t="shared" si="892"/>
        <v>0</v>
      </c>
      <c r="S830" s="320">
        <f t="shared" si="984"/>
        <v>0</v>
      </c>
      <c r="T830" s="320">
        <f t="shared" si="984"/>
        <v>0</v>
      </c>
      <c r="U830" s="320">
        <f t="shared" si="984"/>
        <v>0</v>
      </c>
      <c r="V830" s="320">
        <f t="shared" si="984"/>
        <v>0</v>
      </c>
      <c r="W830" s="320">
        <f t="shared" si="984"/>
        <v>0</v>
      </c>
      <c r="X830" s="320">
        <f t="shared" si="984"/>
        <v>0</v>
      </c>
      <c r="Y830" s="320">
        <f t="shared" si="984"/>
        <v>0</v>
      </c>
      <c r="Z830" s="320">
        <f t="shared" si="984"/>
        <v>0</v>
      </c>
      <c r="AA830" s="319">
        <f t="shared" si="977"/>
        <v>0</v>
      </c>
      <c r="AB830" s="319">
        <f t="shared" si="894"/>
        <v>0</v>
      </c>
      <c r="AC830" s="108" t="e">
        <f t="shared" si="895"/>
        <v>#DIV/0!</v>
      </c>
    </row>
    <row r="831" spans="1:29" s="82" customFormat="1" ht="28.5" hidden="1" x14ac:dyDescent="0.2">
      <c r="A831" s="413"/>
      <c r="B831" s="284" t="s">
        <v>301</v>
      </c>
      <c r="C831" s="285" t="s">
        <v>101</v>
      </c>
      <c r="D831" s="320">
        <f t="shared" si="981"/>
        <v>0</v>
      </c>
      <c r="E831" s="387">
        <f>SUM('ADICIONES  2018'!C831:E831)</f>
        <v>0</v>
      </c>
      <c r="F831" s="320">
        <f t="shared" si="982"/>
        <v>0</v>
      </c>
      <c r="G831" s="320">
        <f t="shared" si="982"/>
        <v>0</v>
      </c>
      <c r="H831" s="320">
        <f t="shared" si="982"/>
        <v>0</v>
      </c>
      <c r="I831" s="320">
        <f t="shared" si="982"/>
        <v>0</v>
      </c>
      <c r="J831" s="320">
        <f t="shared" si="982"/>
        <v>0</v>
      </c>
      <c r="K831" s="303">
        <f t="shared" si="891"/>
        <v>0</v>
      </c>
      <c r="L831" s="320">
        <f t="shared" si="983"/>
        <v>0</v>
      </c>
      <c r="M831" s="320">
        <f t="shared" si="983"/>
        <v>0</v>
      </c>
      <c r="N831" s="320">
        <f t="shared" si="983"/>
        <v>0</v>
      </c>
      <c r="O831" s="320">
        <f t="shared" si="983"/>
        <v>0</v>
      </c>
      <c r="P831" s="320">
        <f t="shared" si="983"/>
        <v>0</v>
      </c>
      <c r="Q831" s="320">
        <f t="shared" si="983"/>
        <v>0</v>
      </c>
      <c r="R831" s="303">
        <f t="shared" si="892"/>
        <v>0</v>
      </c>
      <c r="S831" s="320">
        <f t="shared" si="984"/>
        <v>0</v>
      </c>
      <c r="T831" s="320">
        <f t="shared" si="984"/>
        <v>0</v>
      </c>
      <c r="U831" s="320">
        <f t="shared" si="984"/>
        <v>0</v>
      </c>
      <c r="V831" s="320">
        <f t="shared" si="984"/>
        <v>0</v>
      </c>
      <c r="W831" s="320">
        <f t="shared" si="984"/>
        <v>0</v>
      </c>
      <c r="X831" s="320">
        <f t="shared" si="984"/>
        <v>0</v>
      </c>
      <c r="Y831" s="320">
        <f t="shared" si="984"/>
        <v>0</v>
      </c>
      <c r="Z831" s="320">
        <f t="shared" si="984"/>
        <v>0</v>
      </c>
      <c r="AA831" s="319">
        <f t="shared" si="977"/>
        <v>0</v>
      </c>
      <c r="AB831" s="319">
        <f t="shared" si="894"/>
        <v>0</v>
      </c>
      <c r="AC831" s="108" t="e">
        <f t="shared" si="895"/>
        <v>#DIV/0!</v>
      </c>
    </row>
    <row r="832" spans="1:29" s="21" customFormat="1" hidden="1" x14ac:dyDescent="0.2">
      <c r="A832" s="95"/>
      <c r="B832" s="286" t="s">
        <v>302</v>
      </c>
      <c r="C832" s="287" t="s">
        <v>134</v>
      </c>
      <c r="D832" s="321">
        <v>0</v>
      </c>
      <c r="E832" s="387">
        <f>SUM('ADICIONES  2018'!C832:E832)</f>
        <v>0</v>
      </c>
      <c r="F832" s="321"/>
      <c r="G832" s="321"/>
      <c r="H832" s="321"/>
      <c r="I832" s="321"/>
      <c r="J832" s="321"/>
      <c r="K832" s="307">
        <f t="shared" si="891"/>
        <v>0</v>
      </c>
      <c r="L832" s="321">
        <v>0</v>
      </c>
      <c r="M832" s="321"/>
      <c r="N832" s="321"/>
      <c r="O832" s="321"/>
      <c r="P832" s="321"/>
      <c r="Q832" s="321"/>
      <c r="R832" s="307">
        <f t="shared" si="892"/>
        <v>0</v>
      </c>
      <c r="S832" s="321"/>
      <c r="T832" s="321"/>
      <c r="U832" s="321"/>
      <c r="V832" s="321"/>
      <c r="W832" s="321"/>
      <c r="X832" s="321"/>
      <c r="Y832" s="321"/>
      <c r="Z832" s="321"/>
      <c r="AA832" s="323">
        <f t="shared" si="977"/>
        <v>0</v>
      </c>
      <c r="AB832" s="323">
        <f t="shared" si="894"/>
        <v>0</v>
      </c>
      <c r="AC832" s="118" t="e">
        <f t="shared" si="895"/>
        <v>#DIV/0!</v>
      </c>
    </row>
    <row r="833" spans="1:29" s="82" customFormat="1" ht="28.5" hidden="1" x14ac:dyDescent="0.2">
      <c r="A833" s="413"/>
      <c r="B833" s="284" t="s">
        <v>303</v>
      </c>
      <c r="C833" s="285" t="s">
        <v>171</v>
      </c>
      <c r="D833" s="320">
        <f>+D834+D837</f>
        <v>1043122087.34</v>
      </c>
      <c r="E833" s="387">
        <f>SUM('ADICIONES  2018'!C833:E833)</f>
        <v>0</v>
      </c>
      <c r="F833" s="320">
        <f t="shared" ref="F833:J833" si="985">+F834+F837</f>
        <v>0</v>
      </c>
      <c r="G833" s="320">
        <f t="shared" si="985"/>
        <v>0</v>
      </c>
      <c r="H833" s="320">
        <f t="shared" si="985"/>
        <v>0</v>
      </c>
      <c r="I833" s="320">
        <f t="shared" si="985"/>
        <v>0</v>
      </c>
      <c r="J833" s="320">
        <f t="shared" si="985"/>
        <v>0</v>
      </c>
      <c r="K833" s="303">
        <f t="shared" si="891"/>
        <v>1043122087.34</v>
      </c>
      <c r="L833" s="320">
        <f t="shared" ref="L833:Q833" si="986">+L834+L837</f>
        <v>112664928.54000001</v>
      </c>
      <c r="M833" s="320">
        <f t="shared" si="986"/>
        <v>0</v>
      </c>
      <c r="N833" s="320">
        <f t="shared" si="986"/>
        <v>0</v>
      </c>
      <c r="O833" s="320">
        <f t="shared" si="986"/>
        <v>0</v>
      </c>
      <c r="P833" s="320">
        <f t="shared" si="986"/>
        <v>0</v>
      </c>
      <c r="Q833" s="320">
        <f t="shared" si="986"/>
        <v>0</v>
      </c>
      <c r="R833" s="303">
        <f t="shared" si="892"/>
        <v>112664928.54000001</v>
      </c>
      <c r="S833" s="320">
        <f t="shared" ref="S833:Z833" si="987">+S834+S837</f>
        <v>0</v>
      </c>
      <c r="T833" s="320">
        <f t="shared" si="987"/>
        <v>0</v>
      </c>
      <c r="U833" s="320">
        <f t="shared" si="987"/>
        <v>0</v>
      </c>
      <c r="V833" s="320">
        <f t="shared" si="987"/>
        <v>0</v>
      </c>
      <c r="W833" s="320">
        <f t="shared" si="987"/>
        <v>0</v>
      </c>
      <c r="X833" s="320">
        <f t="shared" si="987"/>
        <v>0</v>
      </c>
      <c r="Y833" s="320">
        <f t="shared" si="987"/>
        <v>0</v>
      </c>
      <c r="Z833" s="320">
        <f t="shared" si="987"/>
        <v>0</v>
      </c>
      <c r="AA833" s="319">
        <f t="shared" si="977"/>
        <v>0</v>
      </c>
      <c r="AB833" s="319">
        <f t="shared" si="894"/>
        <v>112664928.54000001</v>
      </c>
      <c r="AC833" s="108">
        <f t="shared" si="895"/>
        <v>0.10800742301152855</v>
      </c>
    </row>
    <row r="834" spans="1:29" s="82" customFormat="1" ht="42.75" hidden="1" x14ac:dyDescent="0.2">
      <c r="A834" s="413"/>
      <c r="B834" s="284" t="s">
        <v>304</v>
      </c>
      <c r="C834" s="285" t="s">
        <v>305</v>
      </c>
      <c r="D834" s="320">
        <f>+D835</f>
        <v>925037668.48000002</v>
      </c>
      <c r="E834" s="154">
        <f>SUM('ADICIONES  2018'!C834:E834)</f>
        <v>0</v>
      </c>
      <c r="F834" s="320">
        <f t="shared" ref="F834:J835" si="988">+F835</f>
        <v>0</v>
      </c>
      <c r="G834" s="320">
        <f t="shared" si="988"/>
        <v>0</v>
      </c>
      <c r="H834" s="320">
        <f t="shared" si="988"/>
        <v>0</v>
      </c>
      <c r="I834" s="320">
        <f t="shared" si="988"/>
        <v>0</v>
      </c>
      <c r="J834" s="320">
        <f t="shared" si="988"/>
        <v>0</v>
      </c>
      <c r="K834" s="303">
        <f t="shared" si="891"/>
        <v>925037668.48000002</v>
      </c>
      <c r="L834" s="320">
        <f t="shared" ref="L834:Q835" si="989">+L835</f>
        <v>112664928.54000001</v>
      </c>
      <c r="M834" s="320">
        <f t="shared" si="989"/>
        <v>0</v>
      </c>
      <c r="N834" s="320">
        <f t="shared" si="989"/>
        <v>0</v>
      </c>
      <c r="O834" s="320">
        <f t="shared" si="989"/>
        <v>0</v>
      </c>
      <c r="P834" s="320">
        <f t="shared" si="989"/>
        <v>0</v>
      </c>
      <c r="Q834" s="320">
        <f t="shared" si="989"/>
        <v>0</v>
      </c>
      <c r="R834" s="303">
        <f t="shared" si="892"/>
        <v>112664928.54000001</v>
      </c>
      <c r="S834" s="320">
        <f t="shared" ref="S834:Z835" si="990">+S835</f>
        <v>0</v>
      </c>
      <c r="T834" s="320">
        <f t="shared" si="990"/>
        <v>0</v>
      </c>
      <c r="U834" s="320">
        <f t="shared" si="990"/>
        <v>0</v>
      </c>
      <c r="V834" s="320">
        <f t="shared" si="990"/>
        <v>0</v>
      </c>
      <c r="W834" s="320">
        <f t="shared" si="990"/>
        <v>0</v>
      </c>
      <c r="X834" s="320">
        <f t="shared" si="990"/>
        <v>0</v>
      </c>
      <c r="Y834" s="320">
        <f t="shared" si="990"/>
        <v>0</v>
      </c>
      <c r="Z834" s="320">
        <f t="shared" si="990"/>
        <v>0</v>
      </c>
      <c r="AA834" s="319">
        <f t="shared" si="977"/>
        <v>0</v>
      </c>
      <c r="AB834" s="319">
        <f t="shared" si="894"/>
        <v>112664928.54000001</v>
      </c>
      <c r="AC834" s="108">
        <f t="shared" si="895"/>
        <v>0.12179496292851333</v>
      </c>
    </row>
    <row r="835" spans="1:29" s="82" customFormat="1" ht="28.5" hidden="1" x14ac:dyDescent="0.2">
      <c r="A835" s="413"/>
      <c r="B835" s="284" t="s">
        <v>306</v>
      </c>
      <c r="C835" s="285" t="s">
        <v>101</v>
      </c>
      <c r="D835" s="320">
        <f>+D836</f>
        <v>925037668.48000002</v>
      </c>
      <c r="E835" s="154">
        <f>SUM('ADICIONES  2018'!C835:E835)</f>
        <v>0</v>
      </c>
      <c r="F835" s="320">
        <f t="shared" si="988"/>
        <v>0</v>
      </c>
      <c r="G835" s="320">
        <f t="shared" si="988"/>
        <v>0</v>
      </c>
      <c r="H835" s="320">
        <f t="shared" si="988"/>
        <v>0</v>
      </c>
      <c r="I835" s="320">
        <f t="shared" si="988"/>
        <v>0</v>
      </c>
      <c r="J835" s="320">
        <f t="shared" si="988"/>
        <v>0</v>
      </c>
      <c r="K835" s="303">
        <f t="shared" si="891"/>
        <v>925037668.48000002</v>
      </c>
      <c r="L835" s="320">
        <f t="shared" si="989"/>
        <v>112664928.54000001</v>
      </c>
      <c r="M835" s="320">
        <f t="shared" si="989"/>
        <v>0</v>
      </c>
      <c r="N835" s="320">
        <f t="shared" si="989"/>
        <v>0</v>
      </c>
      <c r="O835" s="320">
        <f t="shared" si="989"/>
        <v>0</v>
      </c>
      <c r="P835" s="320">
        <f t="shared" si="989"/>
        <v>0</v>
      </c>
      <c r="Q835" s="320">
        <f t="shared" si="989"/>
        <v>0</v>
      </c>
      <c r="R835" s="303">
        <f t="shared" si="892"/>
        <v>112664928.54000001</v>
      </c>
      <c r="S835" s="320">
        <f t="shared" si="990"/>
        <v>0</v>
      </c>
      <c r="T835" s="320">
        <f t="shared" si="990"/>
        <v>0</v>
      </c>
      <c r="U835" s="320">
        <f t="shared" si="990"/>
        <v>0</v>
      </c>
      <c r="V835" s="320">
        <f t="shared" si="990"/>
        <v>0</v>
      </c>
      <c r="W835" s="320">
        <f t="shared" si="990"/>
        <v>0</v>
      </c>
      <c r="X835" s="320">
        <f t="shared" si="990"/>
        <v>0</v>
      </c>
      <c r="Y835" s="320">
        <f t="shared" si="990"/>
        <v>0</v>
      </c>
      <c r="Z835" s="320">
        <f t="shared" si="990"/>
        <v>0</v>
      </c>
      <c r="AA835" s="319">
        <f t="shared" si="977"/>
        <v>0</v>
      </c>
      <c r="AB835" s="319">
        <f t="shared" si="894"/>
        <v>112664928.54000001</v>
      </c>
      <c r="AC835" s="108">
        <f t="shared" si="895"/>
        <v>0.12179496292851333</v>
      </c>
    </row>
    <row r="836" spans="1:29" s="21" customFormat="1" hidden="1" x14ac:dyDescent="0.2">
      <c r="A836" s="95"/>
      <c r="B836" s="286" t="s">
        <v>307</v>
      </c>
      <c r="C836" s="287" t="s">
        <v>134</v>
      </c>
      <c r="D836" s="321">
        <v>925037668.48000002</v>
      </c>
      <c r="E836" s="387">
        <f>SUM('ADICIONES  2018'!C836:E836)</f>
        <v>0</v>
      </c>
      <c r="F836" s="321"/>
      <c r="G836" s="321"/>
      <c r="H836" s="321"/>
      <c r="I836" s="321"/>
      <c r="J836" s="321"/>
      <c r="K836" s="307">
        <f t="shared" si="891"/>
        <v>925037668.48000002</v>
      </c>
      <c r="L836" s="321">
        <v>112664928.54000001</v>
      </c>
      <c r="M836" s="321"/>
      <c r="N836" s="321"/>
      <c r="O836" s="321"/>
      <c r="P836" s="321"/>
      <c r="Q836" s="321"/>
      <c r="R836" s="305">
        <f t="shared" si="892"/>
        <v>112664928.54000001</v>
      </c>
      <c r="S836" s="321"/>
      <c r="T836" s="321"/>
      <c r="U836" s="321"/>
      <c r="V836" s="321"/>
      <c r="W836" s="321"/>
      <c r="X836" s="321"/>
      <c r="Y836" s="321"/>
      <c r="Z836" s="321"/>
      <c r="AA836" s="323">
        <f t="shared" si="977"/>
        <v>0</v>
      </c>
      <c r="AB836" s="323">
        <f t="shared" si="894"/>
        <v>112664928.54000001</v>
      </c>
      <c r="AC836" s="118">
        <f t="shared" si="895"/>
        <v>0.12179496292851333</v>
      </c>
    </row>
    <row r="837" spans="1:29" s="5" customFormat="1" ht="57" hidden="1" x14ac:dyDescent="0.2">
      <c r="A837" s="166"/>
      <c r="B837" s="284" t="s">
        <v>329</v>
      </c>
      <c r="C837" s="285" t="s">
        <v>330</v>
      </c>
      <c r="D837" s="320">
        <f>+D838</f>
        <v>118084418.86</v>
      </c>
      <c r="E837" s="154">
        <f>SUM('ADICIONES  2018'!C837:E837)</f>
        <v>0</v>
      </c>
      <c r="F837" s="320">
        <f t="shared" ref="F837:J838" si="991">+F838</f>
        <v>0</v>
      </c>
      <c r="G837" s="320">
        <f t="shared" si="991"/>
        <v>0</v>
      </c>
      <c r="H837" s="320">
        <f t="shared" si="991"/>
        <v>0</v>
      </c>
      <c r="I837" s="320">
        <f t="shared" si="991"/>
        <v>0</v>
      </c>
      <c r="J837" s="320">
        <f t="shared" si="991"/>
        <v>0</v>
      </c>
      <c r="K837" s="309">
        <f t="shared" si="891"/>
        <v>118084418.86</v>
      </c>
      <c r="L837" s="320">
        <f t="shared" ref="L837:Q838" si="992">+L838</f>
        <v>0</v>
      </c>
      <c r="M837" s="320">
        <f t="shared" si="992"/>
        <v>0</v>
      </c>
      <c r="N837" s="320">
        <f t="shared" si="992"/>
        <v>0</v>
      </c>
      <c r="O837" s="320">
        <f t="shared" si="992"/>
        <v>0</v>
      </c>
      <c r="P837" s="320">
        <f t="shared" si="992"/>
        <v>0</v>
      </c>
      <c r="Q837" s="320">
        <f t="shared" si="992"/>
        <v>0</v>
      </c>
      <c r="R837" s="309">
        <f t="shared" si="892"/>
        <v>0</v>
      </c>
      <c r="S837" s="320">
        <f t="shared" ref="S837:Z838" si="993">+S838</f>
        <v>0</v>
      </c>
      <c r="T837" s="320">
        <f t="shared" si="993"/>
        <v>0</v>
      </c>
      <c r="U837" s="320">
        <f t="shared" si="993"/>
        <v>0</v>
      </c>
      <c r="V837" s="320">
        <f t="shared" si="993"/>
        <v>0</v>
      </c>
      <c r="W837" s="320">
        <f t="shared" si="993"/>
        <v>0</v>
      </c>
      <c r="X837" s="320">
        <f t="shared" si="993"/>
        <v>0</v>
      </c>
      <c r="Y837" s="320">
        <f t="shared" si="993"/>
        <v>0</v>
      </c>
      <c r="Z837" s="320">
        <f t="shared" si="993"/>
        <v>0</v>
      </c>
      <c r="AA837" s="324">
        <f t="shared" si="977"/>
        <v>0</v>
      </c>
      <c r="AB837" s="324">
        <f t="shared" si="894"/>
        <v>0</v>
      </c>
      <c r="AC837" s="36">
        <f t="shared" si="895"/>
        <v>0</v>
      </c>
    </row>
    <row r="838" spans="1:29" s="82" customFormat="1" ht="28.5" hidden="1" x14ac:dyDescent="0.2">
      <c r="A838" s="413"/>
      <c r="B838" s="284" t="s">
        <v>331</v>
      </c>
      <c r="C838" s="285" t="s">
        <v>199</v>
      </c>
      <c r="D838" s="320">
        <f>+D839</f>
        <v>118084418.86</v>
      </c>
      <c r="E838" s="154">
        <f>SUM('ADICIONES  2018'!C838:E838)</f>
        <v>0</v>
      </c>
      <c r="F838" s="320">
        <f t="shared" si="991"/>
        <v>0</v>
      </c>
      <c r="G838" s="320">
        <f t="shared" si="991"/>
        <v>0</v>
      </c>
      <c r="H838" s="320">
        <f t="shared" si="991"/>
        <v>0</v>
      </c>
      <c r="I838" s="320">
        <f t="shared" si="991"/>
        <v>0</v>
      </c>
      <c r="J838" s="320">
        <f t="shared" si="991"/>
        <v>0</v>
      </c>
      <c r="K838" s="303">
        <f t="shared" si="891"/>
        <v>118084418.86</v>
      </c>
      <c r="L838" s="320">
        <f t="shared" si="992"/>
        <v>0</v>
      </c>
      <c r="M838" s="320">
        <f t="shared" si="992"/>
        <v>0</v>
      </c>
      <c r="N838" s="320">
        <f t="shared" si="992"/>
        <v>0</v>
      </c>
      <c r="O838" s="320">
        <f t="shared" si="992"/>
        <v>0</v>
      </c>
      <c r="P838" s="320">
        <f t="shared" si="992"/>
        <v>0</v>
      </c>
      <c r="Q838" s="320">
        <f t="shared" si="992"/>
        <v>0</v>
      </c>
      <c r="R838" s="309">
        <f t="shared" si="892"/>
        <v>0</v>
      </c>
      <c r="S838" s="320">
        <f t="shared" si="993"/>
        <v>0</v>
      </c>
      <c r="T838" s="320">
        <f t="shared" si="993"/>
        <v>0</v>
      </c>
      <c r="U838" s="320">
        <f t="shared" si="993"/>
        <v>0</v>
      </c>
      <c r="V838" s="320">
        <f t="shared" si="993"/>
        <v>0</v>
      </c>
      <c r="W838" s="320">
        <f t="shared" si="993"/>
        <v>0</v>
      </c>
      <c r="X838" s="320">
        <f t="shared" si="993"/>
        <v>0</v>
      </c>
      <c r="Y838" s="320">
        <f t="shared" si="993"/>
        <v>0</v>
      </c>
      <c r="Z838" s="320">
        <f t="shared" si="993"/>
        <v>0</v>
      </c>
      <c r="AA838" s="319">
        <f t="shared" si="977"/>
        <v>0</v>
      </c>
      <c r="AB838" s="319">
        <f t="shared" si="894"/>
        <v>0</v>
      </c>
      <c r="AC838" s="108">
        <f t="shared" si="895"/>
        <v>0</v>
      </c>
    </row>
    <row r="839" spans="1:29" s="21" customFormat="1" hidden="1" x14ac:dyDescent="0.2">
      <c r="A839" s="95"/>
      <c r="B839" s="286" t="s">
        <v>332</v>
      </c>
      <c r="C839" s="287" t="s">
        <v>309</v>
      </c>
      <c r="D839" s="321">
        <v>118084418.86</v>
      </c>
      <c r="E839" s="387">
        <f>SUM('ADICIONES  2018'!C839:E839)</f>
        <v>0</v>
      </c>
      <c r="F839" s="321"/>
      <c r="G839" s="321"/>
      <c r="H839" s="321"/>
      <c r="I839" s="321"/>
      <c r="J839" s="321"/>
      <c r="K839" s="307">
        <f t="shared" si="891"/>
        <v>118084418.86</v>
      </c>
      <c r="L839" s="321"/>
      <c r="M839" s="321"/>
      <c r="N839" s="321"/>
      <c r="O839" s="321"/>
      <c r="P839" s="321"/>
      <c r="Q839" s="321"/>
      <c r="R839" s="305">
        <f t="shared" si="892"/>
        <v>0</v>
      </c>
      <c r="S839" s="321"/>
      <c r="T839" s="321"/>
      <c r="U839" s="321"/>
      <c r="V839" s="321"/>
      <c r="W839" s="321"/>
      <c r="X839" s="321"/>
      <c r="Y839" s="321"/>
      <c r="Z839" s="321"/>
      <c r="AA839" s="323">
        <f t="shared" si="977"/>
        <v>0</v>
      </c>
      <c r="AB839" s="323">
        <f t="shared" si="894"/>
        <v>0</v>
      </c>
      <c r="AC839" s="118">
        <f t="shared" si="895"/>
        <v>0</v>
      </c>
    </row>
    <row r="840" spans="1:29" s="82" customFormat="1" ht="15.75" x14ac:dyDescent="0.2">
      <c r="A840" s="413">
        <v>1</v>
      </c>
      <c r="B840" s="288" t="s">
        <v>308</v>
      </c>
      <c r="C840" s="289" t="s">
        <v>102</v>
      </c>
      <c r="D840" s="320">
        <f>+D841+D848+D852+D860+D1169+D1173</f>
        <v>1284477910.51</v>
      </c>
      <c r="E840" s="154">
        <f>SUM('ADICIONES  2018'!C840:E840)</f>
        <v>36985163484.009995</v>
      </c>
      <c r="F840" s="320">
        <f t="shared" ref="F840:J840" si="994">+F841+F848+F852+F860+F1169+F1173</f>
        <v>0</v>
      </c>
      <c r="G840" s="320">
        <f t="shared" si="994"/>
        <v>0</v>
      </c>
      <c r="H840" s="320">
        <f t="shared" si="994"/>
        <v>0</v>
      </c>
      <c r="I840" s="320">
        <f t="shared" si="994"/>
        <v>0</v>
      </c>
      <c r="J840" s="320">
        <f t="shared" si="994"/>
        <v>0</v>
      </c>
      <c r="K840" s="303">
        <f t="shared" si="891"/>
        <v>38269641394.519997</v>
      </c>
      <c r="L840" s="320">
        <f t="shared" ref="L840:Q840" si="995">+L841+L848+L852+L860+L1169+L1173</f>
        <v>183344974.31999999</v>
      </c>
      <c r="M840" s="320">
        <f t="shared" si="995"/>
        <v>17707309974.220001</v>
      </c>
      <c r="N840" s="320">
        <f t="shared" si="995"/>
        <v>0.01</v>
      </c>
      <c r="O840" s="320">
        <f t="shared" si="995"/>
        <v>0</v>
      </c>
      <c r="P840" s="320">
        <f t="shared" si="995"/>
        <v>0</v>
      </c>
      <c r="Q840" s="320">
        <f t="shared" si="995"/>
        <v>0</v>
      </c>
      <c r="R840" s="303">
        <f t="shared" si="892"/>
        <v>17890654948.549999</v>
      </c>
      <c r="S840" s="320">
        <f t="shared" ref="S840:Z840" si="996">+S841+S848+S852+S860+S1169+S1173</f>
        <v>0</v>
      </c>
      <c r="T840" s="320">
        <f t="shared" si="996"/>
        <v>0</v>
      </c>
      <c r="U840" s="320">
        <f t="shared" si="996"/>
        <v>0</v>
      </c>
      <c r="V840" s="320">
        <f t="shared" si="996"/>
        <v>0</v>
      </c>
      <c r="W840" s="320">
        <f t="shared" si="996"/>
        <v>0</v>
      </c>
      <c r="X840" s="320">
        <f t="shared" si="996"/>
        <v>0</v>
      </c>
      <c r="Y840" s="320">
        <f t="shared" si="996"/>
        <v>0</v>
      </c>
      <c r="Z840" s="320">
        <f t="shared" si="996"/>
        <v>0</v>
      </c>
      <c r="AA840" s="319">
        <f t="shared" si="977"/>
        <v>0</v>
      </c>
      <c r="AB840" s="319">
        <f t="shared" si="894"/>
        <v>17890654948.549999</v>
      </c>
      <c r="AC840" s="108">
        <f t="shared" si="895"/>
        <v>0.46748948504941684</v>
      </c>
    </row>
    <row r="841" spans="1:29" s="21" customFormat="1" ht="15.75" x14ac:dyDescent="0.2">
      <c r="A841" s="95">
        <v>1</v>
      </c>
      <c r="B841" s="296" t="s">
        <v>778</v>
      </c>
      <c r="C841" s="297" t="s">
        <v>1755</v>
      </c>
      <c r="D841" s="320">
        <f>+D842+D845</f>
        <v>0</v>
      </c>
      <c r="E841" s="387">
        <f>SUM('ADICIONES  2018'!C841:E841)</f>
        <v>0</v>
      </c>
      <c r="F841" s="320">
        <f t="shared" ref="F841:J841" si="997">+F842+F845</f>
        <v>0</v>
      </c>
      <c r="G841" s="320">
        <f t="shared" si="997"/>
        <v>0</v>
      </c>
      <c r="H841" s="320">
        <f t="shared" si="997"/>
        <v>0</v>
      </c>
      <c r="I841" s="320">
        <f t="shared" si="997"/>
        <v>0</v>
      </c>
      <c r="J841" s="320">
        <f t="shared" si="997"/>
        <v>0</v>
      </c>
      <c r="K841" s="307">
        <f t="shared" si="891"/>
        <v>0</v>
      </c>
      <c r="L841" s="321">
        <f t="shared" ref="L841:Q841" si="998">+L842+L845</f>
        <v>0</v>
      </c>
      <c r="M841" s="321">
        <f t="shared" si="998"/>
        <v>0</v>
      </c>
      <c r="N841" s="321">
        <f t="shared" si="998"/>
        <v>0</v>
      </c>
      <c r="O841" s="320">
        <f t="shared" si="998"/>
        <v>0</v>
      </c>
      <c r="P841" s="320">
        <f t="shared" si="998"/>
        <v>0</v>
      </c>
      <c r="Q841" s="320">
        <f t="shared" si="998"/>
        <v>0</v>
      </c>
      <c r="R841" s="303">
        <f t="shared" si="892"/>
        <v>0</v>
      </c>
      <c r="S841" s="320">
        <f t="shared" ref="S841:Z841" si="999">+S842+S845</f>
        <v>0</v>
      </c>
      <c r="T841" s="320">
        <f t="shared" si="999"/>
        <v>0</v>
      </c>
      <c r="U841" s="320">
        <f t="shared" si="999"/>
        <v>0</v>
      </c>
      <c r="V841" s="320">
        <f t="shared" si="999"/>
        <v>0</v>
      </c>
      <c r="W841" s="320">
        <f t="shared" si="999"/>
        <v>0</v>
      </c>
      <c r="X841" s="320">
        <f t="shared" si="999"/>
        <v>0</v>
      </c>
      <c r="Y841" s="320">
        <f t="shared" si="999"/>
        <v>0</v>
      </c>
      <c r="Z841" s="320">
        <f t="shared" si="999"/>
        <v>0</v>
      </c>
      <c r="AA841" s="319">
        <f t="shared" si="977"/>
        <v>0</v>
      </c>
      <c r="AB841" s="323">
        <f t="shared" si="894"/>
        <v>0</v>
      </c>
      <c r="AC841" s="118">
        <v>0</v>
      </c>
    </row>
    <row r="842" spans="1:29" s="82" customFormat="1" ht="30" hidden="1" x14ac:dyDescent="0.2">
      <c r="A842" s="413"/>
      <c r="B842" s="288" t="s">
        <v>1756</v>
      </c>
      <c r="C842" s="289" t="s">
        <v>1757</v>
      </c>
      <c r="D842" s="320">
        <f>+D843</f>
        <v>0</v>
      </c>
      <c r="E842" s="387">
        <f>SUM('ADICIONES  2018'!C842:E842)</f>
        <v>0</v>
      </c>
      <c r="F842" s="320">
        <f t="shared" ref="F842:J843" si="1000">+F843</f>
        <v>0</v>
      </c>
      <c r="G842" s="320">
        <f t="shared" si="1000"/>
        <v>0</v>
      </c>
      <c r="H842" s="320">
        <f t="shared" si="1000"/>
        <v>0</v>
      </c>
      <c r="I842" s="320">
        <f t="shared" si="1000"/>
        <v>0</v>
      </c>
      <c r="J842" s="320">
        <f t="shared" si="1000"/>
        <v>0</v>
      </c>
      <c r="K842" s="303">
        <f t="shared" si="891"/>
        <v>0</v>
      </c>
      <c r="L842" s="320">
        <f t="shared" ref="L842:Q843" si="1001">+L843</f>
        <v>0</v>
      </c>
      <c r="M842" s="320">
        <f t="shared" si="1001"/>
        <v>0</v>
      </c>
      <c r="N842" s="320">
        <f t="shared" si="1001"/>
        <v>0</v>
      </c>
      <c r="O842" s="320">
        <f t="shared" si="1001"/>
        <v>0</v>
      </c>
      <c r="P842" s="320">
        <f t="shared" si="1001"/>
        <v>0</v>
      </c>
      <c r="Q842" s="320">
        <f t="shared" si="1001"/>
        <v>0</v>
      </c>
      <c r="R842" s="303">
        <f t="shared" si="892"/>
        <v>0</v>
      </c>
      <c r="S842" s="320">
        <f t="shared" ref="S842:Z843" si="1002">+S843</f>
        <v>0</v>
      </c>
      <c r="T842" s="320">
        <f t="shared" si="1002"/>
        <v>0</v>
      </c>
      <c r="U842" s="320">
        <f t="shared" si="1002"/>
        <v>0</v>
      </c>
      <c r="V842" s="320">
        <f t="shared" si="1002"/>
        <v>0</v>
      </c>
      <c r="W842" s="320">
        <f t="shared" si="1002"/>
        <v>0</v>
      </c>
      <c r="X842" s="320">
        <f t="shared" si="1002"/>
        <v>0</v>
      </c>
      <c r="Y842" s="320">
        <f t="shared" si="1002"/>
        <v>0</v>
      </c>
      <c r="Z842" s="320">
        <f t="shared" si="1002"/>
        <v>0</v>
      </c>
      <c r="AA842" s="319">
        <f t="shared" si="977"/>
        <v>0</v>
      </c>
      <c r="AB842" s="319">
        <f t="shared" si="894"/>
        <v>0</v>
      </c>
      <c r="AC842" s="108" t="e">
        <f t="shared" si="895"/>
        <v>#DIV/0!</v>
      </c>
    </row>
    <row r="843" spans="1:29" s="82" customFormat="1" ht="30" hidden="1" x14ac:dyDescent="0.2">
      <c r="A843" s="413"/>
      <c r="B843" s="288" t="s">
        <v>1758</v>
      </c>
      <c r="C843" s="289" t="s">
        <v>1759</v>
      </c>
      <c r="D843" s="320">
        <f>+D844</f>
        <v>0</v>
      </c>
      <c r="E843" s="387">
        <f>SUM('ADICIONES  2018'!C843:E843)</f>
        <v>0</v>
      </c>
      <c r="F843" s="320">
        <f t="shared" si="1000"/>
        <v>0</v>
      </c>
      <c r="G843" s="320">
        <f t="shared" si="1000"/>
        <v>0</v>
      </c>
      <c r="H843" s="320">
        <f t="shared" si="1000"/>
        <v>0</v>
      </c>
      <c r="I843" s="320">
        <f t="shared" si="1000"/>
        <v>0</v>
      </c>
      <c r="J843" s="320">
        <f t="shared" si="1000"/>
        <v>0</v>
      </c>
      <c r="K843" s="303">
        <f t="shared" si="891"/>
        <v>0</v>
      </c>
      <c r="L843" s="320">
        <f t="shared" si="1001"/>
        <v>0</v>
      </c>
      <c r="M843" s="320">
        <f t="shared" si="1001"/>
        <v>0</v>
      </c>
      <c r="N843" s="320">
        <f t="shared" si="1001"/>
        <v>0</v>
      </c>
      <c r="O843" s="320">
        <f t="shared" si="1001"/>
        <v>0</v>
      </c>
      <c r="P843" s="320">
        <f t="shared" si="1001"/>
        <v>0</v>
      </c>
      <c r="Q843" s="320">
        <f t="shared" si="1001"/>
        <v>0</v>
      </c>
      <c r="R843" s="303">
        <f t="shared" si="892"/>
        <v>0</v>
      </c>
      <c r="S843" s="320">
        <f t="shared" si="1002"/>
        <v>0</v>
      </c>
      <c r="T843" s="320">
        <f t="shared" si="1002"/>
        <v>0</v>
      </c>
      <c r="U843" s="320">
        <f t="shared" si="1002"/>
        <v>0</v>
      </c>
      <c r="V843" s="320">
        <f t="shared" si="1002"/>
        <v>0</v>
      </c>
      <c r="W843" s="320">
        <f t="shared" si="1002"/>
        <v>0</v>
      </c>
      <c r="X843" s="320">
        <f t="shared" si="1002"/>
        <v>0</v>
      </c>
      <c r="Y843" s="320">
        <f t="shared" si="1002"/>
        <v>0</v>
      </c>
      <c r="Z843" s="320">
        <f t="shared" si="1002"/>
        <v>0</v>
      </c>
      <c r="AA843" s="319">
        <f t="shared" si="977"/>
        <v>0</v>
      </c>
      <c r="AB843" s="319">
        <f t="shared" si="894"/>
        <v>0</v>
      </c>
      <c r="AC843" s="108" t="e">
        <f t="shared" si="895"/>
        <v>#DIV/0!</v>
      </c>
    </row>
    <row r="844" spans="1:29" s="21" customFormat="1" ht="28.5" hidden="1" x14ac:dyDescent="0.2">
      <c r="A844" s="95"/>
      <c r="B844" s="286" t="s">
        <v>1760</v>
      </c>
      <c r="C844" s="287" t="s">
        <v>1761</v>
      </c>
      <c r="D844" s="321">
        <v>0</v>
      </c>
      <c r="E844" s="387">
        <f>SUM('ADICIONES  2018'!C844:E844)</f>
        <v>0</v>
      </c>
      <c r="F844" s="321"/>
      <c r="G844" s="321"/>
      <c r="H844" s="321"/>
      <c r="I844" s="321"/>
      <c r="J844" s="321"/>
      <c r="K844" s="307">
        <f t="shared" si="891"/>
        <v>0</v>
      </c>
      <c r="L844" s="321"/>
      <c r="M844" s="321"/>
      <c r="N844" s="321"/>
      <c r="O844" s="321"/>
      <c r="P844" s="321"/>
      <c r="Q844" s="321"/>
      <c r="R844" s="305">
        <f t="shared" si="892"/>
        <v>0</v>
      </c>
      <c r="S844" s="321"/>
      <c r="T844" s="321"/>
      <c r="U844" s="321"/>
      <c r="V844" s="321"/>
      <c r="W844" s="321"/>
      <c r="X844" s="321"/>
      <c r="Y844" s="321"/>
      <c r="Z844" s="321"/>
      <c r="AA844" s="323">
        <f t="shared" si="977"/>
        <v>0</v>
      </c>
      <c r="AB844" s="323">
        <f t="shared" si="894"/>
        <v>0</v>
      </c>
      <c r="AC844" s="118" t="e">
        <f t="shared" si="895"/>
        <v>#DIV/0!</v>
      </c>
    </row>
    <row r="845" spans="1:29" s="82" customFormat="1" ht="30" hidden="1" x14ac:dyDescent="0.2">
      <c r="A845" s="413"/>
      <c r="B845" s="288" t="s">
        <v>1762</v>
      </c>
      <c r="C845" s="289" t="s">
        <v>1763</v>
      </c>
      <c r="D845" s="320">
        <f>SUM(D846:D847)</f>
        <v>0</v>
      </c>
      <c r="E845" s="387">
        <f>SUM('ADICIONES  2018'!C845:E845)</f>
        <v>0</v>
      </c>
      <c r="F845" s="320">
        <f t="shared" ref="F845" si="1003">SUM(F846:F847)</f>
        <v>0</v>
      </c>
      <c r="G845" s="320">
        <f t="shared" ref="G845:J845" si="1004">SUM(G846:G847)</f>
        <v>0</v>
      </c>
      <c r="H845" s="320">
        <f t="shared" si="1004"/>
        <v>0</v>
      </c>
      <c r="I845" s="320">
        <f t="shared" si="1004"/>
        <v>0</v>
      </c>
      <c r="J845" s="320">
        <f t="shared" si="1004"/>
        <v>0</v>
      </c>
      <c r="K845" s="303">
        <f t="shared" si="891"/>
        <v>0</v>
      </c>
      <c r="L845" s="320">
        <f t="shared" ref="L845:Q845" si="1005">SUM(L846:L847)</f>
        <v>0</v>
      </c>
      <c r="M845" s="320">
        <f t="shared" si="1005"/>
        <v>0</v>
      </c>
      <c r="N845" s="320">
        <f t="shared" si="1005"/>
        <v>0</v>
      </c>
      <c r="O845" s="320">
        <f t="shared" si="1005"/>
        <v>0</v>
      </c>
      <c r="P845" s="320">
        <f t="shared" si="1005"/>
        <v>0</v>
      </c>
      <c r="Q845" s="320">
        <f t="shared" si="1005"/>
        <v>0</v>
      </c>
      <c r="R845" s="303">
        <f t="shared" si="892"/>
        <v>0</v>
      </c>
      <c r="S845" s="320">
        <f t="shared" ref="S845:Z845" si="1006">SUM(S846:S847)</f>
        <v>0</v>
      </c>
      <c r="T845" s="320">
        <f t="shared" si="1006"/>
        <v>0</v>
      </c>
      <c r="U845" s="320">
        <f t="shared" si="1006"/>
        <v>0</v>
      </c>
      <c r="V845" s="320">
        <f t="shared" si="1006"/>
        <v>0</v>
      </c>
      <c r="W845" s="320">
        <f t="shared" si="1006"/>
        <v>0</v>
      </c>
      <c r="X845" s="320">
        <f t="shared" si="1006"/>
        <v>0</v>
      </c>
      <c r="Y845" s="320">
        <f t="shared" si="1006"/>
        <v>0</v>
      </c>
      <c r="Z845" s="320">
        <f t="shared" si="1006"/>
        <v>0</v>
      </c>
      <c r="AA845" s="319">
        <f t="shared" si="977"/>
        <v>0</v>
      </c>
      <c r="AB845" s="319">
        <f t="shared" si="894"/>
        <v>0</v>
      </c>
      <c r="AC845" s="108" t="e">
        <f t="shared" si="895"/>
        <v>#DIV/0!</v>
      </c>
    </row>
    <row r="846" spans="1:29" ht="28.5" hidden="1" x14ac:dyDescent="0.2">
      <c r="B846" s="286" t="s">
        <v>1764</v>
      </c>
      <c r="C846" s="287" t="s">
        <v>1765</v>
      </c>
      <c r="D846" s="325">
        <v>0</v>
      </c>
      <c r="E846" s="387">
        <f>SUM('ADICIONES  2018'!C846:E846)</f>
        <v>0</v>
      </c>
      <c r="F846" s="325"/>
      <c r="G846" s="325"/>
      <c r="H846" s="325"/>
      <c r="I846" s="325"/>
      <c r="J846" s="325"/>
      <c r="K846" s="305">
        <f t="shared" si="891"/>
        <v>0</v>
      </c>
      <c r="L846" s="325"/>
      <c r="M846" s="325"/>
      <c r="N846" s="325"/>
      <c r="O846" s="325"/>
      <c r="P846" s="325"/>
      <c r="Q846" s="325"/>
      <c r="R846" s="305">
        <f t="shared" si="892"/>
        <v>0</v>
      </c>
      <c r="S846" s="325"/>
      <c r="T846" s="325"/>
      <c r="U846" s="325"/>
      <c r="V846" s="325"/>
      <c r="W846" s="325"/>
      <c r="X846" s="325"/>
      <c r="Y846" s="325"/>
      <c r="Z846" s="325"/>
      <c r="AA846" s="322">
        <f t="shared" si="977"/>
        <v>0</v>
      </c>
      <c r="AB846" s="322">
        <f t="shared" si="894"/>
        <v>0</v>
      </c>
      <c r="AC846" s="37" t="e">
        <f t="shared" si="895"/>
        <v>#DIV/0!</v>
      </c>
    </row>
    <row r="847" spans="1:29" ht="42.75" hidden="1" x14ac:dyDescent="0.2">
      <c r="B847" s="286" t="s">
        <v>1766</v>
      </c>
      <c r="C847" s="287" t="s">
        <v>1767</v>
      </c>
      <c r="D847" s="325">
        <v>0</v>
      </c>
      <c r="E847" s="387">
        <f>SUM('ADICIONES  2018'!C847:E847)</f>
        <v>0</v>
      </c>
      <c r="F847" s="325"/>
      <c r="G847" s="325"/>
      <c r="H847" s="325"/>
      <c r="I847" s="325"/>
      <c r="J847" s="325"/>
      <c r="K847" s="305">
        <f t="shared" si="891"/>
        <v>0</v>
      </c>
      <c r="L847" s="325"/>
      <c r="M847" s="325"/>
      <c r="N847" s="325"/>
      <c r="O847" s="325"/>
      <c r="P847" s="325"/>
      <c r="Q847" s="325"/>
      <c r="R847" s="305">
        <f t="shared" si="892"/>
        <v>0</v>
      </c>
      <c r="S847" s="325"/>
      <c r="T847" s="325"/>
      <c r="U847" s="325"/>
      <c r="V847" s="325"/>
      <c r="W847" s="325"/>
      <c r="X847" s="325"/>
      <c r="Y847" s="325"/>
      <c r="Z847" s="325"/>
      <c r="AA847" s="322">
        <f t="shared" si="977"/>
        <v>0</v>
      </c>
      <c r="AB847" s="322">
        <f t="shared" si="894"/>
        <v>0</v>
      </c>
      <c r="AC847" s="37" t="e">
        <f t="shared" si="895"/>
        <v>#DIV/0!</v>
      </c>
    </row>
    <row r="848" spans="1:29" s="21" customFormat="1" ht="60" x14ac:dyDescent="0.2">
      <c r="A848" s="95">
        <v>1</v>
      </c>
      <c r="B848" s="296" t="s">
        <v>338</v>
      </c>
      <c r="C848" s="297" t="s">
        <v>1768</v>
      </c>
      <c r="D848" s="320">
        <f>+D849</f>
        <v>0</v>
      </c>
      <c r="E848" s="387">
        <f>SUM('ADICIONES  2018'!C848:E848)</f>
        <v>0</v>
      </c>
      <c r="F848" s="320">
        <f t="shared" ref="F848:J850" si="1007">+F849</f>
        <v>0</v>
      </c>
      <c r="G848" s="320">
        <f t="shared" si="1007"/>
        <v>0</v>
      </c>
      <c r="H848" s="320">
        <f t="shared" si="1007"/>
        <v>0</v>
      </c>
      <c r="I848" s="320">
        <f t="shared" si="1007"/>
        <v>0</v>
      </c>
      <c r="J848" s="320">
        <f t="shared" si="1007"/>
        <v>0</v>
      </c>
      <c r="K848" s="307">
        <f t="shared" si="891"/>
        <v>0</v>
      </c>
      <c r="L848" s="321">
        <f t="shared" ref="L848:Q850" si="1008">+L849</f>
        <v>0</v>
      </c>
      <c r="M848" s="321">
        <f t="shared" si="1008"/>
        <v>0</v>
      </c>
      <c r="N848" s="321">
        <f t="shared" si="1008"/>
        <v>0</v>
      </c>
      <c r="O848" s="320">
        <f t="shared" si="1008"/>
        <v>0</v>
      </c>
      <c r="P848" s="320">
        <f t="shared" si="1008"/>
        <v>0</v>
      </c>
      <c r="Q848" s="320">
        <f t="shared" si="1008"/>
        <v>0</v>
      </c>
      <c r="R848" s="303">
        <f t="shared" si="892"/>
        <v>0</v>
      </c>
      <c r="S848" s="320">
        <f t="shared" ref="S848:Z850" si="1009">+S849</f>
        <v>0</v>
      </c>
      <c r="T848" s="320">
        <f t="shared" si="1009"/>
        <v>0</v>
      </c>
      <c r="U848" s="320">
        <f t="shared" si="1009"/>
        <v>0</v>
      </c>
      <c r="V848" s="320">
        <f t="shared" si="1009"/>
        <v>0</v>
      </c>
      <c r="W848" s="320">
        <f t="shared" si="1009"/>
        <v>0</v>
      </c>
      <c r="X848" s="320">
        <f t="shared" si="1009"/>
        <v>0</v>
      </c>
      <c r="Y848" s="320">
        <f t="shared" si="1009"/>
        <v>0</v>
      </c>
      <c r="Z848" s="320">
        <f t="shared" si="1009"/>
        <v>0</v>
      </c>
      <c r="AA848" s="319">
        <f t="shared" si="977"/>
        <v>0</v>
      </c>
      <c r="AB848" s="323">
        <f t="shared" si="894"/>
        <v>0</v>
      </c>
      <c r="AC848" s="118">
        <v>0</v>
      </c>
    </row>
    <row r="849" spans="1:29" s="82" customFormat="1" ht="30" hidden="1" x14ac:dyDescent="0.2">
      <c r="A849" s="413"/>
      <c r="B849" s="288" t="s">
        <v>1769</v>
      </c>
      <c r="C849" s="289" t="s">
        <v>1770</v>
      </c>
      <c r="D849" s="320">
        <f>+D850</f>
        <v>0</v>
      </c>
      <c r="E849" s="387">
        <f>SUM('ADICIONES  2018'!C849:E849)</f>
        <v>0</v>
      </c>
      <c r="F849" s="320">
        <f t="shared" si="1007"/>
        <v>0</v>
      </c>
      <c r="G849" s="320">
        <f t="shared" si="1007"/>
        <v>0</v>
      </c>
      <c r="H849" s="320">
        <f t="shared" si="1007"/>
        <v>0</v>
      </c>
      <c r="I849" s="320">
        <f t="shared" si="1007"/>
        <v>0</v>
      </c>
      <c r="J849" s="320">
        <f t="shared" si="1007"/>
        <v>0</v>
      </c>
      <c r="K849" s="303">
        <f t="shared" si="891"/>
        <v>0</v>
      </c>
      <c r="L849" s="320">
        <f t="shared" si="1008"/>
        <v>0</v>
      </c>
      <c r="M849" s="320">
        <f t="shared" si="1008"/>
        <v>0</v>
      </c>
      <c r="N849" s="320">
        <f t="shared" si="1008"/>
        <v>0</v>
      </c>
      <c r="O849" s="320">
        <f t="shared" si="1008"/>
        <v>0</v>
      </c>
      <c r="P849" s="320">
        <f t="shared" si="1008"/>
        <v>0</v>
      </c>
      <c r="Q849" s="320">
        <f t="shared" si="1008"/>
        <v>0</v>
      </c>
      <c r="R849" s="303">
        <f t="shared" si="892"/>
        <v>0</v>
      </c>
      <c r="S849" s="320">
        <f t="shared" si="1009"/>
        <v>0</v>
      </c>
      <c r="T849" s="320">
        <f t="shared" si="1009"/>
        <v>0</v>
      </c>
      <c r="U849" s="320">
        <f t="shared" si="1009"/>
        <v>0</v>
      </c>
      <c r="V849" s="320">
        <f t="shared" si="1009"/>
        <v>0</v>
      </c>
      <c r="W849" s="320">
        <f t="shared" si="1009"/>
        <v>0</v>
      </c>
      <c r="X849" s="320">
        <f t="shared" si="1009"/>
        <v>0</v>
      </c>
      <c r="Y849" s="320">
        <f t="shared" si="1009"/>
        <v>0</v>
      </c>
      <c r="Z849" s="320">
        <f t="shared" si="1009"/>
        <v>0</v>
      </c>
      <c r="AA849" s="319">
        <f t="shared" si="977"/>
        <v>0</v>
      </c>
      <c r="AB849" s="319">
        <f t="shared" si="894"/>
        <v>0</v>
      </c>
      <c r="AC849" s="108" t="e">
        <f t="shared" si="895"/>
        <v>#DIV/0!</v>
      </c>
    </row>
    <row r="850" spans="1:29" s="82" customFormat="1" ht="30" hidden="1" x14ac:dyDescent="0.2">
      <c r="A850" s="413"/>
      <c r="B850" s="288" t="s">
        <v>1771</v>
      </c>
      <c r="C850" s="289" t="s">
        <v>199</v>
      </c>
      <c r="D850" s="320">
        <f>+D851</f>
        <v>0</v>
      </c>
      <c r="E850" s="387">
        <f>SUM('ADICIONES  2018'!C850:E850)</f>
        <v>0</v>
      </c>
      <c r="F850" s="320">
        <f t="shared" si="1007"/>
        <v>0</v>
      </c>
      <c r="G850" s="320">
        <f t="shared" si="1007"/>
        <v>0</v>
      </c>
      <c r="H850" s="320">
        <f t="shared" si="1007"/>
        <v>0</v>
      </c>
      <c r="I850" s="320">
        <f t="shared" si="1007"/>
        <v>0</v>
      </c>
      <c r="J850" s="320">
        <f t="shared" si="1007"/>
        <v>0</v>
      </c>
      <c r="K850" s="303">
        <f t="shared" si="891"/>
        <v>0</v>
      </c>
      <c r="L850" s="320">
        <f t="shared" si="1008"/>
        <v>0</v>
      </c>
      <c r="M850" s="320">
        <f t="shared" si="1008"/>
        <v>0</v>
      </c>
      <c r="N850" s="320">
        <f t="shared" si="1008"/>
        <v>0</v>
      </c>
      <c r="O850" s="320">
        <f t="shared" si="1008"/>
        <v>0</v>
      </c>
      <c r="P850" s="320">
        <f t="shared" si="1008"/>
        <v>0</v>
      </c>
      <c r="Q850" s="320">
        <f t="shared" si="1008"/>
        <v>0</v>
      </c>
      <c r="R850" s="303">
        <f t="shared" si="892"/>
        <v>0</v>
      </c>
      <c r="S850" s="320">
        <f t="shared" si="1009"/>
        <v>0</v>
      </c>
      <c r="T850" s="320">
        <f t="shared" si="1009"/>
        <v>0</v>
      </c>
      <c r="U850" s="320">
        <f t="shared" si="1009"/>
        <v>0</v>
      </c>
      <c r="V850" s="320">
        <f t="shared" si="1009"/>
        <v>0</v>
      </c>
      <c r="W850" s="320">
        <f t="shared" si="1009"/>
        <v>0</v>
      </c>
      <c r="X850" s="320">
        <f t="shared" si="1009"/>
        <v>0</v>
      </c>
      <c r="Y850" s="320">
        <f t="shared" si="1009"/>
        <v>0</v>
      </c>
      <c r="Z850" s="320">
        <f t="shared" si="1009"/>
        <v>0</v>
      </c>
      <c r="AA850" s="319">
        <f t="shared" si="977"/>
        <v>0</v>
      </c>
      <c r="AB850" s="319">
        <f t="shared" si="894"/>
        <v>0</v>
      </c>
      <c r="AC850" s="108" t="e">
        <f t="shared" si="895"/>
        <v>#DIV/0!</v>
      </c>
    </row>
    <row r="851" spans="1:29" s="21" customFormat="1" hidden="1" x14ac:dyDescent="0.2">
      <c r="A851" s="95"/>
      <c r="B851" s="286" t="s">
        <v>1772</v>
      </c>
      <c r="C851" s="287" t="s">
        <v>1773</v>
      </c>
      <c r="D851" s="321">
        <v>0</v>
      </c>
      <c r="E851" s="387">
        <f>SUM('ADICIONES  2018'!C851:E851)</f>
        <v>0</v>
      </c>
      <c r="F851" s="321"/>
      <c r="G851" s="321"/>
      <c r="H851" s="321"/>
      <c r="I851" s="321"/>
      <c r="J851" s="321"/>
      <c r="K851" s="307">
        <f t="shared" si="891"/>
        <v>0</v>
      </c>
      <c r="L851" s="321"/>
      <c r="M851" s="321"/>
      <c r="N851" s="321"/>
      <c r="O851" s="321"/>
      <c r="P851" s="321"/>
      <c r="Q851" s="321"/>
      <c r="R851" s="307">
        <f t="shared" si="892"/>
        <v>0</v>
      </c>
      <c r="S851" s="321"/>
      <c r="T851" s="321"/>
      <c r="U851" s="321"/>
      <c r="V851" s="321"/>
      <c r="W851" s="321"/>
      <c r="X851" s="321"/>
      <c r="Y851" s="321"/>
      <c r="Z851" s="321"/>
      <c r="AA851" s="323">
        <f t="shared" si="977"/>
        <v>0</v>
      </c>
      <c r="AB851" s="323">
        <f t="shared" si="894"/>
        <v>0</v>
      </c>
      <c r="AC851" s="118" t="e">
        <f t="shared" si="895"/>
        <v>#DIV/0!</v>
      </c>
    </row>
    <row r="852" spans="1:29" s="21" customFormat="1" ht="15.75" x14ac:dyDescent="0.2">
      <c r="A852" s="95">
        <v>1</v>
      </c>
      <c r="B852" s="296" t="s">
        <v>897</v>
      </c>
      <c r="C852" s="297" t="s">
        <v>1003</v>
      </c>
      <c r="D852" s="320">
        <f>+D853</f>
        <v>0</v>
      </c>
      <c r="E852" s="387">
        <f>SUM('ADICIONES  2018'!C852:E852)</f>
        <v>0</v>
      </c>
      <c r="F852" s="320">
        <f t="shared" ref="F852:J852" si="1010">+F853</f>
        <v>0</v>
      </c>
      <c r="G852" s="320">
        <f t="shared" si="1010"/>
        <v>0</v>
      </c>
      <c r="H852" s="320">
        <f t="shared" si="1010"/>
        <v>0</v>
      </c>
      <c r="I852" s="320">
        <f t="shared" si="1010"/>
        <v>0</v>
      </c>
      <c r="J852" s="320">
        <f t="shared" si="1010"/>
        <v>0</v>
      </c>
      <c r="K852" s="307">
        <f t="shared" si="891"/>
        <v>0</v>
      </c>
      <c r="L852" s="321">
        <f t="shared" ref="L852:Q852" si="1011">+L853</f>
        <v>0</v>
      </c>
      <c r="M852" s="321">
        <f t="shared" si="1011"/>
        <v>0</v>
      </c>
      <c r="N852" s="321">
        <f t="shared" si="1011"/>
        <v>0</v>
      </c>
      <c r="O852" s="320">
        <f t="shared" si="1011"/>
        <v>0</v>
      </c>
      <c r="P852" s="320">
        <f t="shared" si="1011"/>
        <v>0</v>
      </c>
      <c r="Q852" s="320">
        <f t="shared" si="1011"/>
        <v>0</v>
      </c>
      <c r="R852" s="303">
        <f t="shared" si="892"/>
        <v>0</v>
      </c>
      <c r="S852" s="320">
        <f t="shared" ref="S852:Z852" si="1012">+S853</f>
        <v>0</v>
      </c>
      <c r="T852" s="320">
        <f t="shared" si="1012"/>
        <v>0</v>
      </c>
      <c r="U852" s="320">
        <f t="shared" si="1012"/>
        <v>0</v>
      </c>
      <c r="V852" s="320">
        <f t="shared" si="1012"/>
        <v>0</v>
      </c>
      <c r="W852" s="320">
        <f t="shared" si="1012"/>
        <v>0</v>
      </c>
      <c r="X852" s="320">
        <f t="shared" si="1012"/>
        <v>0</v>
      </c>
      <c r="Y852" s="320">
        <f t="shared" si="1012"/>
        <v>0</v>
      </c>
      <c r="Z852" s="320">
        <f t="shared" si="1012"/>
        <v>0</v>
      </c>
      <c r="AA852" s="319">
        <f t="shared" si="977"/>
        <v>0</v>
      </c>
      <c r="AB852" s="323">
        <f t="shared" si="894"/>
        <v>0</v>
      </c>
      <c r="AC852" s="118">
        <v>0</v>
      </c>
    </row>
    <row r="853" spans="1:29" s="82" customFormat="1" ht="30" hidden="1" x14ac:dyDescent="0.2">
      <c r="A853" s="413"/>
      <c r="B853" s="288" t="s">
        <v>1004</v>
      </c>
      <c r="C853" s="289" t="s">
        <v>1005</v>
      </c>
      <c r="D853" s="320">
        <f>SUM(D854:D859)</f>
        <v>0</v>
      </c>
      <c r="E853" s="387">
        <f>SUM('ADICIONES  2018'!C853:E853)</f>
        <v>0</v>
      </c>
      <c r="F853" s="320">
        <f t="shared" ref="F853" si="1013">SUM(F854:F859)</f>
        <v>0</v>
      </c>
      <c r="G853" s="320">
        <f t="shared" ref="G853:J853" si="1014">SUM(G854:G859)</f>
        <v>0</v>
      </c>
      <c r="H853" s="320">
        <f t="shared" si="1014"/>
        <v>0</v>
      </c>
      <c r="I853" s="320">
        <f t="shared" si="1014"/>
        <v>0</v>
      </c>
      <c r="J853" s="320">
        <f t="shared" si="1014"/>
        <v>0</v>
      </c>
      <c r="K853" s="303">
        <f t="shared" si="891"/>
        <v>0</v>
      </c>
      <c r="L853" s="320">
        <f t="shared" ref="L853:Q853" si="1015">SUM(L854:L859)</f>
        <v>0</v>
      </c>
      <c r="M853" s="320">
        <f t="shared" si="1015"/>
        <v>0</v>
      </c>
      <c r="N853" s="320">
        <f t="shared" si="1015"/>
        <v>0</v>
      </c>
      <c r="O853" s="320">
        <f t="shared" si="1015"/>
        <v>0</v>
      </c>
      <c r="P853" s="320">
        <f t="shared" si="1015"/>
        <v>0</v>
      </c>
      <c r="Q853" s="320">
        <f t="shared" si="1015"/>
        <v>0</v>
      </c>
      <c r="R853" s="303">
        <f t="shared" si="892"/>
        <v>0</v>
      </c>
      <c r="S853" s="320">
        <f t="shared" ref="S853:Z853" si="1016">SUM(S854:S859)</f>
        <v>0</v>
      </c>
      <c r="T853" s="320">
        <f t="shared" si="1016"/>
        <v>0</v>
      </c>
      <c r="U853" s="320">
        <f t="shared" si="1016"/>
        <v>0</v>
      </c>
      <c r="V853" s="320">
        <f t="shared" si="1016"/>
        <v>0</v>
      </c>
      <c r="W853" s="320">
        <f t="shared" si="1016"/>
        <v>0</v>
      </c>
      <c r="X853" s="320">
        <f t="shared" si="1016"/>
        <v>0</v>
      </c>
      <c r="Y853" s="320">
        <f t="shared" si="1016"/>
        <v>0</v>
      </c>
      <c r="Z853" s="320">
        <f t="shared" si="1016"/>
        <v>0</v>
      </c>
      <c r="AA853" s="319">
        <f t="shared" si="977"/>
        <v>0</v>
      </c>
      <c r="AB853" s="319">
        <f t="shared" si="894"/>
        <v>0</v>
      </c>
      <c r="AC853" s="108" t="e">
        <f t="shared" si="895"/>
        <v>#DIV/0!</v>
      </c>
    </row>
    <row r="854" spans="1:29" s="21" customFormat="1" ht="28.5" hidden="1" x14ac:dyDescent="0.2">
      <c r="A854" s="95"/>
      <c r="B854" s="286" t="s">
        <v>1774</v>
      </c>
      <c r="C854" s="287" t="s">
        <v>1775</v>
      </c>
      <c r="D854" s="321">
        <v>0</v>
      </c>
      <c r="E854" s="387">
        <f>SUM('ADICIONES  2018'!C854:E854)</f>
        <v>0</v>
      </c>
      <c r="F854" s="321"/>
      <c r="G854" s="321"/>
      <c r="H854" s="321"/>
      <c r="I854" s="321"/>
      <c r="J854" s="321"/>
      <c r="K854" s="307">
        <f t="shared" si="891"/>
        <v>0</v>
      </c>
      <c r="L854" s="321"/>
      <c r="M854" s="321"/>
      <c r="N854" s="321"/>
      <c r="O854" s="321"/>
      <c r="P854" s="321"/>
      <c r="Q854" s="321"/>
      <c r="R854" s="307">
        <f t="shared" si="892"/>
        <v>0</v>
      </c>
      <c r="S854" s="321"/>
      <c r="T854" s="321"/>
      <c r="U854" s="321"/>
      <c r="V854" s="321"/>
      <c r="W854" s="321"/>
      <c r="X854" s="321"/>
      <c r="Y854" s="321"/>
      <c r="Z854" s="321"/>
      <c r="AA854" s="323">
        <f t="shared" si="977"/>
        <v>0</v>
      </c>
      <c r="AB854" s="323">
        <f t="shared" si="894"/>
        <v>0</v>
      </c>
      <c r="AC854" s="118" t="e">
        <f t="shared" si="895"/>
        <v>#DIV/0!</v>
      </c>
    </row>
    <row r="855" spans="1:29" s="21" customFormat="1" hidden="1" x14ac:dyDescent="0.2">
      <c r="A855" s="95"/>
      <c r="B855" s="286" t="s">
        <v>1776</v>
      </c>
      <c r="C855" s="287" t="s">
        <v>1777</v>
      </c>
      <c r="D855" s="321">
        <v>0</v>
      </c>
      <c r="E855" s="387">
        <f>SUM('ADICIONES  2018'!C855:E855)</f>
        <v>0</v>
      </c>
      <c r="F855" s="321"/>
      <c r="G855" s="321"/>
      <c r="H855" s="321"/>
      <c r="I855" s="321"/>
      <c r="J855" s="321"/>
      <c r="K855" s="307">
        <f t="shared" si="891"/>
        <v>0</v>
      </c>
      <c r="L855" s="321"/>
      <c r="M855" s="321"/>
      <c r="N855" s="321"/>
      <c r="O855" s="321"/>
      <c r="P855" s="321"/>
      <c r="Q855" s="321"/>
      <c r="R855" s="307">
        <f t="shared" si="892"/>
        <v>0</v>
      </c>
      <c r="S855" s="321"/>
      <c r="T855" s="321"/>
      <c r="U855" s="321"/>
      <c r="V855" s="321"/>
      <c r="W855" s="321"/>
      <c r="X855" s="321"/>
      <c r="Y855" s="321"/>
      <c r="Z855" s="321"/>
      <c r="AA855" s="323">
        <f t="shared" si="977"/>
        <v>0</v>
      </c>
      <c r="AB855" s="323">
        <f t="shared" si="894"/>
        <v>0</v>
      </c>
      <c r="AC855" s="118" t="e">
        <f t="shared" si="895"/>
        <v>#DIV/0!</v>
      </c>
    </row>
    <row r="856" spans="1:29" s="21" customFormat="1" ht="28.5" hidden="1" x14ac:dyDescent="0.2">
      <c r="A856" s="95"/>
      <c r="B856" s="286" t="s">
        <v>1006</v>
      </c>
      <c r="C856" s="287" t="s">
        <v>1007</v>
      </c>
      <c r="D856" s="321">
        <v>0</v>
      </c>
      <c r="E856" s="387">
        <f>SUM('ADICIONES  2018'!C856:E856)</f>
        <v>0</v>
      </c>
      <c r="F856" s="321"/>
      <c r="G856" s="321"/>
      <c r="H856" s="321"/>
      <c r="I856" s="321"/>
      <c r="J856" s="321"/>
      <c r="K856" s="307">
        <f t="shared" si="891"/>
        <v>0</v>
      </c>
      <c r="L856" s="321"/>
      <c r="M856" s="321"/>
      <c r="N856" s="321"/>
      <c r="O856" s="321"/>
      <c r="P856" s="321"/>
      <c r="Q856" s="321"/>
      <c r="R856" s="307">
        <f t="shared" si="892"/>
        <v>0</v>
      </c>
      <c r="S856" s="321"/>
      <c r="T856" s="321"/>
      <c r="U856" s="321"/>
      <c r="V856" s="321"/>
      <c r="W856" s="321"/>
      <c r="X856" s="321"/>
      <c r="Y856" s="321"/>
      <c r="Z856" s="321"/>
      <c r="AA856" s="323">
        <f t="shared" si="977"/>
        <v>0</v>
      </c>
      <c r="AB856" s="323">
        <f t="shared" si="894"/>
        <v>0</v>
      </c>
      <c r="AC856" s="118" t="e">
        <f t="shared" si="895"/>
        <v>#DIV/0!</v>
      </c>
    </row>
    <row r="857" spans="1:29" s="21" customFormat="1" ht="28.5" hidden="1" x14ac:dyDescent="0.2">
      <c r="A857" s="95"/>
      <c r="B857" s="286" t="s">
        <v>1778</v>
      </c>
      <c r="C857" s="287" t="s">
        <v>1779</v>
      </c>
      <c r="D857" s="321">
        <v>0</v>
      </c>
      <c r="E857" s="387">
        <f>SUM('ADICIONES  2018'!C857:E857)</f>
        <v>0</v>
      </c>
      <c r="F857" s="321"/>
      <c r="G857" s="321"/>
      <c r="H857" s="321"/>
      <c r="I857" s="321"/>
      <c r="J857" s="321"/>
      <c r="K857" s="307">
        <f t="shared" si="891"/>
        <v>0</v>
      </c>
      <c r="L857" s="321"/>
      <c r="M857" s="321"/>
      <c r="N857" s="321"/>
      <c r="O857" s="321"/>
      <c r="P857" s="321"/>
      <c r="Q857" s="321"/>
      <c r="R857" s="307">
        <f t="shared" si="892"/>
        <v>0</v>
      </c>
      <c r="S857" s="321"/>
      <c r="T857" s="321"/>
      <c r="U857" s="321"/>
      <c r="V857" s="321"/>
      <c r="W857" s="321"/>
      <c r="X857" s="321"/>
      <c r="Y857" s="321"/>
      <c r="Z857" s="321"/>
      <c r="AA857" s="323">
        <f t="shared" si="977"/>
        <v>0</v>
      </c>
      <c r="AB857" s="323">
        <f t="shared" si="894"/>
        <v>0</v>
      </c>
      <c r="AC857" s="118" t="e">
        <f t="shared" si="895"/>
        <v>#DIV/0!</v>
      </c>
    </row>
    <row r="858" spans="1:29" s="21" customFormat="1" ht="28.5" hidden="1" x14ac:dyDescent="0.2">
      <c r="A858" s="95"/>
      <c r="B858" s="286" t="s">
        <v>1780</v>
      </c>
      <c r="C858" s="287" t="s">
        <v>1781</v>
      </c>
      <c r="D858" s="321">
        <v>0</v>
      </c>
      <c r="E858" s="387">
        <f>SUM('ADICIONES  2018'!C858:E858)</f>
        <v>0</v>
      </c>
      <c r="F858" s="321"/>
      <c r="G858" s="321"/>
      <c r="H858" s="321"/>
      <c r="I858" s="321"/>
      <c r="J858" s="321"/>
      <c r="K858" s="307">
        <f t="shared" si="891"/>
        <v>0</v>
      </c>
      <c r="L858" s="321"/>
      <c r="M858" s="321"/>
      <c r="N858" s="321"/>
      <c r="O858" s="321"/>
      <c r="P858" s="321"/>
      <c r="Q858" s="321"/>
      <c r="R858" s="307">
        <f t="shared" si="892"/>
        <v>0</v>
      </c>
      <c r="S858" s="321"/>
      <c r="T858" s="321"/>
      <c r="U858" s="321"/>
      <c r="V858" s="321"/>
      <c r="W858" s="321"/>
      <c r="X858" s="321"/>
      <c r="Y858" s="321"/>
      <c r="Z858" s="321"/>
      <c r="AA858" s="323">
        <f t="shared" si="977"/>
        <v>0</v>
      </c>
      <c r="AB858" s="323">
        <f t="shared" si="894"/>
        <v>0</v>
      </c>
      <c r="AC858" s="118" t="e">
        <f t="shared" si="895"/>
        <v>#DIV/0!</v>
      </c>
    </row>
    <row r="859" spans="1:29" s="21" customFormat="1" hidden="1" x14ac:dyDescent="0.2">
      <c r="A859" s="95"/>
      <c r="B859" s="286" t="s">
        <v>1782</v>
      </c>
      <c r="C859" s="287" t="s">
        <v>1783</v>
      </c>
      <c r="D859" s="321">
        <v>0</v>
      </c>
      <c r="E859" s="387">
        <f>SUM('ADICIONES  2018'!C859:E859)</f>
        <v>0</v>
      </c>
      <c r="F859" s="321"/>
      <c r="G859" s="321"/>
      <c r="H859" s="321"/>
      <c r="I859" s="321"/>
      <c r="J859" s="321"/>
      <c r="K859" s="307">
        <f t="shared" si="891"/>
        <v>0</v>
      </c>
      <c r="L859" s="321"/>
      <c r="M859" s="321"/>
      <c r="N859" s="321"/>
      <c r="O859" s="321"/>
      <c r="P859" s="321"/>
      <c r="Q859" s="321"/>
      <c r="R859" s="307">
        <f t="shared" si="892"/>
        <v>0</v>
      </c>
      <c r="S859" s="321"/>
      <c r="T859" s="321"/>
      <c r="U859" s="321"/>
      <c r="V859" s="321"/>
      <c r="W859" s="321"/>
      <c r="X859" s="321"/>
      <c r="Y859" s="321"/>
      <c r="Z859" s="321"/>
      <c r="AA859" s="323">
        <f t="shared" si="977"/>
        <v>0</v>
      </c>
      <c r="AB859" s="323">
        <f t="shared" si="894"/>
        <v>0</v>
      </c>
      <c r="AC859" s="118" t="e">
        <f t="shared" si="895"/>
        <v>#DIV/0!</v>
      </c>
    </row>
    <row r="860" spans="1:29" s="21" customFormat="1" ht="15.75" x14ac:dyDescent="0.2">
      <c r="A860" s="95">
        <v>1</v>
      </c>
      <c r="B860" s="296" t="s">
        <v>799</v>
      </c>
      <c r="C860" s="297" t="s">
        <v>174</v>
      </c>
      <c r="D860" s="320">
        <f>SUM(D861:D866)</f>
        <v>0</v>
      </c>
      <c r="E860" s="154">
        <f>SUM('ADICIONES  2018'!C860:E860)</f>
        <v>36985163484.009995</v>
      </c>
      <c r="F860" s="320">
        <f t="shared" ref="F860" si="1017">SUM(F861:F866)</f>
        <v>0</v>
      </c>
      <c r="G860" s="320">
        <f t="shared" ref="G860:J860" si="1018">SUM(G861:G866)</f>
        <v>0</v>
      </c>
      <c r="H860" s="320">
        <f t="shared" si="1018"/>
        <v>0</v>
      </c>
      <c r="I860" s="320">
        <f t="shared" si="1018"/>
        <v>0</v>
      </c>
      <c r="J860" s="320">
        <f t="shared" si="1018"/>
        <v>0</v>
      </c>
      <c r="K860" s="307">
        <f t="shared" si="891"/>
        <v>36985163484.009995</v>
      </c>
      <c r="L860" s="321">
        <f t="shared" ref="L860:Q860" si="1019">SUM(L861:L866)</f>
        <v>0</v>
      </c>
      <c r="M860" s="321">
        <f t="shared" si="1019"/>
        <v>17524000000</v>
      </c>
      <c r="N860" s="321">
        <f t="shared" si="1019"/>
        <v>0</v>
      </c>
      <c r="O860" s="320">
        <f t="shared" si="1019"/>
        <v>0</v>
      </c>
      <c r="P860" s="320">
        <f t="shared" si="1019"/>
        <v>0</v>
      </c>
      <c r="Q860" s="320">
        <f t="shared" si="1019"/>
        <v>0</v>
      </c>
      <c r="R860" s="303">
        <f t="shared" si="892"/>
        <v>17524000000</v>
      </c>
      <c r="S860" s="320">
        <f t="shared" ref="S860:Z860" si="1020">SUM(S861:S866)</f>
        <v>0</v>
      </c>
      <c r="T860" s="320">
        <f t="shared" si="1020"/>
        <v>0</v>
      </c>
      <c r="U860" s="320">
        <f t="shared" si="1020"/>
        <v>0</v>
      </c>
      <c r="V860" s="320">
        <f t="shared" si="1020"/>
        <v>0</v>
      </c>
      <c r="W860" s="320">
        <f t="shared" si="1020"/>
        <v>0</v>
      </c>
      <c r="X860" s="320">
        <f t="shared" si="1020"/>
        <v>0</v>
      </c>
      <c r="Y860" s="320">
        <f t="shared" si="1020"/>
        <v>0</v>
      </c>
      <c r="Z860" s="320">
        <f t="shared" si="1020"/>
        <v>0</v>
      </c>
      <c r="AA860" s="319">
        <f t="shared" si="977"/>
        <v>0</v>
      </c>
      <c r="AB860" s="323">
        <f t="shared" si="894"/>
        <v>17524000000</v>
      </c>
      <c r="AC860" s="118">
        <f t="shared" si="895"/>
        <v>0.47381161388069165</v>
      </c>
    </row>
    <row r="861" spans="1:29" s="21" customFormat="1" ht="42.75" hidden="1" x14ac:dyDescent="0.2">
      <c r="A861" s="95"/>
      <c r="B861" s="286" t="s">
        <v>1784</v>
      </c>
      <c r="C861" s="287" t="s">
        <v>1785</v>
      </c>
      <c r="D861" s="321">
        <v>0</v>
      </c>
      <c r="E861" s="387">
        <f>SUM('ADICIONES  2018'!C861:E861)</f>
        <v>0</v>
      </c>
      <c r="F861" s="321"/>
      <c r="G861" s="321"/>
      <c r="H861" s="321"/>
      <c r="I861" s="321"/>
      <c r="J861" s="321"/>
      <c r="K861" s="307">
        <f t="shared" si="891"/>
        <v>0</v>
      </c>
      <c r="L861" s="321"/>
      <c r="M861" s="321"/>
      <c r="N861" s="321"/>
      <c r="O861" s="321"/>
      <c r="P861" s="321"/>
      <c r="Q861" s="321"/>
      <c r="R861" s="307">
        <f t="shared" si="892"/>
        <v>0</v>
      </c>
      <c r="S861" s="321"/>
      <c r="T861" s="321"/>
      <c r="U861" s="321"/>
      <c r="V861" s="321"/>
      <c r="W861" s="321"/>
      <c r="X861" s="321"/>
      <c r="Y861" s="321"/>
      <c r="Z861" s="321"/>
      <c r="AA861" s="323">
        <f t="shared" si="977"/>
        <v>0</v>
      </c>
      <c r="AB861" s="323">
        <f t="shared" si="894"/>
        <v>0</v>
      </c>
      <c r="AC861" s="118" t="e">
        <f t="shared" si="895"/>
        <v>#DIV/0!</v>
      </c>
    </row>
    <row r="862" spans="1:29" s="21" customFormat="1" ht="42.75" hidden="1" x14ac:dyDescent="0.2">
      <c r="A862" s="95"/>
      <c r="B862" s="286" t="s">
        <v>1786</v>
      </c>
      <c r="C862" s="287" t="s">
        <v>1787</v>
      </c>
      <c r="D862" s="321">
        <v>0</v>
      </c>
      <c r="E862" s="387">
        <f>SUM('ADICIONES  2018'!C862:E862)</f>
        <v>0</v>
      </c>
      <c r="F862" s="321"/>
      <c r="G862" s="321"/>
      <c r="H862" s="321"/>
      <c r="I862" s="321"/>
      <c r="J862" s="321"/>
      <c r="K862" s="307">
        <f t="shared" si="891"/>
        <v>0</v>
      </c>
      <c r="L862" s="321"/>
      <c r="M862" s="321"/>
      <c r="N862" s="321"/>
      <c r="O862" s="321"/>
      <c r="P862" s="321"/>
      <c r="Q862" s="321"/>
      <c r="R862" s="307">
        <f t="shared" si="892"/>
        <v>0</v>
      </c>
      <c r="S862" s="321"/>
      <c r="T862" s="321"/>
      <c r="U862" s="321"/>
      <c r="V862" s="321"/>
      <c r="W862" s="321"/>
      <c r="X862" s="321"/>
      <c r="Y862" s="321"/>
      <c r="Z862" s="321"/>
      <c r="AA862" s="323">
        <f t="shared" si="977"/>
        <v>0</v>
      </c>
      <c r="AB862" s="323">
        <f t="shared" si="894"/>
        <v>0</v>
      </c>
      <c r="AC862" s="118" t="e">
        <f t="shared" si="895"/>
        <v>#DIV/0!</v>
      </c>
    </row>
    <row r="863" spans="1:29" s="21" customFormat="1" ht="42.75" hidden="1" x14ac:dyDescent="0.2">
      <c r="A863" s="95"/>
      <c r="B863" s="286" t="s">
        <v>1786</v>
      </c>
      <c r="C863" s="287" t="s">
        <v>1787</v>
      </c>
      <c r="D863" s="321">
        <v>0</v>
      </c>
      <c r="E863" s="387">
        <f>SUM('ADICIONES  2018'!C863:E863)</f>
        <v>0</v>
      </c>
      <c r="F863" s="321"/>
      <c r="G863" s="321"/>
      <c r="H863" s="321"/>
      <c r="I863" s="321"/>
      <c r="J863" s="321"/>
      <c r="K863" s="307">
        <f t="shared" si="891"/>
        <v>0</v>
      </c>
      <c r="L863" s="321"/>
      <c r="M863" s="321"/>
      <c r="N863" s="321"/>
      <c r="O863" s="321"/>
      <c r="P863" s="321"/>
      <c r="Q863" s="321"/>
      <c r="R863" s="307">
        <f t="shared" si="892"/>
        <v>0</v>
      </c>
      <c r="S863" s="321"/>
      <c r="T863" s="321"/>
      <c r="U863" s="321"/>
      <c r="V863" s="321"/>
      <c r="W863" s="321"/>
      <c r="X863" s="321"/>
      <c r="Y863" s="321"/>
      <c r="Z863" s="321"/>
      <c r="AA863" s="323">
        <f t="shared" si="977"/>
        <v>0</v>
      </c>
      <c r="AB863" s="323">
        <f t="shared" si="894"/>
        <v>0</v>
      </c>
      <c r="AC863" s="118" t="e">
        <f t="shared" si="895"/>
        <v>#DIV/0!</v>
      </c>
    </row>
    <row r="864" spans="1:29" s="21" customFormat="1" ht="42.75" hidden="1" x14ac:dyDescent="0.2">
      <c r="A864" s="95"/>
      <c r="B864" s="286" t="s">
        <v>1786</v>
      </c>
      <c r="C864" s="287" t="s">
        <v>1787</v>
      </c>
      <c r="D864" s="321">
        <v>0</v>
      </c>
      <c r="E864" s="387">
        <f>SUM('ADICIONES  2018'!C864:E864)</f>
        <v>0</v>
      </c>
      <c r="F864" s="321"/>
      <c r="G864" s="321"/>
      <c r="H864" s="321"/>
      <c r="I864" s="321"/>
      <c r="J864" s="321"/>
      <c r="K864" s="307">
        <f t="shared" si="891"/>
        <v>0</v>
      </c>
      <c r="L864" s="321"/>
      <c r="M864" s="321"/>
      <c r="N864" s="321"/>
      <c r="O864" s="321"/>
      <c r="P864" s="321"/>
      <c r="Q864" s="321"/>
      <c r="R864" s="307">
        <f t="shared" si="892"/>
        <v>0</v>
      </c>
      <c r="S864" s="321"/>
      <c r="T864" s="321"/>
      <c r="U864" s="321"/>
      <c r="V864" s="321"/>
      <c r="W864" s="321"/>
      <c r="X864" s="321"/>
      <c r="Y864" s="321"/>
      <c r="Z864" s="321"/>
      <c r="AA864" s="323">
        <f t="shared" si="977"/>
        <v>0</v>
      </c>
      <c r="AB864" s="323">
        <f t="shared" si="894"/>
        <v>0</v>
      </c>
      <c r="AC864" s="118" t="e">
        <f t="shared" si="895"/>
        <v>#DIV/0!</v>
      </c>
    </row>
    <row r="865" spans="1:29" s="21" customFormat="1" ht="42.75" hidden="1" x14ac:dyDescent="0.2">
      <c r="A865" s="95"/>
      <c r="B865" s="286" t="s">
        <v>1786</v>
      </c>
      <c r="C865" s="287" t="s">
        <v>1788</v>
      </c>
      <c r="D865" s="321">
        <v>0</v>
      </c>
      <c r="E865" s="387">
        <f>SUM('ADICIONES  2018'!C865:E865)</f>
        <v>0</v>
      </c>
      <c r="F865" s="321"/>
      <c r="G865" s="321"/>
      <c r="H865" s="321"/>
      <c r="I865" s="321"/>
      <c r="J865" s="321"/>
      <c r="K865" s="307">
        <f t="shared" si="891"/>
        <v>0</v>
      </c>
      <c r="L865" s="321"/>
      <c r="M865" s="321"/>
      <c r="N865" s="321"/>
      <c r="O865" s="321"/>
      <c r="P865" s="321"/>
      <c r="Q865" s="321"/>
      <c r="R865" s="307">
        <f t="shared" si="892"/>
        <v>0</v>
      </c>
      <c r="S865" s="321"/>
      <c r="T865" s="321"/>
      <c r="U865" s="321"/>
      <c r="V865" s="321"/>
      <c r="W865" s="321"/>
      <c r="X865" s="321"/>
      <c r="Y865" s="321"/>
      <c r="Z865" s="321"/>
      <c r="AA865" s="323">
        <f t="shared" si="977"/>
        <v>0</v>
      </c>
      <c r="AB865" s="323">
        <f t="shared" si="894"/>
        <v>0</v>
      </c>
      <c r="AC865" s="118" t="e">
        <f t="shared" si="895"/>
        <v>#DIV/0!</v>
      </c>
    </row>
    <row r="866" spans="1:29" s="82" customFormat="1" ht="15.75" hidden="1" x14ac:dyDescent="0.2">
      <c r="A866" s="413"/>
      <c r="B866" s="288" t="s">
        <v>352</v>
      </c>
      <c r="C866" s="289" t="s">
        <v>175</v>
      </c>
      <c r="D866" s="320">
        <f>+D867+D1003</f>
        <v>0</v>
      </c>
      <c r="E866" s="154">
        <f>SUM('ADICIONES  2018'!C866:E866)</f>
        <v>36985163484.009995</v>
      </c>
      <c r="F866" s="320">
        <f t="shared" ref="F866:J866" si="1021">+F867+F1003</f>
        <v>0</v>
      </c>
      <c r="G866" s="320">
        <f t="shared" si="1021"/>
        <v>0</v>
      </c>
      <c r="H866" s="320">
        <f t="shared" si="1021"/>
        <v>0</v>
      </c>
      <c r="I866" s="320">
        <f t="shared" si="1021"/>
        <v>0</v>
      </c>
      <c r="J866" s="320">
        <f t="shared" si="1021"/>
        <v>0</v>
      </c>
      <c r="K866" s="303">
        <f t="shared" si="891"/>
        <v>36985163484.009995</v>
      </c>
      <c r="L866" s="320">
        <f t="shared" ref="L866:Q866" si="1022">+L867+L1003</f>
        <v>0</v>
      </c>
      <c r="M866" s="320">
        <f t="shared" si="1022"/>
        <v>17524000000</v>
      </c>
      <c r="N866" s="320">
        <f t="shared" si="1022"/>
        <v>0</v>
      </c>
      <c r="O866" s="320">
        <f t="shared" si="1022"/>
        <v>0</v>
      </c>
      <c r="P866" s="320">
        <f t="shared" si="1022"/>
        <v>0</v>
      </c>
      <c r="Q866" s="320">
        <f t="shared" si="1022"/>
        <v>0</v>
      </c>
      <c r="R866" s="303">
        <f t="shared" si="892"/>
        <v>17524000000</v>
      </c>
      <c r="S866" s="320">
        <f t="shared" ref="S866:Z866" si="1023">+S867+S1003</f>
        <v>0</v>
      </c>
      <c r="T866" s="320">
        <f t="shared" si="1023"/>
        <v>0</v>
      </c>
      <c r="U866" s="320">
        <f t="shared" si="1023"/>
        <v>0</v>
      </c>
      <c r="V866" s="320">
        <f t="shared" si="1023"/>
        <v>0</v>
      </c>
      <c r="W866" s="320">
        <f t="shared" si="1023"/>
        <v>0</v>
      </c>
      <c r="X866" s="320">
        <f t="shared" si="1023"/>
        <v>0</v>
      </c>
      <c r="Y866" s="320">
        <f t="shared" si="1023"/>
        <v>0</v>
      </c>
      <c r="Z866" s="320">
        <f t="shared" si="1023"/>
        <v>0</v>
      </c>
      <c r="AA866" s="319">
        <f t="shared" si="977"/>
        <v>0</v>
      </c>
      <c r="AB866" s="319">
        <f t="shared" si="894"/>
        <v>17524000000</v>
      </c>
      <c r="AC866" s="108">
        <f t="shared" si="895"/>
        <v>0.47381161388069165</v>
      </c>
    </row>
    <row r="867" spans="1:29" s="82" customFormat="1" ht="30" hidden="1" x14ac:dyDescent="0.2">
      <c r="A867" s="413"/>
      <c r="B867" s="288" t="s">
        <v>353</v>
      </c>
      <c r="C867" s="289" t="s">
        <v>354</v>
      </c>
      <c r="D867" s="320">
        <f>+D868</f>
        <v>0</v>
      </c>
      <c r="E867" s="154">
        <f>SUM('ADICIONES  2018'!C867:E867)</f>
        <v>36985163484.009995</v>
      </c>
      <c r="F867" s="320">
        <f t="shared" ref="F867:J867" si="1024">+F868</f>
        <v>0</v>
      </c>
      <c r="G867" s="320">
        <f t="shared" si="1024"/>
        <v>0</v>
      </c>
      <c r="H867" s="320">
        <f t="shared" si="1024"/>
        <v>0</v>
      </c>
      <c r="I867" s="320">
        <f t="shared" si="1024"/>
        <v>0</v>
      </c>
      <c r="J867" s="320">
        <f t="shared" si="1024"/>
        <v>0</v>
      </c>
      <c r="K867" s="303">
        <f t="shared" si="891"/>
        <v>36985163484.009995</v>
      </c>
      <c r="L867" s="320">
        <f t="shared" ref="L867:Q867" si="1025">+L868</f>
        <v>0</v>
      </c>
      <c r="M867" s="320">
        <f t="shared" si="1025"/>
        <v>17524000000</v>
      </c>
      <c r="N867" s="320">
        <f t="shared" si="1025"/>
        <v>0</v>
      </c>
      <c r="O867" s="320">
        <f t="shared" si="1025"/>
        <v>0</v>
      </c>
      <c r="P867" s="320">
        <f t="shared" si="1025"/>
        <v>0</v>
      </c>
      <c r="Q867" s="320">
        <f t="shared" si="1025"/>
        <v>0</v>
      </c>
      <c r="R867" s="303">
        <f t="shared" si="892"/>
        <v>17524000000</v>
      </c>
      <c r="S867" s="320">
        <f t="shared" ref="S867:Z867" si="1026">+S868</f>
        <v>0</v>
      </c>
      <c r="T867" s="320">
        <f t="shared" si="1026"/>
        <v>0</v>
      </c>
      <c r="U867" s="320">
        <f t="shared" si="1026"/>
        <v>0</v>
      </c>
      <c r="V867" s="320">
        <f t="shared" si="1026"/>
        <v>0</v>
      </c>
      <c r="W867" s="320">
        <f t="shared" si="1026"/>
        <v>0</v>
      </c>
      <c r="X867" s="320">
        <f t="shared" si="1026"/>
        <v>0</v>
      </c>
      <c r="Y867" s="320">
        <f t="shared" si="1026"/>
        <v>0</v>
      </c>
      <c r="Z867" s="320">
        <f t="shared" si="1026"/>
        <v>0</v>
      </c>
      <c r="AA867" s="319">
        <f t="shared" si="977"/>
        <v>0</v>
      </c>
      <c r="AB867" s="319">
        <f t="shared" si="894"/>
        <v>17524000000</v>
      </c>
      <c r="AC867" s="108">
        <f t="shared" si="895"/>
        <v>0.47381161388069165</v>
      </c>
    </row>
    <row r="868" spans="1:29" s="82" customFormat="1" ht="45" hidden="1" x14ac:dyDescent="0.2">
      <c r="A868" s="413"/>
      <c r="B868" s="288" t="s">
        <v>931</v>
      </c>
      <c r="C868" s="289" t="s">
        <v>1000</v>
      </c>
      <c r="D868" s="320">
        <f>+D869+D879</f>
        <v>0</v>
      </c>
      <c r="E868" s="154">
        <f>SUM('ADICIONES  2018'!C868:E868)</f>
        <v>36985163484.009995</v>
      </c>
      <c r="F868" s="320">
        <f t="shared" ref="F868:J868" si="1027">+F869+F879</f>
        <v>0</v>
      </c>
      <c r="G868" s="320">
        <f t="shared" si="1027"/>
        <v>0</v>
      </c>
      <c r="H868" s="320">
        <f t="shared" si="1027"/>
        <v>0</v>
      </c>
      <c r="I868" s="320">
        <f t="shared" si="1027"/>
        <v>0</v>
      </c>
      <c r="J868" s="320">
        <f t="shared" si="1027"/>
        <v>0</v>
      </c>
      <c r="K868" s="303">
        <f t="shared" si="891"/>
        <v>36985163484.009995</v>
      </c>
      <c r="L868" s="320">
        <f t="shared" ref="L868:Q868" si="1028">+L869+L879</f>
        <v>0</v>
      </c>
      <c r="M868" s="320">
        <f t="shared" si="1028"/>
        <v>17524000000</v>
      </c>
      <c r="N868" s="320">
        <f t="shared" si="1028"/>
        <v>0</v>
      </c>
      <c r="O868" s="320">
        <f t="shared" si="1028"/>
        <v>0</v>
      </c>
      <c r="P868" s="320">
        <f t="shared" si="1028"/>
        <v>0</v>
      </c>
      <c r="Q868" s="320">
        <f t="shared" si="1028"/>
        <v>0</v>
      </c>
      <c r="R868" s="303">
        <f t="shared" si="892"/>
        <v>17524000000</v>
      </c>
      <c r="S868" s="320">
        <f t="shared" ref="S868:Z868" si="1029">+S869+S879</f>
        <v>0</v>
      </c>
      <c r="T868" s="320">
        <f t="shared" si="1029"/>
        <v>0</v>
      </c>
      <c r="U868" s="320">
        <f t="shared" si="1029"/>
        <v>0</v>
      </c>
      <c r="V868" s="320">
        <f t="shared" si="1029"/>
        <v>0</v>
      </c>
      <c r="W868" s="320">
        <f t="shared" si="1029"/>
        <v>0</v>
      </c>
      <c r="X868" s="320">
        <f t="shared" si="1029"/>
        <v>0</v>
      </c>
      <c r="Y868" s="320">
        <f t="shared" si="1029"/>
        <v>0</v>
      </c>
      <c r="Z868" s="320">
        <f t="shared" si="1029"/>
        <v>0</v>
      </c>
      <c r="AA868" s="319">
        <f t="shared" si="977"/>
        <v>0</v>
      </c>
      <c r="AB868" s="319">
        <f t="shared" si="894"/>
        <v>17524000000</v>
      </c>
      <c r="AC868" s="108">
        <f t="shared" si="895"/>
        <v>0.47381161388069165</v>
      </c>
    </row>
    <row r="869" spans="1:29" s="5" customFormat="1" ht="28.5" hidden="1" x14ac:dyDescent="0.2">
      <c r="A869" s="166"/>
      <c r="B869" s="284" t="s">
        <v>1789</v>
      </c>
      <c r="C869" s="285" t="s">
        <v>1790</v>
      </c>
      <c r="D869" s="358">
        <f>SUM(D870:D878)</f>
        <v>0</v>
      </c>
      <c r="E869" s="154">
        <f>SUM('ADICIONES  2018'!C869:E869)</f>
        <v>7179751758.9099998</v>
      </c>
      <c r="F869" s="358">
        <f t="shared" ref="F869:J869" si="1030">SUM(F870:F878)</f>
        <v>0</v>
      </c>
      <c r="G869" s="358">
        <f t="shared" si="1030"/>
        <v>0</v>
      </c>
      <c r="H869" s="358">
        <f t="shared" si="1030"/>
        <v>0</v>
      </c>
      <c r="I869" s="358">
        <f t="shared" si="1030"/>
        <v>0</v>
      </c>
      <c r="J869" s="358">
        <f t="shared" si="1030"/>
        <v>0</v>
      </c>
      <c r="K869" s="309">
        <f t="shared" si="891"/>
        <v>7179751758.9099998</v>
      </c>
      <c r="L869" s="358">
        <f t="shared" ref="L869:Q869" si="1031">SUM(L870:L878)</f>
        <v>0</v>
      </c>
      <c r="M869" s="358">
        <f t="shared" si="1031"/>
        <v>0</v>
      </c>
      <c r="N869" s="358">
        <f t="shared" si="1031"/>
        <v>0</v>
      </c>
      <c r="O869" s="358">
        <f t="shared" si="1031"/>
        <v>0</v>
      </c>
      <c r="P869" s="358">
        <f t="shared" si="1031"/>
        <v>0</v>
      </c>
      <c r="Q869" s="358">
        <f t="shared" si="1031"/>
        <v>0</v>
      </c>
      <c r="R869" s="309">
        <f t="shared" si="892"/>
        <v>0</v>
      </c>
      <c r="S869" s="358">
        <f t="shared" ref="S869:Y869" si="1032">SUM(S870:S878)</f>
        <v>0</v>
      </c>
      <c r="T869" s="358">
        <f t="shared" si="1032"/>
        <v>0</v>
      </c>
      <c r="U869" s="358">
        <f t="shared" si="1032"/>
        <v>0</v>
      </c>
      <c r="V869" s="358">
        <f t="shared" si="1032"/>
        <v>0</v>
      </c>
      <c r="W869" s="358">
        <f t="shared" si="1032"/>
        <v>0</v>
      </c>
      <c r="X869" s="358">
        <f t="shared" si="1032"/>
        <v>0</v>
      </c>
      <c r="Y869" s="358">
        <f t="shared" si="1032"/>
        <v>0</v>
      </c>
      <c r="Z869" s="358">
        <f>SUM(Z870:Z878)</f>
        <v>0</v>
      </c>
      <c r="AA869" s="324">
        <f t="shared" si="977"/>
        <v>0</v>
      </c>
      <c r="AB869" s="324">
        <f t="shared" si="894"/>
        <v>0</v>
      </c>
      <c r="AC869" s="36">
        <f t="shared" si="895"/>
        <v>0</v>
      </c>
    </row>
    <row r="870" spans="1:29" s="21" customFormat="1" ht="28.5" hidden="1" x14ac:dyDescent="0.2">
      <c r="A870" s="95"/>
      <c r="B870" s="286" t="s">
        <v>1791</v>
      </c>
      <c r="C870" s="287" t="s">
        <v>1792</v>
      </c>
      <c r="D870" s="321">
        <v>0</v>
      </c>
      <c r="E870" s="387">
        <f>SUM('ADICIONES  2018'!C870:E870)</f>
        <v>0</v>
      </c>
      <c r="F870" s="321"/>
      <c r="G870" s="321"/>
      <c r="H870" s="321"/>
      <c r="I870" s="321"/>
      <c r="J870" s="321"/>
      <c r="K870" s="307">
        <f t="shared" si="891"/>
        <v>0</v>
      </c>
      <c r="L870" s="321"/>
      <c r="M870" s="321"/>
      <c r="N870" s="321"/>
      <c r="O870" s="321"/>
      <c r="P870" s="321"/>
      <c r="Q870" s="321"/>
      <c r="R870" s="307">
        <f t="shared" si="892"/>
        <v>0</v>
      </c>
      <c r="S870" s="321"/>
      <c r="T870" s="321"/>
      <c r="U870" s="321"/>
      <c r="V870" s="321"/>
      <c r="W870" s="321"/>
      <c r="X870" s="321"/>
      <c r="Y870" s="321"/>
      <c r="Z870" s="321"/>
      <c r="AA870" s="323">
        <f t="shared" si="977"/>
        <v>0</v>
      </c>
      <c r="AB870" s="323">
        <f t="shared" si="894"/>
        <v>0</v>
      </c>
      <c r="AC870" s="118" t="e">
        <f t="shared" si="895"/>
        <v>#DIV/0!</v>
      </c>
    </row>
    <row r="871" spans="1:29" s="21" customFormat="1" ht="28.5" hidden="1" x14ac:dyDescent="0.2">
      <c r="A871" s="95"/>
      <c r="B871" s="286" t="s">
        <v>1791</v>
      </c>
      <c r="C871" s="287" t="s">
        <v>1792</v>
      </c>
      <c r="D871" s="321">
        <v>0</v>
      </c>
      <c r="E871" s="387">
        <f>SUM('ADICIONES  2018'!C871:E871)</f>
        <v>271385033</v>
      </c>
      <c r="F871" s="321"/>
      <c r="G871" s="321"/>
      <c r="H871" s="321"/>
      <c r="I871" s="321"/>
      <c r="J871" s="321"/>
      <c r="K871" s="307">
        <f t="shared" si="891"/>
        <v>271385033</v>
      </c>
      <c r="L871" s="321"/>
      <c r="M871" s="321"/>
      <c r="N871" s="321"/>
      <c r="O871" s="321"/>
      <c r="P871" s="321"/>
      <c r="Q871" s="321"/>
      <c r="R871" s="307">
        <f t="shared" si="892"/>
        <v>0</v>
      </c>
      <c r="S871" s="321"/>
      <c r="T871" s="321"/>
      <c r="U871" s="321"/>
      <c r="V871" s="321"/>
      <c r="W871" s="321"/>
      <c r="X871" s="321"/>
      <c r="Y871" s="321"/>
      <c r="Z871" s="321"/>
      <c r="AA871" s="323">
        <f t="shared" si="977"/>
        <v>0</v>
      </c>
      <c r="AB871" s="323">
        <f t="shared" si="894"/>
        <v>0</v>
      </c>
      <c r="AC871" s="118">
        <f t="shared" si="895"/>
        <v>0</v>
      </c>
    </row>
    <row r="872" spans="1:29" s="21" customFormat="1" ht="28.5" hidden="1" x14ac:dyDescent="0.2">
      <c r="A872" s="95"/>
      <c r="B872" s="286" t="s">
        <v>1791</v>
      </c>
      <c r="C872" s="287" t="s">
        <v>1792</v>
      </c>
      <c r="D872" s="321">
        <v>0</v>
      </c>
      <c r="E872" s="387">
        <f>SUM('ADICIONES  2018'!C872:E872)</f>
        <v>60000000</v>
      </c>
      <c r="F872" s="321"/>
      <c r="G872" s="321"/>
      <c r="H872" s="321"/>
      <c r="I872" s="321"/>
      <c r="J872" s="321"/>
      <c r="K872" s="307">
        <f t="shared" si="891"/>
        <v>60000000</v>
      </c>
      <c r="L872" s="321"/>
      <c r="M872" s="321"/>
      <c r="N872" s="321"/>
      <c r="O872" s="321"/>
      <c r="P872" s="321"/>
      <c r="Q872" s="321"/>
      <c r="R872" s="307">
        <f t="shared" si="892"/>
        <v>0</v>
      </c>
      <c r="S872" s="321"/>
      <c r="T872" s="321"/>
      <c r="U872" s="321"/>
      <c r="V872" s="321"/>
      <c r="W872" s="321"/>
      <c r="X872" s="321"/>
      <c r="Y872" s="321"/>
      <c r="Z872" s="321"/>
      <c r="AA872" s="323">
        <f t="shared" si="977"/>
        <v>0</v>
      </c>
      <c r="AB872" s="323">
        <f t="shared" si="894"/>
        <v>0</v>
      </c>
      <c r="AC872" s="118">
        <f t="shared" si="895"/>
        <v>0</v>
      </c>
    </row>
    <row r="873" spans="1:29" s="21" customFormat="1" ht="42.75" hidden="1" x14ac:dyDescent="0.2">
      <c r="A873" s="95"/>
      <c r="B873" s="286" t="s">
        <v>1793</v>
      </c>
      <c r="C873" s="287" t="s">
        <v>1794</v>
      </c>
      <c r="D873" s="321">
        <v>0</v>
      </c>
      <c r="E873" s="387">
        <f>SUM('ADICIONES  2018'!C873:E873)</f>
        <v>0</v>
      </c>
      <c r="F873" s="321"/>
      <c r="G873" s="321"/>
      <c r="H873" s="321"/>
      <c r="I873" s="321"/>
      <c r="J873" s="321"/>
      <c r="K873" s="307">
        <f t="shared" si="891"/>
        <v>0</v>
      </c>
      <c r="L873" s="321"/>
      <c r="M873" s="321"/>
      <c r="N873" s="321"/>
      <c r="O873" s="321"/>
      <c r="P873" s="321"/>
      <c r="Q873" s="321"/>
      <c r="R873" s="307">
        <f t="shared" si="892"/>
        <v>0</v>
      </c>
      <c r="S873" s="321"/>
      <c r="T873" s="321"/>
      <c r="U873" s="321"/>
      <c r="V873" s="321"/>
      <c r="W873" s="321"/>
      <c r="X873" s="321"/>
      <c r="Y873" s="321"/>
      <c r="Z873" s="321"/>
      <c r="AA873" s="323">
        <f t="shared" si="977"/>
        <v>0</v>
      </c>
      <c r="AB873" s="323">
        <f t="shared" si="894"/>
        <v>0</v>
      </c>
      <c r="AC873" s="118" t="e">
        <f t="shared" si="895"/>
        <v>#DIV/0!</v>
      </c>
    </row>
    <row r="874" spans="1:29" s="21" customFormat="1" ht="42.75" hidden="1" x14ac:dyDescent="0.2">
      <c r="A874" s="95"/>
      <c r="B874" s="286" t="s">
        <v>1793</v>
      </c>
      <c r="C874" s="287" t="s">
        <v>1794</v>
      </c>
      <c r="D874" s="321">
        <v>0</v>
      </c>
      <c r="E874" s="387">
        <f>SUM('ADICIONES  2018'!C874:E874)</f>
        <v>2459293404</v>
      </c>
      <c r="F874" s="321"/>
      <c r="G874" s="321"/>
      <c r="H874" s="321"/>
      <c r="I874" s="321"/>
      <c r="J874" s="321"/>
      <c r="K874" s="307">
        <f t="shared" si="891"/>
        <v>2459293404</v>
      </c>
      <c r="L874" s="321"/>
      <c r="M874" s="321"/>
      <c r="N874" s="321"/>
      <c r="O874" s="321"/>
      <c r="P874" s="321"/>
      <c r="Q874" s="321"/>
      <c r="R874" s="307">
        <f t="shared" si="892"/>
        <v>0</v>
      </c>
      <c r="S874" s="321"/>
      <c r="T874" s="321"/>
      <c r="U874" s="321"/>
      <c r="V874" s="321"/>
      <c r="W874" s="321"/>
      <c r="X874" s="321"/>
      <c r="Y874" s="321"/>
      <c r="Z874" s="321"/>
      <c r="AA874" s="323">
        <f t="shared" si="977"/>
        <v>0</v>
      </c>
      <c r="AB874" s="323">
        <f t="shared" si="894"/>
        <v>0</v>
      </c>
      <c r="AC874" s="118">
        <f t="shared" si="895"/>
        <v>0</v>
      </c>
    </row>
    <row r="875" spans="1:29" s="21" customFormat="1" ht="42.75" hidden="1" x14ac:dyDescent="0.2">
      <c r="A875" s="95"/>
      <c r="B875" s="286" t="s">
        <v>1793</v>
      </c>
      <c r="C875" s="287" t="s">
        <v>1794</v>
      </c>
      <c r="D875" s="321">
        <v>0</v>
      </c>
      <c r="E875" s="387">
        <f>SUM('ADICIONES  2018'!C875:E875)</f>
        <v>2770048596.9099998</v>
      </c>
      <c r="F875" s="321"/>
      <c r="G875" s="321"/>
      <c r="H875" s="321"/>
      <c r="I875" s="321"/>
      <c r="J875" s="321"/>
      <c r="K875" s="307">
        <f t="shared" si="891"/>
        <v>2770048596.9099998</v>
      </c>
      <c r="L875" s="321"/>
      <c r="M875" s="321"/>
      <c r="N875" s="321"/>
      <c r="O875" s="321"/>
      <c r="P875" s="321"/>
      <c r="Q875" s="321"/>
      <c r="R875" s="307">
        <f t="shared" si="892"/>
        <v>0</v>
      </c>
      <c r="S875" s="321"/>
      <c r="T875" s="321"/>
      <c r="U875" s="321"/>
      <c r="V875" s="321"/>
      <c r="W875" s="321"/>
      <c r="X875" s="321"/>
      <c r="Y875" s="321"/>
      <c r="Z875" s="321"/>
      <c r="AA875" s="323">
        <f t="shared" si="977"/>
        <v>0</v>
      </c>
      <c r="AB875" s="323">
        <f t="shared" si="894"/>
        <v>0</v>
      </c>
      <c r="AC875" s="118">
        <f t="shared" si="895"/>
        <v>0</v>
      </c>
    </row>
    <row r="876" spans="1:29" s="21" customFormat="1" ht="42.75" hidden="1" x14ac:dyDescent="0.2">
      <c r="A876" s="95"/>
      <c r="B876" s="286" t="s">
        <v>1793</v>
      </c>
      <c r="C876" s="287" t="s">
        <v>1794</v>
      </c>
      <c r="D876" s="321">
        <v>0</v>
      </c>
      <c r="E876" s="387">
        <f>SUM('ADICIONES  2018'!C876:E876)</f>
        <v>0</v>
      </c>
      <c r="F876" s="321"/>
      <c r="G876" s="321"/>
      <c r="H876" s="321"/>
      <c r="I876" s="321"/>
      <c r="J876" s="321"/>
      <c r="K876" s="307">
        <f t="shared" si="891"/>
        <v>0</v>
      </c>
      <c r="L876" s="321"/>
      <c r="M876" s="321"/>
      <c r="N876" s="321"/>
      <c r="O876" s="321"/>
      <c r="P876" s="321"/>
      <c r="Q876" s="321"/>
      <c r="R876" s="307">
        <f t="shared" si="892"/>
        <v>0</v>
      </c>
      <c r="S876" s="321"/>
      <c r="T876" s="321"/>
      <c r="U876" s="321"/>
      <c r="V876" s="321"/>
      <c r="W876" s="321"/>
      <c r="X876" s="321"/>
      <c r="Y876" s="321"/>
      <c r="Z876" s="321"/>
      <c r="AA876" s="323">
        <f t="shared" si="977"/>
        <v>0</v>
      </c>
      <c r="AB876" s="323">
        <f t="shared" si="894"/>
        <v>0</v>
      </c>
      <c r="AC876" s="118" t="e">
        <f t="shared" si="895"/>
        <v>#DIV/0!</v>
      </c>
    </row>
    <row r="877" spans="1:29" s="21" customFormat="1" ht="42.75" hidden="1" x14ac:dyDescent="0.2">
      <c r="A877" s="95"/>
      <c r="B877" s="286" t="s">
        <v>1793</v>
      </c>
      <c r="C877" s="287" t="s">
        <v>1794</v>
      </c>
      <c r="D877" s="321">
        <v>0</v>
      </c>
      <c r="E877" s="387">
        <f>SUM('ADICIONES  2018'!C877:E877)</f>
        <v>1619024725</v>
      </c>
      <c r="F877" s="321"/>
      <c r="G877" s="321"/>
      <c r="H877" s="321"/>
      <c r="I877" s="321"/>
      <c r="J877" s="321"/>
      <c r="K877" s="307">
        <f t="shared" si="891"/>
        <v>1619024725</v>
      </c>
      <c r="L877" s="321"/>
      <c r="M877" s="321"/>
      <c r="N877" s="321"/>
      <c r="O877" s="321"/>
      <c r="P877" s="321"/>
      <c r="Q877" s="321"/>
      <c r="R877" s="307">
        <f t="shared" si="892"/>
        <v>0</v>
      </c>
      <c r="S877" s="321"/>
      <c r="T877" s="321"/>
      <c r="U877" s="321"/>
      <c r="V877" s="321"/>
      <c r="W877" s="321"/>
      <c r="X877" s="321"/>
      <c r="Y877" s="321"/>
      <c r="Z877" s="321"/>
      <c r="AA877" s="323">
        <f t="shared" si="977"/>
        <v>0</v>
      </c>
      <c r="AB877" s="323">
        <f t="shared" si="894"/>
        <v>0</v>
      </c>
      <c r="AC877" s="118">
        <f t="shared" si="895"/>
        <v>0</v>
      </c>
    </row>
    <row r="878" spans="1:29" s="21" customFormat="1" ht="28.5" hidden="1" x14ac:dyDescent="0.2">
      <c r="A878" s="95"/>
      <c r="B878" s="286" t="s">
        <v>1795</v>
      </c>
      <c r="C878" s="287" t="s">
        <v>1792</v>
      </c>
      <c r="D878" s="321">
        <v>0</v>
      </c>
      <c r="E878" s="387">
        <f>SUM('ADICIONES  2018'!C878:E878)</f>
        <v>0</v>
      </c>
      <c r="F878" s="321"/>
      <c r="G878" s="321"/>
      <c r="H878" s="321"/>
      <c r="I878" s="321"/>
      <c r="J878" s="321"/>
      <c r="K878" s="307">
        <f t="shared" si="891"/>
        <v>0</v>
      </c>
      <c r="L878" s="321"/>
      <c r="M878" s="321"/>
      <c r="N878" s="321"/>
      <c r="O878" s="321"/>
      <c r="P878" s="321"/>
      <c r="Q878" s="321"/>
      <c r="R878" s="307">
        <f t="shared" si="892"/>
        <v>0</v>
      </c>
      <c r="S878" s="321"/>
      <c r="T878" s="321"/>
      <c r="U878" s="321"/>
      <c r="V878" s="321"/>
      <c r="W878" s="321"/>
      <c r="X878" s="321"/>
      <c r="Y878" s="321"/>
      <c r="Z878" s="321"/>
      <c r="AA878" s="323">
        <f t="shared" si="977"/>
        <v>0</v>
      </c>
      <c r="AB878" s="323">
        <f t="shared" si="894"/>
        <v>0</v>
      </c>
      <c r="AC878" s="118" t="e">
        <f t="shared" si="895"/>
        <v>#DIV/0!</v>
      </c>
    </row>
    <row r="879" spans="1:29" s="82" customFormat="1" ht="60" hidden="1" x14ac:dyDescent="0.2">
      <c r="A879" s="413"/>
      <c r="B879" s="288" t="s">
        <v>934</v>
      </c>
      <c r="C879" s="289" t="s">
        <v>1001</v>
      </c>
      <c r="D879" s="320">
        <f>SUM(D880:D1002)</f>
        <v>0</v>
      </c>
      <c r="E879" s="154">
        <f>SUM('ADICIONES  2018'!C879:E879)</f>
        <v>29805411725.099998</v>
      </c>
      <c r="F879" s="320">
        <f t="shared" ref="F879" si="1033">SUM(F880:F1002)</f>
        <v>0</v>
      </c>
      <c r="G879" s="320">
        <f t="shared" ref="G879:J879" si="1034">SUM(G880:G1002)</f>
        <v>0</v>
      </c>
      <c r="H879" s="320">
        <f t="shared" si="1034"/>
        <v>0</v>
      </c>
      <c r="I879" s="320">
        <f t="shared" si="1034"/>
        <v>0</v>
      </c>
      <c r="J879" s="320">
        <f t="shared" si="1034"/>
        <v>0</v>
      </c>
      <c r="K879" s="303">
        <f t="shared" si="891"/>
        <v>29805411725.099998</v>
      </c>
      <c r="L879" s="320">
        <f t="shared" ref="L879:Q879" si="1035">SUM(L880:L1002)</f>
        <v>0</v>
      </c>
      <c r="M879" s="320">
        <f t="shared" si="1035"/>
        <v>17524000000</v>
      </c>
      <c r="N879" s="320">
        <f t="shared" si="1035"/>
        <v>0</v>
      </c>
      <c r="O879" s="320">
        <f t="shared" si="1035"/>
        <v>0</v>
      </c>
      <c r="P879" s="320">
        <f t="shared" si="1035"/>
        <v>0</v>
      </c>
      <c r="Q879" s="320">
        <f t="shared" si="1035"/>
        <v>0</v>
      </c>
      <c r="R879" s="303">
        <f t="shared" si="892"/>
        <v>17524000000</v>
      </c>
      <c r="S879" s="320">
        <f t="shared" ref="S879:Z879" si="1036">SUM(S880:S1002)</f>
        <v>0</v>
      </c>
      <c r="T879" s="320">
        <f t="shared" si="1036"/>
        <v>0</v>
      </c>
      <c r="U879" s="320">
        <f t="shared" si="1036"/>
        <v>0</v>
      </c>
      <c r="V879" s="320">
        <f t="shared" si="1036"/>
        <v>0</v>
      </c>
      <c r="W879" s="320">
        <f t="shared" si="1036"/>
        <v>0</v>
      </c>
      <c r="X879" s="320">
        <f t="shared" si="1036"/>
        <v>0</v>
      </c>
      <c r="Y879" s="320">
        <f t="shared" si="1036"/>
        <v>0</v>
      </c>
      <c r="Z879" s="320">
        <f t="shared" si="1036"/>
        <v>0</v>
      </c>
      <c r="AA879" s="319">
        <f t="shared" si="977"/>
        <v>0</v>
      </c>
      <c r="AB879" s="319">
        <f t="shared" si="894"/>
        <v>17524000000</v>
      </c>
      <c r="AC879" s="108">
        <f t="shared" si="895"/>
        <v>0.58794691922482434</v>
      </c>
    </row>
    <row r="880" spans="1:29" s="21" customFormat="1" hidden="1" x14ac:dyDescent="0.2">
      <c r="A880" s="95"/>
      <c r="B880" s="286" t="s">
        <v>936</v>
      </c>
      <c r="C880" s="287" t="s">
        <v>997</v>
      </c>
      <c r="D880" s="321">
        <v>0</v>
      </c>
      <c r="E880" s="387">
        <f>SUM('ADICIONES  2018'!C880:E880)</f>
        <v>4404680</v>
      </c>
      <c r="F880" s="321"/>
      <c r="G880" s="321"/>
      <c r="H880" s="321"/>
      <c r="I880" s="321"/>
      <c r="J880" s="321"/>
      <c r="K880" s="307">
        <f t="shared" si="891"/>
        <v>4404680</v>
      </c>
      <c r="L880" s="321"/>
      <c r="M880" s="321"/>
      <c r="N880" s="321"/>
      <c r="O880" s="321"/>
      <c r="P880" s="321"/>
      <c r="Q880" s="321"/>
      <c r="R880" s="307">
        <f t="shared" si="892"/>
        <v>0</v>
      </c>
      <c r="S880" s="321"/>
      <c r="T880" s="321"/>
      <c r="U880" s="321"/>
      <c r="V880" s="321"/>
      <c r="W880" s="321"/>
      <c r="X880" s="321"/>
      <c r="Y880" s="321"/>
      <c r="Z880" s="321"/>
      <c r="AA880" s="323">
        <f t="shared" si="977"/>
        <v>0</v>
      </c>
      <c r="AB880" s="323">
        <f t="shared" si="894"/>
        <v>0</v>
      </c>
      <c r="AC880" s="118">
        <f t="shared" si="895"/>
        <v>0</v>
      </c>
    </row>
    <row r="881" spans="1:29" s="21" customFormat="1" hidden="1" x14ac:dyDescent="0.2">
      <c r="A881" s="95"/>
      <c r="B881" s="286" t="s">
        <v>936</v>
      </c>
      <c r="C881" s="287" t="s">
        <v>997</v>
      </c>
      <c r="D881" s="321">
        <v>0</v>
      </c>
      <c r="E881" s="387">
        <f>SUM('ADICIONES  2018'!C881:E881)</f>
        <v>3600000</v>
      </c>
      <c r="F881" s="321"/>
      <c r="G881" s="321"/>
      <c r="H881" s="321"/>
      <c r="I881" s="321"/>
      <c r="J881" s="321"/>
      <c r="K881" s="307">
        <f t="shared" si="891"/>
        <v>3600000</v>
      </c>
      <c r="L881" s="321"/>
      <c r="M881" s="321"/>
      <c r="N881" s="321"/>
      <c r="O881" s="321"/>
      <c r="P881" s="321"/>
      <c r="Q881" s="321"/>
      <c r="R881" s="307">
        <f t="shared" si="892"/>
        <v>0</v>
      </c>
      <c r="S881" s="321"/>
      <c r="T881" s="321"/>
      <c r="U881" s="321"/>
      <c r="V881" s="321"/>
      <c r="W881" s="321"/>
      <c r="X881" s="321"/>
      <c r="Y881" s="321"/>
      <c r="Z881" s="321"/>
      <c r="AA881" s="323">
        <f t="shared" si="977"/>
        <v>0</v>
      </c>
      <c r="AB881" s="323">
        <f t="shared" si="894"/>
        <v>0</v>
      </c>
      <c r="AC881" s="118">
        <f t="shared" si="895"/>
        <v>0</v>
      </c>
    </row>
    <row r="882" spans="1:29" s="82" customFormat="1" ht="15.75" hidden="1" x14ac:dyDescent="0.2">
      <c r="A882" s="413"/>
      <c r="B882" s="284" t="s">
        <v>956</v>
      </c>
      <c r="C882" s="285" t="s">
        <v>997</v>
      </c>
      <c r="D882" s="320">
        <v>0</v>
      </c>
      <c r="E882" s="154">
        <f>SUM('ADICIONES  2018'!C882:E882)</f>
        <v>0</v>
      </c>
      <c r="F882" s="320"/>
      <c r="G882" s="320"/>
      <c r="H882" s="320"/>
      <c r="I882" s="320"/>
      <c r="J882" s="320"/>
      <c r="K882" s="303">
        <f t="shared" si="891"/>
        <v>0</v>
      </c>
      <c r="L882" s="320"/>
      <c r="M882" s="320"/>
      <c r="N882" s="320"/>
      <c r="O882" s="320"/>
      <c r="P882" s="320"/>
      <c r="Q882" s="320"/>
      <c r="R882" s="303">
        <f t="shared" si="892"/>
        <v>0</v>
      </c>
      <c r="S882" s="320"/>
      <c r="T882" s="320"/>
      <c r="U882" s="320"/>
      <c r="V882" s="320"/>
      <c r="W882" s="320"/>
      <c r="X882" s="320"/>
      <c r="Y882" s="320"/>
      <c r="Z882" s="320"/>
      <c r="AA882" s="319">
        <f t="shared" si="977"/>
        <v>0</v>
      </c>
      <c r="AB882" s="319">
        <f t="shared" si="894"/>
        <v>0</v>
      </c>
      <c r="AC882" s="108">
        <v>0</v>
      </c>
    </row>
    <row r="883" spans="1:29" s="21" customFormat="1" ht="28.5" hidden="1" x14ac:dyDescent="0.2">
      <c r="A883" s="95"/>
      <c r="B883" s="286" t="s">
        <v>956</v>
      </c>
      <c r="C883" s="287" t="s">
        <v>1796</v>
      </c>
      <c r="D883" s="321">
        <v>0</v>
      </c>
      <c r="E883" s="387">
        <f>SUM('ADICIONES  2018'!C883:E883)</f>
        <v>101267901</v>
      </c>
      <c r="F883" s="321"/>
      <c r="G883" s="321"/>
      <c r="H883" s="321"/>
      <c r="I883" s="321"/>
      <c r="J883" s="321"/>
      <c r="K883" s="307">
        <f t="shared" si="891"/>
        <v>101267901</v>
      </c>
      <c r="L883" s="321"/>
      <c r="M883" s="321"/>
      <c r="N883" s="321"/>
      <c r="O883" s="321"/>
      <c r="P883" s="321"/>
      <c r="Q883" s="321"/>
      <c r="R883" s="307">
        <f t="shared" si="892"/>
        <v>0</v>
      </c>
      <c r="S883" s="321"/>
      <c r="T883" s="321"/>
      <c r="U883" s="321"/>
      <c r="V883" s="321"/>
      <c r="W883" s="321"/>
      <c r="X883" s="321"/>
      <c r="Y883" s="321"/>
      <c r="Z883" s="321"/>
      <c r="AA883" s="323">
        <f t="shared" si="977"/>
        <v>0</v>
      </c>
      <c r="AB883" s="323">
        <f t="shared" si="894"/>
        <v>0</v>
      </c>
      <c r="AC883" s="118">
        <f t="shared" si="895"/>
        <v>0</v>
      </c>
    </row>
    <row r="884" spans="1:29" s="21" customFormat="1" ht="28.5" hidden="1" x14ac:dyDescent="0.2">
      <c r="A884" s="95"/>
      <c r="B884" s="286" t="s">
        <v>956</v>
      </c>
      <c r="C884" s="287" t="s">
        <v>1796</v>
      </c>
      <c r="D884" s="321">
        <v>0</v>
      </c>
      <c r="E884" s="387">
        <f>SUM('ADICIONES  2018'!C884:E884)</f>
        <v>83200</v>
      </c>
      <c r="F884" s="321"/>
      <c r="G884" s="321"/>
      <c r="H884" s="321"/>
      <c r="I884" s="321"/>
      <c r="J884" s="321"/>
      <c r="K884" s="307">
        <f t="shared" si="891"/>
        <v>83200</v>
      </c>
      <c r="L884" s="321"/>
      <c r="M884" s="321"/>
      <c r="N884" s="321"/>
      <c r="O884" s="321"/>
      <c r="P884" s="321"/>
      <c r="Q884" s="321"/>
      <c r="R884" s="307">
        <f t="shared" si="892"/>
        <v>0</v>
      </c>
      <c r="S884" s="321"/>
      <c r="T884" s="321"/>
      <c r="U884" s="321"/>
      <c r="V884" s="321"/>
      <c r="W884" s="321"/>
      <c r="X884" s="321"/>
      <c r="Y884" s="321"/>
      <c r="Z884" s="321"/>
      <c r="AA884" s="323">
        <f t="shared" si="977"/>
        <v>0</v>
      </c>
      <c r="AB884" s="323">
        <f t="shared" si="894"/>
        <v>0</v>
      </c>
      <c r="AC884" s="118">
        <f t="shared" si="895"/>
        <v>0</v>
      </c>
    </row>
    <row r="885" spans="1:29" s="21" customFormat="1" ht="28.5" hidden="1" x14ac:dyDescent="0.2">
      <c r="A885" s="95"/>
      <c r="B885" s="286" t="s">
        <v>956</v>
      </c>
      <c r="C885" s="287" t="s">
        <v>1796</v>
      </c>
      <c r="D885" s="321">
        <v>0</v>
      </c>
      <c r="E885" s="387">
        <f>SUM('ADICIONES  2018'!C885:E885)</f>
        <v>20000000</v>
      </c>
      <c r="F885" s="321"/>
      <c r="G885" s="321"/>
      <c r="H885" s="321"/>
      <c r="I885" s="321"/>
      <c r="J885" s="321"/>
      <c r="K885" s="307">
        <f t="shared" si="891"/>
        <v>20000000</v>
      </c>
      <c r="L885" s="321"/>
      <c r="M885" s="321"/>
      <c r="N885" s="321"/>
      <c r="O885" s="321"/>
      <c r="P885" s="321"/>
      <c r="Q885" s="321"/>
      <c r="R885" s="307">
        <f t="shared" si="892"/>
        <v>0</v>
      </c>
      <c r="S885" s="321"/>
      <c r="T885" s="321"/>
      <c r="U885" s="321"/>
      <c r="V885" s="321"/>
      <c r="W885" s="321"/>
      <c r="X885" s="321"/>
      <c r="Y885" s="321"/>
      <c r="Z885" s="321"/>
      <c r="AA885" s="323">
        <f t="shared" si="977"/>
        <v>0</v>
      </c>
      <c r="AB885" s="323">
        <f t="shared" si="894"/>
        <v>0</v>
      </c>
      <c r="AC885" s="118">
        <f t="shared" si="895"/>
        <v>0</v>
      </c>
    </row>
    <row r="886" spans="1:29" s="21" customFormat="1" ht="28.5" hidden="1" x14ac:dyDescent="0.2">
      <c r="A886" s="95"/>
      <c r="B886" s="286" t="s">
        <v>956</v>
      </c>
      <c r="C886" s="287" t="s">
        <v>1796</v>
      </c>
      <c r="D886" s="321">
        <v>0</v>
      </c>
      <c r="E886" s="387">
        <f>SUM('ADICIONES  2018'!C886:E886)</f>
        <v>2229951403.0900002</v>
      </c>
      <c r="F886" s="321"/>
      <c r="G886" s="321"/>
      <c r="H886" s="321"/>
      <c r="I886" s="321"/>
      <c r="J886" s="321"/>
      <c r="K886" s="307">
        <f t="shared" si="891"/>
        <v>2229951403.0900002</v>
      </c>
      <c r="L886" s="321"/>
      <c r="M886" s="321"/>
      <c r="N886" s="321"/>
      <c r="O886" s="321"/>
      <c r="P886" s="321"/>
      <c r="Q886" s="321"/>
      <c r="R886" s="307">
        <f t="shared" si="892"/>
        <v>0</v>
      </c>
      <c r="S886" s="321"/>
      <c r="T886" s="321"/>
      <c r="U886" s="321"/>
      <c r="V886" s="321"/>
      <c r="W886" s="321"/>
      <c r="X886" s="321"/>
      <c r="Y886" s="321"/>
      <c r="Z886" s="321"/>
      <c r="AA886" s="323">
        <f t="shared" si="977"/>
        <v>0</v>
      </c>
      <c r="AB886" s="323">
        <f t="shared" si="894"/>
        <v>0</v>
      </c>
      <c r="AC886" s="118">
        <f t="shared" si="895"/>
        <v>0</v>
      </c>
    </row>
    <row r="887" spans="1:29" s="21" customFormat="1" ht="28.5" hidden="1" x14ac:dyDescent="0.2">
      <c r="A887" s="95"/>
      <c r="B887" s="286" t="s">
        <v>956</v>
      </c>
      <c r="C887" s="287" t="s">
        <v>1796</v>
      </c>
      <c r="D887" s="321">
        <v>0</v>
      </c>
      <c r="E887" s="387">
        <f>SUM('ADICIONES  2018'!C887:E887)</f>
        <v>2613926020</v>
      </c>
      <c r="F887" s="321"/>
      <c r="G887" s="321"/>
      <c r="H887" s="321"/>
      <c r="I887" s="321"/>
      <c r="J887" s="321"/>
      <c r="K887" s="307">
        <f t="shared" si="891"/>
        <v>2613926020</v>
      </c>
      <c r="L887" s="321"/>
      <c r="M887" s="321"/>
      <c r="N887" s="321"/>
      <c r="O887" s="321"/>
      <c r="P887" s="321"/>
      <c r="Q887" s="321"/>
      <c r="R887" s="307">
        <f t="shared" si="892"/>
        <v>0</v>
      </c>
      <c r="S887" s="321"/>
      <c r="T887" s="321"/>
      <c r="U887" s="321"/>
      <c r="V887" s="321"/>
      <c r="W887" s="321"/>
      <c r="X887" s="321"/>
      <c r="Y887" s="321"/>
      <c r="Z887" s="321"/>
      <c r="AA887" s="323">
        <f t="shared" ref="AA887:AA943" si="1037">SUM(S887:Z887)</f>
        <v>0</v>
      </c>
      <c r="AB887" s="323">
        <f t="shared" si="894"/>
        <v>0</v>
      </c>
      <c r="AC887" s="118">
        <f t="shared" si="895"/>
        <v>0</v>
      </c>
    </row>
    <row r="888" spans="1:29" s="21" customFormat="1" ht="28.5" hidden="1" x14ac:dyDescent="0.2">
      <c r="A888" s="95"/>
      <c r="B888" s="286" t="s">
        <v>956</v>
      </c>
      <c r="C888" s="287" t="s">
        <v>1796</v>
      </c>
      <c r="D888" s="321">
        <v>0</v>
      </c>
      <c r="E888" s="387">
        <f>SUM('ADICIONES  2018'!C888:E888)</f>
        <v>2100000</v>
      </c>
      <c r="F888" s="321"/>
      <c r="G888" s="321"/>
      <c r="H888" s="321"/>
      <c r="I888" s="321"/>
      <c r="J888" s="321"/>
      <c r="K888" s="307">
        <f t="shared" si="891"/>
        <v>2100000</v>
      </c>
      <c r="L888" s="321"/>
      <c r="M888" s="321"/>
      <c r="N888" s="321"/>
      <c r="O888" s="321"/>
      <c r="P888" s="321"/>
      <c r="Q888" s="321"/>
      <c r="R888" s="307">
        <f t="shared" si="892"/>
        <v>0</v>
      </c>
      <c r="S888" s="321"/>
      <c r="T888" s="321"/>
      <c r="U888" s="321"/>
      <c r="V888" s="321"/>
      <c r="W888" s="321"/>
      <c r="X888" s="321"/>
      <c r="Y888" s="321"/>
      <c r="Z888" s="321"/>
      <c r="AA888" s="323">
        <f t="shared" si="1037"/>
        <v>0</v>
      </c>
      <c r="AB888" s="323">
        <f t="shared" si="894"/>
        <v>0</v>
      </c>
      <c r="AC888" s="118">
        <f t="shared" si="895"/>
        <v>0</v>
      </c>
    </row>
    <row r="889" spans="1:29" s="21" customFormat="1" ht="28.5" hidden="1" x14ac:dyDescent="0.2">
      <c r="A889" s="95"/>
      <c r="B889" s="286" t="s">
        <v>956</v>
      </c>
      <c r="C889" s="287" t="s">
        <v>1796</v>
      </c>
      <c r="D889" s="321">
        <v>0</v>
      </c>
      <c r="E889" s="387">
        <f>SUM('ADICIONES  2018'!C889:E889)</f>
        <v>1800000</v>
      </c>
      <c r="F889" s="321"/>
      <c r="G889" s="321"/>
      <c r="H889" s="321"/>
      <c r="I889" s="321"/>
      <c r="J889" s="321"/>
      <c r="K889" s="307">
        <f t="shared" si="891"/>
        <v>1800000</v>
      </c>
      <c r="L889" s="321"/>
      <c r="M889" s="321"/>
      <c r="N889" s="321"/>
      <c r="O889" s="321"/>
      <c r="P889" s="321"/>
      <c r="Q889" s="321"/>
      <c r="R889" s="307">
        <f t="shared" si="892"/>
        <v>0</v>
      </c>
      <c r="S889" s="321"/>
      <c r="T889" s="321"/>
      <c r="U889" s="321"/>
      <c r="V889" s="321"/>
      <c r="W889" s="321"/>
      <c r="X889" s="321"/>
      <c r="Y889" s="321"/>
      <c r="Z889" s="321"/>
      <c r="AA889" s="323">
        <f t="shared" si="1037"/>
        <v>0</v>
      </c>
      <c r="AB889" s="323">
        <f t="shared" si="894"/>
        <v>0</v>
      </c>
      <c r="AC889" s="118">
        <f t="shared" si="895"/>
        <v>0</v>
      </c>
    </row>
    <row r="890" spans="1:29" s="21" customFormat="1" ht="28.5" hidden="1" x14ac:dyDescent="0.2">
      <c r="A890" s="95"/>
      <c r="B890" s="286" t="s">
        <v>956</v>
      </c>
      <c r="C890" s="287" t="s">
        <v>1796</v>
      </c>
      <c r="D890" s="321">
        <v>0</v>
      </c>
      <c r="E890" s="387">
        <f>SUM('ADICIONES  2018'!C890:E890)</f>
        <v>166388506</v>
      </c>
      <c r="F890" s="321"/>
      <c r="G890" s="321"/>
      <c r="H890" s="321"/>
      <c r="I890" s="321"/>
      <c r="J890" s="321"/>
      <c r="K890" s="307">
        <f t="shared" si="891"/>
        <v>166388506</v>
      </c>
      <c r="L890" s="321"/>
      <c r="M890" s="321"/>
      <c r="N890" s="321"/>
      <c r="O890" s="321"/>
      <c r="P890" s="321"/>
      <c r="Q890" s="321"/>
      <c r="R890" s="307">
        <f t="shared" si="892"/>
        <v>0</v>
      </c>
      <c r="S890" s="321"/>
      <c r="T890" s="321"/>
      <c r="U890" s="321"/>
      <c r="V890" s="321"/>
      <c r="W890" s="321"/>
      <c r="X890" s="321"/>
      <c r="Y890" s="321"/>
      <c r="Z890" s="321"/>
      <c r="AA890" s="323">
        <f t="shared" si="1037"/>
        <v>0</v>
      </c>
      <c r="AB890" s="323">
        <f t="shared" si="894"/>
        <v>0</v>
      </c>
      <c r="AC890" s="118">
        <f t="shared" si="895"/>
        <v>0</v>
      </c>
    </row>
    <row r="891" spans="1:29" s="21" customFormat="1" hidden="1" x14ac:dyDescent="0.2">
      <c r="A891" s="95"/>
      <c r="B891" s="286" t="s">
        <v>958</v>
      </c>
      <c r="C891" s="287" t="s">
        <v>1773</v>
      </c>
      <c r="D891" s="321">
        <v>0</v>
      </c>
      <c r="E891" s="387">
        <f>SUM('ADICIONES  2018'!C891:E891)</f>
        <v>0</v>
      </c>
      <c r="F891" s="321"/>
      <c r="G891" s="321"/>
      <c r="H891" s="321"/>
      <c r="I891" s="321"/>
      <c r="J891" s="321"/>
      <c r="K891" s="307">
        <f t="shared" si="891"/>
        <v>0</v>
      </c>
      <c r="L891" s="321"/>
      <c r="M891" s="321"/>
      <c r="N891" s="321"/>
      <c r="O891" s="321"/>
      <c r="P891" s="321"/>
      <c r="Q891" s="321"/>
      <c r="R891" s="307">
        <f t="shared" si="892"/>
        <v>0</v>
      </c>
      <c r="S891" s="321"/>
      <c r="T891" s="321"/>
      <c r="U891" s="321"/>
      <c r="V891" s="321"/>
      <c r="W891" s="321"/>
      <c r="X891" s="321"/>
      <c r="Y891" s="321"/>
      <c r="Z891" s="321"/>
      <c r="AA891" s="323">
        <f t="shared" si="1037"/>
        <v>0</v>
      </c>
      <c r="AB891" s="323">
        <f t="shared" si="894"/>
        <v>0</v>
      </c>
      <c r="AC891" s="118" t="e">
        <f t="shared" si="895"/>
        <v>#DIV/0!</v>
      </c>
    </row>
    <row r="892" spans="1:29" s="21" customFormat="1" hidden="1" x14ac:dyDescent="0.2">
      <c r="A892" s="95"/>
      <c r="B892" s="286" t="s">
        <v>958</v>
      </c>
      <c r="C892" s="287" t="s">
        <v>1773</v>
      </c>
      <c r="D892" s="321">
        <v>0</v>
      </c>
      <c r="E892" s="387">
        <f>SUM('ADICIONES  2018'!C892:E892)</f>
        <v>0</v>
      </c>
      <c r="F892" s="321"/>
      <c r="G892" s="321"/>
      <c r="H892" s="321"/>
      <c r="I892" s="321"/>
      <c r="J892" s="321"/>
      <c r="K892" s="307">
        <f t="shared" si="891"/>
        <v>0</v>
      </c>
      <c r="L892" s="321"/>
      <c r="M892" s="321"/>
      <c r="N892" s="321"/>
      <c r="O892" s="321"/>
      <c r="P892" s="321"/>
      <c r="Q892" s="321"/>
      <c r="R892" s="307">
        <f t="shared" si="892"/>
        <v>0</v>
      </c>
      <c r="S892" s="321"/>
      <c r="T892" s="321"/>
      <c r="U892" s="321"/>
      <c r="V892" s="321"/>
      <c r="W892" s="321"/>
      <c r="X892" s="321"/>
      <c r="Y892" s="321"/>
      <c r="Z892" s="321"/>
      <c r="AA892" s="323">
        <f t="shared" si="1037"/>
        <v>0</v>
      </c>
      <c r="AB892" s="323">
        <f t="shared" si="894"/>
        <v>0</v>
      </c>
      <c r="AC892" s="118" t="e">
        <f t="shared" si="895"/>
        <v>#DIV/0!</v>
      </c>
    </row>
    <row r="893" spans="1:29" s="21" customFormat="1" hidden="1" x14ac:dyDescent="0.2">
      <c r="A893" s="95"/>
      <c r="B893" s="286" t="s">
        <v>958</v>
      </c>
      <c r="C893" s="287" t="s">
        <v>1773</v>
      </c>
      <c r="D893" s="321">
        <v>0</v>
      </c>
      <c r="E893" s="387">
        <f>SUM('ADICIONES  2018'!C893:E893)</f>
        <v>0</v>
      </c>
      <c r="F893" s="321"/>
      <c r="G893" s="321"/>
      <c r="H893" s="321"/>
      <c r="I893" s="321"/>
      <c r="J893" s="321"/>
      <c r="K893" s="307">
        <f t="shared" si="891"/>
        <v>0</v>
      </c>
      <c r="L893" s="321"/>
      <c r="M893" s="321"/>
      <c r="N893" s="321"/>
      <c r="O893" s="321"/>
      <c r="P893" s="321"/>
      <c r="Q893" s="321"/>
      <c r="R893" s="307">
        <f t="shared" si="892"/>
        <v>0</v>
      </c>
      <c r="S893" s="321"/>
      <c r="T893" s="321"/>
      <c r="U893" s="321"/>
      <c r="V893" s="321"/>
      <c r="W893" s="321"/>
      <c r="X893" s="321"/>
      <c r="Y893" s="321"/>
      <c r="Z893" s="321"/>
      <c r="AA893" s="323">
        <f t="shared" si="1037"/>
        <v>0</v>
      </c>
      <c r="AB893" s="323">
        <f t="shared" si="894"/>
        <v>0</v>
      </c>
      <c r="AC893" s="118" t="e">
        <f t="shared" si="895"/>
        <v>#DIV/0!</v>
      </c>
    </row>
    <row r="894" spans="1:29" s="21" customFormat="1" hidden="1" x14ac:dyDescent="0.2">
      <c r="A894" s="95"/>
      <c r="B894" s="286" t="s">
        <v>958</v>
      </c>
      <c r="C894" s="287" t="s">
        <v>1773</v>
      </c>
      <c r="D894" s="321">
        <v>0</v>
      </c>
      <c r="E894" s="387">
        <f>SUM('ADICIONES  2018'!C894:E894)</f>
        <v>0</v>
      </c>
      <c r="F894" s="321"/>
      <c r="G894" s="321"/>
      <c r="H894" s="321"/>
      <c r="I894" s="321"/>
      <c r="J894" s="321"/>
      <c r="K894" s="307">
        <f t="shared" si="891"/>
        <v>0</v>
      </c>
      <c r="L894" s="321"/>
      <c r="M894" s="321"/>
      <c r="N894" s="321"/>
      <c r="O894" s="321"/>
      <c r="P894" s="321"/>
      <c r="Q894" s="321"/>
      <c r="R894" s="307">
        <f t="shared" si="892"/>
        <v>0</v>
      </c>
      <c r="S894" s="321"/>
      <c r="T894" s="321"/>
      <c r="U894" s="321"/>
      <c r="V894" s="321"/>
      <c r="W894" s="321"/>
      <c r="X894" s="321"/>
      <c r="Y894" s="321"/>
      <c r="Z894" s="321"/>
      <c r="AA894" s="323">
        <f t="shared" si="1037"/>
        <v>0</v>
      </c>
      <c r="AB894" s="323">
        <f t="shared" si="894"/>
        <v>0</v>
      </c>
      <c r="AC894" s="118" t="e">
        <f t="shared" si="895"/>
        <v>#DIV/0!</v>
      </c>
    </row>
    <row r="895" spans="1:29" s="21" customFormat="1" hidden="1" x14ac:dyDescent="0.2">
      <c r="A895" s="95"/>
      <c r="B895" s="286" t="s">
        <v>958</v>
      </c>
      <c r="C895" s="287" t="s">
        <v>1797</v>
      </c>
      <c r="D895" s="321">
        <v>0</v>
      </c>
      <c r="E895" s="387">
        <f>SUM('ADICIONES  2018'!C895:E895)</f>
        <v>0</v>
      </c>
      <c r="F895" s="321"/>
      <c r="G895" s="321"/>
      <c r="H895" s="321"/>
      <c r="I895" s="321"/>
      <c r="J895" s="321"/>
      <c r="K895" s="307">
        <f t="shared" si="891"/>
        <v>0</v>
      </c>
      <c r="L895" s="321"/>
      <c r="M895" s="321"/>
      <c r="N895" s="321"/>
      <c r="O895" s="321"/>
      <c r="P895" s="321"/>
      <c r="Q895" s="321"/>
      <c r="R895" s="307">
        <f t="shared" si="892"/>
        <v>0</v>
      </c>
      <c r="S895" s="321"/>
      <c r="T895" s="321"/>
      <c r="U895" s="321"/>
      <c r="V895" s="321"/>
      <c r="W895" s="321"/>
      <c r="X895" s="321"/>
      <c r="Y895" s="321"/>
      <c r="Z895" s="321"/>
      <c r="AA895" s="323">
        <f t="shared" si="1037"/>
        <v>0</v>
      </c>
      <c r="AB895" s="323">
        <f t="shared" si="894"/>
        <v>0</v>
      </c>
      <c r="AC895" s="118" t="e">
        <f t="shared" si="895"/>
        <v>#DIV/0!</v>
      </c>
    </row>
    <row r="896" spans="1:29" s="21" customFormat="1" hidden="1" x14ac:dyDescent="0.2">
      <c r="A896" s="95"/>
      <c r="B896" s="286" t="s">
        <v>958</v>
      </c>
      <c r="C896" s="287" t="s">
        <v>1797</v>
      </c>
      <c r="D896" s="321">
        <v>0</v>
      </c>
      <c r="E896" s="387">
        <f>SUM('ADICIONES  2018'!C896:E896)</f>
        <v>0</v>
      </c>
      <c r="F896" s="321"/>
      <c r="G896" s="321"/>
      <c r="H896" s="321"/>
      <c r="I896" s="321"/>
      <c r="J896" s="321"/>
      <c r="K896" s="307">
        <f t="shared" si="891"/>
        <v>0</v>
      </c>
      <c r="L896" s="321"/>
      <c r="M896" s="321"/>
      <c r="N896" s="321"/>
      <c r="O896" s="321"/>
      <c r="P896" s="321"/>
      <c r="Q896" s="321"/>
      <c r="R896" s="307">
        <f t="shared" si="892"/>
        <v>0</v>
      </c>
      <c r="S896" s="321"/>
      <c r="T896" s="321"/>
      <c r="U896" s="321"/>
      <c r="V896" s="321"/>
      <c r="W896" s="321"/>
      <c r="X896" s="321"/>
      <c r="Y896" s="321"/>
      <c r="Z896" s="321"/>
      <c r="AA896" s="323">
        <f t="shared" si="1037"/>
        <v>0</v>
      </c>
      <c r="AB896" s="323">
        <f t="shared" si="894"/>
        <v>0</v>
      </c>
      <c r="AC896" s="118" t="e">
        <f t="shared" si="895"/>
        <v>#DIV/0!</v>
      </c>
    </row>
    <row r="897" spans="1:29" s="21" customFormat="1" hidden="1" x14ac:dyDescent="0.2">
      <c r="A897" s="95"/>
      <c r="B897" s="286" t="s">
        <v>958</v>
      </c>
      <c r="C897" s="287" t="s">
        <v>1797</v>
      </c>
      <c r="D897" s="321">
        <v>0</v>
      </c>
      <c r="E897" s="387">
        <f>SUM('ADICIONES  2018'!C897:E897)</f>
        <v>0</v>
      </c>
      <c r="F897" s="321"/>
      <c r="G897" s="321"/>
      <c r="H897" s="321"/>
      <c r="I897" s="321"/>
      <c r="J897" s="321"/>
      <c r="K897" s="307">
        <f t="shared" si="891"/>
        <v>0</v>
      </c>
      <c r="L897" s="321"/>
      <c r="M897" s="321"/>
      <c r="N897" s="321"/>
      <c r="O897" s="321"/>
      <c r="P897" s="321"/>
      <c r="Q897" s="321"/>
      <c r="R897" s="307">
        <f t="shared" si="892"/>
        <v>0</v>
      </c>
      <c r="S897" s="321"/>
      <c r="T897" s="321"/>
      <c r="U897" s="321"/>
      <c r="V897" s="321"/>
      <c r="W897" s="321"/>
      <c r="X897" s="321"/>
      <c r="Y897" s="321"/>
      <c r="Z897" s="321"/>
      <c r="AA897" s="323">
        <f t="shared" si="1037"/>
        <v>0</v>
      </c>
      <c r="AB897" s="323">
        <f t="shared" si="894"/>
        <v>0</v>
      </c>
      <c r="AC897" s="118" t="e">
        <f t="shared" si="895"/>
        <v>#DIV/0!</v>
      </c>
    </row>
    <row r="898" spans="1:29" s="21" customFormat="1" hidden="1" x14ac:dyDescent="0.2">
      <c r="A898" s="95"/>
      <c r="B898" s="286" t="s">
        <v>958</v>
      </c>
      <c r="C898" s="287" t="s">
        <v>1797</v>
      </c>
      <c r="D898" s="321">
        <v>0</v>
      </c>
      <c r="E898" s="387">
        <f>SUM('ADICIONES  2018'!C898:E898)</f>
        <v>0</v>
      </c>
      <c r="F898" s="321"/>
      <c r="G898" s="321"/>
      <c r="H898" s="321"/>
      <c r="I898" s="321"/>
      <c r="J898" s="321"/>
      <c r="K898" s="307">
        <f t="shared" si="891"/>
        <v>0</v>
      </c>
      <c r="L898" s="321"/>
      <c r="M898" s="321"/>
      <c r="N898" s="321"/>
      <c r="O898" s="321"/>
      <c r="P898" s="321"/>
      <c r="Q898" s="321"/>
      <c r="R898" s="307">
        <f t="shared" si="892"/>
        <v>0</v>
      </c>
      <c r="S898" s="321"/>
      <c r="T898" s="321"/>
      <c r="U898" s="321"/>
      <c r="V898" s="321"/>
      <c r="W898" s="321"/>
      <c r="X898" s="321"/>
      <c r="Y898" s="321"/>
      <c r="Z898" s="321"/>
      <c r="AA898" s="323">
        <f t="shared" si="1037"/>
        <v>0</v>
      </c>
      <c r="AB898" s="323">
        <f t="shared" si="894"/>
        <v>0</v>
      </c>
      <c r="AC898" s="118" t="e">
        <f t="shared" si="895"/>
        <v>#DIV/0!</v>
      </c>
    </row>
    <row r="899" spans="1:29" s="21" customFormat="1" hidden="1" x14ac:dyDescent="0.2">
      <c r="A899" s="95"/>
      <c r="B899" s="286" t="s">
        <v>958</v>
      </c>
      <c r="C899" s="287" t="s">
        <v>1797</v>
      </c>
      <c r="D899" s="321">
        <v>0</v>
      </c>
      <c r="E899" s="387">
        <f>SUM('ADICIONES  2018'!C899:E899)</f>
        <v>0</v>
      </c>
      <c r="F899" s="321"/>
      <c r="G899" s="321"/>
      <c r="H899" s="321"/>
      <c r="I899" s="321"/>
      <c r="J899" s="321"/>
      <c r="K899" s="307">
        <f t="shared" si="891"/>
        <v>0</v>
      </c>
      <c r="L899" s="321"/>
      <c r="M899" s="321"/>
      <c r="N899" s="321"/>
      <c r="O899" s="321"/>
      <c r="P899" s="321"/>
      <c r="Q899" s="321"/>
      <c r="R899" s="307">
        <f t="shared" si="892"/>
        <v>0</v>
      </c>
      <c r="S899" s="321"/>
      <c r="T899" s="321"/>
      <c r="U899" s="321"/>
      <c r="V899" s="321"/>
      <c r="W899" s="321"/>
      <c r="X899" s="321"/>
      <c r="Y899" s="321"/>
      <c r="Z899" s="321"/>
      <c r="AA899" s="323">
        <f t="shared" si="1037"/>
        <v>0</v>
      </c>
      <c r="AB899" s="323">
        <f t="shared" si="894"/>
        <v>0</v>
      </c>
      <c r="AC899" s="118" t="e">
        <f t="shared" si="895"/>
        <v>#DIV/0!</v>
      </c>
    </row>
    <row r="900" spans="1:29" s="21" customFormat="1" hidden="1" x14ac:dyDescent="0.2">
      <c r="A900" s="95"/>
      <c r="B900" s="286" t="s">
        <v>958</v>
      </c>
      <c r="C900" s="287" t="s">
        <v>1797</v>
      </c>
      <c r="D900" s="321">
        <v>0</v>
      </c>
      <c r="E900" s="387">
        <f>SUM('ADICIONES  2018'!C900:E900)</f>
        <v>0</v>
      </c>
      <c r="F900" s="321"/>
      <c r="G900" s="321"/>
      <c r="H900" s="321"/>
      <c r="I900" s="321"/>
      <c r="J900" s="321"/>
      <c r="K900" s="307">
        <f t="shared" si="891"/>
        <v>0</v>
      </c>
      <c r="L900" s="321"/>
      <c r="M900" s="321"/>
      <c r="N900" s="321"/>
      <c r="O900" s="321"/>
      <c r="P900" s="321"/>
      <c r="Q900" s="321"/>
      <c r="R900" s="307">
        <f t="shared" si="892"/>
        <v>0</v>
      </c>
      <c r="S900" s="321"/>
      <c r="T900" s="321"/>
      <c r="U900" s="321"/>
      <c r="V900" s="321"/>
      <c r="W900" s="321"/>
      <c r="X900" s="321"/>
      <c r="Y900" s="321"/>
      <c r="Z900" s="321"/>
      <c r="AA900" s="323">
        <f t="shared" si="1037"/>
        <v>0</v>
      </c>
      <c r="AB900" s="323">
        <f t="shared" si="894"/>
        <v>0</v>
      </c>
      <c r="AC900" s="118" t="e">
        <f t="shared" si="895"/>
        <v>#DIV/0!</v>
      </c>
    </row>
    <row r="901" spans="1:29" s="21" customFormat="1" hidden="1" x14ac:dyDescent="0.2">
      <c r="A901" s="95"/>
      <c r="B901" s="286" t="s">
        <v>958</v>
      </c>
      <c r="C901" s="287" t="s">
        <v>1797</v>
      </c>
      <c r="D901" s="321">
        <v>0</v>
      </c>
      <c r="E901" s="387">
        <f>SUM('ADICIONES  2018'!C901:E901)</f>
        <v>0</v>
      </c>
      <c r="F901" s="321"/>
      <c r="G901" s="321"/>
      <c r="H901" s="321"/>
      <c r="I901" s="321"/>
      <c r="J901" s="321"/>
      <c r="K901" s="307">
        <f t="shared" si="891"/>
        <v>0</v>
      </c>
      <c r="L901" s="321"/>
      <c r="M901" s="321"/>
      <c r="N901" s="321"/>
      <c r="O901" s="321"/>
      <c r="P901" s="321"/>
      <c r="Q901" s="321"/>
      <c r="R901" s="307">
        <f t="shared" si="892"/>
        <v>0</v>
      </c>
      <c r="S901" s="321"/>
      <c r="T901" s="321"/>
      <c r="U901" s="321"/>
      <c r="V901" s="321"/>
      <c r="W901" s="321"/>
      <c r="X901" s="321"/>
      <c r="Y901" s="321"/>
      <c r="Z901" s="321"/>
      <c r="AA901" s="323">
        <f t="shared" si="1037"/>
        <v>0</v>
      </c>
      <c r="AB901" s="323">
        <f t="shared" si="894"/>
        <v>0</v>
      </c>
      <c r="AC901" s="118" t="e">
        <f t="shared" si="895"/>
        <v>#DIV/0!</v>
      </c>
    </row>
    <row r="902" spans="1:29" s="21" customFormat="1" hidden="1" x14ac:dyDescent="0.2">
      <c r="A902" s="95"/>
      <c r="B902" s="286" t="s">
        <v>958</v>
      </c>
      <c r="C902" s="287" t="s">
        <v>1797</v>
      </c>
      <c r="D902" s="321">
        <v>0</v>
      </c>
      <c r="E902" s="387">
        <f>SUM('ADICIONES  2018'!C902:E902)</f>
        <v>0</v>
      </c>
      <c r="F902" s="321"/>
      <c r="G902" s="321"/>
      <c r="H902" s="321"/>
      <c r="I902" s="321"/>
      <c r="J902" s="321"/>
      <c r="K902" s="307">
        <f t="shared" si="891"/>
        <v>0</v>
      </c>
      <c r="L902" s="321"/>
      <c r="M902" s="321"/>
      <c r="N902" s="321"/>
      <c r="O902" s="321"/>
      <c r="P902" s="321"/>
      <c r="Q902" s="321"/>
      <c r="R902" s="307">
        <f t="shared" si="892"/>
        <v>0</v>
      </c>
      <c r="S902" s="321"/>
      <c r="T902" s="321"/>
      <c r="U902" s="321"/>
      <c r="V902" s="321"/>
      <c r="W902" s="321"/>
      <c r="X902" s="321"/>
      <c r="Y902" s="321"/>
      <c r="Z902" s="321"/>
      <c r="AA902" s="323">
        <f t="shared" si="1037"/>
        <v>0</v>
      </c>
      <c r="AB902" s="323">
        <f t="shared" si="894"/>
        <v>0</v>
      </c>
      <c r="AC902" s="118" t="e">
        <f t="shared" si="895"/>
        <v>#DIV/0!</v>
      </c>
    </row>
    <row r="903" spans="1:29" s="21" customFormat="1" hidden="1" x14ac:dyDescent="0.2">
      <c r="A903" s="95"/>
      <c r="B903" s="286" t="s">
        <v>958</v>
      </c>
      <c r="C903" s="287" t="s">
        <v>1797</v>
      </c>
      <c r="D903" s="321">
        <v>0</v>
      </c>
      <c r="E903" s="387">
        <f>SUM('ADICIONES  2018'!C903:E903)</f>
        <v>0</v>
      </c>
      <c r="F903" s="321"/>
      <c r="G903" s="321"/>
      <c r="H903" s="321"/>
      <c r="I903" s="321"/>
      <c r="J903" s="321"/>
      <c r="K903" s="307">
        <f t="shared" si="891"/>
        <v>0</v>
      </c>
      <c r="L903" s="321"/>
      <c r="M903" s="321"/>
      <c r="N903" s="321"/>
      <c r="O903" s="321"/>
      <c r="P903" s="321"/>
      <c r="Q903" s="321"/>
      <c r="R903" s="307">
        <f t="shared" si="892"/>
        <v>0</v>
      </c>
      <c r="S903" s="321"/>
      <c r="T903" s="321"/>
      <c r="U903" s="321"/>
      <c r="V903" s="321"/>
      <c r="W903" s="321"/>
      <c r="X903" s="321"/>
      <c r="Y903" s="321"/>
      <c r="Z903" s="321"/>
      <c r="AA903" s="323">
        <f t="shared" si="1037"/>
        <v>0</v>
      </c>
      <c r="AB903" s="323">
        <f t="shared" si="894"/>
        <v>0</v>
      </c>
      <c r="AC903" s="118" t="e">
        <f t="shared" si="895"/>
        <v>#DIV/0!</v>
      </c>
    </row>
    <row r="904" spans="1:29" s="21" customFormat="1" hidden="1" x14ac:dyDescent="0.2">
      <c r="A904" s="95"/>
      <c r="B904" s="286" t="s">
        <v>958</v>
      </c>
      <c r="C904" s="287" t="s">
        <v>1797</v>
      </c>
      <c r="D904" s="321">
        <v>0</v>
      </c>
      <c r="E904" s="387">
        <f>SUM('ADICIONES  2018'!C904:E904)</f>
        <v>0</v>
      </c>
      <c r="F904" s="321"/>
      <c r="G904" s="321"/>
      <c r="H904" s="321"/>
      <c r="I904" s="321"/>
      <c r="J904" s="321"/>
      <c r="K904" s="307">
        <f t="shared" si="891"/>
        <v>0</v>
      </c>
      <c r="L904" s="321"/>
      <c r="M904" s="321"/>
      <c r="N904" s="321"/>
      <c r="O904" s="321"/>
      <c r="P904" s="321"/>
      <c r="Q904" s="321"/>
      <c r="R904" s="307">
        <f t="shared" si="892"/>
        <v>0</v>
      </c>
      <c r="S904" s="321"/>
      <c r="T904" s="321"/>
      <c r="U904" s="321"/>
      <c r="V904" s="321"/>
      <c r="W904" s="321"/>
      <c r="X904" s="321"/>
      <c r="Y904" s="321"/>
      <c r="Z904" s="321"/>
      <c r="AA904" s="323">
        <f t="shared" si="1037"/>
        <v>0</v>
      </c>
      <c r="AB904" s="323">
        <f t="shared" si="894"/>
        <v>0</v>
      </c>
      <c r="AC904" s="118" t="e">
        <f t="shared" si="895"/>
        <v>#DIV/0!</v>
      </c>
    </row>
    <row r="905" spans="1:29" s="21" customFormat="1" hidden="1" x14ac:dyDescent="0.2">
      <c r="A905" s="95"/>
      <c r="B905" s="286" t="s">
        <v>958</v>
      </c>
      <c r="C905" s="287" t="s">
        <v>1797</v>
      </c>
      <c r="D905" s="321">
        <v>0</v>
      </c>
      <c r="E905" s="387">
        <f>SUM('ADICIONES  2018'!C905:E905)</f>
        <v>0</v>
      </c>
      <c r="F905" s="321"/>
      <c r="G905" s="321"/>
      <c r="H905" s="321"/>
      <c r="I905" s="321"/>
      <c r="J905" s="321"/>
      <c r="K905" s="307">
        <f t="shared" si="891"/>
        <v>0</v>
      </c>
      <c r="L905" s="321"/>
      <c r="M905" s="321"/>
      <c r="N905" s="321"/>
      <c r="O905" s="321"/>
      <c r="P905" s="321"/>
      <c r="Q905" s="321"/>
      <c r="R905" s="307">
        <f t="shared" si="892"/>
        <v>0</v>
      </c>
      <c r="S905" s="321"/>
      <c r="T905" s="321"/>
      <c r="U905" s="321"/>
      <c r="V905" s="321"/>
      <c r="W905" s="321"/>
      <c r="X905" s="321"/>
      <c r="Y905" s="321"/>
      <c r="Z905" s="321"/>
      <c r="AA905" s="323">
        <f t="shared" si="1037"/>
        <v>0</v>
      </c>
      <c r="AB905" s="323">
        <f t="shared" si="894"/>
        <v>0</v>
      </c>
      <c r="AC905" s="118" t="e">
        <f t="shared" si="895"/>
        <v>#DIV/0!</v>
      </c>
    </row>
    <row r="906" spans="1:29" s="21" customFormat="1" hidden="1" x14ac:dyDescent="0.2">
      <c r="A906" s="95"/>
      <c r="B906" s="286" t="s">
        <v>958</v>
      </c>
      <c r="C906" s="287" t="s">
        <v>1797</v>
      </c>
      <c r="D906" s="321">
        <v>0</v>
      </c>
      <c r="E906" s="387">
        <f>SUM('ADICIONES  2018'!C906:E906)</f>
        <v>0</v>
      </c>
      <c r="F906" s="321"/>
      <c r="G906" s="321"/>
      <c r="H906" s="321"/>
      <c r="I906" s="321"/>
      <c r="J906" s="321"/>
      <c r="K906" s="307">
        <f t="shared" si="891"/>
        <v>0</v>
      </c>
      <c r="L906" s="321"/>
      <c r="M906" s="321"/>
      <c r="N906" s="321"/>
      <c r="O906" s="321"/>
      <c r="P906" s="321"/>
      <c r="Q906" s="321"/>
      <c r="R906" s="307">
        <f t="shared" si="892"/>
        <v>0</v>
      </c>
      <c r="S906" s="321"/>
      <c r="T906" s="321"/>
      <c r="U906" s="321"/>
      <c r="V906" s="321"/>
      <c r="W906" s="321"/>
      <c r="X906" s="321"/>
      <c r="Y906" s="321"/>
      <c r="Z906" s="321"/>
      <c r="AA906" s="323">
        <f t="shared" si="1037"/>
        <v>0</v>
      </c>
      <c r="AB906" s="323">
        <f t="shared" si="894"/>
        <v>0</v>
      </c>
      <c r="AC906" s="118" t="e">
        <f t="shared" si="895"/>
        <v>#DIV/0!</v>
      </c>
    </row>
    <row r="907" spans="1:29" s="21" customFormat="1" hidden="1" x14ac:dyDescent="0.2">
      <c r="A907" s="95"/>
      <c r="B907" s="286" t="s">
        <v>958</v>
      </c>
      <c r="C907" s="287" t="s">
        <v>1773</v>
      </c>
      <c r="D907" s="321">
        <v>0</v>
      </c>
      <c r="E907" s="387">
        <f>SUM('ADICIONES  2018'!C907:E907)</f>
        <v>0</v>
      </c>
      <c r="F907" s="321"/>
      <c r="G907" s="321"/>
      <c r="H907" s="321"/>
      <c r="I907" s="321"/>
      <c r="J907" s="321"/>
      <c r="K907" s="307">
        <f t="shared" si="891"/>
        <v>0</v>
      </c>
      <c r="L907" s="321"/>
      <c r="M907" s="321"/>
      <c r="N907" s="321"/>
      <c r="O907" s="321"/>
      <c r="P907" s="321"/>
      <c r="Q907" s="321"/>
      <c r="R907" s="307">
        <f t="shared" si="892"/>
        <v>0</v>
      </c>
      <c r="S907" s="321"/>
      <c r="T907" s="321"/>
      <c r="U907" s="321"/>
      <c r="V907" s="321"/>
      <c r="W907" s="321"/>
      <c r="X907" s="321"/>
      <c r="Y907" s="321"/>
      <c r="Z907" s="321"/>
      <c r="AA907" s="323">
        <f t="shared" si="1037"/>
        <v>0</v>
      </c>
      <c r="AB907" s="323">
        <f t="shared" si="894"/>
        <v>0</v>
      </c>
      <c r="AC907" s="118" t="e">
        <f t="shared" si="895"/>
        <v>#DIV/0!</v>
      </c>
    </row>
    <row r="908" spans="1:29" s="21" customFormat="1" hidden="1" x14ac:dyDescent="0.2">
      <c r="A908" s="95"/>
      <c r="B908" s="286" t="s">
        <v>958</v>
      </c>
      <c r="C908" s="287" t="s">
        <v>1797</v>
      </c>
      <c r="D908" s="321">
        <v>0</v>
      </c>
      <c r="E908" s="387">
        <f>SUM('ADICIONES  2018'!C908:E908)</f>
        <v>0</v>
      </c>
      <c r="F908" s="321"/>
      <c r="G908" s="321"/>
      <c r="H908" s="321"/>
      <c r="I908" s="321"/>
      <c r="J908" s="321"/>
      <c r="K908" s="307">
        <f t="shared" si="891"/>
        <v>0</v>
      </c>
      <c r="L908" s="321"/>
      <c r="M908" s="321"/>
      <c r="N908" s="321"/>
      <c r="O908" s="321"/>
      <c r="P908" s="321"/>
      <c r="Q908" s="321"/>
      <c r="R908" s="307">
        <f t="shared" si="892"/>
        <v>0</v>
      </c>
      <c r="S908" s="321"/>
      <c r="T908" s="321"/>
      <c r="U908" s="321"/>
      <c r="V908" s="321"/>
      <c r="W908" s="321"/>
      <c r="X908" s="321"/>
      <c r="Y908" s="321"/>
      <c r="Z908" s="321"/>
      <c r="AA908" s="323">
        <f t="shared" si="1037"/>
        <v>0</v>
      </c>
      <c r="AB908" s="323">
        <f t="shared" si="894"/>
        <v>0</v>
      </c>
      <c r="AC908" s="118" t="e">
        <f t="shared" si="895"/>
        <v>#DIV/0!</v>
      </c>
    </row>
    <row r="909" spans="1:29" s="21" customFormat="1" hidden="1" x14ac:dyDescent="0.2">
      <c r="A909" s="95"/>
      <c r="B909" s="286" t="s">
        <v>958</v>
      </c>
      <c r="C909" s="287" t="s">
        <v>1797</v>
      </c>
      <c r="D909" s="321">
        <v>0</v>
      </c>
      <c r="E909" s="387">
        <f>SUM('ADICIONES  2018'!C909:E909)</f>
        <v>0</v>
      </c>
      <c r="F909" s="321"/>
      <c r="G909" s="321"/>
      <c r="H909" s="321"/>
      <c r="I909" s="321"/>
      <c r="J909" s="321"/>
      <c r="K909" s="307">
        <f t="shared" si="891"/>
        <v>0</v>
      </c>
      <c r="L909" s="321"/>
      <c r="M909" s="321"/>
      <c r="N909" s="321"/>
      <c r="O909" s="321"/>
      <c r="P909" s="321"/>
      <c r="Q909" s="321"/>
      <c r="R909" s="307">
        <f t="shared" si="892"/>
        <v>0</v>
      </c>
      <c r="S909" s="321"/>
      <c r="T909" s="321"/>
      <c r="U909" s="321"/>
      <c r="V909" s="321"/>
      <c r="W909" s="321"/>
      <c r="X909" s="321"/>
      <c r="Y909" s="321"/>
      <c r="Z909" s="321"/>
      <c r="AA909" s="323">
        <f t="shared" si="1037"/>
        <v>0</v>
      </c>
      <c r="AB909" s="323">
        <f t="shared" si="894"/>
        <v>0</v>
      </c>
      <c r="AC909" s="118" t="e">
        <f t="shared" si="895"/>
        <v>#DIV/0!</v>
      </c>
    </row>
    <row r="910" spans="1:29" s="21" customFormat="1" hidden="1" x14ac:dyDescent="0.2">
      <c r="A910" s="95"/>
      <c r="B910" s="286" t="s">
        <v>958</v>
      </c>
      <c r="C910" s="287" t="s">
        <v>1773</v>
      </c>
      <c r="D910" s="321">
        <v>0</v>
      </c>
      <c r="E910" s="387">
        <f>SUM('ADICIONES  2018'!C910:E910)</f>
        <v>0</v>
      </c>
      <c r="F910" s="321"/>
      <c r="G910" s="321"/>
      <c r="H910" s="321"/>
      <c r="I910" s="321"/>
      <c r="J910" s="321"/>
      <c r="K910" s="307">
        <f t="shared" si="891"/>
        <v>0</v>
      </c>
      <c r="L910" s="321"/>
      <c r="M910" s="321"/>
      <c r="N910" s="321"/>
      <c r="O910" s="321"/>
      <c r="P910" s="321"/>
      <c r="Q910" s="321"/>
      <c r="R910" s="307">
        <f t="shared" si="892"/>
        <v>0</v>
      </c>
      <c r="S910" s="321"/>
      <c r="T910" s="321"/>
      <c r="U910" s="321"/>
      <c r="V910" s="321"/>
      <c r="W910" s="321"/>
      <c r="X910" s="321"/>
      <c r="Y910" s="321"/>
      <c r="Z910" s="321"/>
      <c r="AA910" s="323">
        <f t="shared" si="1037"/>
        <v>0</v>
      </c>
      <c r="AB910" s="323">
        <f t="shared" si="894"/>
        <v>0</v>
      </c>
      <c r="AC910" s="118" t="e">
        <f t="shared" si="895"/>
        <v>#DIV/0!</v>
      </c>
    </row>
    <row r="911" spans="1:29" s="21" customFormat="1" hidden="1" x14ac:dyDescent="0.2">
      <c r="A911" s="95"/>
      <c r="B911" s="286" t="s">
        <v>965</v>
      </c>
      <c r="C911" s="287" t="s">
        <v>1798</v>
      </c>
      <c r="D911" s="321">
        <v>0</v>
      </c>
      <c r="E911" s="387">
        <f>SUM('ADICIONES  2018'!C911:E911)</f>
        <v>0</v>
      </c>
      <c r="F911" s="321"/>
      <c r="G911" s="321"/>
      <c r="H911" s="321"/>
      <c r="I911" s="321"/>
      <c r="J911" s="321"/>
      <c r="K911" s="307">
        <f t="shared" si="891"/>
        <v>0</v>
      </c>
      <c r="L911" s="321"/>
      <c r="M911" s="321"/>
      <c r="N911" s="321"/>
      <c r="O911" s="321"/>
      <c r="P911" s="321"/>
      <c r="Q911" s="321"/>
      <c r="R911" s="307">
        <f t="shared" si="892"/>
        <v>0</v>
      </c>
      <c r="S911" s="321"/>
      <c r="T911" s="321"/>
      <c r="U911" s="321"/>
      <c r="V911" s="321"/>
      <c r="W911" s="321"/>
      <c r="X911" s="321"/>
      <c r="Y911" s="321"/>
      <c r="Z911" s="321"/>
      <c r="AA911" s="323">
        <f t="shared" si="1037"/>
        <v>0</v>
      </c>
      <c r="AB911" s="323">
        <f t="shared" si="894"/>
        <v>0</v>
      </c>
      <c r="AC911" s="118" t="e">
        <f t="shared" si="895"/>
        <v>#DIV/0!</v>
      </c>
    </row>
    <row r="912" spans="1:29" s="21" customFormat="1" hidden="1" x14ac:dyDescent="0.2">
      <c r="A912" s="95"/>
      <c r="B912" s="286" t="s">
        <v>965</v>
      </c>
      <c r="C912" s="287" t="s">
        <v>1798</v>
      </c>
      <c r="D912" s="321">
        <v>0</v>
      </c>
      <c r="E912" s="387">
        <f>SUM('ADICIONES  2018'!C912:E912)</f>
        <v>0</v>
      </c>
      <c r="F912" s="321"/>
      <c r="G912" s="321"/>
      <c r="H912" s="321"/>
      <c r="I912" s="321"/>
      <c r="J912" s="321"/>
      <c r="K912" s="307">
        <f t="shared" si="891"/>
        <v>0</v>
      </c>
      <c r="L912" s="321"/>
      <c r="M912" s="321"/>
      <c r="N912" s="321"/>
      <c r="O912" s="321"/>
      <c r="P912" s="321"/>
      <c r="Q912" s="321"/>
      <c r="R912" s="307">
        <f t="shared" si="892"/>
        <v>0</v>
      </c>
      <c r="S912" s="321"/>
      <c r="T912" s="321"/>
      <c r="U912" s="321"/>
      <c r="V912" s="321"/>
      <c r="W912" s="321"/>
      <c r="X912" s="321"/>
      <c r="Y912" s="321"/>
      <c r="Z912" s="321"/>
      <c r="AA912" s="323">
        <f t="shared" si="1037"/>
        <v>0</v>
      </c>
      <c r="AB912" s="323">
        <f t="shared" si="894"/>
        <v>0</v>
      </c>
      <c r="AC912" s="118" t="e">
        <f t="shared" si="895"/>
        <v>#DIV/0!</v>
      </c>
    </row>
    <row r="913" spans="1:29" s="21" customFormat="1" hidden="1" x14ac:dyDescent="0.2">
      <c r="A913" s="95"/>
      <c r="B913" s="286" t="s">
        <v>965</v>
      </c>
      <c r="C913" s="287" t="s">
        <v>1002</v>
      </c>
      <c r="D913" s="321">
        <v>0</v>
      </c>
      <c r="E913" s="387">
        <f>SUM('ADICIONES  2018'!C913:E913)</f>
        <v>0</v>
      </c>
      <c r="F913" s="321"/>
      <c r="G913" s="321"/>
      <c r="H913" s="321"/>
      <c r="I913" s="321"/>
      <c r="J913" s="321"/>
      <c r="K913" s="307">
        <f t="shared" si="891"/>
        <v>0</v>
      </c>
      <c r="L913" s="321"/>
      <c r="M913" s="321"/>
      <c r="N913" s="321"/>
      <c r="O913" s="321"/>
      <c r="P913" s="321"/>
      <c r="Q913" s="321"/>
      <c r="R913" s="307">
        <f t="shared" si="892"/>
        <v>0</v>
      </c>
      <c r="S913" s="321"/>
      <c r="T913" s="321"/>
      <c r="U913" s="321"/>
      <c r="V913" s="321"/>
      <c r="W913" s="321"/>
      <c r="X913" s="321"/>
      <c r="Y913" s="321"/>
      <c r="Z913" s="321"/>
      <c r="AA913" s="323">
        <f t="shared" si="1037"/>
        <v>0</v>
      </c>
      <c r="AB913" s="323">
        <f t="shared" si="894"/>
        <v>0</v>
      </c>
      <c r="AC913" s="118" t="e">
        <f t="shared" si="895"/>
        <v>#DIV/0!</v>
      </c>
    </row>
    <row r="914" spans="1:29" s="21" customFormat="1" hidden="1" x14ac:dyDescent="0.2">
      <c r="A914" s="95"/>
      <c r="B914" s="286" t="s">
        <v>965</v>
      </c>
      <c r="C914" s="287" t="s">
        <v>1002</v>
      </c>
      <c r="D914" s="321">
        <v>0</v>
      </c>
      <c r="E914" s="387">
        <f>SUM('ADICIONES  2018'!C914:E914)</f>
        <v>0</v>
      </c>
      <c r="F914" s="321"/>
      <c r="G914" s="321"/>
      <c r="H914" s="321"/>
      <c r="I914" s="321"/>
      <c r="J914" s="321"/>
      <c r="K914" s="307">
        <f t="shared" si="891"/>
        <v>0</v>
      </c>
      <c r="L914" s="321"/>
      <c r="M914" s="321"/>
      <c r="N914" s="321"/>
      <c r="O914" s="321"/>
      <c r="P914" s="321"/>
      <c r="Q914" s="321"/>
      <c r="R914" s="307">
        <f t="shared" si="892"/>
        <v>0</v>
      </c>
      <c r="S914" s="321"/>
      <c r="T914" s="321"/>
      <c r="U914" s="321"/>
      <c r="V914" s="321"/>
      <c r="W914" s="321"/>
      <c r="X914" s="321"/>
      <c r="Y914" s="321"/>
      <c r="Z914" s="321"/>
      <c r="AA914" s="323">
        <f t="shared" si="1037"/>
        <v>0</v>
      </c>
      <c r="AB914" s="323">
        <f t="shared" si="894"/>
        <v>0</v>
      </c>
      <c r="AC914" s="118" t="e">
        <f t="shared" si="895"/>
        <v>#DIV/0!</v>
      </c>
    </row>
    <row r="915" spans="1:29" s="21" customFormat="1" hidden="1" x14ac:dyDescent="0.2">
      <c r="A915" s="95"/>
      <c r="B915" s="286" t="s">
        <v>965</v>
      </c>
      <c r="C915" s="287" t="s">
        <v>1002</v>
      </c>
      <c r="D915" s="321">
        <v>0</v>
      </c>
      <c r="E915" s="387">
        <f>SUM('ADICIONES  2018'!C915:E915)</f>
        <v>0</v>
      </c>
      <c r="F915" s="321"/>
      <c r="G915" s="321"/>
      <c r="H915" s="321"/>
      <c r="I915" s="321"/>
      <c r="J915" s="321"/>
      <c r="K915" s="307">
        <f t="shared" si="891"/>
        <v>0</v>
      </c>
      <c r="L915" s="321"/>
      <c r="M915" s="321"/>
      <c r="N915" s="321"/>
      <c r="O915" s="321"/>
      <c r="P915" s="321"/>
      <c r="Q915" s="321"/>
      <c r="R915" s="307">
        <f t="shared" si="892"/>
        <v>0</v>
      </c>
      <c r="S915" s="321"/>
      <c r="T915" s="321"/>
      <c r="U915" s="321"/>
      <c r="V915" s="321"/>
      <c r="W915" s="321"/>
      <c r="X915" s="321"/>
      <c r="Y915" s="321"/>
      <c r="Z915" s="321"/>
      <c r="AA915" s="323">
        <f t="shared" si="1037"/>
        <v>0</v>
      </c>
      <c r="AB915" s="323">
        <f t="shared" si="894"/>
        <v>0</v>
      </c>
      <c r="AC915" s="118" t="e">
        <f t="shared" si="895"/>
        <v>#DIV/0!</v>
      </c>
    </row>
    <row r="916" spans="1:29" s="21" customFormat="1" hidden="1" x14ac:dyDescent="0.2">
      <c r="A916" s="95"/>
      <c r="B916" s="286" t="s">
        <v>965</v>
      </c>
      <c r="C916" s="287" t="s">
        <v>1002</v>
      </c>
      <c r="D916" s="321">
        <v>0</v>
      </c>
      <c r="E916" s="387">
        <f>SUM('ADICIONES  2018'!C916:E916)</f>
        <v>0</v>
      </c>
      <c r="F916" s="321"/>
      <c r="G916" s="321"/>
      <c r="H916" s="321"/>
      <c r="I916" s="321"/>
      <c r="J916" s="321"/>
      <c r="K916" s="307">
        <f t="shared" si="891"/>
        <v>0</v>
      </c>
      <c r="L916" s="321"/>
      <c r="M916" s="321"/>
      <c r="N916" s="321"/>
      <c r="O916" s="321"/>
      <c r="P916" s="321"/>
      <c r="Q916" s="321"/>
      <c r="R916" s="307">
        <f t="shared" si="892"/>
        <v>0</v>
      </c>
      <c r="S916" s="321"/>
      <c r="T916" s="321"/>
      <c r="U916" s="321"/>
      <c r="V916" s="321"/>
      <c r="W916" s="321"/>
      <c r="X916" s="321"/>
      <c r="Y916" s="321"/>
      <c r="Z916" s="321"/>
      <c r="AA916" s="323">
        <f t="shared" si="1037"/>
        <v>0</v>
      </c>
      <c r="AB916" s="323">
        <f t="shared" si="894"/>
        <v>0</v>
      </c>
      <c r="AC916" s="118" t="e">
        <f t="shared" si="895"/>
        <v>#DIV/0!</v>
      </c>
    </row>
    <row r="917" spans="1:29" s="21" customFormat="1" hidden="1" x14ac:dyDescent="0.2">
      <c r="A917" s="95"/>
      <c r="B917" s="286" t="s">
        <v>965</v>
      </c>
      <c r="C917" s="287" t="s">
        <v>1798</v>
      </c>
      <c r="D917" s="321">
        <v>0</v>
      </c>
      <c r="E917" s="387">
        <f>SUM('ADICIONES  2018'!C917:E917)</f>
        <v>0</v>
      </c>
      <c r="F917" s="321"/>
      <c r="G917" s="321"/>
      <c r="H917" s="321"/>
      <c r="I917" s="321"/>
      <c r="J917" s="321"/>
      <c r="K917" s="307">
        <f t="shared" si="891"/>
        <v>0</v>
      </c>
      <c r="L917" s="321"/>
      <c r="M917" s="321"/>
      <c r="N917" s="321"/>
      <c r="O917" s="321"/>
      <c r="P917" s="321"/>
      <c r="Q917" s="321"/>
      <c r="R917" s="307">
        <f t="shared" si="892"/>
        <v>0</v>
      </c>
      <c r="S917" s="321"/>
      <c r="T917" s="321"/>
      <c r="U917" s="321"/>
      <c r="V917" s="321"/>
      <c r="W917" s="321"/>
      <c r="X917" s="321"/>
      <c r="Y917" s="321"/>
      <c r="Z917" s="321"/>
      <c r="AA917" s="323">
        <f t="shared" si="1037"/>
        <v>0</v>
      </c>
      <c r="AB917" s="323">
        <f t="shared" si="894"/>
        <v>0</v>
      </c>
      <c r="AC917" s="118" t="e">
        <f t="shared" si="895"/>
        <v>#DIV/0!</v>
      </c>
    </row>
    <row r="918" spans="1:29" s="21" customFormat="1" hidden="1" x14ac:dyDescent="0.2">
      <c r="A918" s="95"/>
      <c r="B918" s="286" t="s">
        <v>965</v>
      </c>
      <c r="C918" s="287" t="s">
        <v>1798</v>
      </c>
      <c r="D918" s="321">
        <v>0</v>
      </c>
      <c r="E918" s="387">
        <f>SUM('ADICIONES  2018'!C918:E918)</f>
        <v>0</v>
      </c>
      <c r="F918" s="321"/>
      <c r="G918" s="321"/>
      <c r="H918" s="321"/>
      <c r="I918" s="321"/>
      <c r="J918" s="321"/>
      <c r="K918" s="307">
        <f t="shared" si="891"/>
        <v>0</v>
      </c>
      <c r="L918" s="321"/>
      <c r="M918" s="321"/>
      <c r="N918" s="321"/>
      <c r="O918" s="321"/>
      <c r="P918" s="321"/>
      <c r="Q918" s="321"/>
      <c r="R918" s="307">
        <f t="shared" si="892"/>
        <v>0</v>
      </c>
      <c r="S918" s="321"/>
      <c r="T918" s="321"/>
      <c r="U918" s="321"/>
      <c r="V918" s="321"/>
      <c r="W918" s="321"/>
      <c r="X918" s="321"/>
      <c r="Y918" s="321"/>
      <c r="Z918" s="321"/>
      <c r="AA918" s="323">
        <f t="shared" si="1037"/>
        <v>0</v>
      </c>
      <c r="AB918" s="323">
        <f t="shared" si="894"/>
        <v>0</v>
      </c>
      <c r="AC918" s="118" t="e">
        <f t="shared" si="895"/>
        <v>#DIV/0!</v>
      </c>
    </row>
    <row r="919" spans="1:29" s="21" customFormat="1" hidden="1" x14ac:dyDescent="0.2">
      <c r="A919" s="95"/>
      <c r="B919" s="286" t="s">
        <v>967</v>
      </c>
      <c r="C919" s="287" t="s">
        <v>1799</v>
      </c>
      <c r="D919" s="321">
        <v>0</v>
      </c>
      <c r="E919" s="387">
        <f>SUM('ADICIONES  2018'!C919:E919)</f>
        <v>0</v>
      </c>
      <c r="F919" s="321"/>
      <c r="G919" s="321"/>
      <c r="H919" s="321"/>
      <c r="I919" s="321"/>
      <c r="J919" s="321"/>
      <c r="K919" s="307">
        <f t="shared" si="891"/>
        <v>0</v>
      </c>
      <c r="L919" s="321"/>
      <c r="M919" s="321"/>
      <c r="N919" s="321"/>
      <c r="O919" s="321"/>
      <c r="P919" s="321"/>
      <c r="Q919" s="321"/>
      <c r="R919" s="307">
        <f t="shared" si="892"/>
        <v>0</v>
      </c>
      <c r="S919" s="321"/>
      <c r="T919" s="321"/>
      <c r="U919" s="321"/>
      <c r="V919" s="321"/>
      <c r="W919" s="321"/>
      <c r="X919" s="321"/>
      <c r="Y919" s="321"/>
      <c r="Z919" s="321"/>
      <c r="AA919" s="323">
        <f t="shared" si="1037"/>
        <v>0</v>
      </c>
      <c r="AB919" s="323">
        <f t="shared" si="894"/>
        <v>0</v>
      </c>
      <c r="AC919" s="118" t="e">
        <f t="shared" si="895"/>
        <v>#DIV/0!</v>
      </c>
    </row>
    <row r="920" spans="1:29" s="21" customFormat="1" hidden="1" x14ac:dyDescent="0.2">
      <c r="A920" s="95"/>
      <c r="B920" s="286" t="s">
        <v>967</v>
      </c>
      <c r="C920" s="287" t="s">
        <v>1797</v>
      </c>
      <c r="D920" s="321">
        <v>0</v>
      </c>
      <c r="E920" s="387">
        <f>SUM('ADICIONES  2018'!C920:E920)</f>
        <v>0</v>
      </c>
      <c r="F920" s="321"/>
      <c r="G920" s="321"/>
      <c r="H920" s="321"/>
      <c r="I920" s="321"/>
      <c r="J920" s="321"/>
      <c r="K920" s="307">
        <f t="shared" si="891"/>
        <v>0</v>
      </c>
      <c r="L920" s="321"/>
      <c r="M920" s="321"/>
      <c r="N920" s="321"/>
      <c r="O920" s="321"/>
      <c r="P920" s="321"/>
      <c r="Q920" s="321"/>
      <c r="R920" s="307">
        <f t="shared" si="892"/>
        <v>0</v>
      </c>
      <c r="S920" s="321"/>
      <c r="T920" s="321"/>
      <c r="U920" s="321"/>
      <c r="V920" s="321"/>
      <c r="W920" s="321"/>
      <c r="X920" s="321"/>
      <c r="Y920" s="321"/>
      <c r="Z920" s="321"/>
      <c r="AA920" s="323">
        <f t="shared" si="1037"/>
        <v>0</v>
      </c>
      <c r="AB920" s="323">
        <f t="shared" si="894"/>
        <v>0</v>
      </c>
      <c r="AC920" s="118" t="e">
        <f t="shared" si="895"/>
        <v>#DIV/0!</v>
      </c>
    </row>
    <row r="921" spans="1:29" s="21" customFormat="1" hidden="1" x14ac:dyDescent="0.2">
      <c r="A921" s="95"/>
      <c r="B921" s="286" t="s">
        <v>967</v>
      </c>
      <c r="C921" s="287" t="s">
        <v>1797</v>
      </c>
      <c r="D921" s="321">
        <v>0</v>
      </c>
      <c r="E921" s="387">
        <f>SUM('ADICIONES  2018'!C921:E921)</f>
        <v>0</v>
      </c>
      <c r="F921" s="321"/>
      <c r="G921" s="321"/>
      <c r="H921" s="321"/>
      <c r="I921" s="321"/>
      <c r="J921" s="321"/>
      <c r="K921" s="307">
        <f t="shared" si="891"/>
        <v>0</v>
      </c>
      <c r="L921" s="321"/>
      <c r="M921" s="321">
        <v>17524000000</v>
      </c>
      <c r="N921" s="321"/>
      <c r="O921" s="321"/>
      <c r="P921" s="321"/>
      <c r="Q921" s="321"/>
      <c r="R921" s="307">
        <f t="shared" si="892"/>
        <v>17524000000</v>
      </c>
      <c r="S921" s="321"/>
      <c r="T921" s="321"/>
      <c r="U921" s="321"/>
      <c r="V921" s="321"/>
      <c r="W921" s="321"/>
      <c r="X921" s="321"/>
      <c r="Y921" s="321"/>
      <c r="Z921" s="321"/>
      <c r="AA921" s="323">
        <f t="shared" si="1037"/>
        <v>0</v>
      </c>
      <c r="AB921" s="323">
        <f t="shared" si="894"/>
        <v>17524000000</v>
      </c>
      <c r="AC921" s="118">
        <v>0</v>
      </c>
    </row>
    <row r="922" spans="1:29" s="21" customFormat="1" hidden="1" x14ac:dyDescent="0.2">
      <c r="A922" s="95"/>
      <c r="B922" s="286" t="s">
        <v>967</v>
      </c>
      <c r="C922" s="287" t="s">
        <v>1797</v>
      </c>
      <c r="D922" s="321">
        <v>0</v>
      </c>
      <c r="E922" s="387">
        <f>SUM('ADICIONES  2018'!C922:E922)</f>
        <v>0</v>
      </c>
      <c r="F922" s="321"/>
      <c r="G922" s="321"/>
      <c r="H922" s="321"/>
      <c r="I922" s="321"/>
      <c r="J922" s="321"/>
      <c r="K922" s="307">
        <f t="shared" si="891"/>
        <v>0</v>
      </c>
      <c r="L922" s="321"/>
      <c r="M922" s="321"/>
      <c r="N922" s="321"/>
      <c r="O922" s="321"/>
      <c r="P922" s="321"/>
      <c r="Q922" s="321"/>
      <c r="R922" s="307">
        <f t="shared" si="892"/>
        <v>0</v>
      </c>
      <c r="S922" s="321"/>
      <c r="T922" s="321"/>
      <c r="U922" s="321"/>
      <c r="V922" s="321"/>
      <c r="W922" s="321"/>
      <c r="X922" s="321"/>
      <c r="Y922" s="321"/>
      <c r="Z922" s="321"/>
      <c r="AA922" s="323">
        <f t="shared" si="1037"/>
        <v>0</v>
      </c>
      <c r="AB922" s="323">
        <f t="shared" si="894"/>
        <v>0</v>
      </c>
      <c r="AC922" s="118" t="e">
        <f t="shared" si="895"/>
        <v>#DIV/0!</v>
      </c>
    </row>
    <row r="923" spans="1:29" s="21" customFormat="1" hidden="1" x14ac:dyDescent="0.2">
      <c r="A923" s="95"/>
      <c r="B923" s="286" t="s">
        <v>967</v>
      </c>
      <c r="C923" s="287" t="s">
        <v>1797</v>
      </c>
      <c r="D923" s="321">
        <v>0</v>
      </c>
      <c r="E923" s="387">
        <f>SUM('ADICIONES  2018'!C923:E923)</f>
        <v>0</v>
      </c>
      <c r="F923" s="321"/>
      <c r="G923" s="321"/>
      <c r="H923" s="321"/>
      <c r="I923" s="321"/>
      <c r="J923" s="321"/>
      <c r="K923" s="307">
        <f t="shared" si="891"/>
        <v>0</v>
      </c>
      <c r="L923" s="321"/>
      <c r="M923" s="321"/>
      <c r="N923" s="321"/>
      <c r="O923" s="321"/>
      <c r="P923" s="321"/>
      <c r="Q923" s="321"/>
      <c r="R923" s="307">
        <f t="shared" si="892"/>
        <v>0</v>
      </c>
      <c r="S923" s="321"/>
      <c r="T923" s="321"/>
      <c r="U923" s="321"/>
      <c r="V923" s="321"/>
      <c r="W923" s="321"/>
      <c r="X923" s="321"/>
      <c r="Y923" s="321"/>
      <c r="Z923" s="321"/>
      <c r="AA923" s="323">
        <f t="shared" si="1037"/>
        <v>0</v>
      </c>
      <c r="AB923" s="323">
        <f t="shared" si="894"/>
        <v>0</v>
      </c>
      <c r="AC923" s="118" t="e">
        <f t="shared" si="895"/>
        <v>#DIV/0!</v>
      </c>
    </row>
    <row r="924" spans="1:29" s="21" customFormat="1" hidden="1" x14ac:dyDescent="0.2">
      <c r="A924" s="95"/>
      <c r="B924" s="286" t="s">
        <v>967</v>
      </c>
      <c r="C924" s="287" t="s">
        <v>1773</v>
      </c>
      <c r="D924" s="321">
        <v>0</v>
      </c>
      <c r="E924" s="387">
        <f>SUM('ADICIONES  2018'!C924:E924)</f>
        <v>0</v>
      </c>
      <c r="F924" s="321"/>
      <c r="G924" s="321"/>
      <c r="H924" s="321"/>
      <c r="I924" s="321"/>
      <c r="J924" s="321"/>
      <c r="K924" s="307">
        <f t="shared" si="891"/>
        <v>0</v>
      </c>
      <c r="L924" s="321"/>
      <c r="M924" s="321"/>
      <c r="N924" s="321"/>
      <c r="O924" s="321"/>
      <c r="P924" s="321"/>
      <c r="Q924" s="321"/>
      <c r="R924" s="307">
        <f t="shared" si="892"/>
        <v>0</v>
      </c>
      <c r="S924" s="321"/>
      <c r="T924" s="321"/>
      <c r="U924" s="321"/>
      <c r="V924" s="321"/>
      <c r="W924" s="321"/>
      <c r="X924" s="321"/>
      <c r="Y924" s="321"/>
      <c r="Z924" s="321"/>
      <c r="AA924" s="323">
        <f t="shared" si="1037"/>
        <v>0</v>
      </c>
      <c r="AB924" s="323">
        <f t="shared" si="894"/>
        <v>0</v>
      </c>
      <c r="AC924" s="118" t="e">
        <f t="shared" si="895"/>
        <v>#DIV/0!</v>
      </c>
    </row>
    <row r="925" spans="1:29" s="21" customFormat="1" hidden="1" x14ac:dyDescent="0.2">
      <c r="A925" s="95"/>
      <c r="B925" s="286" t="s">
        <v>967</v>
      </c>
      <c r="C925" s="287" t="s">
        <v>1797</v>
      </c>
      <c r="D925" s="321">
        <v>0</v>
      </c>
      <c r="E925" s="387">
        <f>SUM('ADICIONES  2018'!C925:E925)</f>
        <v>0</v>
      </c>
      <c r="F925" s="321"/>
      <c r="G925" s="321"/>
      <c r="H925" s="321"/>
      <c r="I925" s="321"/>
      <c r="J925" s="321"/>
      <c r="K925" s="307">
        <f t="shared" si="891"/>
        <v>0</v>
      </c>
      <c r="L925" s="321"/>
      <c r="M925" s="321"/>
      <c r="N925" s="321"/>
      <c r="O925" s="321"/>
      <c r="P925" s="321"/>
      <c r="Q925" s="321"/>
      <c r="R925" s="307">
        <f t="shared" si="892"/>
        <v>0</v>
      </c>
      <c r="S925" s="321"/>
      <c r="T925" s="321"/>
      <c r="U925" s="321"/>
      <c r="V925" s="321"/>
      <c r="W925" s="321"/>
      <c r="X925" s="321"/>
      <c r="Y925" s="321"/>
      <c r="Z925" s="321"/>
      <c r="AA925" s="323">
        <f t="shared" si="1037"/>
        <v>0</v>
      </c>
      <c r="AB925" s="323">
        <f t="shared" si="894"/>
        <v>0</v>
      </c>
      <c r="AC925" s="118" t="e">
        <f t="shared" si="895"/>
        <v>#DIV/0!</v>
      </c>
    </row>
    <row r="926" spans="1:29" s="21" customFormat="1" hidden="1" x14ac:dyDescent="0.2">
      <c r="A926" s="95"/>
      <c r="B926" s="286" t="s">
        <v>967</v>
      </c>
      <c r="C926" s="287" t="s">
        <v>1797</v>
      </c>
      <c r="D926" s="321">
        <v>0</v>
      </c>
      <c r="E926" s="387">
        <f>SUM('ADICIONES  2018'!C926:E926)</f>
        <v>0</v>
      </c>
      <c r="F926" s="321"/>
      <c r="G926" s="321"/>
      <c r="H926" s="321"/>
      <c r="I926" s="321"/>
      <c r="J926" s="321"/>
      <c r="K926" s="307">
        <f t="shared" si="891"/>
        <v>0</v>
      </c>
      <c r="L926" s="321"/>
      <c r="M926" s="321"/>
      <c r="N926" s="321"/>
      <c r="O926" s="321"/>
      <c r="P926" s="321"/>
      <c r="Q926" s="321"/>
      <c r="R926" s="307">
        <f t="shared" si="892"/>
        <v>0</v>
      </c>
      <c r="S926" s="321"/>
      <c r="T926" s="321"/>
      <c r="U926" s="321"/>
      <c r="V926" s="321"/>
      <c r="W926" s="321"/>
      <c r="X926" s="321"/>
      <c r="Y926" s="321"/>
      <c r="Z926" s="321"/>
      <c r="AA926" s="323">
        <f t="shared" si="1037"/>
        <v>0</v>
      </c>
      <c r="AB926" s="323">
        <f t="shared" si="894"/>
        <v>0</v>
      </c>
      <c r="AC926" s="118" t="e">
        <f t="shared" si="895"/>
        <v>#DIV/0!</v>
      </c>
    </row>
    <row r="927" spans="1:29" s="21" customFormat="1" hidden="1" x14ac:dyDescent="0.2">
      <c r="A927" s="95"/>
      <c r="B927" s="286" t="s">
        <v>969</v>
      </c>
      <c r="C927" s="287" t="s">
        <v>1773</v>
      </c>
      <c r="D927" s="321">
        <v>0</v>
      </c>
      <c r="E927" s="387">
        <f>SUM('ADICIONES  2018'!C927:E927)</f>
        <v>0</v>
      </c>
      <c r="F927" s="321"/>
      <c r="G927" s="321"/>
      <c r="H927" s="321"/>
      <c r="I927" s="321"/>
      <c r="J927" s="321"/>
      <c r="K927" s="307">
        <f t="shared" si="891"/>
        <v>0</v>
      </c>
      <c r="L927" s="321"/>
      <c r="M927" s="321"/>
      <c r="N927" s="321"/>
      <c r="O927" s="321"/>
      <c r="P927" s="321"/>
      <c r="Q927" s="321"/>
      <c r="R927" s="307">
        <f t="shared" si="892"/>
        <v>0</v>
      </c>
      <c r="S927" s="321"/>
      <c r="T927" s="321"/>
      <c r="U927" s="321"/>
      <c r="V927" s="321"/>
      <c r="W927" s="321"/>
      <c r="X927" s="321"/>
      <c r="Y927" s="321"/>
      <c r="Z927" s="321"/>
      <c r="AA927" s="323">
        <f t="shared" si="1037"/>
        <v>0</v>
      </c>
      <c r="AB927" s="323">
        <f t="shared" si="894"/>
        <v>0</v>
      </c>
      <c r="AC927" s="118" t="e">
        <f t="shared" si="895"/>
        <v>#DIV/0!</v>
      </c>
    </row>
    <row r="928" spans="1:29" s="21" customFormat="1" hidden="1" x14ac:dyDescent="0.2">
      <c r="A928" s="95"/>
      <c r="B928" s="286" t="s">
        <v>969</v>
      </c>
      <c r="C928" s="287" t="s">
        <v>1773</v>
      </c>
      <c r="D928" s="321">
        <v>0</v>
      </c>
      <c r="E928" s="387">
        <f>SUM('ADICIONES  2018'!C928:E928)</f>
        <v>0</v>
      </c>
      <c r="F928" s="321"/>
      <c r="G928" s="321"/>
      <c r="H928" s="321"/>
      <c r="I928" s="321"/>
      <c r="J928" s="321"/>
      <c r="K928" s="307">
        <f t="shared" si="891"/>
        <v>0</v>
      </c>
      <c r="L928" s="321"/>
      <c r="M928" s="321"/>
      <c r="N928" s="321"/>
      <c r="O928" s="321"/>
      <c r="P928" s="321"/>
      <c r="Q928" s="321"/>
      <c r="R928" s="307">
        <f t="shared" si="892"/>
        <v>0</v>
      </c>
      <c r="S928" s="321"/>
      <c r="T928" s="321"/>
      <c r="U928" s="321"/>
      <c r="V928" s="321"/>
      <c r="W928" s="321"/>
      <c r="X928" s="321"/>
      <c r="Y928" s="321"/>
      <c r="Z928" s="321"/>
      <c r="AA928" s="323">
        <f t="shared" si="1037"/>
        <v>0</v>
      </c>
      <c r="AB928" s="323">
        <f t="shared" si="894"/>
        <v>0</v>
      </c>
      <c r="AC928" s="118" t="e">
        <f t="shared" si="895"/>
        <v>#DIV/0!</v>
      </c>
    </row>
    <row r="929" spans="1:29" s="21" customFormat="1" hidden="1" x14ac:dyDescent="0.2">
      <c r="A929" s="95"/>
      <c r="B929" s="286" t="s">
        <v>971</v>
      </c>
      <c r="C929" s="287" t="s">
        <v>1002</v>
      </c>
      <c r="D929" s="321">
        <v>0</v>
      </c>
      <c r="E929" s="387">
        <f>SUM('ADICIONES  2018'!C929:E929)</f>
        <v>0</v>
      </c>
      <c r="F929" s="321"/>
      <c r="G929" s="321"/>
      <c r="H929" s="321"/>
      <c r="I929" s="321"/>
      <c r="J929" s="321"/>
      <c r="K929" s="307">
        <f t="shared" si="891"/>
        <v>0</v>
      </c>
      <c r="L929" s="321"/>
      <c r="M929" s="321"/>
      <c r="N929" s="321"/>
      <c r="O929" s="321"/>
      <c r="P929" s="321"/>
      <c r="Q929" s="321"/>
      <c r="R929" s="307">
        <f t="shared" si="892"/>
        <v>0</v>
      </c>
      <c r="S929" s="321"/>
      <c r="T929" s="321"/>
      <c r="U929" s="321"/>
      <c r="V929" s="321"/>
      <c r="W929" s="321"/>
      <c r="X929" s="321"/>
      <c r="Y929" s="321"/>
      <c r="Z929" s="321"/>
      <c r="AA929" s="323">
        <f t="shared" si="1037"/>
        <v>0</v>
      </c>
      <c r="AB929" s="323">
        <f t="shared" si="894"/>
        <v>0</v>
      </c>
      <c r="AC929" s="118" t="e">
        <f t="shared" si="895"/>
        <v>#DIV/0!</v>
      </c>
    </row>
    <row r="930" spans="1:29" s="21" customFormat="1" hidden="1" x14ac:dyDescent="0.2">
      <c r="A930" s="95"/>
      <c r="B930" s="286" t="s">
        <v>971</v>
      </c>
      <c r="C930" s="287" t="s">
        <v>1002</v>
      </c>
      <c r="D930" s="321">
        <v>0</v>
      </c>
      <c r="E930" s="387">
        <f>SUM('ADICIONES  2018'!C930:E930)</f>
        <v>0</v>
      </c>
      <c r="F930" s="321"/>
      <c r="G930" s="321"/>
      <c r="H930" s="321"/>
      <c r="I930" s="321"/>
      <c r="J930" s="321"/>
      <c r="K930" s="307">
        <f t="shared" si="891"/>
        <v>0</v>
      </c>
      <c r="L930" s="321"/>
      <c r="M930" s="321"/>
      <c r="N930" s="321"/>
      <c r="O930" s="321"/>
      <c r="P930" s="321"/>
      <c r="Q930" s="321"/>
      <c r="R930" s="307">
        <f t="shared" si="892"/>
        <v>0</v>
      </c>
      <c r="S930" s="321"/>
      <c r="T930" s="321"/>
      <c r="U930" s="321"/>
      <c r="V930" s="321"/>
      <c r="W930" s="321"/>
      <c r="X930" s="321"/>
      <c r="Y930" s="321"/>
      <c r="Z930" s="321"/>
      <c r="AA930" s="323">
        <f t="shared" si="1037"/>
        <v>0</v>
      </c>
      <c r="AB930" s="323">
        <f t="shared" si="894"/>
        <v>0</v>
      </c>
      <c r="AC930" s="118" t="e">
        <f t="shared" si="895"/>
        <v>#DIV/0!</v>
      </c>
    </row>
    <row r="931" spans="1:29" s="21" customFormat="1" hidden="1" x14ac:dyDescent="0.2">
      <c r="A931" s="95"/>
      <c r="B931" s="286" t="s">
        <v>971</v>
      </c>
      <c r="C931" s="287" t="s">
        <v>1002</v>
      </c>
      <c r="D931" s="321">
        <v>0</v>
      </c>
      <c r="E931" s="387">
        <f>SUM('ADICIONES  2018'!C931:E931)</f>
        <v>0</v>
      </c>
      <c r="F931" s="321"/>
      <c r="G931" s="321"/>
      <c r="H931" s="321"/>
      <c r="I931" s="321"/>
      <c r="J931" s="321"/>
      <c r="K931" s="307">
        <f t="shared" si="891"/>
        <v>0</v>
      </c>
      <c r="L931" s="321"/>
      <c r="M931" s="321"/>
      <c r="N931" s="321"/>
      <c r="O931" s="321"/>
      <c r="P931" s="321"/>
      <c r="Q931" s="321"/>
      <c r="R931" s="307">
        <f t="shared" si="892"/>
        <v>0</v>
      </c>
      <c r="S931" s="321"/>
      <c r="T931" s="321"/>
      <c r="U931" s="321"/>
      <c r="V931" s="321"/>
      <c r="W931" s="321"/>
      <c r="X931" s="321"/>
      <c r="Y931" s="321"/>
      <c r="Z931" s="321"/>
      <c r="AA931" s="323">
        <f t="shared" si="1037"/>
        <v>0</v>
      </c>
      <c r="AB931" s="323">
        <f t="shared" si="894"/>
        <v>0</v>
      </c>
      <c r="AC931" s="118" t="e">
        <f t="shared" si="895"/>
        <v>#DIV/0!</v>
      </c>
    </row>
    <row r="932" spans="1:29" s="21" customFormat="1" hidden="1" x14ac:dyDescent="0.2">
      <c r="A932" s="95"/>
      <c r="B932" s="286" t="s">
        <v>971</v>
      </c>
      <c r="C932" s="287" t="s">
        <v>1002</v>
      </c>
      <c r="D932" s="321">
        <v>0</v>
      </c>
      <c r="E932" s="387">
        <f>SUM('ADICIONES  2018'!C932:E932)</f>
        <v>0</v>
      </c>
      <c r="F932" s="321"/>
      <c r="G932" s="321"/>
      <c r="H932" s="321"/>
      <c r="I932" s="321"/>
      <c r="J932" s="321"/>
      <c r="K932" s="307">
        <f t="shared" si="891"/>
        <v>0</v>
      </c>
      <c r="L932" s="321"/>
      <c r="M932" s="321"/>
      <c r="N932" s="321"/>
      <c r="O932" s="321"/>
      <c r="P932" s="321"/>
      <c r="Q932" s="321"/>
      <c r="R932" s="307">
        <f t="shared" si="892"/>
        <v>0</v>
      </c>
      <c r="S932" s="321"/>
      <c r="T932" s="321"/>
      <c r="U932" s="321"/>
      <c r="V932" s="321"/>
      <c r="W932" s="321"/>
      <c r="X932" s="321"/>
      <c r="Y932" s="321"/>
      <c r="Z932" s="321"/>
      <c r="AA932" s="323">
        <f t="shared" si="1037"/>
        <v>0</v>
      </c>
      <c r="AB932" s="323">
        <f t="shared" si="894"/>
        <v>0</v>
      </c>
      <c r="AC932" s="118" t="e">
        <f t="shared" si="895"/>
        <v>#DIV/0!</v>
      </c>
    </row>
    <row r="933" spans="1:29" s="21" customFormat="1" hidden="1" x14ac:dyDescent="0.2">
      <c r="A933" s="95"/>
      <c r="B933" s="116" t="s">
        <v>971</v>
      </c>
      <c r="C933" s="117" t="s">
        <v>1002</v>
      </c>
      <c r="D933" s="321">
        <v>0</v>
      </c>
      <c r="E933" s="387">
        <f>SUM('ADICIONES  2018'!C933:E933)</f>
        <v>0</v>
      </c>
      <c r="F933" s="321"/>
      <c r="G933" s="321"/>
      <c r="H933" s="321"/>
      <c r="I933" s="321"/>
      <c r="J933" s="321"/>
      <c r="K933" s="307">
        <f t="shared" si="891"/>
        <v>0</v>
      </c>
      <c r="L933" s="321"/>
      <c r="M933" s="321"/>
      <c r="N933" s="321"/>
      <c r="O933" s="321"/>
      <c r="P933" s="321"/>
      <c r="Q933" s="321"/>
      <c r="R933" s="307">
        <f t="shared" si="892"/>
        <v>0</v>
      </c>
      <c r="S933" s="321"/>
      <c r="T933" s="321"/>
      <c r="U933" s="321"/>
      <c r="V933" s="321"/>
      <c r="W933" s="321"/>
      <c r="X933" s="321"/>
      <c r="Y933" s="321"/>
      <c r="Z933" s="321"/>
      <c r="AA933" s="323">
        <f t="shared" si="1037"/>
        <v>0</v>
      </c>
      <c r="AB933" s="323">
        <f t="shared" si="894"/>
        <v>0</v>
      </c>
      <c r="AC933" s="118" t="e">
        <f t="shared" si="895"/>
        <v>#DIV/0!</v>
      </c>
    </row>
    <row r="934" spans="1:29" s="21" customFormat="1" hidden="1" x14ac:dyDescent="0.2">
      <c r="A934" s="95"/>
      <c r="B934" s="116" t="s">
        <v>971</v>
      </c>
      <c r="C934" s="117" t="s">
        <v>1002</v>
      </c>
      <c r="D934" s="321">
        <v>0</v>
      </c>
      <c r="E934" s="387">
        <f>SUM('ADICIONES  2018'!C934:E934)</f>
        <v>0</v>
      </c>
      <c r="F934" s="321"/>
      <c r="G934" s="321"/>
      <c r="H934" s="321"/>
      <c r="I934" s="321"/>
      <c r="J934" s="321"/>
      <c r="K934" s="307">
        <f t="shared" si="891"/>
        <v>0</v>
      </c>
      <c r="L934" s="321"/>
      <c r="M934" s="321"/>
      <c r="N934" s="321"/>
      <c r="O934" s="321"/>
      <c r="P934" s="321"/>
      <c r="Q934" s="321"/>
      <c r="R934" s="307">
        <f t="shared" si="892"/>
        <v>0</v>
      </c>
      <c r="S934" s="321"/>
      <c r="T934" s="321"/>
      <c r="U934" s="321"/>
      <c r="V934" s="321"/>
      <c r="W934" s="321"/>
      <c r="X934" s="321"/>
      <c r="Y934" s="321"/>
      <c r="Z934" s="321"/>
      <c r="AA934" s="323">
        <f t="shared" si="1037"/>
        <v>0</v>
      </c>
      <c r="AB934" s="323">
        <f t="shared" si="894"/>
        <v>0</v>
      </c>
      <c r="AC934" s="118" t="e">
        <f t="shared" si="895"/>
        <v>#DIV/0!</v>
      </c>
    </row>
    <row r="935" spans="1:29" s="21" customFormat="1" hidden="1" x14ac:dyDescent="0.2">
      <c r="A935" s="95"/>
      <c r="B935" s="116" t="s">
        <v>971</v>
      </c>
      <c r="C935" s="117" t="s">
        <v>1002</v>
      </c>
      <c r="D935" s="321">
        <v>0</v>
      </c>
      <c r="E935" s="387">
        <f>SUM('ADICIONES  2018'!C935:E935)</f>
        <v>0</v>
      </c>
      <c r="F935" s="321"/>
      <c r="G935" s="321"/>
      <c r="H935" s="321"/>
      <c r="I935" s="321"/>
      <c r="J935" s="321"/>
      <c r="K935" s="307">
        <f t="shared" si="891"/>
        <v>0</v>
      </c>
      <c r="L935" s="321"/>
      <c r="M935" s="321"/>
      <c r="N935" s="321"/>
      <c r="O935" s="321"/>
      <c r="P935" s="321"/>
      <c r="Q935" s="321"/>
      <c r="R935" s="307">
        <f t="shared" si="892"/>
        <v>0</v>
      </c>
      <c r="S935" s="321"/>
      <c r="T935" s="321"/>
      <c r="U935" s="321"/>
      <c r="V935" s="321"/>
      <c r="W935" s="321"/>
      <c r="X935" s="321"/>
      <c r="Y935" s="321"/>
      <c r="Z935" s="321"/>
      <c r="AA935" s="323">
        <f t="shared" si="1037"/>
        <v>0</v>
      </c>
      <c r="AB935" s="323">
        <f t="shared" si="894"/>
        <v>0</v>
      </c>
      <c r="AC935" s="118" t="e">
        <f t="shared" si="895"/>
        <v>#DIV/0!</v>
      </c>
    </row>
    <row r="936" spans="1:29" s="21" customFormat="1" hidden="1" x14ac:dyDescent="0.2">
      <c r="A936" s="95"/>
      <c r="B936" s="286" t="s">
        <v>971</v>
      </c>
      <c r="C936" s="287" t="s">
        <v>1002</v>
      </c>
      <c r="D936" s="321">
        <v>0</v>
      </c>
      <c r="E936" s="387">
        <f>SUM('ADICIONES  2018'!C936:E936)</f>
        <v>0</v>
      </c>
      <c r="F936" s="321"/>
      <c r="G936" s="321"/>
      <c r="H936" s="321"/>
      <c r="I936" s="321"/>
      <c r="J936" s="321"/>
      <c r="K936" s="307">
        <f t="shared" si="891"/>
        <v>0</v>
      </c>
      <c r="L936" s="321"/>
      <c r="M936" s="321"/>
      <c r="N936" s="321"/>
      <c r="O936" s="321"/>
      <c r="P936" s="321"/>
      <c r="Q936" s="321"/>
      <c r="R936" s="305">
        <f t="shared" si="892"/>
        <v>0</v>
      </c>
      <c r="S936" s="321"/>
      <c r="T936" s="321"/>
      <c r="U936" s="321"/>
      <c r="V936" s="321"/>
      <c r="W936" s="321"/>
      <c r="X936" s="321"/>
      <c r="Y936" s="321"/>
      <c r="Z936" s="321"/>
      <c r="AA936" s="323">
        <f t="shared" si="1037"/>
        <v>0</v>
      </c>
      <c r="AB936" s="323">
        <f t="shared" si="894"/>
        <v>0</v>
      </c>
      <c r="AC936" s="118" t="e">
        <f t="shared" si="895"/>
        <v>#DIV/0!</v>
      </c>
    </row>
    <row r="937" spans="1:29" s="21" customFormat="1" hidden="1" x14ac:dyDescent="0.2">
      <c r="A937" s="95"/>
      <c r="B937" s="116" t="s">
        <v>971</v>
      </c>
      <c r="C937" s="117" t="s">
        <v>1002</v>
      </c>
      <c r="D937" s="321">
        <v>0</v>
      </c>
      <c r="E937" s="387">
        <f>SUM('ADICIONES  2018'!C937:E937)</f>
        <v>0</v>
      </c>
      <c r="F937" s="321"/>
      <c r="G937" s="321"/>
      <c r="H937" s="321"/>
      <c r="I937" s="321"/>
      <c r="J937" s="321"/>
      <c r="K937" s="307">
        <f t="shared" si="891"/>
        <v>0</v>
      </c>
      <c r="L937" s="321"/>
      <c r="M937" s="321"/>
      <c r="N937" s="321"/>
      <c r="O937" s="321"/>
      <c r="P937" s="321"/>
      <c r="Q937" s="321"/>
      <c r="R937" s="307">
        <f t="shared" si="892"/>
        <v>0</v>
      </c>
      <c r="S937" s="321"/>
      <c r="T937" s="321"/>
      <c r="U937" s="321"/>
      <c r="V937" s="321"/>
      <c r="W937" s="321"/>
      <c r="X937" s="321"/>
      <c r="Y937" s="321"/>
      <c r="Z937" s="321"/>
      <c r="AA937" s="323">
        <f t="shared" si="1037"/>
        <v>0</v>
      </c>
      <c r="AB937" s="323">
        <f t="shared" si="894"/>
        <v>0</v>
      </c>
      <c r="AC937" s="118" t="e">
        <f t="shared" si="895"/>
        <v>#DIV/0!</v>
      </c>
    </row>
    <row r="938" spans="1:29" s="21" customFormat="1" hidden="1" x14ac:dyDescent="0.2">
      <c r="A938" s="95"/>
      <c r="B938" s="116" t="s">
        <v>972</v>
      </c>
      <c r="C938" s="117" t="s">
        <v>1799</v>
      </c>
      <c r="D938" s="321">
        <v>0</v>
      </c>
      <c r="E938" s="387">
        <f>SUM('ADICIONES  2018'!C938:E938)</f>
        <v>0</v>
      </c>
      <c r="F938" s="321"/>
      <c r="G938" s="321"/>
      <c r="H938" s="321"/>
      <c r="I938" s="321"/>
      <c r="J938" s="321"/>
      <c r="K938" s="307">
        <f t="shared" si="891"/>
        <v>0</v>
      </c>
      <c r="L938" s="321"/>
      <c r="M938" s="321"/>
      <c r="N938" s="321"/>
      <c r="O938" s="321"/>
      <c r="P938" s="321"/>
      <c r="Q938" s="321"/>
      <c r="R938" s="307">
        <f t="shared" si="892"/>
        <v>0</v>
      </c>
      <c r="S938" s="321"/>
      <c r="T938" s="321"/>
      <c r="U938" s="321"/>
      <c r="V938" s="321"/>
      <c r="W938" s="321"/>
      <c r="X938" s="321"/>
      <c r="Y938" s="321"/>
      <c r="Z938" s="321"/>
      <c r="AA938" s="323">
        <f t="shared" si="1037"/>
        <v>0</v>
      </c>
      <c r="AB938" s="323">
        <f t="shared" si="894"/>
        <v>0</v>
      </c>
      <c r="AC938" s="118" t="e">
        <f t="shared" si="895"/>
        <v>#DIV/0!</v>
      </c>
    </row>
    <row r="939" spans="1:29" s="21" customFormat="1" hidden="1" x14ac:dyDescent="0.2">
      <c r="A939" s="95"/>
      <c r="B939" s="116" t="s">
        <v>972</v>
      </c>
      <c r="C939" s="117" t="s">
        <v>1799</v>
      </c>
      <c r="D939" s="321">
        <v>0</v>
      </c>
      <c r="E939" s="387">
        <f>SUM('ADICIONES  2018'!C939:E939)</f>
        <v>0</v>
      </c>
      <c r="F939" s="321"/>
      <c r="G939" s="321"/>
      <c r="H939" s="321"/>
      <c r="I939" s="321"/>
      <c r="J939" s="321"/>
      <c r="K939" s="307">
        <f t="shared" si="891"/>
        <v>0</v>
      </c>
      <c r="L939" s="321"/>
      <c r="M939" s="321"/>
      <c r="N939" s="321"/>
      <c r="O939" s="321"/>
      <c r="P939" s="321"/>
      <c r="Q939" s="321"/>
      <c r="R939" s="307">
        <f t="shared" si="892"/>
        <v>0</v>
      </c>
      <c r="S939" s="321"/>
      <c r="T939" s="321"/>
      <c r="U939" s="321"/>
      <c r="V939" s="321"/>
      <c r="W939" s="321"/>
      <c r="X939" s="321"/>
      <c r="Y939" s="321"/>
      <c r="Z939" s="321"/>
      <c r="AA939" s="323">
        <f t="shared" si="1037"/>
        <v>0</v>
      </c>
      <c r="AB939" s="323">
        <f t="shared" si="894"/>
        <v>0</v>
      </c>
      <c r="AC939" s="118" t="e">
        <f t="shared" si="895"/>
        <v>#DIV/0!</v>
      </c>
    </row>
    <row r="940" spans="1:29" hidden="1" x14ac:dyDescent="0.2">
      <c r="B940" s="100" t="s">
        <v>972</v>
      </c>
      <c r="C940" s="101" t="s">
        <v>1799</v>
      </c>
      <c r="D940" s="321">
        <v>0</v>
      </c>
      <c r="E940" s="387">
        <f>SUM('ADICIONES  2018'!C940:E940)</f>
        <v>0</v>
      </c>
      <c r="F940" s="321"/>
      <c r="G940" s="321"/>
      <c r="H940" s="321"/>
      <c r="I940" s="321"/>
      <c r="J940" s="321"/>
      <c r="K940" s="305">
        <f t="shared" si="891"/>
        <v>0</v>
      </c>
      <c r="L940" s="321"/>
      <c r="M940" s="321"/>
      <c r="N940" s="321"/>
      <c r="O940" s="321"/>
      <c r="P940" s="321"/>
      <c r="Q940" s="321"/>
      <c r="R940" s="305">
        <f t="shared" si="892"/>
        <v>0</v>
      </c>
      <c r="S940" s="321"/>
      <c r="T940" s="321"/>
      <c r="U940" s="321"/>
      <c r="V940" s="321"/>
      <c r="W940" s="321"/>
      <c r="X940" s="321"/>
      <c r="Y940" s="321"/>
      <c r="Z940" s="321"/>
      <c r="AA940" s="322">
        <f t="shared" si="1037"/>
        <v>0</v>
      </c>
      <c r="AB940" s="322">
        <f t="shared" si="894"/>
        <v>0</v>
      </c>
      <c r="AC940" s="118" t="e">
        <f t="shared" si="895"/>
        <v>#DIV/0!</v>
      </c>
    </row>
    <row r="941" spans="1:29" s="21" customFormat="1" hidden="1" x14ac:dyDescent="0.2">
      <c r="A941" s="95"/>
      <c r="B941" s="116" t="s">
        <v>972</v>
      </c>
      <c r="C941" s="101" t="s">
        <v>1799</v>
      </c>
      <c r="D941" s="321">
        <v>0</v>
      </c>
      <c r="E941" s="387">
        <f>SUM('ADICIONES  2018'!C941:E941)</f>
        <v>0</v>
      </c>
      <c r="F941" s="321"/>
      <c r="G941" s="321"/>
      <c r="H941" s="321"/>
      <c r="I941" s="321"/>
      <c r="J941" s="321"/>
      <c r="K941" s="307">
        <f t="shared" si="891"/>
        <v>0</v>
      </c>
      <c r="L941" s="321"/>
      <c r="M941" s="321"/>
      <c r="N941" s="321"/>
      <c r="O941" s="321"/>
      <c r="P941" s="321"/>
      <c r="Q941" s="321"/>
      <c r="R941" s="307">
        <f t="shared" si="892"/>
        <v>0</v>
      </c>
      <c r="S941" s="321"/>
      <c r="T941" s="321"/>
      <c r="U941" s="321"/>
      <c r="V941" s="321"/>
      <c r="W941" s="321"/>
      <c r="X941" s="321"/>
      <c r="Y941" s="321"/>
      <c r="Z941" s="321"/>
      <c r="AA941" s="323">
        <f t="shared" si="1037"/>
        <v>0</v>
      </c>
      <c r="AB941" s="323">
        <f t="shared" si="894"/>
        <v>0</v>
      </c>
      <c r="AC941" s="118" t="e">
        <f t="shared" ref="AC941:AC1004" si="1038">+AB941/K941</f>
        <v>#DIV/0!</v>
      </c>
    </row>
    <row r="942" spans="1:29" hidden="1" x14ac:dyDescent="0.2">
      <c r="B942" s="100" t="s">
        <v>972</v>
      </c>
      <c r="C942" s="101" t="s">
        <v>1799</v>
      </c>
      <c r="D942" s="323">
        <v>0</v>
      </c>
      <c r="E942" s="387">
        <f>SUM('ADICIONES  2018'!C942:E942)</f>
        <v>0</v>
      </c>
      <c r="F942" s="323"/>
      <c r="G942" s="323"/>
      <c r="H942" s="323"/>
      <c r="I942" s="323"/>
      <c r="J942" s="323"/>
      <c r="K942" s="305">
        <f t="shared" si="891"/>
        <v>0</v>
      </c>
      <c r="L942" s="323"/>
      <c r="M942" s="323"/>
      <c r="N942" s="323"/>
      <c r="O942" s="323"/>
      <c r="P942" s="323"/>
      <c r="Q942" s="323"/>
      <c r="R942" s="305">
        <f t="shared" si="892"/>
        <v>0</v>
      </c>
      <c r="S942" s="323"/>
      <c r="T942" s="323"/>
      <c r="U942" s="323"/>
      <c r="V942" s="323"/>
      <c r="W942" s="323"/>
      <c r="X942" s="323"/>
      <c r="Y942" s="323"/>
      <c r="Z942" s="323"/>
      <c r="AA942" s="322">
        <f t="shared" si="1037"/>
        <v>0</v>
      </c>
      <c r="AB942" s="322">
        <f t="shared" si="894"/>
        <v>0</v>
      </c>
      <c r="AC942" s="118" t="e">
        <f t="shared" si="1038"/>
        <v>#DIV/0!</v>
      </c>
    </row>
    <row r="943" spans="1:29" ht="28.5" hidden="1" x14ac:dyDescent="0.2">
      <c r="B943" s="100" t="s">
        <v>973</v>
      </c>
      <c r="C943" s="101" t="s">
        <v>1800</v>
      </c>
      <c r="D943" s="323">
        <v>0</v>
      </c>
      <c r="E943" s="387">
        <f>SUM('ADICIONES  2018'!C943:E943)</f>
        <v>0</v>
      </c>
      <c r="F943" s="323"/>
      <c r="G943" s="323"/>
      <c r="H943" s="323"/>
      <c r="I943" s="323"/>
      <c r="J943" s="323"/>
      <c r="K943" s="305">
        <f t="shared" si="891"/>
        <v>0</v>
      </c>
      <c r="L943" s="323"/>
      <c r="M943" s="323"/>
      <c r="N943" s="323"/>
      <c r="O943" s="323"/>
      <c r="P943" s="323"/>
      <c r="Q943" s="323"/>
      <c r="R943" s="305">
        <f t="shared" si="892"/>
        <v>0</v>
      </c>
      <c r="S943" s="323"/>
      <c r="T943" s="323"/>
      <c r="U943" s="323"/>
      <c r="V943" s="323"/>
      <c r="W943" s="323"/>
      <c r="X943" s="323"/>
      <c r="Y943" s="323"/>
      <c r="Z943" s="323"/>
      <c r="AA943" s="322">
        <f t="shared" si="1037"/>
        <v>0</v>
      </c>
      <c r="AB943" s="322">
        <f t="shared" si="894"/>
        <v>0</v>
      </c>
      <c r="AC943" s="118" t="e">
        <f t="shared" si="1038"/>
        <v>#DIV/0!</v>
      </c>
    </row>
    <row r="944" spans="1:29" ht="28.5" hidden="1" x14ac:dyDescent="0.2">
      <c r="B944" s="100" t="s">
        <v>973</v>
      </c>
      <c r="C944" s="101" t="s">
        <v>1800</v>
      </c>
      <c r="D944" s="323">
        <v>0</v>
      </c>
      <c r="E944" s="387">
        <f>SUM('ADICIONES  2018'!C944:E944)</f>
        <v>0</v>
      </c>
      <c r="F944" s="323"/>
      <c r="G944" s="323"/>
      <c r="H944" s="323"/>
      <c r="I944" s="323"/>
      <c r="J944" s="323"/>
      <c r="K944" s="305">
        <f t="shared" ref="K944:K949" si="1039">+D944+E944-F944+G944-H944</f>
        <v>0</v>
      </c>
      <c r="L944" s="323"/>
      <c r="M944" s="323"/>
      <c r="N944" s="323"/>
      <c r="O944" s="323"/>
      <c r="P944" s="323"/>
      <c r="Q944" s="323"/>
      <c r="R944" s="305">
        <f t="shared" ref="R944:R949" si="1040">SUM(L944:Q944)</f>
        <v>0</v>
      </c>
      <c r="S944" s="323"/>
      <c r="T944" s="323"/>
      <c r="U944" s="323"/>
      <c r="V944" s="323"/>
      <c r="W944" s="323"/>
      <c r="X944" s="323"/>
      <c r="Y944" s="323"/>
      <c r="Z944" s="323"/>
      <c r="AA944" s="322">
        <f t="shared" ref="AA944:AA949" si="1041">SUM(S944:Z944)</f>
        <v>0</v>
      </c>
      <c r="AB944" s="322">
        <f t="shared" ref="AB944:AB949" si="1042">+AA944+R944</f>
        <v>0</v>
      </c>
      <c r="AC944" s="118" t="e">
        <f t="shared" si="1038"/>
        <v>#DIV/0!</v>
      </c>
    </row>
    <row r="945" spans="1:29" s="21" customFormat="1" ht="28.5" hidden="1" x14ac:dyDescent="0.2">
      <c r="A945" s="95"/>
      <c r="B945" s="116" t="s">
        <v>973</v>
      </c>
      <c r="C945" s="101" t="s">
        <v>1800</v>
      </c>
      <c r="D945" s="323">
        <v>0</v>
      </c>
      <c r="E945" s="387">
        <f>SUM('ADICIONES  2018'!C945:E945)</f>
        <v>0</v>
      </c>
      <c r="F945" s="323"/>
      <c r="G945" s="323"/>
      <c r="H945" s="323"/>
      <c r="I945" s="323"/>
      <c r="J945" s="323"/>
      <c r="K945" s="307">
        <f t="shared" si="1039"/>
        <v>0</v>
      </c>
      <c r="L945" s="323"/>
      <c r="M945" s="323"/>
      <c r="N945" s="323"/>
      <c r="O945" s="323"/>
      <c r="P945" s="323"/>
      <c r="Q945" s="323"/>
      <c r="R945" s="307">
        <f t="shared" si="1040"/>
        <v>0</v>
      </c>
      <c r="S945" s="323"/>
      <c r="T945" s="323"/>
      <c r="U945" s="323"/>
      <c r="V945" s="323"/>
      <c r="W945" s="323"/>
      <c r="X945" s="323"/>
      <c r="Y945" s="323"/>
      <c r="Z945" s="323"/>
      <c r="AA945" s="323">
        <f t="shared" si="1041"/>
        <v>0</v>
      </c>
      <c r="AB945" s="323">
        <f t="shared" si="1042"/>
        <v>0</v>
      </c>
      <c r="AC945" s="118" t="e">
        <f t="shared" si="1038"/>
        <v>#DIV/0!</v>
      </c>
    </row>
    <row r="946" spans="1:29" s="21" customFormat="1" ht="30" hidden="1" x14ac:dyDescent="0.2">
      <c r="A946" s="95"/>
      <c r="B946" s="116" t="s">
        <v>973</v>
      </c>
      <c r="C946" s="117" t="s">
        <v>1800</v>
      </c>
      <c r="D946" s="323">
        <v>0</v>
      </c>
      <c r="E946" s="387">
        <f>SUM('ADICIONES  2018'!C946:E946)</f>
        <v>0</v>
      </c>
      <c r="F946" s="323"/>
      <c r="G946" s="323"/>
      <c r="H946" s="323"/>
      <c r="I946" s="323"/>
      <c r="J946" s="323"/>
      <c r="K946" s="307">
        <f t="shared" si="1039"/>
        <v>0</v>
      </c>
      <c r="L946" s="323"/>
      <c r="M946" s="323"/>
      <c r="N946" s="323"/>
      <c r="O946" s="323"/>
      <c r="P946" s="323"/>
      <c r="Q946" s="323"/>
      <c r="R946" s="307">
        <f t="shared" si="1040"/>
        <v>0</v>
      </c>
      <c r="S946" s="323"/>
      <c r="T946" s="323"/>
      <c r="U946" s="323"/>
      <c r="V946" s="323"/>
      <c r="W946" s="323"/>
      <c r="X946" s="323"/>
      <c r="Y946" s="323"/>
      <c r="Z946" s="323"/>
      <c r="AA946" s="323">
        <f t="shared" si="1041"/>
        <v>0</v>
      </c>
      <c r="AB946" s="323">
        <f t="shared" si="1042"/>
        <v>0</v>
      </c>
      <c r="AC946" s="118" t="e">
        <f t="shared" si="1038"/>
        <v>#DIV/0!</v>
      </c>
    </row>
    <row r="947" spans="1:29" ht="28.5" hidden="1" x14ac:dyDescent="0.2">
      <c r="B947" s="100" t="s">
        <v>973</v>
      </c>
      <c r="C947" s="101" t="s">
        <v>1800</v>
      </c>
      <c r="D947" s="323">
        <v>0</v>
      </c>
      <c r="E947" s="387">
        <f>SUM('ADICIONES  2018'!C947:E947)</f>
        <v>0</v>
      </c>
      <c r="F947" s="323"/>
      <c r="G947" s="323"/>
      <c r="H947" s="323"/>
      <c r="I947" s="323"/>
      <c r="J947" s="323"/>
      <c r="K947" s="305">
        <f t="shared" si="1039"/>
        <v>0</v>
      </c>
      <c r="L947" s="323"/>
      <c r="M947" s="323"/>
      <c r="N947" s="323"/>
      <c r="O947" s="323"/>
      <c r="P947" s="323"/>
      <c r="Q947" s="323"/>
      <c r="R947" s="305">
        <f t="shared" si="1040"/>
        <v>0</v>
      </c>
      <c r="S947" s="323"/>
      <c r="T947" s="323"/>
      <c r="U947" s="323"/>
      <c r="V947" s="323"/>
      <c r="W947" s="323"/>
      <c r="X947" s="323"/>
      <c r="Y947" s="323"/>
      <c r="Z947" s="323"/>
      <c r="AA947" s="322">
        <f t="shared" si="1041"/>
        <v>0</v>
      </c>
      <c r="AB947" s="322">
        <f t="shared" si="1042"/>
        <v>0</v>
      </c>
      <c r="AC947" s="37" t="e">
        <f t="shared" si="1038"/>
        <v>#DIV/0!</v>
      </c>
    </row>
    <row r="948" spans="1:29" ht="28.5" hidden="1" x14ac:dyDescent="0.2">
      <c r="B948" s="100" t="s">
        <v>973</v>
      </c>
      <c r="C948" s="101" t="s">
        <v>1800</v>
      </c>
      <c r="D948" s="321">
        <v>0</v>
      </c>
      <c r="E948" s="387">
        <f>SUM('ADICIONES  2018'!C948:E948)</f>
        <v>0</v>
      </c>
      <c r="F948" s="321"/>
      <c r="G948" s="321"/>
      <c r="H948" s="321"/>
      <c r="I948" s="321"/>
      <c r="J948" s="321"/>
      <c r="K948" s="305">
        <f t="shared" si="1039"/>
        <v>0</v>
      </c>
      <c r="L948" s="321"/>
      <c r="M948" s="321"/>
      <c r="N948" s="321"/>
      <c r="O948" s="321"/>
      <c r="P948" s="321"/>
      <c r="Q948" s="321"/>
      <c r="R948" s="305">
        <f t="shared" si="1040"/>
        <v>0</v>
      </c>
      <c r="S948" s="321"/>
      <c r="T948" s="321"/>
      <c r="U948" s="321"/>
      <c r="V948" s="321"/>
      <c r="W948" s="321"/>
      <c r="X948" s="321"/>
      <c r="Y948" s="321"/>
      <c r="Z948" s="321"/>
      <c r="AA948" s="322">
        <f t="shared" si="1041"/>
        <v>0</v>
      </c>
      <c r="AB948" s="322">
        <f t="shared" si="1042"/>
        <v>0</v>
      </c>
      <c r="AC948" s="37" t="e">
        <f t="shared" si="1038"/>
        <v>#DIV/0!</v>
      </c>
    </row>
    <row r="949" spans="1:29" s="21" customFormat="1" ht="30" hidden="1" x14ac:dyDescent="0.2">
      <c r="A949" s="95"/>
      <c r="B949" s="116" t="s">
        <v>973</v>
      </c>
      <c r="C949" s="117" t="s">
        <v>1800</v>
      </c>
      <c r="D949" s="321">
        <v>0</v>
      </c>
      <c r="E949" s="387">
        <f>SUM('ADICIONES  2018'!C949:E949)</f>
        <v>0</v>
      </c>
      <c r="F949" s="321"/>
      <c r="G949" s="321"/>
      <c r="H949" s="321"/>
      <c r="I949" s="321"/>
      <c r="J949" s="321"/>
      <c r="K949" s="307">
        <f t="shared" si="1039"/>
        <v>0</v>
      </c>
      <c r="L949" s="321"/>
      <c r="M949" s="321"/>
      <c r="N949" s="321"/>
      <c r="O949" s="321"/>
      <c r="P949" s="321"/>
      <c r="Q949" s="321"/>
      <c r="R949" s="307">
        <f t="shared" si="1040"/>
        <v>0</v>
      </c>
      <c r="S949" s="321"/>
      <c r="T949" s="321"/>
      <c r="U949" s="321"/>
      <c r="V949" s="321"/>
      <c r="W949" s="321"/>
      <c r="X949" s="321"/>
      <c r="Y949" s="321"/>
      <c r="Z949" s="321"/>
      <c r="AA949" s="323">
        <f t="shared" si="1041"/>
        <v>0</v>
      </c>
      <c r="AB949" s="323">
        <f t="shared" si="1042"/>
        <v>0</v>
      </c>
      <c r="AC949" s="118" t="e">
        <f t="shared" si="1038"/>
        <v>#DIV/0!</v>
      </c>
    </row>
    <row r="950" spans="1:29" ht="28.5" hidden="1" x14ac:dyDescent="0.2">
      <c r="B950" s="100" t="s">
        <v>973</v>
      </c>
      <c r="C950" s="101" t="s">
        <v>1800</v>
      </c>
      <c r="D950" s="321">
        <v>0</v>
      </c>
      <c r="E950" s="387">
        <f>SUM('ADICIONES  2018'!C950:E950)</f>
        <v>0</v>
      </c>
      <c r="F950" s="321"/>
      <c r="G950" s="321"/>
      <c r="H950" s="321"/>
      <c r="I950" s="321"/>
      <c r="J950" s="321"/>
      <c r="K950" s="305">
        <f>+D950+E950-F950+G950-H950</f>
        <v>0</v>
      </c>
      <c r="L950" s="321"/>
      <c r="M950" s="321"/>
      <c r="N950" s="321"/>
      <c r="O950" s="321"/>
      <c r="P950" s="321"/>
      <c r="Q950" s="321"/>
      <c r="R950" s="305">
        <f>SUM(L950:Q950)</f>
        <v>0</v>
      </c>
      <c r="S950" s="321"/>
      <c r="T950" s="321"/>
      <c r="U950" s="321"/>
      <c r="V950" s="321"/>
      <c r="W950" s="321"/>
      <c r="X950" s="321"/>
      <c r="Y950" s="321"/>
      <c r="Z950" s="321"/>
      <c r="AA950" s="322">
        <f>SUM(S950:Z950)</f>
        <v>0</v>
      </c>
      <c r="AB950" s="322">
        <f>+AA950+R950</f>
        <v>0</v>
      </c>
      <c r="AC950" s="37" t="e">
        <f t="shared" si="1038"/>
        <v>#DIV/0!</v>
      </c>
    </row>
    <row r="951" spans="1:29" ht="28.5" hidden="1" x14ac:dyDescent="0.2">
      <c r="B951" s="100" t="s">
        <v>973</v>
      </c>
      <c r="C951" s="101" t="s">
        <v>1800</v>
      </c>
      <c r="D951" s="321">
        <v>0</v>
      </c>
      <c r="E951" s="387">
        <f>SUM('ADICIONES  2018'!C951:E951)</f>
        <v>0</v>
      </c>
      <c r="F951" s="321"/>
      <c r="G951" s="321"/>
      <c r="H951" s="321"/>
      <c r="I951" s="321"/>
      <c r="J951" s="321"/>
      <c r="K951" s="305">
        <f>+D951+E951-F951+G951-H951</f>
        <v>0</v>
      </c>
      <c r="L951" s="321"/>
      <c r="M951" s="321"/>
      <c r="N951" s="321"/>
      <c r="O951" s="321"/>
      <c r="P951" s="321"/>
      <c r="Q951" s="321"/>
      <c r="R951" s="305">
        <f>SUM(L951:Q951)</f>
        <v>0</v>
      </c>
      <c r="S951" s="321"/>
      <c r="T951" s="321"/>
      <c r="U951" s="321"/>
      <c r="V951" s="321"/>
      <c r="W951" s="321"/>
      <c r="X951" s="321"/>
      <c r="Y951" s="321"/>
      <c r="Z951" s="321"/>
      <c r="AA951" s="322">
        <f>SUM(S951:Z951)</f>
        <v>0</v>
      </c>
      <c r="AB951" s="322">
        <f>+AA951+R951</f>
        <v>0</v>
      </c>
      <c r="AC951" s="37" t="e">
        <f t="shared" si="1038"/>
        <v>#DIV/0!</v>
      </c>
    </row>
    <row r="952" spans="1:29" s="82" customFormat="1" ht="31.5" hidden="1" x14ac:dyDescent="0.2">
      <c r="A952" s="413"/>
      <c r="B952" s="114" t="s">
        <v>974</v>
      </c>
      <c r="C952" s="110" t="s">
        <v>1010</v>
      </c>
      <c r="D952" s="320">
        <v>0</v>
      </c>
      <c r="E952" s="387">
        <f>SUM('ADICIONES  2018'!C952:E952)</f>
        <v>0</v>
      </c>
      <c r="F952" s="320"/>
      <c r="G952" s="320"/>
      <c r="H952" s="320"/>
      <c r="I952" s="320"/>
      <c r="J952" s="320"/>
      <c r="K952" s="303">
        <f>+D952+E952-F952+G952-H952</f>
        <v>0</v>
      </c>
      <c r="L952" s="320"/>
      <c r="M952" s="320"/>
      <c r="N952" s="320"/>
      <c r="O952" s="320"/>
      <c r="P952" s="320"/>
      <c r="Q952" s="320"/>
      <c r="R952" s="303">
        <f>SUM(L952:Q952)</f>
        <v>0</v>
      </c>
      <c r="S952" s="320"/>
      <c r="T952" s="320"/>
      <c r="U952" s="320"/>
      <c r="V952" s="320"/>
      <c r="W952" s="320"/>
      <c r="X952" s="320"/>
      <c r="Y952" s="320"/>
      <c r="Z952" s="320"/>
      <c r="AA952" s="319">
        <f>SUM(S952:Z952)</f>
        <v>0</v>
      </c>
      <c r="AB952" s="319">
        <f>+AA952+R952</f>
        <v>0</v>
      </c>
      <c r="AC952" s="108" t="e">
        <f t="shared" si="1038"/>
        <v>#DIV/0!</v>
      </c>
    </row>
    <row r="953" spans="1:29" ht="28.5" hidden="1" x14ac:dyDescent="0.2">
      <c r="B953" s="100" t="s">
        <v>974</v>
      </c>
      <c r="C953" s="101" t="s">
        <v>999</v>
      </c>
      <c r="D953" s="321">
        <v>0</v>
      </c>
      <c r="E953" s="387">
        <f>SUM('ADICIONES  2018'!C953:E953)</f>
        <v>382935060.42000002</v>
      </c>
      <c r="F953" s="321"/>
      <c r="G953" s="321"/>
      <c r="H953" s="321"/>
      <c r="I953" s="321"/>
      <c r="J953" s="321"/>
      <c r="K953" s="305">
        <f t="shared" ref="K953:K1016" si="1043">+D953+E953-F953+G953-H953</f>
        <v>382935060.42000002</v>
      </c>
      <c r="L953" s="321"/>
      <c r="M953" s="321"/>
      <c r="N953" s="321"/>
      <c r="O953" s="321"/>
      <c r="P953" s="321"/>
      <c r="Q953" s="321"/>
      <c r="R953" s="305">
        <f>SUM(L953:Q953)</f>
        <v>0</v>
      </c>
      <c r="S953" s="321"/>
      <c r="T953" s="321"/>
      <c r="U953" s="321"/>
      <c r="V953" s="321"/>
      <c r="W953" s="321"/>
      <c r="X953" s="321"/>
      <c r="Y953" s="321"/>
      <c r="Z953" s="321"/>
      <c r="AA953" s="322">
        <f>SUM(S953:Z953)</f>
        <v>0</v>
      </c>
      <c r="AB953" s="322">
        <f>+AA953+R953</f>
        <v>0</v>
      </c>
      <c r="AC953" s="37">
        <f t="shared" si="1038"/>
        <v>0</v>
      </c>
    </row>
    <row r="954" spans="1:29" ht="28.5" hidden="1" x14ac:dyDescent="0.2">
      <c r="B954" s="100" t="s">
        <v>974</v>
      </c>
      <c r="C954" s="101" t="s">
        <v>999</v>
      </c>
      <c r="D954" s="321">
        <v>0</v>
      </c>
      <c r="E954" s="387">
        <f>SUM('ADICIONES  2018'!C954:E954)</f>
        <v>479999880</v>
      </c>
      <c r="F954" s="321"/>
      <c r="G954" s="321"/>
      <c r="H954" s="321"/>
      <c r="I954" s="321"/>
      <c r="J954" s="321"/>
      <c r="K954" s="305">
        <f t="shared" si="1043"/>
        <v>479999880</v>
      </c>
      <c r="L954" s="321"/>
      <c r="M954" s="321"/>
      <c r="N954" s="321"/>
      <c r="O954" s="321"/>
      <c r="P954" s="321"/>
      <c r="Q954" s="321"/>
      <c r="R954" s="305">
        <f>SUM(L954:Q954)</f>
        <v>0</v>
      </c>
      <c r="S954" s="321"/>
      <c r="T954" s="321"/>
      <c r="U954" s="321"/>
      <c r="V954" s="321"/>
      <c r="W954" s="321"/>
      <c r="X954" s="321"/>
      <c r="Y954" s="321"/>
      <c r="Z954" s="321"/>
      <c r="AA954" s="322">
        <f>SUM(S954:Z954)</f>
        <v>0</v>
      </c>
      <c r="AB954" s="322">
        <f>+AA954+R954</f>
        <v>0</v>
      </c>
      <c r="AC954" s="37">
        <f t="shared" si="1038"/>
        <v>0</v>
      </c>
    </row>
    <row r="955" spans="1:29" ht="28.5" hidden="1" x14ac:dyDescent="0.2">
      <c r="B955" s="100" t="s">
        <v>974</v>
      </c>
      <c r="C955" s="101" t="s">
        <v>999</v>
      </c>
      <c r="D955" s="321">
        <v>0</v>
      </c>
      <c r="E955" s="387">
        <f>SUM('ADICIONES  2018'!C955:E955)</f>
        <v>56694625.18</v>
      </c>
      <c r="F955" s="321"/>
      <c r="G955" s="321"/>
      <c r="H955" s="321"/>
      <c r="I955" s="321"/>
      <c r="J955" s="321"/>
      <c r="K955" s="305">
        <f t="shared" si="1043"/>
        <v>56694625.18</v>
      </c>
      <c r="L955" s="321"/>
      <c r="M955" s="321"/>
      <c r="N955" s="321"/>
      <c r="O955" s="321"/>
      <c r="P955" s="321"/>
      <c r="Q955" s="321"/>
      <c r="R955" s="305">
        <f t="shared" ref="R955:R1018" si="1044">SUM(L955:Q955)</f>
        <v>0</v>
      </c>
      <c r="S955" s="321"/>
      <c r="T955" s="321"/>
      <c r="U955" s="321"/>
      <c r="V955" s="321"/>
      <c r="W955" s="321"/>
      <c r="X955" s="321"/>
      <c r="Y955" s="321"/>
      <c r="Z955" s="321"/>
      <c r="AA955" s="322">
        <f t="shared" ref="AA955:AA967" si="1045">SUM(S955:Z955)</f>
        <v>0</v>
      </c>
      <c r="AB955" s="322">
        <f t="shared" ref="AB955:AB1018" si="1046">+AA955+R955</f>
        <v>0</v>
      </c>
      <c r="AC955" s="37">
        <f t="shared" si="1038"/>
        <v>0</v>
      </c>
    </row>
    <row r="956" spans="1:29" ht="28.5" hidden="1" x14ac:dyDescent="0.2">
      <c r="B956" s="100" t="s">
        <v>974</v>
      </c>
      <c r="C956" s="101" t="s">
        <v>999</v>
      </c>
      <c r="D956" s="321">
        <v>0</v>
      </c>
      <c r="E956" s="387">
        <f>SUM('ADICIONES  2018'!C956:E956)</f>
        <v>2064093347.21</v>
      </c>
      <c r="F956" s="321"/>
      <c r="G956" s="321"/>
      <c r="H956" s="321"/>
      <c r="I956" s="321"/>
      <c r="J956" s="321"/>
      <c r="K956" s="305">
        <f t="shared" si="1043"/>
        <v>2064093347.21</v>
      </c>
      <c r="L956" s="321"/>
      <c r="M956" s="321"/>
      <c r="N956" s="321"/>
      <c r="O956" s="321"/>
      <c r="P956" s="321"/>
      <c r="Q956" s="321"/>
      <c r="R956" s="305">
        <f t="shared" si="1044"/>
        <v>0</v>
      </c>
      <c r="S956" s="321"/>
      <c r="T956" s="321"/>
      <c r="U956" s="321"/>
      <c r="V956" s="321"/>
      <c r="W956" s="321"/>
      <c r="X956" s="321"/>
      <c r="Y956" s="321"/>
      <c r="Z956" s="321"/>
      <c r="AA956" s="322">
        <f t="shared" si="1045"/>
        <v>0</v>
      </c>
      <c r="AB956" s="322">
        <f t="shared" si="1046"/>
        <v>0</v>
      </c>
      <c r="AC956" s="37">
        <f t="shared" si="1038"/>
        <v>0</v>
      </c>
    </row>
    <row r="957" spans="1:29" ht="28.5" hidden="1" x14ac:dyDescent="0.2">
      <c r="B957" s="100" t="s">
        <v>974</v>
      </c>
      <c r="C957" s="101" t="s">
        <v>999</v>
      </c>
      <c r="D957" s="321">
        <v>0</v>
      </c>
      <c r="E957" s="387">
        <f>SUM('ADICIONES  2018'!C957:E957)</f>
        <v>294832430</v>
      </c>
      <c r="F957" s="321"/>
      <c r="G957" s="321"/>
      <c r="H957" s="321"/>
      <c r="I957" s="321"/>
      <c r="J957" s="321"/>
      <c r="K957" s="305">
        <f t="shared" si="1043"/>
        <v>294832430</v>
      </c>
      <c r="L957" s="321"/>
      <c r="M957" s="321"/>
      <c r="N957" s="321"/>
      <c r="O957" s="321"/>
      <c r="P957" s="321"/>
      <c r="Q957" s="321"/>
      <c r="R957" s="305">
        <f t="shared" si="1044"/>
        <v>0</v>
      </c>
      <c r="S957" s="321"/>
      <c r="T957" s="321"/>
      <c r="U957" s="321"/>
      <c r="V957" s="321"/>
      <c r="W957" s="321"/>
      <c r="X957" s="321"/>
      <c r="Y957" s="321"/>
      <c r="Z957" s="321"/>
      <c r="AA957" s="322">
        <f t="shared" si="1045"/>
        <v>0</v>
      </c>
      <c r="AB957" s="322">
        <f t="shared" si="1046"/>
        <v>0</v>
      </c>
      <c r="AC957" s="37">
        <f t="shared" si="1038"/>
        <v>0</v>
      </c>
    </row>
    <row r="958" spans="1:29" ht="28.5" hidden="1" x14ac:dyDescent="0.2">
      <c r="B958" s="100" t="s">
        <v>974</v>
      </c>
      <c r="C958" s="101" t="s">
        <v>999</v>
      </c>
      <c r="D958" s="321">
        <v>0</v>
      </c>
      <c r="E958" s="387">
        <f>SUM('ADICIONES  2018'!C958:E958)</f>
        <v>40000000</v>
      </c>
      <c r="F958" s="321"/>
      <c r="G958" s="321"/>
      <c r="H958" s="321"/>
      <c r="I958" s="321"/>
      <c r="J958" s="321"/>
      <c r="K958" s="305">
        <f t="shared" si="1043"/>
        <v>40000000</v>
      </c>
      <c r="L958" s="321"/>
      <c r="M958" s="321"/>
      <c r="N958" s="321"/>
      <c r="O958" s="321"/>
      <c r="P958" s="321"/>
      <c r="Q958" s="321"/>
      <c r="R958" s="305">
        <f t="shared" si="1044"/>
        <v>0</v>
      </c>
      <c r="S958" s="321"/>
      <c r="T958" s="321"/>
      <c r="U958" s="321"/>
      <c r="V958" s="321"/>
      <c r="W958" s="321"/>
      <c r="X958" s="321"/>
      <c r="Y958" s="321"/>
      <c r="Z958" s="321"/>
      <c r="AA958" s="322">
        <f t="shared" si="1045"/>
        <v>0</v>
      </c>
      <c r="AB958" s="322">
        <f t="shared" si="1046"/>
        <v>0</v>
      </c>
      <c r="AC958" s="37">
        <f t="shared" si="1038"/>
        <v>0</v>
      </c>
    </row>
    <row r="959" spans="1:29" ht="28.5" hidden="1" x14ac:dyDescent="0.2">
      <c r="B959" s="100" t="s">
        <v>974</v>
      </c>
      <c r="C959" s="101" t="s">
        <v>999</v>
      </c>
      <c r="D959" s="321">
        <v>0</v>
      </c>
      <c r="E959" s="387">
        <f>SUM('ADICIONES  2018'!C959:E959)</f>
        <v>21415958</v>
      </c>
      <c r="F959" s="321"/>
      <c r="G959" s="321"/>
      <c r="H959" s="321"/>
      <c r="I959" s="321"/>
      <c r="J959" s="321"/>
      <c r="K959" s="305">
        <f t="shared" si="1043"/>
        <v>21415958</v>
      </c>
      <c r="L959" s="321"/>
      <c r="M959" s="321"/>
      <c r="N959" s="321"/>
      <c r="O959" s="321"/>
      <c r="P959" s="321"/>
      <c r="Q959" s="321"/>
      <c r="R959" s="305">
        <f t="shared" si="1044"/>
        <v>0</v>
      </c>
      <c r="S959" s="321"/>
      <c r="T959" s="321"/>
      <c r="U959" s="321"/>
      <c r="V959" s="321"/>
      <c r="W959" s="321"/>
      <c r="X959" s="321"/>
      <c r="Y959" s="321"/>
      <c r="Z959" s="321"/>
      <c r="AA959" s="322">
        <f t="shared" si="1045"/>
        <v>0</v>
      </c>
      <c r="AB959" s="322">
        <f t="shared" si="1046"/>
        <v>0</v>
      </c>
      <c r="AC959" s="37">
        <f t="shared" si="1038"/>
        <v>0</v>
      </c>
    </row>
    <row r="960" spans="1:29" ht="28.5" hidden="1" x14ac:dyDescent="0.2">
      <c r="B960" s="100" t="s">
        <v>974</v>
      </c>
      <c r="C960" s="101" t="s">
        <v>999</v>
      </c>
      <c r="D960" s="321">
        <v>0</v>
      </c>
      <c r="E960" s="387">
        <f>SUM('ADICIONES  2018'!C960:E960)</f>
        <v>173548703.41999999</v>
      </c>
      <c r="F960" s="321"/>
      <c r="G960" s="321"/>
      <c r="H960" s="321"/>
      <c r="I960" s="321"/>
      <c r="J960" s="321"/>
      <c r="K960" s="305">
        <f t="shared" si="1043"/>
        <v>173548703.41999999</v>
      </c>
      <c r="L960" s="321"/>
      <c r="M960" s="321"/>
      <c r="N960" s="321"/>
      <c r="O960" s="321"/>
      <c r="P960" s="321"/>
      <c r="Q960" s="321"/>
      <c r="R960" s="305">
        <f t="shared" si="1044"/>
        <v>0</v>
      </c>
      <c r="S960" s="321"/>
      <c r="T960" s="321"/>
      <c r="U960" s="321"/>
      <c r="V960" s="321"/>
      <c r="W960" s="321"/>
      <c r="X960" s="321"/>
      <c r="Y960" s="321"/>
      <c r="Z960" s="321"/>
      <c r="AA960" s="322">
        <f t="shared" si="1045"/>
        <v>0</v>
      </c>
      <c r="AB960" s="322">
        <f t="shared" si="1046"/>
        <v>0</v>
      </c>
      <c r="AC960" s="37">
        <f t="shared" si="1038"/>
        <v>0</v>
      </c>
    </row>
    <row r="961" spans="2:29" ht="28.5" hidden="1" x14ac:dyDescent="0.2">
      <c r="B961" s="100" t="s">
        <v>974</v>
      </c>
      <c r="C961" s="101" t="s">
        <v>999</v>
      </c>
      <c r="D961" s="321">
        <v>0</v>
      </c>
      <c r="E961" s="387">
        <f>SUM('ADICIONES  2018'!C961:E961)</f>
        <v>27298851.920000002</v>
      </c>
      <c r="F961" s="321"/>
      <c r="G961" s="321"/>
      <c r="H961" s="321"/>
      <c r="I961" s="321"/>
      <c r="J961" s="321"/>
      <c r="K961" s="305">
        <f t="shared" si="1043"/>
        <v>27298851.920000002</v>
      </c>
      <c r="L961" s="321"/>
      <c r="M961" s="321"/>
      <c r="N961" s="321"/>
      <c r="O961" s="321"/>
      <c r="P961" s="321"/>
      <c r="Q961" s="321"/>
      <c r="R961" s="305">
        <f t="shared" si="1044"/>
        <v>0</v>
      </c>
      <c r="S961" s="321"/>
      <c r="T961" s="321"/>
      <c r="U961" s="321"/>
      <c r="V961" s="321"/>
      <c r="W961" s="321"/>
      <c r="X961" s="321"/>
      <c r="Y961" s="321"/>
      <c r="Z961" s="321"/>
      <c r="AA961" s="322">
        <f t="shared" si="1045"/>
        <v>0</v>
      </c>
      <c r="AB961" s="322">
        <f t="shared" si="1046"/>
        <v>0</v>
      </c>
      <c r="AC961" s="37">
        <f t="shared" si="1038"/>
        <v>0</v>
      </c>
    </row>
    <row r="962" spans="2:29" ht="28.5" hidden="1" x14ac:dyDescent="0.2">
      <c r="B962" s="100" t="s">
        <v>974</v>
      </c>
      <c r="C962" s="101" t="s">
        <v>999</v>
      </c>
      <c r="D962" s="321">
        <v>0</v>
      </c>
      <c r="E962" s="387">
        <f>SUM('ADICIONES  2018'!C962:E962)</f>
        <v>158427053.63</v>
      </c>
      <c r="F962" s="321"/>
      <c r="G962" s="321"/>
      <c r="H962" s="321"/>
      <c r="I962" s="321"/>
      <c r="J962" s="321"/>
      <c r="K962" s="305">
        <f t="shared" si="1043"/>
        <v>158427053.63</v>
      </c>
      <c r="L962" s="321"/>
      <c r="M962" s="321"/>
      <c r="N962" s="321"/>
      <c r="O962" s="321"/>
      <c r="P962" s="321"/>
      <c r="Q962" s="321"/>
      <c r="R962" s="305">
        <f t="shared" si="1044"/>
        <v>0</v>
      </c>
      <c r="S962" s="321"/>
      <c r="T962" s="321"/>
      <c r="U962" s="321"/>
      <c r="V962" s="321"/>
      <c r="W962" s="321"/>
      <c r="X962" s="321"/>
      <c r="Y962" s="321"/>
      <c r="Z962" s="321"/>
      <c r="AA962" s="322">
        <f t="shared" si="1045"/>
        <v>0</v>
      </c>
      <c r="AB962" s="322">
        <f t="shared" si="1046"/>
        <v>0</v>
      </c>
      <c r="AC962" s="37">
        <f t="shared" si="1038"/>
        <v>0</v>
      </c>
    </row>
    <row r="963" spans="2:29" ht="28.5" hidden="1" x14ac:dyDescent="0.2">
      <c r="B963" s="100" t="s">
        <v>974</v>
      </c>
      <c r="C963" s="101" t="s">
        <v>999</v>
      </c>
      <c r="D963" s="321">
        <v>0</v>
      </c>
      <c r="E963" s="387">
        <f>SUM('ADICIONES  2018'!C963:E963)</f>
        <v>2202961475.1599998</v>
      </c>
      <c r="F963" s="321"/>
      <c r="G963" s="321"/>
      <c r="H963" s="321"/>
      <c r="I963" s="321"/>
      <c r="J963" s="321"/>
      <c r="K963" s="305">
        <f t="shared" si="1043"/>
        <v>2202961475.1599998</v>
      </c>
      <c r="L963" s="321"/>
      <c r="M963" s="321"/>
      <c r="N963" s="321"/>
      <c r="O963" s="321"/>
      <c r="P963" s="321"/>
      <c r="Q963" s="321"/>
      <c r="R963" s="305">
        <f t="shared" si="1044"/>
        <v>0</v>
      </c>
      <c r="S963" s="321"/>
      <c r="T963" s="321"/>
      <c r="U963" s="321"/>
      <c r="V963" s="321"/>
      <c r="W963" s="321"/>
      <c r="X963" s="321"/>
      <c r="Y963" s="321"/>
      <c r="Z963" s="321"/>
      <c r="AA963" s="322">
        <f t="shared" si="1045"/>
        <v>0</v>
      </c>
      <c r="AB963" s="322">
        <f t="shared" si="1046"/>
        <v>0</v>
      </c>
      <c r="AC963" s="37">
        <f t="shared" si="1038"/>
        <v>0</v>
      </c>
    </row>
    <row r="964" spans="2:29" ht="28.5" hidden="1" x14ac:dyDescent="0.2">
      <c r="B964" s="100" t="s">
        <v>974</v>
      </c>
      <c r="C964" s="101" t="s">
        <v>999</v>
      </c>
      <c r="D964" s="321">
        <v>0</v>
      </c>
      <c r="E964" s="387">
        <f>SUM('ADICIONES  2018'!C964:E964)</f>
        <v>22719141.93</v>
      </c>
      <c r="F964" s="321"/>
      <c r="G964" s="321"/>
      <c r="H964" s="321"/>
      <c r="I964" s="321"/>
      <c r="J964" s="321"/>
      <c r="K964" s="305">
        <f t="shared" si="1043"/>
        <v>22719141.93</v>
      </c>
      <c r="L964" s="321"/>
      <c r="M964" s="321"/>
      <c r="N964" s="321"/>
      <c r="O964" s="321"/>
      <c r="P964" s="321"/>
      <c r="Q964" s="321"/>
      <c r="R964" s="305">
        <f t="shared" si="1044"/>
        <v>0</v>
      </c>
      <c r="S964" s="321"/>
      <c r="T964" s="321"/>
      <c r="U964" s="321"/>
      <c r="V964" s="321"/>
      <c r="W964" s="321"/>
      <c r="X964" s="321"/>
      <c r="Y964" s="321"/>
      <c r="Z964" s="321"/>
      <c r="AA964" s="322">
        <f t="shared" si="1045"/>
        <v>0</v>
      </c>
      <c r="AB964" s="322">
        <f t="shared" si="1046"/>
        <v>0</v>
      </c>
      <c r="AC964" s="37">
        <f t="shared" si="1038"/>
        <v>0</v>
      </c>
    </row>
    <row r="965" spans="2:29" ht="28.5" hidden="1" x14ac:dyDescent="0.2">
      <c r="B965" s="100" t="s">
        <v>974</v>
      </c>
      <c r="C965" s="101" t="s">
        <v>999</v>
      </c>
      <c r="D965" s="321">
        <v>0</v>
      </c>
      <c r="E965" s="387">
        <f>SUM('ADICIONES  2018'!C965:E965)</f>
        <v>255235651.08000001</v>
      </c>
      <c r="F965" s="321"/>
      <c r="G965" s="321"/>
      <c r="H965" s="321"/>
      <c r="I965" s="321"/>
      <c r="J965" s="321"/>
      <c r="K965" s="305">
        <f t="shared" si="1043"/>
        <v>255235651.08000001</v>
      </c>
      <c r="L965" s="321"/>
      <c r="M965" s="321"/>
      <c r="N965" s="321"/>
      <c r="O965" s="321"/>
      <c r="P965" s="321"/>
      <c r="Q965" s="321"/>
      <c r="R965" s="305">
        <f t="shared" si="1044"/>
        <v>0</v>
      </c>
      <c r="S965" s="321"/>
      <c r="T965" s="321"/>
      <c r="U965" s="321"/>
      <c r="V965" s="321"/>
      <c r="W965" s="321"/>
      <c r="X965" s="321"/>
      <c r="Y965" s="321"/>
      <c r="Z965" s="321"/>
      <c r="AA965" s="322">
        <f t="shared" si="1045"/>
        <v>0</v>
      </c>
      <c r="AB965" s="322">
        <f t="shared" si="1046"/>
        <v>0</v>
      </c>
      <c r="AC965" s="37">
        <f t="shared" si="1038"/>
        <v>0</v>
      </c>
    </row>
    <row r="966" spans="2:29" ht="28.5" hidden="1" x14ac:dyDescent="0.2">
      <c r="B966" s="100" t="s">
        <v>974</v>
      </c>
      <c r="C966" s="101" t="s">
        <v>999</v>
      </c>
      <c r="D966" s="321">
        <v>0</v>
      </c>
      <c r="E966" s="387">
        <f>SUM('ADICIONES  2018'!C966:E966)</f>
        <v>91519747.400000006</v>
      </c>
      <c r="F966" s="321"/>
      <c r="G966" s="321"/>
      <c r="H966" s="321"/>
      <c r="I966" s="321"/>
      <c r="J966" s="321"/>
      <c r="K966" s="305">
        <f t="shared" si="1043"/>
        <v>91519747.400000006</v>
      </c>
      <c r="L966" s="321"/>
      <c r="M966" s="321"/>
      <c r="N966" s="321"/>
      <c r="O966" s="321"/>
      <c r="P966" s="321"/>
      <c r="Q966" s="321"/>
      <c r="R966" s="305">
        <f t="shared" si="1044"/>
        <v>0</v>
      </c>
      <c r="S966" s="321"/>
      <c r="T966" s="321"/>
      <c r="U966" s="321"/>
      <c r="V966" s="321"/>
      <c r="W966" s="321"/>
      <c r="X966" s="321"/>
      <c r="Y966" s="321"/>
      <c r="Z966" s="321"/>
      <c r="AA966" s="322">
        <f t="shared" si="1045"/>
        <v>0</v>
      </c>
      <c r="AB966" s="322">
        <f t="shared" si="1046"/>
        <v>0</v>
      </c>
      <c r="AC966" s="37">
        <f t="shared" si="1038"/>
        <v>0</v>
      </c>
    </row>
    <row r="967" spans="2:29" ht="28.5" hidden="1" x14ac:dyDescent="0.2">
      <c r="B967" s="100" t="s">
        <v>974</v>
      </c>
      <c r="C967" s="101" t="s">
        <v>999</v>
      </c>
      <c r="D967" s="321">
        <v>0</v>
      </c>
      <c r="E967" s="387">
        <f>SUM('ADICIONES  2018'!C967:E967)</f>
        <v>209480228</v>
      </c>
      <c r="F967" s="321"/>
      <c r="G967" s="321"/>
      <c r="H967" s="321"/>
      <c r="I967" s="321"/>
      <c r="J967" s="321"/>
      <c r="K967" s="305">
        <f t="shared" si="1043"/>
        <v>209480228</v>
      </c>
      <c r="L967" s="321"/>
      <c r="M967" s="321"/>
      <c r="N967" s="321"/>
      <c r="O967" s="321"/>
      <c r="P967" s="321"/>
      <c r="Q967" s="321"/>
      <c r="R967" s="305">
        <f t="shared" si="1044"/>
        <v>0</v>
      </c>
      <c r="S967" s="321"/>
      <c r="T967" s="321"/>
      <c r="U967" s="321"/>
      <c r="V967" s="321"/>
      <c r="W967" s="321"/>
      <c r="X967" s="321"/>
      <c r="Y967" s="321"/>
      <c r="Z967" s="321"/>
      <c r="AA967" s="322">
        <f t="shared" si="1045"/>
        <v>0</v>
      </c>
      <c r="AB967" s="322">
        <f t="shared" si="1046"/>
        <v>0</v>
      </c>
      <c r="AC967" s="37">
        <f t="shared" si="1038"/>
        <v>0</v>
      </c>
    </row>
    <row r="968" spans="2:29" ht="28.5" hidden="1" x14ac:dyDescent="0.2">
      <c r="B968" s="100" t="s">
        <v>974</v>
      </c>
      <c r="C968" s="101" t="s">
        <v>999</v>
      </c>
      <c r="D968" s="321">
        <v>0</v>
      </c>
      <c r="E968" s="387">
        <f>SUM('ADICIONES  2018'!C968:E968)</f>
        <v>1045242926.15</v>
      </c>
      <c r="F968" s="321"/>
      <c r="G968" s="321"/>
      <c r="H968" s="321"/>
      <c r="I968" s="321"/>
      <c r="J968" s="321"/>
      <c r="K968" s="305">
        <f t="shared" si="1043"/>
        <v>1045242926.15</v>
      </c>
      <c r="L968" s="321"/>
      <c r="M968" s="321"/>
      <c r="N968" s="321"/>
      <c r="O968" s="321"/>
      <c r="P968" s="321"/>
      <c r="Q968" s="321"/>
      <c r="R968" s="305">
        <f t="shared" si="1044"/>
        <v>0</v>
      </c>
      <c r="S968" s="321"/>
      <c r="T968" s="321"/>
      <c r="U968" s="321"/>
      <c r="V968" s="321"/>
      <c r="W968" s="321"/>
      <c r="X968" s="321"/>
      <c r="Y968" s="321"/>
      <c r="Z968" s="321"/>
      <c r="AA968" s="322">
        <f t="shared" ref="AA968:AA1031" si="1047">SUM(S968:Z968)</f>
        <v>0</v>
      </c>
      <c r="AB968" s="322">
        <f t="shared" si="1046"/>
        <v>0</v>
      </c>
      <c r="AC968" s="37">
        <f t="shared" si="1038"/>
        <v>0</v>
      </c>
    </row>
    <row r="969" spans="2:29" ht="28.5" hidden="1" x14ac:dyDescent="0.2">
      <c r="B969" s="100" t="s">
        <v>974</v>
      </c>
      <c r="C969" s="101" t="s">
        <v>999</v>
      </c>
      <c r="D969" s="321">
        <v>0</v>
      </c>
      <c r="E969" s="387">
        <f>SUM('ADICIONES  2018'!C969:E969)</f>
        <v>14850687</v>
      </c>
      <c r="F969" s="321"/>
      <c r="G969" s="321"/>
      <c r="H969" s="321"/>
      <c r="I969" s="321"/>
      <c r="J969" s="321"/>
      <c r="K969" s="305">
        <f t="shared" si="1043"/>
        <v>14850687</v>
      </c>
      <c r="L969" s="321"/>
      <c r="M969" s="321"/>
      <c r="N969" s="321"/>
      <c r="O969" s="321"/>
      <c r="P969" s="321"/>
      <c r="Q969" s="321"/>
      <c r="R969" s="305">
        <f t="shared" si="1044"/>
        <v>0</v>
      </c>
      <c r="S969" s="321"/>
      <c r="T969" s="321"/>
      <c r="U969" s="321"/>
      <c r="V969" s="321"/>
      <c r="W969" s="321"/>
      <c r="X969" s="321"/>
      <c r="Y969" s="321"/>
      <c r="Z969" s="321"/>
      <c r="AA969" s="322">
        <f t="shared" si="1047"/>
        <v>0</v>
      </c>
      <c r="AB969" s="322">
        <f t="shared" si="1046"/>
        <v>0</v>
      </c>
      <c r="AC969" s="37">
        <f t="shared" si="1038"/>
        <v>0</v>
      </c>
    </row>
    <row r="970" spans="2:29" ht="28.5" hidden="1" x14ac:dyDescent="0.2">
      <c r="B970" s="100" t="s">
        <v>974</v>
      </c>
      <c r="C970" s="101" t="s">
        <v>999</v>
      </c>
      <c r="D970" s="321">
        <v>0</v>
      </c>
      <c r="E970" s="387">
        <f>SUM('ADICIONES  2018'!C970:E970)</f>
        <v>14564567.73</v>
      </c>
      <c r="F970" s="321"/>
      <c r="G970" s="321"/>
      <c r="H970" s="321"/>
      <c r="I970" s="321"/>
      <c r="J970" s="321"/>
      <c r="K970" s="305">
        <f t="shared" si="1043"/>
        <v>14564567.73</v>
      </c>
      <c r="L970" s="321"/>
      <c r="M970" s="321"/>
      <c r="N970" s="321"/>
      <c r="O970" s="321"/>
      <c r="P970" s="321"/>
      <c r="Q970" s="321"/>
      <c r="R970" s="305">
        <f t="shared" si="1044"/>
        <v>0</v>
      </c>
      <c r="S970" s="321"/>
      <c r="T970" s="321"/>
      <c r="U970" s="321"/>
      <c r="V970" s="321"/>
      <c r="W970" s="321"/>
      <c r="X970" s="321"/>
      <c r="Y970" s="321"/>
      <c r="Z970" s="321"/>
      <c r="AA970" s="322">
        <f t="shared" si="1047"/>
        <v>0</v>
      </c>
      <c r="AB970" s="322">
        <f t="shared" si="1046"/>
        <v>0</v>
      </c>
      <c r="AC970" s="37">
        <f t="shared" si="1038"/>
        <v>0</v>
      </c>
    </row>
    <row r="971" spans="2:29" ht="28.5" hidden="1" x14ac:dyDescent="0.2">
      <c r="B971" s="100" t="s">
        <v>974</v>
      </c>
      <c r="C971" s="101" t="s">
        <v>999</v>
      </c>
      <c r="D971" s="321">
        <v>0</v>
      </c>
      <c r="E971" s="387">
        <f>SUM('ADICIONES  2018'!C971:E971)</f>
        <v>675000</v>
      </c>
      <c r="F971" s="321"/>
      <c r="G971" s="321"/>
      <c r="H971" s="321"/>
      <c r="I971" s="321"/>
      <c r="J971" s="321"/>
      <c r="K971" s="305">
        <f t="shared" si="1043"/>
        <v>675000</v>
      </c>
      <c r="L971" s="321"/>
      <c r="M971" s="321"/>
      <c r="N971" s="321"/>
      <c r="O971" s="321"/>
      <c r="P971" s="321"/>
      <c r="Q971" s="321"/>
      <c r="R971" s="305">
        <f t="shared" si="1044"/>
        <v>0</v>
      </c>
      <c r="S971" s="321"/>
      <c r="T971" s="321"/>
      <c r="U971" s="321"/>
      <c r="V971" s="321"/>
      <c r="W971" s="321"/>
      <c r="X971" s="321"/>
      <c r="Y971" s="321"/>
      <c r="Z971" s="321"/>
      <c r="AA971" s="322">
        <f t="shared" si="1047"/>
        <v>0</v>
      </c>
      <c r="AB971" s="322">
        <f t="shared" si="1046"/>
        <v>0</v>
      </c>
      <c r="AC971" s="37">
        <f t="shared" si="1038"/>
        <v>0</v>
      </c>
    </row>
    <row r="972" spans="2:29" ht="28.5" hidden="1" x14ac:dyDescent="0.2">
      <c r="B972" s="100" t="s">
        <v>974</v>
      </c>
      <c r="C972" s="101" t="s">
        <v>999</v>
      </c>
      <c r="D972" s="321">
        <v>0</v>
      </c>
      <c r="E972" s="387">
        <f>SUM('ADICIONES  2018'!C972:E972)</f>
        <v>213244501.06999999</v>
      </c>
      <c r="F972" s="321"/>
      <c r="G972" s="321"/>
      <c r="H972" s="321"/>
      <c r="I972" s="321"/>
      <c r="J972" s="321"/>
      <c r="K972" s="305">
        <f t="shared" si="1043"/>
        <v>213244501.06999999</v>
      </c>
      <c r="L972" s="321"/>
      <c r="M972" s="321"/>
      <c r="N972" s="321"/>
      <c r="O972" s="321"/>
      <c r="P972" s="321"/>
      <c r="Q972" s="321"/>
      <c r="R972" s="305">
        <f t="shared" si="1044"/>
        <v>0</v>
      </c>
      <c r="S972" s="321"/>
      <c r="T972" s="321"/>
      <c r="U972" s="321"/>
      <c r="V972" s="321"/>
      <c r="W972" s="321"/>
      <c r="X972" s="321"/>
      <c r="Y972" s="321"/>
      <c r="Z972" s="321"/>
      <c r="AA972" s="322">
        <f t="shared" si="1047"/>
        <v>0</v>
      </c>
      <c r="AB972" s="322">
        <f t="shared" si="1046"/>
        <v>0</v>
      </c>
      <c r="AC972" s="37">
        <f t="shared" si="1038"/>
        <v>0</v>
      </c>
    </row>
    <row r="973" spans="2:29" ht="28.5" hidden="1" x14ac:dyDescent="0.2">
      <c r="B973" s="100" t="s">
        <v>974</v>
      </c>
      <c r="C973" s="101" t="s">
        <v>999</v>
      </c>
      <c r="D973" s="321">
        <v>0</v>
      </c>
      <c r="E973" s="387">
        <f>SUM('ADICIONES  2018'!C973:E973)</f>
        <v>16042395055.559999</v>
      </c>
      <c r="F973" s="321"/>
      <c r="G973" s="321"/>
      <c r="H973" s="321"/>
      <c r="I973" s="321"/>
      <c r="J973" s="321"/>
      <c r="K973" s="305">
        <f t="shared" si="1043"/>
        <v>16042395055.559999</v>
      </c>
      <c r="L973" s="321"/>
      <c r="M973" s="321"/>
      <c r="N973" s="321"/>
      <c r="O973" s="321"/>
      <c r="P973" s="321"/>
      <c r="Q973" s="321"/>
      <c r="R973" s="305">
        <f t="shared" si="1044"/>
        <v>0</v>
      </c>
      <c r="S973" s="321"/>
      <c r="T973" s="321"/>
      <c r="U973" s="321"/>
      <c r="V973" s="321"/>
      <c r="W973" s="321"/>
      <c r="X973" s="321"/>
      <c r="Y973" s="321"/>
      <c r="Z973" s="321"/>
      <c r="AA973" s="322">
        <f t="shared" si="1047"/>
        <v>0</v>
      </c>
      <c r="AB973" s="322">
        <f t="shared" si="1046"/>
        <v>0</v>
      </c>
      <c r="AC973" s="37">
        <f t="shared" si="1038"/>
        <v>0</v>
      </c>
    </row>
    <row r="974" spans="2:29" ht="28.5" hidden="1" x14ac:dyDescent="0.2">
      <c r="B974" s="100" t="s">
        <v>974</v>
      </c>
      <c r="C974" s="101" t="s">
        <v>999</v>
      </c>
      <c r="D974" s="321">
        <v>0</v>
      </c>
      <c r="E974" s="387">
        <f>SUM('ADICIONES  2018'!C974:E974)</f>
        <v>800000000</v>
      </c>
      <c r="F974" s="321"/>
      <c r="G974" s="321"/>
      <c r="H974" s="321"/>
      <c r="I974" s="321"/>
      <c r="J974" s="321"/>
      <c r="K974" s="305">
        <f t="shared" si="1043"/>
        <v>800000000</v>
      </c>
      <c r="L974" s="321"/>
      <c r="M974" s="321"/>
      <c r="N974" s="321"/>
      <c r="O974" s="321"/>
      <c r="P974" s="321"/>
      <c r="Q974" s="321"/>
      <c r="R974" s="305">
        <f t="shared" si="1044"/>
        <v>0</v>
      </c>
      <c r="S974" s="321"/>
      <c r="T974" s="321"/>
      <c r="U974" s="321"/>
      <c r="V974" s="321"/>
      <c r="W974" s="321"/>
      <c r="X974" s="321"/>
      <c r="Y974" s="321"/>
      <c r="Z974" s="321"/>
      <c r="AA974" s="322">
        <f t="shared" si="1047"/>
        <v>0</v>
      </c>
      <c r="AB974" s="322">
        <f t="shared" si="1046"/>
        <v>0</v>
      </c>
      <c r="AC974" s="37">
        <f t="shared" si="1038"/>
        <v>0</v>
      </c>
    </row>
    <row r="975" spans="2:29" hidden="1" x14ac:dyDescent="0.2">
      <c r="B975" s="100" t="s">
        <v>1801</v>
      </c>
      <c r="C975" s="101" t="s">
        <v>1002</v>
      </c>
      <c r="D975" s="321">
        <v>0</v>
      </c>
      <c r="E975" s="387">
        <f>SUM('ADICIONES  2018'!C975:E975)</f>
        <v>0</v>
      </c>
      <c r="F975" s="321"/>
      <c r="G975" s="321"/>
      <c r="H975" s="321"/>
      <c r="I975" s="321"/>
      <c r="J975" s="321"/>
      <c r="K975" s="305">
        <f t="shared" si="1043"/>
        <v>0</v>
      </c>
      <c r="L975" s="321"/>
      <c r="M975" s="321"/>
      <c r="N975" s="321"/>
      <c r="O975" s="321"/>
      <c r="P975" s="321"/>
      <c r="Q975" s="321"/>
      <c r="R975" s="305">
        <f t="shared" si="1044"/>
        <v>0</v>
      </c>
      <c r="S975" s="321"/>
      <c r="T975" s="321"/>
      <c r="U975" s="321"/>
      <c r="V975" s="321"/>
      <c r="W975" s="321"/>
      <c r="X975" s="321"/>
      <c r="Y975" s="321"/>
      <c r="Z975" s="321"/>
      <c r="AA975" s="322">
        <f t="shared" si="1047"/>
        <v>0</v>
      </c>
      <c r="AB975" s="322">
        <f t="shared" si="1046"/>
        <v>0</v>
      </c>
      <c r="AC975" s="37" t="e">
        <f t="shared" si="1038"/>
        <v>#DIV/0!</v>
      </c>
    </row>
    <row r="976" spans="2:29" hidden="1" x14ac:dyDescent="0.2">
      <c r="B976" s="100" t="s">
        <v>1802</v>
      </c>
      <c r="C976" s="101" t="s">
        <v>1773</v>
      </c>
      <c r="D976" s="321">
        <v>0</v>
      </c>
      <c r="E976" s="387">
        <f>SUM('ADICIONES  2018'!C976:E976)</f>
        <v>0</v>
      </c>
      <c r="F976" s="321"/>
      <c r="G976" s="321"/>
      <c r="H976" s="321"/>
      <c r="I976" s="321"/>
      <c r="J976" s="321"/>
      <c r="K976" s="305">
        <f t="shared" si="1043"/>
        <v>0</v>
      </c>
      <c r="L976" s="321"/>
      <c r="M976" s="321"/>
      <c r="N976" s="321"/>
      <c r="O976" s="321"/>
      <c r="P976" s="321"/>
      <c r="Q976" s="321"/>
      <c r="R976" s="305">
        <f t="shared" si="1044"/>
        <v>0</v>
      </c>
      <c r="S976" s="321"/>
      <c r="T976" s="321"/>
      <c r="U976" s="321"/>
      <c r="V976" s="321"/>
      <c r="W976" s="321"/>
      <c r="X976" s="321"/>
      <c r="Y976" s="321"/>
      <c r="Z976" s="321"/>
      <c r="AA976" s="322">
        <f t="shared" si="1047"/>
        <v>0</v>
      </c>
      <c r="AB976" s="322">
        <f t="shared" si="1046"/>
        <v>0</v>
      </c>
      <c r="AC976" s="37" t="e">
        <f t="shared" si="1038"/>
        <v>#DIV/0!</v>
      </c>
    </row>
    <row r="977" spans="1:29" ht="28.5" hidden="1" x14ac:dyDescent="0.2">
      <c r="B977" s="100" t="s">
        <v>1803</v>
      </c>
      <c r="C977" s="101" t="s">
        <v>1804</v>
      </c>
      <c r="D977" s="321">
        <v>0</v>
      </c>
      <c r="E977" s="387">
        <f>SUM('ADICIONES  2018'!C977:E977)</f>
        <v>0</v>
      </c>
      <c r="F977" s="321"/>
      <c r="G977" s="321"/>
      <c r="H977" s="321"/>
      <c r="I977" s="321"/>
      <c r="J977" s="321"/>
      <c r="K977" s="305">
        <f t="shared" si="1043"/>
        <v>0</v>
      </c>
      <c r="L977" s="321"/>
      <c r="M977" s="321"/>
      <c r="N977" s="321"/>
      <c r="O977" s="321"/>
      <c r="P977" s="321"/>
      <c r="Q977" s="321"/>
      <c r="R977" s="305">
        <f t="shared" si="1044"/>
        <v>0</v>
      </c>
      <c r="S977" s="321"/>
      <c r="T977" s="321"/>
      <c r="U977" s="321"/>
      <c r="V977" s="321"/>
      <c r="W977" s="321"/>
      <c r="X977" s="321"/>
      <c r="Y977" s="321"/>
      <c r="Z977" s="321"/>
      <c r="AA977" s="322">
        <f t="shared" si="1047"/>
        <v>0</v>
      </c>
      <c r="AB977" s="322">
        <f t="shared" si="1046"/>
        <v>0</v>
      </c>
      <c r="AC977" s="37" t="e">
        <f t="shared" si="1038"/>
        <v>#DIV/0!</v>
      </c>
    </row>
    <row r="978" spans="1:29" s="5" customFormat="1" ht="30" hidden="1" x14ac:dyDescent="0.2">
      <c r="A978" s="166"/>
      <c r="B978" s="102" t="s">
        <v>976</v>
      </c>
      <c r="C978" s="103" t="s">
        <v>1805</v>
      </c>
      <c r="D978" s="320">
        <v>0</v>
      </c>
      <c r="E978" s="387">
        <f>SUM('ADICIONES  2018'!C978:E978)</f>
        <v>0</v>
      </c>
      <c r="F978" s="320"/>
      <c r="G978" s="320"/>
      <c r="H978" s="320"/>
      <c r="I978" s="320"/>
      <c r="J978" s="320"/>
      <c r="K978" s="309">
        <f t="shared" si="1043"/>
        <v>0</v>
      </c>
      <c r="L978" s="320"/>
      <c r="M978" s="320"/>
      <c r="N978" s="320"/>
      <c r="O978" s="320"/>
      <c r="P978" s="320"/>
      <c r="Q978" s="320"/>
      <c r="R978" s="309">
        <f t="shared" si="1044"/>
        <v>0</v>
      </c>
      <c r="S978" s="320"/>
      <c r="T978" s="320"/>
      <c r="U978" s="320"/>
      <c r="V978" s="320"/>
      <c r="W978" s="320"/>
      <c r="X978" s="320"/>
      <c r="Y978" s="320"/>
      <c r="Z978" s="320"/>
      <c r="AA978" s="324">
        <f t="shared" si="1047"/>
        <v>0</v>
      </c>
      <c r="AB978" s="324">
        <f t="shared" si="1046"/>
        <v>0</v>
      </c>
      <c r="AC978" s="36" t="e">
        <f t="shared" si="1038"/>
        <v>#DIV/0!</v>
      </c>
    </row>
    <row r="979" spans="1:29" ht="28.5" hidden="1" x14ac:dyDescent="0.2">
      <c r="B979" s="100" t="s">
        <v>976</v>
      </c>
      <c r="C979" s="101" t="s">
        <v>1010</v>
      </c>
      <c r="D979" s="321">
        <v>0</v>
      </c>
      <c r="E979" s="387">
        <f>SUM('ADICIONES  2018'!C979:E979)</f>
        <v>43564057</v>
      </c>
      <c r="F979" s="321"/>
      <c r="G979" s="321"/>
      <c r="H979" s="321"/>
      <c r="I979" s="321"/>
      <c r="J979" s="321"/>
      <c r="K979" s="305">
        <f t="shared" si="1043"/>
        <v>43564057</v>
      </c>
      <c r="L979" s="321"/>
      <c r="M979" s="321"/>
      <c r="N979" s="321"/>
      <c r="O979" s="321"/>
      <c r="P979" s="321"/>
      <c r="Q979" s="321"/>
      <c r="R979" s="305">
        <f t="shared" si="1044"/>
        <v>0</v>
      </c>
      <c r="S979" s="321"/>
      <c r="T979" s="321"/>
      <c r="U979" s="321"/>
      <c r="V979" s="321"/>
      <c r="W979" s="321"/>
      <c r="X979" s="321"/>
      <c r="Y979" s="321"/>
      <c r="Z979" s="321"/>
      <c r="AA979" s="322">
        <f t="shared" si="1047"/>
        <v>0</v>
      </c>
      <c r="AB979" s="322">
        <f t="shared" si="1046"/>
        <v>0</v>
      </c>
      <c r="AC979" s="37">
        <f t="shared" si="1038"/>
        <v>0</v>
      </c>
    </row>
    <row r="980" spans="1:29" ht="28.5" hidden="1" x14ac:dyDescent="0.2">
      <c r="B980" s="100" t="s">
        <v>976</v>
      </c>
      <c r="C980" s="101" t="s">
        <v>1010</v>
      </c>
      <c r="D980" s="321">
        <v>0</v>
      </c>
      <c r="E980" s="387">
        <f>SUM('ADICIONES  2018'!C980:E980)</f>
        <v>5041067.1500000004</v>
      </c>
      <c r="F980" s="321"/>
      <c r="G980" s="321"/>
      <c r="H980" s="321"/>
      <c r="I980" s="321"/>
      <c r="J980" s="321"/>
      <c r="K980" s="305">
        <f t="shared" si="1043"/>
        <v>5041067.1500000004</v>
      </c>
      <c r="L980" s="321"/>
      <c r="M980" s="321"/>
      <c r="N980" s="321"/>
      <c r="O980" s="321"/>
      <c r="P980" s="321"/>
      <c r="Q980" s="321"/>
      <c r="R980" s="305">
        <f t="shared" si="1044"/>
        <v>0</v>
      </c>
      <c r="S980" s="321"/>
      <c r="T980" s="321"/>
      <c r="U980" s="321"/>
      <c r="V980" s="321"/>
      <c r="W980" s="321"/>
      <c r="X980" s="321"/>
      <c r="Y980" s="321"/>
      <c r="Z980" s="321"/>
      <c r="AA980" s="322">
        <f t="shared" si="1047"/>
        <v>0</v>
      </c>
      <c r="AB980" s="322">
        <f t="shared" si="1046"/>
        <v>0</v>
      </c>
      <c r="AC980" s="37">
        <f t="shared" si="1038"/>
        <v>0</v>
      </c>
    </row>
    <row r="981" spans="1:29" ht="28.5" hidden="1" x14ac:dyDescent="0.2">
      <c r="B981" s="100" t="s">
        <v>976</v>
      </c>
      <c r="C981" s="101" t="s">
        <v>1010</v>
      </c>
      <c r="D981" s="321">
        <v>0</v>
      </c>
      <c r="E981" s="387">
        <f>SUM('ADICIONES  2018'!C981:E981)</f>
        <v>1150000</v>
      </c>
      <c r="F981" s="321"/>
      <c r="G981" s="321"/>
      <c r="H981" s="321"/>
      <c r="I981" s="321"/>
      <c r="J981" s="321"/>
      <c r="K981" s="305">
        <f t="shared" si="1043"/>
        <v>1150000</v>
      </c>
      <c r="L981" s="321"/>
      <c r="M981" s="321"/>
      <c r="N981" s="321"/>
      <c r="O981" s="321"/>
      <c r="P981" s="321"/>
      <c r="Q981" s="321"/>
      <c r="R981" s="305">
        <f t="shared" si="1044"/>
        <v>0</v>
      </c>
      <c r="S981" s="321"/>
      <c r="T981" s="321"/>
      <c r="U981" s="321"/>
      <c r="V981" s="321"/>
      <c r="W981" s="321"/>
      <c r="X981" s="321"/>
      <c r="Y981" s="321"/>
      <c r="Z981" s="321"/>
      <c r="AA981" s="322">
        <f t="shared" si="1047"/>
        <v>0</v>
      </c>
      <c r="AB981" s="322">
        <f t="shared" si="1046"/>
        <v>0</v>
      </c>
      <c r="AC981" s="37">
        <f t="shared" si="1038"/>
        <v>0</v>
      </c>
    </row>
    <row r="982" spans="1:29" ht="28.5" hidden="1" x14ac:dyDescent="0.2">
      <c r="B982" s="100" t="s">
        <v>1605</v>
      </c>
      <c r="C982" s="101" t="s">
        <v>1800</v>
      </c>
      <c r="D982" s="321">
        <v>0</v>
      </c>
      <c r="E982" s="387">
        <f>SUM('ADICIONES  2018'!C982:E982)</f>
        <v>0</v>
      </c>
      <c r="F982" s="321"/>
      <c r="G982" s="321"/>
      <c r="H982" s="321"/>
      <c r="I982" s="321"/>
      <c r="J982" s="321"/>
      <c r="K982" s="305">
        <f t="shared" si="1043"/>
        <v>0</v>
      </c>
      <c r="L982" s="321"/>
      <c r="M982" s="321"/>
      <c r="N982" s="321"/>
      <c r="O982" s="321"/>
      <c r="P982" s="321"/>
      <c r="Q982" s="321"/>
      <c r="R982" s="305">
        <f t="shared" si="1044"/>
        <v>0</v>
      </c>
      <c r="S982" s="321"/>
      <c r="T982" s="321"/>
      <c r="U982" s="321"/>
      <c r="V982" s="321"/>
      <c r="W982" s="321"/>
      <c r="X982" s="321"/>
      <c r="Y982" s="321"/>
      <c r="Z982" s="321"/>
      <c r="AA982" s="322">
        <f t="shared" si="1047"/>
        <v>0</v>
      </c>
      <c r="AB982" s="322">
        <f t="shared" si="1046"/>
        <v>0</v>
      </c>
      <c r="AC982" s="37" t="e">
        <f t="shared" si="1038"/>
        <v>#DIV/0!</v>
      </c>
    </row>
    <row r="983" spans="1:29" ht="28.5" hidden="1" x14ac:dyDescent="0.2">
      <c r="B983" s="100" t="s">
        <v>1605</v>
      </c>
      <c r="C983" s="101" t="s">
        <v>1800</v>
      </c>
      <c r="D983" s="321">
        <v>0</v>
      </c>
      <c r="E983" s="387">
        <f>SUM('ADICIONES  2018'!C983:E983)</f>
        <v>0</v>
      </c>
      <c r="F983" s="321"/>
      <c r="G983" s="321"/>
      <c r="H983" s="321"/>
      <c r="I983" s="321"/>
      <c r="J983" s="321"/>
      <c r="K983" s="305">
        <f t="shared" si="1043"/>
        <v>0</v>
      </c>
      <c r="L983" s="321"/>
      <c r="M983" s="321"/>
      <c r="N983" s="321"/>
      <c r="O983" s="321"/>
      <c r="P983" s="321"/>
      <c r="Q983" s="321"/>
      <c r="R983" s="305">
        <f t="shared" si="1044"/>
        <v>0</v>
      </c>
      <c r="S983" s="321"/>
      <c r="T983" s="321"/>
      <c r="U983" s="321"/>
      <c r="V983" s="321"/>
      <c r="W983" s="321"/>
      <c r="X983" s="321"/>
      <c r="Y983" s="321"/>
      <c r="Z983" s="321"/>
      <c r="AA983" s="322">
        <f t="shared" si="1047"/>
        <v>0</v>
      </c>
      <c r="AB983" s="322">
        <f t="shared" si="1046"/>
        <v>0</v>
      </c>
      <c r="AC983" s="37" t="e">
        <f t="shared" si="1038"/>
        <v>#DIV/0!</v>
      </c>
    </row>
    <row r="984" spans="1:29" ht="28.5" hidden="1" x14ac:dyDescent="0.2">
      <c r="B984" s="100" t="s">
        <v>1605</v>
      </c>
      <c r="C984" s="101" t="s">
        <v>1800</v>
      </c>
      <c r="D984" s="321">
        <v>0</v>
      </c>
      <c r="E984" s="387">
        <f>SUM('ADICIONES  2018'!C984:E984)</f>
        <v>0</v>
      </c>
      <c r="F984" s="321"/>
      <c r="G984" s="321"/>
      <c r="H984" s="321"/>
      <c r="I984" s="321"/>
      <c r="J984" s="321"/>
      <c r="K984" s="305">
        <f t="shared" si="1043"/>
        <v>0</v>
      </c>
      <c r="L984" s="321"/>
      <c r="M984" s="321"/>
      <c r="N984" s="321"/>
      <c r="O984" s="321"/>
      <c r="P984" s="321"/>
      <c r="Q984" s="321"/>
      <c r="R984" s="305">
        <f t="shared" si="1044"/>
        <v>0</v>
      </c>
      <c r="S984" s="321"/>
      <c r="T984" s="321"/>
      <c r="U984" s="321"/>
      <c r="V984" s="321"/>
      <c r="W984" s="321"/>
      <c r="X984" s="321"/>
      <c r="Y984" s="321"/>
      <c r="Z984" s="321"/>
      <c r="AA984" s="322">
        <f t="shared" si="1047"/>
        <v>0</v>
      </c>
      <c r="AB984" s="322">
        <f t="shared" si="1046"/>
        <v>0</v>
      </c>
      <c r="AC984" s="37" t="e">
        <f t="shared" si="1038"/>
        <v>#DIV/0!</v>
      </c>
    </row>
    <row r="985" spans="1:29" hidden="1" x14ac:dyDescent="0.2">
      <c r="B985" s="100" t="s">
        <v>1613</v>
      </c>
      <c r="C985" s="101" t="s">
        <v>1797</v>
      </c>
      <c r="D985" s="321">
        <v>0</v>
      </c>
      <c r="E985" s="387">
        <f>SUM('ADICIONES  2018'!C985:E985)</f>
        <v>0</v>
      </c>
      <c r="F985" s="321"/>
      <c r="G985" s="321"/>
      <c r="H985" s="321"/>
      <c r="I985" s="321"/>
      <c r="J985" s="321"/>
      <c r="K985" s="305">
        <f t="shared" si="1043"/>
        <v>0</v>
      </c>
      <c r="L985" s="321"/>
      <c r="M985" s="321"/>
      <c r="N985" s="321"/>
      <c r="O985" s="321"/>
      <c r="P985" s="321"/>
      <c r="Q985" s="321"/>
      <c r="R985" s="305">
        <f t="shared" si="1044"/>
        <v>0</v>
      </c>
      <c r="S985" s="321"/>
      <c r="T985" s="321"/>
      <c r="U985" s="321"/>
      <c r="V985" s="321"/>
      <c r="W985" s="321"/>
      <c r="X985" s="321"/>
      <c r="Y985" s="321"/>
      <c r="Z985" s="321"/>
      <c r="AA985" s="322">
        <f t="shared" si="1047"/>
        <v>0</v>
      </c>
      <c r="AB985" s="322">
        <f t="shared" si="1046"/>
        <v>0</v>
      </c>
      <c r="AC985" s="37" t="e">
        <f t="shared" si="1038"/>
        <v>#DIV/0!</v>
      </c>
    </row>
    <row r="986" spans="1:29" hidden="1" x14ac:dyDescent="0.2">
      <c r="B986" s="100" t="s">
        <v>1613</v>
      </c>
      <c r="C986" s="101" t="s">
        <v>1797</v>
      </c>
      <c r="D986" s="321">
        <v>0</v>
      </c>
      <c r="E986" s="387">
        <f>SUM('ADICIONES  2018'!C986:E986)</f>
        <v>0</v>
      </c>
      <c r="F986" s="321"/>
      <c r="G986" s="321"/>
      <c r="H986" s="321"/>
      <c r="I986" s="321"/>
      <c r="J986" s="321"/>
      <c r="K986" s="305">
        <f t="shared" si="1043"/>
        <v>0</v>
      </c>
      <c r="L986" s="321"/>
      <c r="M986" s="321"/>
      <c r="N986" s="321"/>
      <c r="O986" s="321"/>
      <c r="P986" s="321"/>
      <c r="Q986" s="321"/>
      <c r="R986" s="305">
        <f t="shared" si="1044"/>
        <v>0</v>
      </c>
      <c r="S986" s="321"/>
      <c r="T986" s="321"/>
      <c r="U986" s="321"/>
      <c r="V986" s="321"/>
      <c r="W986" s="321"/>
      <c r="X986" s="321"/>
      <c r="Y986" s="321"/>
      <c r="Z986" s="321"/>
      <c r="AA986" s="322">
        <f t="shared" si="1047"/>
        <v>0</v>
      </c>
      <c r="AB986" s="322">
        <f t="shared" si="1046"/>
        <v>0</v>
      </c>
      <c r="AC986" s="37" t="e">
        <f t="shared" si="1038"/>
        <v>#DIV/0!</v>
      </c>
    </row>
    <row r="987" spans="1:29" hidden="1" x14ac:dyDescent="0.2">
      <c r="B987" s="100" t="s">
        <v>1613</v>
      </c>
      <c r="C987" s="101" t="s">
        <v>1797</v>
      </c>
      <c r="D987" s="321">
        <v>0</v>
      </c>
      <c r="E987" s="387">
        <f>SUM('ADICIONES  2018'!C987:E987)</f>
        <v>0</v>
      </c>
      <c r="F987" s="321"/>
      <c r="G987" s="321"/>
      <c r="H987" s="321"/>
      <c r="I987" s="321"/>
      <c r="J987" s="321"/>
      <c r="K987" s="305">
        <f t="shared" si="1043"/>
        <v>0</v>
      </c>
      <c r="L987" s="321"/>
      <c r="M987" s="321"/>
      <c r="N987" s="321"/>
      <c r="O987" s="321"/>
      <c r="P987" s="321"/>
      <c r="Q987" s="321"/>
      <c r="R987" s="305">
        <f t="shared" si="1044"/>
        <v>0</v>
      </c>
      <c r="S987" s="321"/>
      <c r="T987" s="321"/>
      <c r="U987" s="321"/>
      <c r="V987" s="321"/>
      <c r="W987" s="321"/>
      <c r="X987" s="321"/>
      <c r="Y987" s="321"/>
      <c r="Z987" s="321"/>
      <c r="AA987" s="322">
        <f t="shared" si="1047"/>
        <v>0</v>
      </c>
      <c r="AB987" s="322">
        <f t="shared" si="1046"/>
        <v>0</v>
      </c>
      <c r="AC987" s="37" t="e">
        <f t="shared" si="1038"/>
        <v>#DIV/0!</v>
      </c>
    </row>
    <row r="988" spans="1:29" hidden="1" x14ac:dyDescent="0.2">
      <c r="B988" s="100" t="s">
        <v>1613</v>
      </c>
      <c r="C988" s="101" t="s">
        <v>1797</v>
      </c>
      <c r="D988" s="321">
        <v>0</v>
      </c>
      <c r="E988" s="387">
        <f>SUM('ADICIONES  2018'!C988:E988)</f>
        <v>0</v>
      </c>
      <c r="F988" s="321"/>
      <c r="G988" s="321"/>
      <c r="H988" s="321"/>
      <c r="I988" s="321"/>
      <c r="J988" s="321"/>
      <c r="K988" s="305">
        <f t="shared" si="1043"/>
        <v>0</v>
      </c>
      <c r="L988" s="321"/>
      <c r="M988" s="321"/>
      <c r="N988" s="321"/>
      <c r="O988" s="321"/>
      <c r="P988" s="321"/>
      <c r="Q988" s="321"/>
      <c r="R988" s="305">
        <f t="shared" si="1044"/>
        <v>0</v>
      </c>
      <c r="S988" s="321"/>
      <c r="T988" s="321"/>
      <c r="U988" s="321"/>
      <c r="V988" s="321"/>
      <c r="W988" s="321"/>
      <c r="X988" s="321"/>
      <c r="Y988" s="321"/>
      <c r="Z988" s="321"/>
      <c r="AA988" s="322">
        <f t="shared" si="1047"/>
        <v>0</v>
      </c>
      <c r="AB988" s="322">
        <f t="shared" si="1046"/>
        <v>0</v>
      </c>
      <c r="AC988" s="37" t="e">
        <f t="shared" si="1038"/>
        <v>#DIV/0!</v>
      </c>
    </row>
    <row r="989" spans="1:29" hidden="1" x14ac:dyDescent="0.2">
      <c r="B989" s="100" t="s">
        <v>1613</v>
      </c>
      <c r="C989" s="101" t="s">
        <v>1797</v>
      </c>
      <c r="D989" s="321">
        <v>0</v>
      </c>
      <c r="E989" s="387">
        <f>SUM('ADICIONES  2018'!C989:E989)</f>
        <v>0</v>
      </c>
      <c r="F989" s="321"/>
      <c r="G989" s="321"/>
      <c r="H989" s="321"/>
      <c r="I989" s="321"/>
      <c r="J989" s="321"/>
      <c r="K989" s="305">
        <f t="shared" si="1043"/>
        <v>0</v>
      </c>
      <c r="L989" s="321"/>
      <c r="M989" s="321"/>
      <c r="N989" s="321"/>
      <c r="O989" s="321"/>
      <c r="P989" s="321"/>
      <c r="Q989" s="321"/>
      <c r="R989" s="305">
        <f t="shared" si="1044"/>
        <v>0</v>
      </c>
      <c r="S989" s="321"/>
      <c r="T989" s="321"/>
      <c r="U989" s="321"/>
      <c r="V989" s="321"/>
      <c r="W989" s="321"/>
      <c r="X989" s="321"/>
      <c r="Y989" s="321"/>
      <c r="Z989" s="321"/>
      <c r="AA989" s="322">
        <f t="shared" si="1047"/>
        <v>0</v>
      </c>
      <c r="AB989" s="322">
        <f t="shared" si="1046"/>
        <v>0</v>
      </c>
      <c r="AC989" s="37" t="e">
        <f t="shared" si="1038"/>
        <v>#DIV/0!</v>
      </c>
    </row>
    <row r="990" spans="1:29" hidden="1" x14ac:dyDescent="0.2">
      <c r="B990" s="100" t="s">
        <v>1613</v>
      </c>
      <c r="C990" s="101" t="s">
        <v>1797</v>
      </c>
      <c r="D990" s="321">
        <v>0</v>
      </c>
      <c r="E990" s="387">
        <f>SUM('ADICIONES  2018'!C990:E990)</f>
        <v>0</v>
      </c>
      <c r="F990" s="321"/>
      <c r="G990" s="321"/>
      <c r="H990" s="321"/>
      <c r="I990" s="321"/>
      <c r="J990" s="321"/>
      <c r="K990" s="305">
        <f t="shared" si="1043"/>
        <v>0</v>
      </c>
      <c r="L990" s="321"/>
      <c r="M990" s="321"/>
      <c r="N990" s="321"/>
      <c r="O990" s="321"/>
      <c r="P990" s="321"/>
      <c r="Q990" s="321"/>
      <c r="R990" s="305">
        <f t="shared" si="1044"/>
        <v>0</v>
      </c>
      <c r="S990" s="321"/>
      <c r="T990" s="321"/>
      <c r="U990" s="321"/>
      <c r="V990" s="321"/>
      <c r="W990" s="321"/>
      <c r="X990" s="321"/>
      <c r="Y990" s="321"/>
      <c r="Z990" s="321"/>
      <c r="AA990" s="322">
        <f t="shared" si="1047"/>
        <v>0</v>
      </c>
      <c r="AB990" s="322">
        <f t="shared" si="1046"/>
        <v>0</v>
      </c>
      <c r="AC990" s="37" t="e">
        <f t="shared" si="1038"/>
        <v>#DIV/0!</v>
      </c>
    </row>
    <row r="991" spans="1:29" hidden="1" x14ac:dyDescent="0.2">
      <c r="B991" s="100" t="s">
        <v>1613</v>
      </c>
      <c r="C991" s="101" t="s">
        <v>1797</v>
      </c>
      <c r="D991" s="321">
        <v>0</v>
      </c>
      <c r="E991" s="387">
        <f>SUM('ADICIONES  2018'!C991:E991)</f>
        <v>0</v>
      </c>
      <c r="F991" s="321"/>
      <c r="G991" s="321"/>
      <c r="H991" s="321"/>
      <c r="I991" s="321"/>
      <c r="J991" s="321"/>
      <c r="K991" s="305">
        <f t="shared" si="1043"/>
        <v>0</v>
      </c>
      <c r="L991" s="321"/>
      <c r="M991" s="321"/>
      <c r="N991" s="321"/>
      <c r="O991" s="321"/>
      <c r="P991" s="321"/>
      <c r="Q991" s="321"/>
      <c r="R991" s="305">
        <f t="shared" si="1044"/>
        <v>0</v>
      </c>
      <c r="S991" s="321"/>
      <c r="T991" s="321"/>
      <c r="U991" s="321"/>
      <c r="V991" s="321"/>
      <c r="W991" s="321"/>
      <c r="X991" s="321"/>
      <c r="Y991" s="321"/>
      <c r="Z991" s="321"/>
      <c r="AA991" s="322">
        <f t="shared" si="1047"/>
        <v>0</v>
      </c>
      <c r="AB991" s="322">
        <f t="shared" si="1046"/>
        <v>0</v>
      </c>
      <c r="AC991" s="37" t="e">
        <f t="shared" si="1038"/>
        <v>#DIV/0!</v>
      </c>
    </row>
    <row r="992" spans="1:29" hidden="1" x14ac:dyDescent="0.2">
      <c r="B992" s="100" t="s">
        <v>1806</v>
      </c>
      <c r="C992" s="101" t="s">
        <v>1002</v>
      </c>
      <c r="D992" s="321">
        <v>0</v>
      </c>
      <c r="E992" s="387">
        <f>SUM('ADICIONES  2018'!C992:E992)</f>
        <v>0</v>
      </c>
      <c r="F992" s="321"/>
      <c r="G992" s="321"/>
      <c r="H992" s="321"/>
      <c r="I992" s="321"/>
      <c r="J992" s="321"/>
      <c r="K992" s="305">
        <f t="shared" si="1043"/>
        <v>0</v>
      </c>
      <c r="L992" s="321"/>
      <c r="M992" s="321"/>
      <c r="N992" s="321"/>
      <c r="O992" s="321"/>
      <c r="P992" s="321"/>
      <c r="Q992" s="321"/>
      <c r="R992" s="305">
        <f t="shared" si="1044"/>
        <v>0</v>
      </c>
      <c r="S992" s="321"/>
      <c r="T992" s="321"/>
      <c r="U992" s="321"/>
      <c r="V992" s="321"/>
      <c r="W992" s="321"/>
      <c r="X992" s="321"/>
      <c r="Y992" s="321"/>
      <c r="Z992" s="321"/>
      <c r="AA992" s="322">
        <f t="shared" si="1047"/>
        <v>0</v>
      </c>
      <c r="AB992" s="322">
        <f t="shared" si="1046"/>
        <v>0</v>
      </c>
      <c r="AC992" s="37" t="e">
        <f t="shared" si="1038"/>
        <v>#DIV/0!</v>
      </c>
    </row>
    <row r="993" spans="1:29" hidden="1" x14ac:dyDescent="0.2">
      <c r="B993" s="100" t="s">
        <v>1806</v>
      </c>
      <c r="C993" s="101" t="s">
        <v>1002</v>
      </c>
      <c r="D993" s="321">
        <v>0</v>
      </c>
      <c r="E993" s="387">
        <f>SUM('ADICIONES  2018'!C993:E993)</f>
        <v>0</v>
      </c>
      <c r="F993" s="321"/>
      <c r="G993" s="321"/>
      <c r="H993" s="321"/>
      <c r="I993" s="321"/>
      <c r="J993" s="321"/>
      <c r="K993" s="305">
        <f t="shared" si="1043"/>
        <v>0</v>
      </c>
      <c r="L993" s="321"/>
      <c r="M993" s="321"/>
      <c r="N993" s="321"/>
      <c r="O993" s="321"/>
      <c r="P993" s="321"/>
      <c r="Q993" s="321"/>
      <c r="R993" s="305">
        <f t="shared" si="1044"/>
        <v>0</v>
      </c>
      <c r="S993" s="321"/>
      <c r="T993" s="321"/>
      <c r="U993" s="321"/>
      <c r="V993" s="321"/>
      <c r="W993" s="321"/>
      <c r="X993" s="321"/>
      <c r="Y993" s="321"/>
      <c r="Z993" s="321"/>
      <c r="AA993" s="322">
        <f t="shared" si="1047"/>
        <v>0</v>
      </c>
      <c r="AB993" s="322">
        <f t="shared" si="1046"/>
        <v>0</v>
      </c>
      <c r="AC993" s="37" t="e">
        <f t="shared" si="1038"/>
        <v>#DIV/0!</v>
      </c>
    </row>
    <row r="994" spans="1:29" hidden="1" x14ac:dyDescent="0.2">
      <c r="B994" s="100" t="s">
        <v>1806</v>
      </c>
      <c r="C994" s="101" t="s">
        <v>1002</v>
      </c>
      <c r="D994" s="321">
        <v>0</v>
      </c>
      <c r="E994" s="387">
        <f>SUM('ADICIONES  2018'!C994:E994)</f>
        <v>0</v>
      </c>
      <c r="F994" s="321"/>
      <c r="G994" s="321"/>
      <c r="H994" s="321"/>
      <c r="I994" s="321"/>
      <c r="J994" s="321"/>
      <c r="K994" s="305">
        <f t="shared" si="1043"/>
        <v>0</v>
      </c>
      <c r="L994" s="321"/>
      <c r="M994" s="321"/>
      <c r="N994" s="321"/>
      <c r="O994" s="321"/>
      <c r="P994" s="321"/>
      <c r="Q994" s="321"/>
      <c r="R994" s="305">
        <f t="shared" si="1044"/>
        <v>0</v>
      </c>
      <c r="S994" s="321"/>
      <c r="T994" s="321"/>
      <c r="U994" s="321"/>
      <c r="V994" s="321"/>
      <c r="W994" s="321"/>
      <c r="X994" s="321"/>
      <c r="Y994" s="321"/>
      <c r="Z994" s="321"/>
      <c r="AA994" s="322">
        <f t="shared" si="1047"/>
        <v>0</v>
      </c>
      <c r="AB994" s="322">
        <f t="shared" si="1046"/>
        <v>0</v>
      </c>
      <c r="AC994" s="37" t="e">
        <f t="shared" si="1038"/>
        <v>#DIV/0!</v>
      </c>
    </row>
    <row r="995" spans="1:29" hidden="1" x14ac:dyDescent="0.2">
      <c r="B995" s="100" t="s">
        <v>1806</v>
      </c>
      <c r="C995" s="101" t="s">
        <v>1002</v>
      </c>
      <c r="D995" s="321">
        <v>0</v>
      </c>
      <c r="E995" s="387">
        <f>SUM('ADICIONES  2018'!C995:E995)</f>
        <v>0</v>
      </c>
      <c r="F995" s="321"/>
      <c r="G995" s="321"/>
      <c r="H995" s="321"/>
      <c r="I995" s="321"/>
      <c r="J995" s="321"/>
      <c r="K995" s="305">
        <f t="shared" si="1043"/>
        <v>0</v>
      </c>
      <c r="L995" s="321"/>
      <c r="M995" s="321"/>
      <c r="N995" s="321"/>
      <c r="O995" s="321"/>
      <c r="P995" s="321"/>
      <c r="Q995" s="321"/>
      <c r="R995" s="305">
        <f t="shared" si="1044"/>
        <v>0</v>
      </c>
      <c r="S995" s="321"/>
      <c r="T995" s="321"/>
      <c r="U995" s="321"/>
      <c r="V995" s="321"/>
      <c r="W995" s="321"/>
      <c r="X995" s="321"/>
      <c r="Y995" s="321"/>
      <c r="Z995" s="321"/>
      <c r="AA995" s="322">
        <f t="shared" si="1047"/>
        <v>0</v>
      </c>
      <c r="AB995" s="322">
        <f t="shared" si="1046"/>
        <v>0</v>
      </c>
      <c r="AC995" s="37" t="e">
        <f t="shared" si="1038"/>
        <v>#DIV/0!</v>
      </c>
    </row>
    <row r="996" spans="1:29" hidden="1" x14ac:dyDescent="0.2">
      <c r="B996" s="100" t="s">
        <v>1807</v>
      </c>
      <c r="C996" s="101" t="s">
        <v>1799</v>
      </c>
      <c r="D996" s="321">
        <v>0</v>
      </c>
      <c r="E996" s="387">
        <f>SUM('ADICIONES  2018'!C996:E996)</f>
        <v>0</v>
      </c>
      <c r="F996" s="321"/>
      <c r="G996" s="321"/>
      <c r="H996" s="321"/>
      <c r="I996" s="321"/>
      <c r="J996" s="321"/>
      <c r="K996" s="305">
        <f t="shared" si="1043"/>
        <v>0</v>
      </c>
      <c r="L996" s="321"/>
      <c r="M996" s="321"/>
      <c r="N996" s="321"/>
      <c r="O996" s="321"/>
      <c r="P996" s="321"/>
      <c r="Q996" s="321"/>
      <c r="R996" s="305">
        <f t="shared" si="1044"/>
        <v>0</v>
      </c>
      <c r="S996" s="321"/>
      <c r="T996" s="321"/>
      <c r="U996" s="321"/>
      <c r="V996" s="321"/>
      <c r="W996" s="321"/>
      <c r="X996" s="321"/>
      <c r="Y996" s="321"/>
      <c r="Z996" s="321"/>
      <c r="AA996" s="322">
        <f t="shared" si="1047"/>
        <v>0</v>
      </c>
      <c r="AB996" s="322">
        <f t="shared" si="1046"/>
        <v>0</v>
      </c>
      <c r="AC996" s="37" t="e">
        <f t="shared" si="1038"/>
        <v>#DIV/0!</v>
      </c>
    </row>
    <row r="997" spans="1:29" s="82" customFormat="1" ht="15.75" hidden="1" x14ac:dyDescent="0.2">
      <c r="A997" s="413"/>
      <c r="B997" s="114" t="s">
        <v>977</v>
      </c>
      <c r="C997" s="110" t="s">
        <v>1808</v>
      </c>
      <c r="D997" s="320">
        <v>0</v>
      </c>
      <c r="E997" s="387">
        <f>SUM('ADICIONES  2018'!C997:E997)</f>
        <v>0</v>
      </c>
      <c r="F997" s="320"/>
      <c r="G997" s="320"/>
      <c r="H997" s="320"/>
      <c r="I997" s="320"/>
      <c r="J997" s="320"/>
      <c r="K997" s="303">
        <f t="shared" si="1043"/>
        <v>0</v>
      </c>
      <c r="L997" s="320"/>
      <c r="M997" s="320"/>
      <c r="N997" s="320"/>
      <c r="O997" s="320"/>
      <c r="P997" s="320"/>
      <c r="Q997" s="320"/>
      <c r="R997" s="303">
        <f t="shared" si="1044"/>
        <v>0</v>
      </c>
      <c r="S997" s="320"/>
      <c r="T997" s="320"/>
      <c r="U997" s="320"/>
      <c r="V997" s="320"/>
      <c r="W997" s="320"/>
      <c r="X997" s="320"/>
      <c r="Y997" s="320"/>
      <c r="Z997" s="320"/>
      <c r="AA997" s="319">
        <f t="shared" si="1047"/>
        <v>0</v>
      </c>
      <c r="AB997" s="319">
        <f t="shared" si="1046"/>
        <v>0</v>
      </c>
      <c r="AC997" s="108" t="e">
        <f t="shared" si="1038"/>
        <v>#DIV/0!</v>
      </c>
    </row>
    <row r="998" spans="1:29" hidden="1" x14ac:dyDescent="0.2">
      <c r="B998" s="100" t="s">
        <v>1809</v>
      </c>
      <c r="C998" s="101" t="s">
        <v>1810</v>
      </c>
      <c r="D998" s="321">
        <v>0</v>
      </c>
      <c r="E998" s="387">
        <f>SUM('ADICIONES  2018'!C998:E998)</f>
        <v>0</v>
      </c>
      <c r="F998" s="321"/>
      <c r="G998" s="321"/>
      <c r="H998" s="321"/>
      <c r="I998" s="321"/>
      <c r="J998" s="321"/>
      <c r="K998" s="305">
        <f t="shared" si="1043"/>
        <v>0</v>
      </c>
      <c r="L998" s="321"/>
      <c r="M998" s="321"/>
      <c r="N998" s="321"/>
      <c r="O998" s="321"/>
      <c r="P998" s="321"/>
      <c r="Q998" s="321"/>
      <c r="R998" s="305">
        <f t="shared" si="1044"/>
        <v>0</v>
      </c>
      <c r="S998" s="321"/>
      <c r="T998" s="321"/>
      <c r="U998" s="321"/>
      <c r="V998" s="321"/>
      <c r="W998" s="321"/>
      <c r="X998" s="321"/>
      <c r="Y998" s="321"/>
      <c r="Z998" s="321"/>
      <c r="AA998" s="322">
        <f t="shared" si="1047"/>
        <v>0</v>
      </c>
      <c r="AB998" s="322">
        <f t="shared" si="1046"/>
        <v>0</v>
      </c>
      <c r="AC998" s="37" t="e">
        <f t="shared" si="1038"/>
        <v>#DIV/0!</v>
      </c>
    </row>
    <row r="999" spans="1:29" hidden="1" x14ac:dyDescent="0.2">
      <c r="B999" s="100" t="s">
        <v>1809</v>
      </c>
      <c r="C999" s="101" t="s">
        <v>1810</v>
      </c>
      <c r="D999" s="321">
        <v>0</v>
      </c>
      <c r="E999" s="387">
        <f>SUM('ADICIONES  2018'!C999:E999)</f>
        <v>0</v>
      </c>
      <c r="F999" s="321"/>
      <c r="G999" s="321"/>
      <c r="H999" s="321"/>
      <c r="I999" s="321"/>
      <c r="J999" s="321"/>
      <c r="K999" s="305">
        <f t="shared" si="1043"/>
        <v>0</v>
      </c>
      <c r="L999" s="321"/>
      <c r="M999" s="321"/>
      <c r="N999" s="321"/>
      <c r="O999" s="321"/>
      <c r="P999" s="321"/>
      <c r="Q999" s="321"/>
      <c r="R999" s="305">
        <f t="shared" si="1044"/>
        <v>0</v>
      </c>
      <c r="S999" s="321"/>
      <c r="T999" s="321"/>
      <c r="U999" s="321"/>
      <c r="V999" s="321"/>
      <c r="W999" s="321"/>
      <c r="X999" s="321"/>
      <c r="Y999" s="321"/>
      <c r="Z999" s="321"/>
      <c r="AA999" s="322">
        <f t="shared" si="1047"/>
        <v>0</v>
      </c>
      <c r="AB999" s="322">
        <f t="shared" si="1046"/>
        <v>0</v>
      </c>
      <c r="AC999" s="37" t="e">
        <f t="shared" si="1038"/>
        <v>#DIV/0!</v>
      </c>
    </row>
    <row r="1000" spans="1:29" hidden="1" x14ac:dyDescent="0.2">
      <c r="B1000" s="100" t="s">
        <v>1809</v>
      </c>
      <c r="C1000" s="101" t="s">
        <v>1810</v>
      </c>
      <c r="D1000" s="321">
        <v>0</v>
      </c>
      <c r="E1000" s="387">
        <f>SUM('ADICIONES  2018'!C1000:E1000)</f>
        <v>0</v>
      </c>
      <c r="F1000" s="321"/>
      <c r="G1000" s="321"/>
      <c r="H1000" s="321"/>
      <c r="I1000" s="321"/>
      <c r="J1000" s="321"/>
      <c r="K1000" s="305">
        <f t="shared" si="1043"/>
        <v>0</v>
      </c>
      <c r="L1000" s="321"/>
      <c r="M1000" s="321"/>
      <c r="N1000" s="321"/>
      <c r="O1000" s="321"/>
      <c r="P1000" s="321"/>
      <c r="Q1000" s="321"/>
      <c r="R1000" s="305">
        <f t="shared" si="1044"/>
        <v>0</v>
      </c>
      <c r="S1000" s="321"/>
      <c r="T1000" s="321"/>
      <c r="U1000" s="321"/>
      <c r="V1000" s="321"/>
      <c r="W1000" s="321"/>
      <c r="X1000" s="321"/>
      <c r="Y1000" s="321"/>
      <c r="Z1000" s="321"/>
      <c r="AA1000" s="322">
        <f t="shared" si="1047"/>
        <v>0</v>
      </c>
      <c r="AB1000" s="322">
        <f t="shared" si="1046"/>
        <v>0</v>
      </c>
      <c r="AC1000" s="37" t="e">
        <f t="shared" si="1038"/>
        <v>#DIV/0!</v>
      </c>
    </row>
    <row r="1001" spans="1:29" hidden="1" x14ac:dyDescent="0.2">
      <c r="B1001" s="100" t="s">
        <v>1809</v>
      </c>
      <c r="C1001" s="101" t="s">
        <v>1810</v>
      </c>
      <c r="D1001" s="321">
        <v>0</v>
      </c>
      <c r="E1001" s="387">
        <f>SUM('ADICIONES  2018'!C1001:E1001)</f>
        <v>0</v>
      </c>
      <c r="F1001" s="321"/>
      <c r="G1001" s="321"/>
      <c r="H1001" s="321"/>
      <c r="I1001" s="321"/>
      <c r="J1001" s="321"/>
      <c r="K1001" s="305">
        <f t="shared" si="1043"/>
        <v>0</v>
      </c>
      <c r="L1001" s="321"/>
      <c r="M1001" s="321"/>
      <c r="N1001" s="321"/>
      <c r="O1001" s="321"/>
      <c r="P1001" s="321"/>
      <c r="Q1001" s="321"/>
      <c r="R1001" s="305">
        <f t="shared" si="1044"/>
        <v>0</v>
      </c>
      <c r="S1001" s="321"/>
      <c r="T1001" s="321"/>
      <c r="U1001" s="321"/>
      <c r="V1001" s="321"/>
      <c r="W1001" s="321"/>
      <c r="X1001" s="321"/>
      <c r="Y1001" s="321"/>
      <c r="Z1001" s="321"/>
      <c r="AA1001" s="322">
        <f t="shared" si="1047"/>
        <v>0</v>
      </c>
      <c r="AB1001" s="322">
        <f t="shared" si="1046"/>
        <v>0</v>
      </c>
      <c r="AC1001" s="37" t="e">
        <f t="shared" si="1038"/>
        <v>#DIV/0!</v>
      </c>
    </row>
    <row r="1002" spans="1:29" hidden="1" x14ac:dyDescent="0.2">
      <c r="B1002" s="100" t="s">
        <v>1809</v>
      </c>
      <c r="C1002" s="101" t="s">
        <v>1810</v>
      </c>
      <c r="D1002" s="321">
        <v>0</v>
      </c>
      <c r="E1002" s="387">
        <f>SUM('ADICIONES  2018'!C1002:E1002)</f>
        <v>0</v>
      </c>
      <c r="F1002" s="321"/>
      <c r="G1002" s="321"/>
      <c r="H1002" s="321"/>
      <c r="I1002" s="321"/>
      <c r="J1002" s="321"/>
      <c r="K1002" s="305">
        <f t="shared" si="1043"/>
        <v>0</v>
      </c>
      <c r="L1002" s="321"/>
      <c r="M1002" s="321"/>
      <c r="N1002" s="321"/>
      <c r="O1002" s="321"/>
      <c r="P1002" s="321"/>
      <c r="Q1002" s="321"/>
      <c r="R1002" s="305">
        <f t="shared" si="1044"/>
        <v>0</v>
      </c>
      <c r="S1002" s="321"/>
      <c r="T1002" s="321"/>
      <c r="U1002" s="321"/>
      <c r="V1002" s="321"/>
      <c r="W1002" s="321"/>
      <c r="X1002" s="321"/>
      <c r="Y1002" s="321"/>
      <c r="Z1002" s="321"/>
      <c r="AA1002" s="322">
        <f t="shared" si="1047"/>
        <v>0</v>
      </c>
      <c r="AB1002" s="322">
        <f t="shared" si="1046"/>
        <v>0</v>
      </c>
      <c r="AC1002" s="37" t="e">
        <f t="shared" si="1038"/>
        <v>#DIV/0!</v>
      </c>
    </row>
    <row r="1003" spans="1:29" s="82" customFormat="1" ht="31.5" hidden="1" x14ac:dyDescent="0.2">
      <c r="A1003" s="413"/>
      <c r="B1003" s="114" t="s">
        <v>987</v>
      </c>
      <c r="C1003" s="110" t="s">
        <v>988</v>
      </c>
      <c r="D1003" s="320">
        <f>+D1004+D1030</f>
        <v>0</v>
      </c>
      <c r="E1003" s="387">
        <f>SUM('ADICIONES  2018'!C1003:E1003)</f>
        <v>0</v>
      </c>
      <c r="F1003" s="320">
        <f t="shared" ref="F1003:J1003" si="1048">+F1004+F1030</f>
        <v>0</v>
      </c>
      <c r="G1003" s="320">
        <f t="shared" si="1048"/>
        <v>0</v>
      </c>
      <c r="H1003" s="320">
        <f t="shared" si="1048"/>
        <v>0</v>
      </c>
      <c r="I1003" s="320">
        <f t="shared" si="1048"/>
        <v>0</v>
      </c>
      <c r="J1003" s="320">
        <f t="shared" si="1048"/>
        <v>0</v>
      </c>
      <c r="K1003" s="303">
        <f t="shared" si="1043"/>
        <v>0</v>
      </c>
      <c r="L1003" s="320">
        <f t="shared" ref="L1003:Q1003" si="1049">+L1004+L1030</f>
        <v>0</v>
      </c>
      <c r="M1003" s="320">
        <f t="shared" si="1049"/>
        <v>0</v>
      </c>
      <c r="N1003" s="320">
        <f t="shared" si="1049"/>
        <v>0</v>
      </c>
      <c r="O1003" s="320">
        <f t="shared" si="1049"/>
        <v>0</v>
      </c>
      <c r="P1003" s="320">
        <f t="shared" si="1049"/>
        <v>0</v>
      </c>
      <c r="Q1003" s="320">
        <f t="shared" si="1049"/>
        <v>0</v>
      </c>
      <c r="R1003" s="303">
        <f t="shared" si="1044"/>
        <v>0</v>
      </c>
      <c r="S1003" s="320">
        <f t="shared" ref="S1003:Z1003" si="1050">+S1004+S1030</f>
        <v>0</v>
      </c>
      <c r="T1003" s="320">
        <f t="shared" si="1050"/>
        <v>0</v>
      </c>
      <c r="U1003" s="320">
        <f t="shared" si="1050"/>
        <v>0</v>
      </c>
      <c r="V1003" s="320">
        <f t="shared" si="1050"/>
        <v>0</v>
      </c>
      <c r="W1003" s="320">
        <f t="shared" si="1050"/>
        <v>0</v>
      </c>
      <c r="X1003" s="320">
        <f t="shared" si="1050"/>
        <v>0</v>
      </c>
      <c r="Y1003" s="320">
        <f t="shared" si="1050"/>
        <v>0</v>
      </c>
      <c r="Z1003" s="320">
        <f t="shared" si="1050"/>
        <v>0</v>
      </c>
      <c r="AA1003" s="319">
        <f t="shared" si="1047"/>
        <v>0</v>
      </c>
      <c r="AB1003" s="319">
        <f t="shared" si="1046"/>
        <v>0</v>
      </c>
      <c r="AC1003" s="108" t="e">
        <f t="shared" si="1038"/>
        <v>#DIV/0!</v>
      </c>
    </row>
    <row r="1004" spans="1:29" s="82" customFormat="1" ht="15.75" hidden="1" x14ac:dyDescent="0.2">
      <c r="A1004" s="413"/>
      <c r="B1004" s="114" t="s">
        <v>1811</v>
      </c>
      <c r="C1004" s="110" t="s">
        <v>1812</v>
      </c>
      <c r="D1004" s="320">
        <f>SUM(D1005:D1016)</f>
        <v>0</v>
      </c>
      <c r="E1004" s="387">
        <f>SUM('ADICIONES  2018'!C1004:E1004)</f>
        <v>0</v>
      </c>
      <c r="F1004" s="320">
        <f t="shared" ref="F1004" si="1051">SUM(F1005:F1016)</f>
        <v>0</v>
      </c>
      <c r="G1004" s="320">
        <f t="shared" ref="G1004:J1004" si="1052">SUM(G1005:G1016)</f>
        <v>0</v>
      </c>
      <c r="H1004" s="320">
        <f t="shared" si="1052"/>
        <v>0</v>
      </c>
      <c r="I1004" s="320">
        <f t="shared" si="1052"/>
        <v>0</v>
      </c>
      <c r="J1004" s="320">
        <f t="shared" si="1052"/>
        <v>0</v>
      </c>
      <c r="K1004" s="303">
        <f t="shared" si="1043"/>
        <v>0</v>
      </c>
      <c r="L1004" s="320">
        <f t="shared" ref="L1004:Q1004" si="1053">SUM(L1005:L1016)</f>
        <v>0</v>
      </c>
      <c r="M1004" s="320">
        <f t="shared" si="1053"/>
        <v>0</v>
      </c>
      <c r="N1004" s="320">
        <f t="shared" si="1053"/>
        <v>0</v>
      </c>
      <c r="O1004" s="320">
        <f t="shared" si="1053"/>
        <v>0</v>
      </c>
      <c r="P1004" s="320">
        <f t="shared" si="1053"/>
        <v>0</v>
      </c>
      <c r="Q1004" s="320">
        <f t="shared" si="1053"/>
        <v>0</v>
      </c>
      <c r="R1004" s="303">
        <f t="shared" si="1044"/>
        <v>0</v>
      </c>
      <c r="S1004" s="320">
        <f t="shared" ref="S1004:Z1004" si="1054">SUM(S1005:S1016)</f>
        <v>0</v>
      </c>
      <c r="T1004" s="320">
        <f t="shared" si="1054"/>
        <v>0</v>
      </c>
      <c r="U1004" s="320">
        <f t="shared" si="1054"/>
        <v>0</v>
      </c>
      <c r="V1004" s="320">
        <f t="shared" si="1054"/>
        <v>0</v>
      </c>
      <c r="W1004" s="320">
        <f t="shared" si="1054"/>
        <v>0</v>
      </c>
      <c r="X1004" s="320">
        <f t="shared" si="1054"/>
        <v>0</v>
      </c>
      <c r="Y1004" s="320">
        <f t="shared" si="1054"/>
        <v>0</v>
      </c>
      <c r="Z1004" s="320">
        <f t="shared" si="1054"/>
        <v>0</v>
      </c>
      <c r="AA1004" s="319">
        <f t="shared" si="1047"/>
        <v>0</v>
      </c>
      <c r="AB1004" s="319">
        <f t="shared" si="1046"/>
        <v>0</v>
      </c>
      <c r="AC1004" s="108" t="e">
        <f t="shared" si="1038"/>
        <v>#DIV/0!</v>
      </c>
    </row>
    <row r="1005" spans="1:29" ht="28.5" hidden="1" x14ac:dyDescent="0.2">
      <c r="B1005" s="100" t="s">
        <v>1813</v>
      </c>
      <c r="C1005" s="101" t="s">
        <v>315</v>
      </c>
      <c r="D1005" s="321">
        <v>0</v>
      </c>
      <c r="E1005" s="387">
        <f>SUM('ADICIONES  2018'!C1005:E1005)</f>
        <v>0</v>
      </c>
      <c r="F1005" s="321"/>
      <c r="G1005" s="321"/>
      <c r="H1005" s="321"/>
      <c r="I1005" s="321"/>
      <c r="J1005" s="321"/>
      <c r="K1005" s="305">
        <f t="shared" si="1043"/>
        <v>0</v>
      </c>
      <c r="L1005" s="321"/>
      <c r="M1005" s="321"/>
      <c r="N1005" s="321"/>
      <c r="O1005" s="321"/>
      <c r="P1005" s="321"/>
      <c r="Q1005" s="321"/>
      <c r="R1005" s="305">
        <f t="shared" si="1044"/>
        <v>0</v>
      </c>
      <c r="S1005" s="321"/>
      <c r="T1005" s="321"/>
      <c r="U1005" s="321"/>
      <c r="V1005" s="321"/>
      <c r="W1005" s="321"/>
      <c r="X1005" s="321"/>
      <c r="Y1005" s="321"/>
      <c r="Z1005" s="321"/>
      <c r="AA1005" s="322">
        <f t="shared" si="1047"/>
        <v>0</v>
      </c>
      <c r="AB1005" s="322">
        <f t="shared" si="1046"/>
        <v>0</v>
      </c>
      <c r="AC1005" s="37" t="e">
        <f t="shared" ref="AC1005:AC1068" si="1055">+AB1005/K1005</f>
        <v>#DIV/0!</v>
      </c>
    </row>
    <row r="1006" spans="1:29" ht="28.5" hidden="1" x14ac:dyDescent="0.2">
      <c r="B1006" s="100" t="s">
        <v>1814</v>
      </c>
      <c r="C1006" s="101" t="s">
        <v>1815</v>
      </c>
      <c r="D1006" s="321">
        <v>0</v>
      </c>
      <c r="E1006" s="387">
        <f>SUM('ADICIONES  2018'!C1006:E1006)</f>
        <v>0</v>
      </c>
      <c r="F1006" s="321"/>
      <c r="G1006" s="321"/>
      <c r="H1006" s="321"/>
      <c r="I1006" s="321"/>
      <c r="J1006" s="321"/>
      <c r="K1006" s="305">
        <f t="shared" si="1043"/>
        <v>0</v>
      </c>
      <c r="L1006" s="321"/>
      <c r="M1006" s="321"/>
      <c r="N1006" s="321"/>
      <c r="O1006" s="321"/>
      <c r="P1006" s="321"/>
      <c r="Q1006" s="321"/>
      <c r="R1006" s="305">
        <f t="shared" si="1044"/>
        <v>0</v>
      </c>
      <c r="S1006" s="321"/>
      <c r="T1006" s="321"/>
      <c r="U1006" s="321"/>
      <c r="V1006" s="321"/>
      <c r="W1006" s="321"/>
      <c r="X1006" s="321"/>
      <c r="Y1006" s="321"/>
      <c r="Z1006" s="321"/>
      <c r="AA1006" s="322">
        <f t="shared" si="1047"/>
        <v>0</v>
      </c>
      <c r="AB1006" s="322">
        <f t="shared" si="1046"/>
        <v>0</v>
      </c>
      <c r="AC1006" s="37" t="e">
        <f t="shared" si="1055"/>
        <v>#DIV/0!</v>
      </c>
    </row>
    <row r="1007" spans="1:29" ht="28.5" hidden="1" x14ac:dyDescent="0.2">
      <c r="B1007" s="100" t="s">
        <v>1814</v>
      </c>
      <c r="C1007" s="101" t="s">
        <v>1815</v>
      </c>
      <c r="D1007" s="321">
        <v>0</v>
      </c>
      <c r="E1007" s="387">
        <f>SUM('ADICIONES  2018'!C1007:E1007)</f>
        <v>0</v>
      </c>
      <c r="F1007" s="321"/>
      <c r="G1007" s="321"/>
      <c r="H1007" s="321"/>
      <c r="I1007" s="321"/>
      <c r="J1007" s="321"/>
      <c r="K1007" s="305">
        <f t="shared" si="1043"/>
        <v>0</v>
      </c>
      <c r="L1007" s="321"/>
      <c r="M1007" s="321"/>
      <c r="N1007" s="321"/>
      <c r="O1007" s="321"/>
      <c r="P1007" s="321"/>
      <c r="Q1007" s="321"/>
      <c r="R1007" s="305">
        <f t="shared" si="1044"/>
        <v>0</v>
      </c>
      <c r="S1007" s="321"/>
      <c r="T1007" s="321"/>
      <c r="U1007" s="321"/>
      <c r="V1007" s="321"/>
      <c r="W1007" s="321"/>
      <c r="X1007" s="321"/>
      <c r="Y1007" s="321"/>
      <c r="Z1007" s="321"/>
      <c r="AA1007" s="322">
        <f t="shared" si="1047"/>
        <v>0</v>
      </c>
      <c r="AB1007" s="322">
        <f t="shared" si="1046"/>
        <v>0</v>
      </c>
      <c r="AC1007" s="37" t="e">
        <f t="shared" si="1055"/>
        <v>#DIV/0!</v>
      </c>
    </row>
    <row r="1008" spans="1:29" ht="28.5" hidden="1" x14ac:dyDescent="0.2">
      <c r="B1008" s="100" t="s">
        <v>1816</v>
      </c>
      <c r="C1008" s="101" t="s">
        <v>1817</v>
      </c>
      <c r="D1008" s="321">
        <v>0</v>
      </c>
      <c r="E1008" s="387">
        <f>SUM('ADICIONES  2018'!C1008:E1008)</f>
        <v>0</v>
      </c>
      <c r="F1008" s="321"/>
      <c r="G1008" s="321"/>
      <c r="H1008" s="321"/>
      <c r="I1008" s="321"/>
      <c r="J1008" s="321"/>
      <c r="K1008" s="305">
        <f t="shared" si="1043"/>
        <v>0</v>
      </c>
      <c r="L1008" s="321"/>
      <c r="M1008" s="321"/>
      <c r="N1008" s="321"/>
      <c r="O1008" s="321"/>
      <c r="P1008" s="321"/>
      <c r="Q1008" s="321"/>
      <c r="R1008" s="305">
        <f t="shared" si="1044"/>
        <v>0</v>
      </c>
      <c r="S1008" s="321"/>
      <c r="T1008" s="321"/>
      <c r="U1008" s="321"/>
      <c r="V1008" s="321"/>
      <c r="W1008" s="321"/>
      <c r="X1008" s="321"/>
      <c r="Y1008" s="321"/>
      <c r="Z1008" s="321"/>
      <c r="AA1008" s="322">
        <f t="shared" si="1047"/>
        <v>0</v>
      </c>
      <c r="AB1008" s="322">
        <f t="shared" si="1046"/>
        <v>0</v>
      </c>
      <c r="AC1008" s="37" t="e">
        <f t="shared" si="1055"/>
        <v>#DIV/0!</v>
      </c>
    </row>
    <row r="1009" spans="1:29" ht="28.5" hidden="1" x14ac:dyDescent="0.2">
      <c r="B1009" s="100" t="s">
        <v>1816</v>
      </c>
      <c r="C1009" s="101" t="s">
        <v>1817</v>
      </c>
      <c r="D1009" s="321">
        <v>0</v>
      </c>
      <c r="E1009" s="387">
        <f>SUM('ADICIONES  2018'!C1009:E1009)</f>
        <v>0</v>
      </c>
      <c r="F1009" s="321"/>
      <c r="G1009" s="321"/>
      <c r="H1009" s="321"/>
      <c r="I1009" s="321"/>
      <c r="J1009" s="321"/>
      <c r="K1009" s="305">
        <f t="shared" si="1043"/>
        <v>0</v>
      </c>
      <c r="L1009" s="321"/>
      <c r="M1009" s="321"/>
      <c r="N1009" s="321"/>
      <c r="O1009" s="321"/>
      <c r="P1009" s="321"/>
      <c r="Q1009" s="321"/>
      <c r="R1009" s="305">
        <f t="shared" si="1044"/>
        <v>0</v>
      </c>
      <c r="S1009" s="321"/>
      <c r="T1009" s="321"/>
      <c r="U1009" s="321"/>
      <c r="V1009" s="321"/>
      <c r="W1009" s="321"/>
      <c r="X1009" s="321"/>
      <c r="Y1009" s="321"/>
      <c r="Z1009" s="321"/>
      <c r="AA1009" s="322">
        <f t="shared" si="1047"/>
        <v>0</v>
      </c>
      <c r="AB1009" s="322">
        <f t="shared" si="1046"/>
        <v>0</v>
      </c>
      <c r="AC1009" s="37" t="e">
        <f t="shared" si="1055"/>
        <v>#DIV/0!</v>
      </c>
    </row>
    <row r="1010" spans="1:29" ht="28.5" hidden="1" x14ac:dyDescent="0.2">
      <c r="B1010" s="100" t="s">
        <v>1818</v>
      </c>
      <c r="C1010" s="101" t="s">
        <v>1819</v>
      </c>
      <c r="D1010" s="321">
        <v>0</v>
      </c>
      <c r="E1010" s="387">
        <f>SUM('ADICIONES  2018'!C1010:E1010)</f>
        <v>0</v>
      </c>
      <c r="F1010" s="321"/>
      <c r="G1010" s="321"/>
      <c r="H1010" s="321"/>
      <c r="I1010" s="321"/>
      <c r="J1010" s="321"/>
      <c r="K1010" s="305">
        <f t="shared" si="1043"/>
        <v>0</v>
      </c>
      <c r="L1010" s="321"/>
      <c r="M1010" s="321"/>
      <c r="N1010" s="321"/>
      <c r="O1010" s="321"/>
      <c r="P1010" s="321"/>
      <c r="Q1010" s="321"/>
      <c r="R1010" s="305">
        <f t="shared" si="1044"/>
        <v>0</v>
      </c>
      <c r="S1010" s="321"/>
      <c r="T1010" s="321"/>
      <c r="U1010" s="321"/>
      <c r="V1010" s="321"/>
      <c r="W1010" s="321"/>
      <c r="X1010" s="321"/>
      <c r="Y1010" s="321"/>
      <c r="Z1010" s="321"/>
      <c r="AA1010" s="322">
        <f t="shared" si="1047"/>
        <v>0</v>
      </c>
      <c r="AB1010" s="322">
        <f t="shared" si="1046"/>
        <v>0</v>
      </c>
      <c r="AC1010" s="37" t="e">
        <f t="shared" si="1055"/>
        <v>#DIV/0!</v>
      </c>
    </row>
    <row r="1011" spans="1:29" ht="28.5" hidden="1" x14ac:dyDescent="0.2">
      <c r="B1011" s="100" t="s">
        <v>1820</v>
      </c>
      <c r="C1011" s="101" t="s">
        <v>1792</v>
      </c>
      <c r="D1011" s="321">
        <v>0</v>
      </c>
      <c r="E1011" s="387">
        <f>SUM('ADICIONES  2018'!C1011:E1011)</f>
        <v>0</v>
      </c>
      <c r="F1011" s="321"/>
      <c r="G1011" s="321"/>
      <c r="H1011" s="321"/>
      <c r="I1011" s="321"/>
      <c r="J1011" s="321"/>
      <c r="K1011" s="305">
        <f t="shared" si="1043"/>
        <v>0</v>
      </c>
      <c r="L1011" s="321"/>
      <c r="M1011" s="321"/>
      <c r="N1011" s="321"/>
      <c r="O1011" s="321"/>
      <c r="P1011" s="321"/>
      <c r="Q1011" s="321"/>
      <c r="R1011" s="305">
        <f t="shared" si="1044"/>
        <v>0</v>
      </c>
      <c r="S1011" s="321"/>
      <c r="T1011" s="321"/>
      <c r="U1011" s="321"/>
      <c r="V1011" s="321"/>
      <c r="W1011" s="321"/>
      <c r="X1011" s="321"/>
      <c r="Y1011" s="321"/>
      <c r="Z1011" s="321"/>
      <c r="AA1011" s="322">
        <f t="shared" si="1047"/>
        <v>0</v>
      </c>
      <c r="AB1011" s="322">
        <f t="shared" si="1046"/>
        <v>0</v>
      </c>
      <c r="AC1011" s="37" t="e">
        <f t="shared" si="1055"/>
        <v>#DIV/0!</v>
      </c>
    </row>
    <row r="1012" spans="1:29" hidden="1" x14ac:dyDescent="0.2">
      <c r="B1012" s="100" t="s">
        <v>1821</v>
      </c>
      <c r="C1012" s="101" t="s">
        <v>1822</v>
      </c>
      <c r="D1012" s="321">
        <v>0</v>
      </c>
      <c r="E1012" s="387">
        <f>SUM('ADICIONES  2018'!C1012:E1012)</f>
        <v>0</v>
      </c>
      <c r="F1012" s="321"/>
      <c r="G1012" s="321"/>
      <c r="H1012" s="321"/>
      <c r="I1012" s="321"/>
      <c r="J1012" s="321"/>
      <c r="K1012" s="305">
        <f t="shared" si="1043"/>
        <v>0</v>
      </c>
      <c r="L1012" s="321"/>
      <c r="M1012" s="321"/>
      <c r="N1012" s="321"/>
      <c r="O1012" s="321"/>
      <c r="P1012" s="321"/>
      <c r="Q1012" s="321"/>
      <c r="R1012" s="305">
        <f t="shared" si="1044"/>
        <v>0</v>
      </c>
      <c r="S1012" s="321"/>
      <c r="T1012" s="321"/>
      <c r="U1012" s="321"/>
      <c r="V1012" s="321"/>
      <c r="W1012" s="321"/>
      <c r="X1012" s="321"/>
      <c r="Y1012" s="321"/>
      <c r="Z1012" s="321"/>
      <c r="AA1012" s="322">
        <f t="shared" si="1047"/>
        <v>0</v>
      </c>
      <c r="AB1012" s="322">
        <f t="shared" si="1046"/>
        <v>0</v>
      </c>
      <c r="AC1012" s="37" t="e">
        <f t="shared" si="1055"/>
        <v>#DIV/0!</v>
      </c>
    </row>
    <row r="1013" spans="1:29" hidden="1" x14ac:dyDescent="0.2">
      <c r="B1013" s="100" t="s">
        <v>1821</v>
      </c>
      <c r="C1013" s="101" t="s">
        <v>1822</v>
      </c>
      <c r="D1013" s="321">
        <v>0</v>
      </c>
      <c r="E1013" s="387">
        <f>SUM('ADICIONES  2018'!C1013:E1013)</f>
        <v>0</v>
      </c>
      <c r="F1013" s="321"/>
      <c r="G1013" s="321"/>
      <c r="H1013" s="321"/>
      <c r="I1013" s="321"/>
      <c r="J1013" s="321"/>
      <c r="K1013" s="305">
        <f t="shared" si="1043"/>
        <v>0</v>
      </c>
      <c r="L1013" s="321"/>
      <c r="M1013" s="321"/>
      <c r="N1013" s="321"/>
      <c r="O1013" s="321"/>
      <c r="P1013" s="321"/>
      <c r="Q1013" s="321"/>
      <c r="R1013" s="305">
        <f t="shared" si="1044"/>
        <v>0</v>
      </c>
      <c r="S1013" s="321"/>
      <c r="T1013" s="321"/>
      <c r="U1013" s="321"/>
      <c r="V1013" s="321"/>
      <c r="W1013" s="321"/>
      <c r="X1013" s="321"/>
      <c r="Y1013" s="321"/>
      <c r="Z1013" s="321"/>
      <c r="AA1013" s="322">
        <f t="shared" si="1047"/>
        <v>0</v>
      </c>
      <c r="AB1013" s="322">
        <f t="shared" si="1046"/>
        <v>0</v>
      </c>
      <c r="AC1013" s="37" t="e">
        <f t="shared" si="1055"/>
        <v>#DIV/0!</v>
      </c>
    </row>
    <row r="1014" spans="1:29" hidden="1" x14ac:dyDescent="0.2">
      <c r="B1014" s="100" t="s">
        <v>1823</v>
      </c>
      <c r="C1014" s="101" t="s">
        <v>1773</v>
      </c>
      <c r="D1014" s="321">
        <v>0</v>
      </c>
      <c r="E1014" s="387">
        <f>SUM('ADICIONES  2018'!C1014:E1014)</f>
        <v>0</v>
      </c>
      <c r="F1014" s="321"/>
      <c r="G1014" s="321"/>
      <c r="H1014" s="321"/>
      <c r="I1014" s="321"/>
      <c r="J1014" s="321"/>
      <c r="K1014" s="305">
        <f t="shared" si="1043"/>
        <v>0</v>
      </c>
      <c r="L1014" s="321"/>
      <c r="M1014" s="321"/>
      <c r="N1014" s="321"/>
      <c r="O1014" s="321"/>
      <c r="P1014" s="321"/>
      <c r="Q1014" s="321"/>
      <c r="R1014" s="305">
        <f t="shared" si="1044"/>
        <v>0</v>
      </c>
      <c r="S1014" s="321"/>
      <c r="T1014" s="321"/>
      <c r="U1014" s="321"/>
      <c r="V1014" s="321"/>
      <c r="W1014" s="321"/>
      <c r="X1014" s="321"/>
      <c r="Y1014" s="321"/>
      <c r="Z1014" s="321"/>
      <c r="AA1014" s="322">
        <f t="shared" si="1047"/>
        <v>0</v>
      </c>
      <c r="AB1014" s="322">
        <f t="shared" si="1046"/>
        <v>0</v>
      </c>
      <c r="AC1014" s="37" t="e">
        <f t="shared" si="1055"/>
        <v>#DIV/0!</v>
      </c>
    </row>
    <row r="1015" spans="1:29" hidden="1" x14ac:dyDescent="0.2">
      <c r="B1015" s="100" t="s">
        <v>1824</v>
      </c>
      <c r="C1015" s="101" t="s">
        <v>1799</v>
      </c>
      <c r="D1015" s="321">
        <v>0</v>
      </c>
      <c r="E1015" s="387">
        <f>SUM('ADICIONES  2018'!C1015:E1015)</f>
        <v>0</v>
      </c>
      <c r="F1015" s="321"/>
      <c r="G1015" s="321"/>
      <c r="H1015" s="321"/>
      <c r="I1015" s="321"/>
      <c r="J1015" s="321"/>
      <c r="K1015" s="305">
        <f t="shared" si="1043"/>
        <v>0</v>
      </c>
      <c r="L1015" s="321"/>
      <c r="M1015" s="321"/>
      <c r="N1015" s="321"/>
      <c r="O1015" s="321"/>
      <c r="P1015" s="321"/>
      <c r="Q1015" s="321"/>
      <c r="R1015" s="305">
        <f t="shared" si="1044"/>
        <v>0</v>
      </c>
      <c r="S1015" s="321"/>
      <c r="T1015" s="321"/>
      <c r="U1015" s="321"/>
      <c r="V1015" s="321"/>
      <c r="W1015" s="321"/>
      <c r="X1015" s="321"/>
      <c r="Y1015" s="321"/>
      <c r="Z1015" s="321"/>
      <c r="AA1015" s="322">
        <f t="shared" si="1047"/>
        <v>0</v>
      </c>
      <c r="AB1015" s="322">
        <f t="shared" si="1046"/>
        <v>0</v>
      </c>
      <c r="AC1015" s="37" t="e">
        <f t="shared" si="1055"/>
        <v>#DIV/0!</v>
      </c>
    </row>
    <row r="1016" spans="1:29" s="82" customFormat="1" ht="31.5" hidden="1" x14ac:dyDescent="0.2">
      <c r="A1016" s="413"/>
      <c r="B1016" s="114" t="s">
        <v>1825</v>
      </c>
      <c r="C1016" s="110" t="s">
        <v>199</v>
      </c>
      <c r="D1016" s="320">
        <f>SUM(D1017:D1029)</f>
        <v>0</v>
      </c>
      <c r="E1016" s="387">
        <f>SUM('ADICIONES  2018'!C1016:E1016)</f>
        <v>0</v>
      </c>
      <c r="F1016" s="320">
        <f t="shared" ref="F1016" si="1056">SUM(F1017:F1029)</f>
        <v>0</v>
      </c>
      <c r="G1016" s="320">
        <f t="shared" ref="G1016:J1016" si="1057">SUM(G1017:G1029)</f>
        <v>0</v>
      </c>
      <c r="H1016" s="320">
        <f t="shared" si="1057"/>
        <v>0</v>
      </c>
      <c r="I1016" s="320">
        <f t="shared" si="1057"/>
        <v>0</v>
      </c>
      <c r="J1016" s="320">
        <f t="shared" si="1057"/>
        <v>0</v>
      </c>
      <c r="K1016" s="303">
        <f t="shared" si="1043"/>
        <v>0</v>
      </c>
      <c r="L1016" s="320">
        <f t="shared" ref="L1016:Q1016" si="1058">SUM(L1017:L1029)</f>
        <v>0</v>
      </c>
      <c r="M1016" s="320">
        <f t="shared" si="1058"/>
        <v>0</v>
      </c>
      <c r="N1016" s="320">
        <f t="shared" si="1058"/>
        <v>0</v>
      </c>
      <c r="O1016" s="320">
        <f t="shared" si="1058"/>
        <v>0</v>
      </c>
      <c r="P1016" s="320">
        <f t="shared" si="1058"/>
        <v>0</v>
      </c>
      <c r="Q1016" s="320">
        <f t="shared" si="1058"/>
        <v>0</v>
      </c>
      <c r="R1016" s="303">
        <f t="shared" si="1044"/>
        <v>0</v>
      </c>
      <c r="S1016" s="320">
        <f t="shared" ref="S1016:Z1016" si="1059">SUM(S1017:S1029)</f>
        <v>0</v>
      </c>
      <c r="T1016" s="320">
        <f t="shared" si="1059"/>
        <v>0</v>
      </c>
      <c r="U1016" s="320">
        <f t="shared" si="1059"/>
        <v>0</v>
      </c>
      <c r="V1016" s="320">
        <f t="shared" si="1059"/>
        <v>0</v>
      </c>
      <c r="W1016" s="320">
        <f t="shared" si="1059"/>
        <v>0</v>
      </c>
      <c r="X1016" s="320">
        <f t="shared" si="1059"/>
        <v>0</v>
      </c>
      <c r="Y1016" s="320">
        <f t="shared" si="1059"/>
        <v>0</v>
      </c>
      <c r="Z1016" s="320">
        <f t="shared" si="1059"/>
        <v>0</v>
      </c>
      <c r="AA1016" s="319">
        <f t="shared" si="1047"/>
        <v>0</v>
      </c>
      <c r="AB1016" s="319">
        <f t="shared" si="1046"/>
        <v>0</v>
      </c>
      <c r="AC1016" s="108" t="e">
        <f t="shared" si="1055"/>
        <v>#DIV/0!</v>
      </c>
    </row>
    <row r="1017" spans="1:29" hidden="1" x14ac:dyDescent="0.2">
      <c r="B1017" s="100" t="s">
        <v>1826</v>
      </c>
      <c r="C1017" s="101" t="s">
        <v>1822</v>
      </c>
      <c r="D1017" s="321">
        <v>0</v>
      </c>
      <c r="E1017" s="387">
        <f>SUM('ADICIONES  2018'!C1017:E1017)</f>
        <v>0</v>
      </c>
      <c r="F1017" s="321"/>
      <c r="G1017" s="321"/>
      <c r="H1017" s="321"/>
      <c r="I1017" s="321"/>
      <c r="J1017" s="321"/>
      <c r="K1017" s="305">
        <f t="shared" ref="K1017:K1080" si="1060">+D1017+E1017-F1017+G1017-H1017</f>
        <v>0</v>
      </c>
      <c r="L1017" s="321"/>
      <c r="M1017" s="321"/>
      <c r="N1017" s="321"/>
      <c r="O1017" s="321"/>
      <c r="P1017" s="321"/>
      <c r="Q1017" s="321"/>
      <c r="R1017" s="305">
        <f t="shared" si="1044"/>
        <v>0</v>
      </c>
      <c r="S1017" s="321"/>
      <c r="T1017" s="321"/>
      <c r="U1017" s="321"/>
      <c r="V1017" s="321"/>
      <c r="W1017" s="321"/>
      <c r="X1017" s="321"/>
      <c r="Y1017" s="321"/>
      <c r="Z1017" s="321"/>
      <c r="AA1017" s="322">
        <f t="shared" si="1047"/>
        <v>0</v>
      </c>
      <c r="AB1017" s="322">
        <f t="shared" si="1046"/>
        <v>0</v>
      </c>
      <c r="AC1017" s="37" t="e">
        <f t="shared" si="1055"/>
        <v>#DIV/0!</v>
      </c>
    </row>
    <row r="1018" spans="1:29" hidden="1" x14ac:dyDescent="0.2">
      <c r="B1018" s="100" t="s">
        <v>1826</v>
      </c>
      <c r="C1018" s="101" t="s">
        <v>1822</v>
      </c>
      <c r="D1018" s="321">
        <v>0</v>
      </c>
      <c r="E1018" s="387">
        <f>SUM('ADICIONES  2018'!C1018:E1018)</f>
        <v>0</v>
      </c>
      <c r="F1018" s="321"/>
      <c r="G1018" s="321"/>
      <c r="H1018" s="321"/>
      <c r="I1018" s="321"/>
      <c r="J1018" s="321"/>
      <c r="K1018" s="305">
        <f t="shared" si="1060"/>
        <v>0</v>
      </c>
      <c r="L1018" s="321"/>
      <c r="M1018" s="321"/>
      <c r="N1018" s="321"/>
      <c r="O1018" s="321"/>
      <c r="P1018" s="321"/>
      <c r="Q1018" s="321"/>
      <c r="R1018" s="305">
        <f t="shared" si="1044"/>
        <v>0</v>
      </c>
      <c r="S1018" s="321"/>
      <c r="T1018" s="321"/>
      <c r="U1018" s="321"/>
      <c r="V1018" s="321"/>
      <c r="W1018" s="321"/>
      <c r="X1018" s="321"/>
      <c r="Y1018" s="321"/>
      <c r="Z1018" s="321"/>
      <c r="AA1018" s="322">
        <f t="shared" si="1047"/>
        <v>0</v>
      </c>
      <c r="AB1018" s="322">
        <f t="shared" si="1046"/>
        <v>0</v>
      </c>
      <c r="AC1018" s="37" t="e">
        <f t="shared" si="1055"/>
        <v>#DIV/0!</v>
      </c>
    </row>
    <row r="1019" spans="1:29" hidden="1" x14ac:dyDescent="0.2">
      <c r="B1019" s="100" t="s">
        <v>1827</v>
      </c>
      <c r="C1019" s="101" t="s">
        <v>1002</v>
      </c>
      <c r="D1019" s="321">
        <v>0</v>
      </c>
      <c r="E1019" s="387">
        <f>SUM('ADICIONES  2018'!C1019:E1019)</f>
        <v>0</v>
      </c>
      <c r="F1019" s="321"/>
      <c r="G1019" s="321"/>
      <c r="H1019" s="321"/>
      <c r="I1019" s="321"/>
      <c r="J1019" s="321"/>
      <c r="K1019" s="305">
        <f t="shared" si="1060"/>
        <v>0</v>
      </c>
      <c r="L1019" s="321"/>
      <c r="M1019" s="321"/>
      <c r="N1019" s="321"/>
      <c r="O1019" s="321"/>
      <c r="P1019" s="321"/>
      <c r="Q1019" s="321"/>
      <c r="R1019" s="305">
        <f t="shared" ref="R1019:R1082" si="1061">SUM(L1019:Q1019)</f>
        <v>0</v>
      </c>
      <c r="S1019" s="321"/>
      <c r="T1019" s="321"/>
      <c r="U1019" s="321"/>
      <c r="V1019" s="321"/>
      <c r="W1019" s="321"/>
      <c r="X1019" s="321"/>
      <c r="Y1019" s="321"/>
      <c r="Z1019" s="321"/>
      <c r="AA1019" s="322">
        <f t="shared" si="1047"/>
        <v>0</v>
      </c>
      <c r="AB1019" s="322">
        <f t="shared" ref="AB1019:AB1082" si="1062">+AA1019+R1019</f>
        <v>0</v>
      </c>
      <c r="AC1019" s="37" t="e">
        <f t="shared" si="1055"/>
        <v>#DIV/0!</v>
      </c>
    </row>
    <row r="1020" spans="1:29" hidden="1" x14ac:dyDescent="0.2">
      <c r="B1020" s="100" t="s">
        <v>1827</v>
      </c>
      <c r="C1020" s="101" t="s">
        <v>1002</v>
      </c>
      <c r="D1020" s="321">
        <v>0</v>
      </c>
      <c r="E1020" s="387">
        <f>SUM('ADICIONES  2018'!C1020:E1020)</f>
        <v>0</v>
      </c>
      <c r="F1020" s="321"/>
      <c r="G1020" s="321"/>
      <c r="H1020" s="321"/>
      <c r="I1020" s="321"/>
      <c r="J1020" s="321"/>
      <c r="K1020" s="305">
        <f t="shared" si="1060"/>
        <v>0</v>
      </c>
      <c r="L1020" s="321"/>
      <c r="M1020" s="321"/>
      <c r="N1020" s="321"/>
      <c r="O1020" s="321"/>
      <c r="P1020" s="321"/>
      <c r="Q1020" s="321"/>
      <c r="R1020" s="305">
        <f t="shared" si="1061"/>
        <v>0</v>
      </c>
      <c r="S1020" s="321"/>
      <c r="T1020" s="321"/>
      <c r="U1020" s="321"/>
      <c r="V1020" s="321"/>
      <c r="W1020" s="321"/>
      <c r="X1020" s="321"/>
      <c r="Y1020" s="321"/>
      <c r="Z1020" s="321"/>
      <c r="AA1020" s="322">
        <f t="shared" si="1047"/>
        <v>0</v>
      </c>
      <c r="AB1020" s="322">
        <f t="shared" si="1062"/>
        <v>0</v>
      </c>
      <c r="AC1020" s="37" t="e">
        <f t="shared" si="1055"/>
        <v>#DIV/0!</v>
      </c>
    </row>
    <row r="1021" spans="1:29" hidden="1" x14ac:dyDescent="0.2">
      <c r="B1021" s="100" t="s">
        <v>1827</v>
      </c>
      <c r="C1021" s="101" t="s">
        <v>1002</v>
      </c>
      <c r="D1021" s="321">
        <v>0</v>
      </c>
      <c r="E1021" s="387">
        <f>SUM('ADICIONES  2018'!C1021:E1021)</f>
        <v>0</v>
      </c>
      <c r="F1021" s="321"/>
      <c r="G1021" s="321"/>
      <c r="H1021" s="321"/>
      <c r="I1021" s="321"/>
      <c r="J1021" s="321"/>
      <c r="K1021" s="305">
        <f t="shared" si="1060"/>
        <v>0</v>
      </c>
      <c r="L1021" s="321"/>
      <c r="M1021" s="321"/>
      <c r="N1021" s="321"/>
      <c r="O1021" s="321"/>
      <c r="P1021" s="321"/>
      <c r="Q1021" s="321"/>
      <c r="R1021" s="305">
        <f t="shared" si="1061"/>
        <v>0</v>
      </c>
      <c r="S1021" s="321"/>
      <c r="T1021" s="321"/>
      <c r="U1021" s="321"/>
      <c r="V1021" s="321"/>
      <c r="W1021" s="321"/>
      <c r="X1021" s="321"/>
      <c r="Y1021" s="321"/>
      <c r="Z1021" s="321"/>
      <c r="AA1021" s="322">
        <f t="shared" si="1047"/>
        <v>0</v>
      </c>
      <c r="AB1021" s="322">
        <f t="shared" si="1062"/>
        <v>0</v>
      </c>
      <c r="AC1021" s="37" t="e">
        <f t="shared" si="1055"/>
        <v>#DIV/0!</v>
      </c>
    </row>
    <row r="1022" spans="1:29" hidden="1" x14ac:dyDescent="0.2">
      <c r="B1022" s="100" t="s">
        <v>1828</v>
      </c>
      <c r="C1022" s="101" t="s">
        <v>1773</v>
      </c>
      <c r="D1022" s="321">
        <v>0</v>
      </c>
      <c r="E1022" s="387">
        <f>SUM('ADICIONES  2018'!C1022:E1022)</f>
        <v>0</v>
      </c>
      <c r="F1022" s="321"/>
      <c r="G1022" s="321"/>
      <c r="H1022" s="321"/>
      <c r="I1022" s="321"/>
      <c r="J1022" s="321"/>
      <c r="K1022" s="305">
        <f t="shared" si="1060"/>
        <v>0</v>
      </c>
      <c r="L1022" s="321"/>
      <c r="M1022" s="321"/>
      <c r="N1022" s="321"/>
      <c r="O1022" s="321"/>
      <c r="P1022" s="321"/>
      <c r="Q1022" s="321"/>
      <c r="R1022" s="305">
        <f t="shared" si="1061"/>
        <v>0</v>
      </c>
      <c r="S1022" s="321"/>
      <c r="T1022" s="321"/>
      <c r="U1022" s="321"/>
      <c r="V1022" s="321"/>
      <c r="W1022" s="321"/>
      <c r="X1022" s="321"/>
      <c r="Y1022" s="321"/>
      <c r="Z1022" s="321"/>
      <c r="AA1022" s="322">
        <f t="shared" si="1047"/>
        <v>0</v>
      </c>
      <c r="AB1022" s="322">
        <f t="shared" si="1062"/>
        <v>0</v>
      </c>
      <c r="AC1022" s="37" t="e">
        <f t="shared" si="1055"/>
        <v>#DIV/0!</v>
      </c>
    </row>
    <row r="1023" spans="1:29" hidden="1" x14ac:dyDescent="0.2">
      <c r="B1023" s="100" t="s">
        <v>1828</v>
      </c>
      <c r="C1023" s="101" t="s">
        <v>1773</v>
      </c>
      <c r="D1023" s="321">
        <v>0</v>
      </c>
      <c r="E1023" s="387">
        <f>SUM('ADICIONES  2018'!C1023:E1023)</f>
        <v>0</v>
      </c>
      <c r="F1023" s="321"/>
      <c r="G1023" s="321"/>
      <c r="H1023" s="321"/>
      <c r="I1023" s="321"/>
      <c r="J1023" s="321"/>
      <c r="K1023" s="305">
        <f t="shared" si="1060"/>
        <v>0</v>
      </c>
      <c r="L1023" s="321"/>
      <c r="M1023" s="321"/>
      <c r="N1023" s="321"/>
      <c r="O1023" s="321"/>
      <c r="P1023" s="321"/>
      <c r="Q1023" s="321"/>
      <c r="R1023" s="305">
        <f t="shared" si="1061"/>
        <v>0</v>
      </c>
      <c r="S1023" s="321"/>
      <c r="T1023" s="321"/>
      <c r="U1023" s="321"/>
      <c r="V1023" s="321"/>
      <c r="W1023" s="321"/>
      <c r="X1023" s="321"/>
      <c r="Y1023" s="321"/>
      <c r="Z1023" s="321"/>
      <c r="AA1023" s="322">
        <f t="shared" si="1047"/>
        <v>0</v>
      </c>
      <c r="AB1023" s="322">
        <f t="shared" si="1062"/>
        <v>0</v>
      </c>
      <c r="AC1023" s="37" t="e">
        <f t="shared" si="1055"/>
        <v>#DIV/0!</v>
      </c>
    </row>
    <row r="1024" spans="1:29" hidden="1" x14ac:dyDescent="0.2">
      <c r="B1024" s="100" t="s">
        <v>1828</v>
      </c>
      <c r="C1024" s="101" t="s">
        <v>1773</v>
      </c>
      <c r="D1024" s="321">
        <v>0</v>
      </c>
      <c r="E1024" s="387">
        <f>SUM('ADICIONES  2018'!C1024:E1024)</f>
        <v>0</v>
      </c>
      <c r="F1024" s="321"/>
      <c r="G1024" s="321"/>
      <c r="H1024" s="321"/>
      <c r="I1024" s="321"/>
      <c r="J1024" s="321"/>
      <c r="K1024" s="305">
        <f t="shared" si="1060"/>
        <v>0</v>
      </c>
      <c r="L1024" s="321"/>
      <c r="M1024" s="321"/>
      <c r="N1024" s="321"/>
      <c r="O1024" s="321"/>
      <c r="P1024" s="321"/>
      <c r="Q1024" s="321"/>
      <c r="R1024" s="305">
        <f t="shared" si="1061"/>
        <v>0</v>
      </c>
      <c r="S1024" s="321"/>
      <c r="T1024" s="321"/>
      <c r="U1024" s="321"/>
      <c r="V1024" s="321"/>
      <c r="W1024" s="321"/>
      <c r="X1024" s="321"/>
      <c r="Y1024" s="321"/>
      <c r="Z1024" s="321"/>
      <c r="AA1024" s="322">
        <f t="shared" si="1047"/>
        <v>0</v>
      </c>
      <c r="AB1024" s="322">
        <f t="shared" si="1062"/>
        <v>0</v>
      </c>
      <c r="AC1024" s="37" t="e">
        <f t="shared" si="1055"/>
        <v>#DIV/0!</v>
      </c>
    </row>
    <row r="1025" spans="1:29" hidden="1" x14ac:dyDescent="0.2">
      <c r="B1025" s="100" t="s">
        <v>1828</v>
      </c>
      <c r="C1025" s="101" t="s">
        <v>1773</v>
      </c>
      <c r="D1025" s="321">
        <v>0</v>
      </c>
      <c r="E1025" s="387">
        <f>SUM('ADICIONES  2018'!C1025:E1025)</f>
        <v>0</v>
      </c>
      <c r="F1025" s="321"/>
      <c r="G1025" s="321"/>
      <c r="H1025" s="321"/>
      <c r="I1025" s="321"/>
      <c r="J1025" s="321"/>
      <c r="K1025" s="305">
        <f t="shared" si="1060"/>
        <v>0</v>
      </c>
      <c r="L1025" s="321"/>
      <c r="M1025" s="321"/>
      <c r="N1025" s="321"/>
      <c r="O1025" s="321"/>
      <c r="P1025" s="321"/>
      <c r="Q1025" s="321"/>
      <c r="R1025" s="305">
        <f t="shared" si="1061"/>
        <v>0</v>
      </c>
      <c r="S1025" s="321"/>
      <c r="T1025" s="321"/>
      <c r="U1025" s="321"/>
      <c r="V1025" s="321"/>
      <c r="W1025" s="321"/>
      <c r="X1025" s="321"/>
      <c r="Y1025" s="321"/>
      <c r="Z1025" s="321"/>
      <c r="AA1025" s="322">
        <f t="shared" si="1047"/>
        <v>0</v>
      </c>
      <c r="AB1025" s="322">
        <f t="shared" si="1062"/>
        <v>0</v>
      </c>
      <c r="AC1025" s="37" t="e">
        <f t="shared" si="1055"/>
        <v>#DIV/0!</v>
      </c>
    </row>
    <row r="1026" spans="1:29" hidden="1" x14ac:dyDescent="0.2">
      <c r="B1026" s="100" t="s">
        <v>1828</v>
      </c>
      <c r="C1026" s="101" t="s">
        <v>1773</v>
      </c>
      <c r="D1026" s="321">
        <v>0</v>
      </c>
      <c r="E1026" s="387">
        <f>SUM('ADICIONES  2018'!C1026:E1026)</f>
        <v>0</v>
      </c>
      <c r="F1026" s="321"/>
      <c r="G1026" s="321"/>
      <c r="H1026" s="321"/>
      <c r="I1026" s="321"/>
      <c r="J1026" s="321"/>
      <c r="K1026" s="305">
        <f t="shared" si="1060"/>
        <v>0</v>
      </c>
      <c r="L1026" s="321"/>
      <c r="M1026" s="321"/>
      <c r="N1026" s="321"/>
      <c r="O1026" s="321"/>
      <c r="P1026" s="321"/>
      <c r="Q1026" s="321"/>
      <c r="R1026" s="305">
        <f t="shared" si="1061"/>
        <v>0</v>
      </c>
      <c r="S1026" s="321"/>
      <c r="T1026" s="321"/>
      <c r="U1026" s="321"/>
      <c r="V1026" s="321"/>
      <c r="W1026" s="321"/>
      <c r="X1026" s="321"/>
      <c r="Y1026" s="321"/>
      <c r="Z1026" s="321"/>
      <c r="AA1026" s="322">
        <f t="shared" si="1047"/>
        <v>0</v>
      </c>
      <c r="AB1026" s="322">
        <f t="shared" si="1062"/>
        <v>0</v>
      </c>
      <c r="AC1026" s="37" t="e">
        <f t="shared" si="1055"/>
        <v>#DIV/0!</v>
      </c>
    </row>
    <row r="1027" spans="1:29" hidden="1" x14ac:dyDescent="0.2">
      <c r="B1027" s="100" t="s">
        <v>1829</v>
      </c>
      <c r="C1027" s="101" t="s">
        <v>1799</v>
      </c>
      <c r="D1027" s="321">
        <v>0</v>
      </c>
      <c r="E1027" s="387">
        <f>SUM('ADICIONES  2018'!C1027:E1027)</f>
        <v>0</v>
      </c>
      <c r="F1027" s="321"/>
      <c r="G1027" s="321"/>
      <c r="H1027" s="321"/>
      <c r="I1027" s="321"/>
      <c r="J1027" s="321"/>
      <c r="K1027" s="305">
        <f t="shared" si="1060"/>
        <v>0</v>
      </c>
      <c r="L1027" s="321"/>
      <c r="M1027" s="321"/>
      <c r="N1027" s="321"/>
      <c r="O1027" s="321"/>
      <c r="P1027" s="321"/>
      <c r="Q1027" s="321"/>
      <c r="R1027" s="305">
        <f t="shared" si="1061"/>
        <v>0</v>
      </c>
      <c r="S1027" s="321"/>
      <c r="T1027" s="321"/>
      <c r="U1027" s="321"/>
      <c r="V1027" s="321"/>
      <c r="W1027" s="321"/>
      <c r="X1027" s="321"/>
      <c r="Y1027" s="321"/>
      <c r="Z1027" s="321"/>
      <c r="AA1027" s="322">
        <f t="shared" si="1047"/>
        <v>0</v>
      </c>
      <c r="AB1027" s="322">
        <f t="shared" si="1062"/>
        <v>0</v>
      </c>
      <c r="AC1027" s="37" t="e">
        <f t="shared" si="1055"/>
        <v>#DIV/0!</v>
      </c>
    </row>
    <row r="1028" spans="1:29" hidden="1" x14ac:dyDescent="0.2">
      <c r="B1028" s="100" t="s">
        <v>1829</v>
      </c>
      <c r="C1028" s="101" t="s">
        <v>1799</v>
      </c>
      <c r="D1028" s="321">
        <v>0</v>
      </c>
      <c r="E1028" s="387">
        <f>SUM('ADICIONES  2018'!C1028:E1028)</f>
        <v>0</v>
      </c>
      <c r="F1028" s="321"/>
      <c r="G1028" s="321"/>
      <c r="H1028" s="321"/>
      <c r="I1028" s="321"/>
      <c r="J1028" s="321"/>
      <c r="K1028" s="305">
        <f t="shared" si="1060"/>
        <v>0</v>
      </c>
      <c r="L1028" s="321"/>
      <c r="M1028" s="321"/>
      <c r="N1028" s="321"/>
      <c r="O1028" s="321"/>
      <c r="P1028" s="321"/>
      <c r="Q1028" s="321"/>
      <c r="R1028" s="305">
        <f t="shared" si="1061"/>
        <v>0</v>
      </c>
      <c r="S1028" s="321"/>
      <c r="T1028" s="321"/>
      <c r="U1028" s="321"/>
      <c r="V1028" s="321"/>
      <c r="W1028" s="321"/>
      <c r="X1028" s="321"/>
      <c r="Y1028" s="321"/>
      <c r="Z1028" s="321"/>
      <c r="AA1028" s="322">
        <f t="shared" si="1047"/>
        <v>0</v>
      </c>
      <c r="AB1028" s="322">
        <f t="shared" si="1062"/>
        <v>0</v>
      </c>
      <c r="AC1028" s="37" t="e">
        <f t="shared" si="1055"/>
        <v>#DIV/0!</v>
      </c>
    </row>
    <row r="1029" spans="1:29" hidden="1" x14ac:dyDescent="0.2">
      <c r="B1029" s="100" t="s">
        <v>1830</v>
      </c>
      <c r="C1029" s="101" t="s">
        <v>1831</v>
      </c>
      <c r="D1029" s="321">
        <v>0</v>
      </c>
      <c r="E1029" s="387">
        <f>SUM('ADICIONES  2018'!C1029:E1029)</f>
        <v>0</v>
      </c>
      <c r="F1029" s="321"/>
      <c r="G1029" s="321"/>
      <c r="H1029" s="321"/>
      <c r="I1029" s="321"/>
      <c r="J1029" s="321"/>
      <c r="K1029" s="305">
        <f t="shared" si="1060"/>
        <v>0</v>
      </c>
      <c r="L1029" s="321"/>
      <c r="M1029" s="321"/>
      <c r="N1029" s="321"/>
      <c r="O1029" s="321"/>
      <c r="P1029" s="321"/>
      <c r="Q1029" s="321"/>
      <c r="R1029" s="305">
        <f t="shared" si="1061"/>
        <v>0</v>
      </c>
      <c r="S1029" s="321"/>
      <c r="T1029" s="321"/>
      <c r="U1029" s="321"/>
      <c r="V1029" s="321"/>
      <c r="W1029" s="321"/>
      <c r="X1029" s="321"/>
      <c r="Y1029" s="321"/>
      <c r="Z1029" s="321"/>
      <c r="AA1029" s="322">
        <f t="shared" si="1047"/>
        <v>0</v>
      </c>
      <c r="AB1029" s="322">
        <f t="shared" si="1062"/>
        <v>0</v>
      </c>
      <c r="AC1029" s="37" t="e">
        <f t="shared" si="1055"/>
        <v>#DIV/0!</v>
      </c>
    </row>
    <row r="1030" spans="1:29" s="82" customFormat="1" ht="31.5" hidden="1" x14ac:dyDescent="0.2">
      <c r="A1030" s="413"/>
      <c r="B1030" s="114" t="s">
        <v>989</v>
      </c>
      <c r="C1030" s="110" t="s">
        <v>990</v>
      </c>
      <c r="D1030" s="320">
        <f>+D1031</f>
        <v>0</v>
      </c>
      <c r="E1030" s="387">
        <f>SUM('ADICIONES  2018'!C1030:E1030)</f>
        <v>0</v>
      </c>
      <c r="F1030" s="320">
        <f t="shared" ref="F1030:J1030" si="1063">+F1031</f>
        <v>0</v>
      </c>
      <c r="G1030" s="320">
        <f t="shared" si="1063"/>
        <v>0</v>
      </c>
      <c r="H1030" s="320">
        <f t="shared" si="1063"/>
        <v>0</v>
      </c>
      <c r="I1030" s="320">
        <f t="shared" si="1063"/>
        <v>0</v>
      </c>
      <c r="J1030" s="320">
        <f t="shared" si="1063"/>
        <v>0</v>
      </c>
      <c r="K1030" s="303">
        <f t="shared" si="1060"/>
        <v>0</v>
      </c>
      <c r="L1030" s="320">
        <f t="shared" ref="L1030:Q1030" si="1064">+L1031</f>
        <v>0</v>
      </c>
      <c r="M1030" s="320">
        <f t="shared" si="1064"/>
        <v>0</v>
      </c>
      <c r="N1030" s="320">
        <f t="shared" si="1064"/>
        <v>0</v>
      </c>
      <c r="O1030" s="320">
        <f t="shared" si="1064"/>
        <v>0</v>
      </c>
      <c r="P1030" s="320">
        <f t="shared" si="1064"/>
        <v>0</v>
      </c>
      <c r="Q1030" s="320">
        <f t="shared" si="1064"/>
        <v>0</v>
      </c>
      <c r="R1030" s="303">
        <f t="shared" si="1061"/>
        <v>0</v>
      </c>
      <c r="S1030" s="320">
        <f t="shared" ref="S1030:Z1030" si="1065">+S1031</f>
        <v>0</v>
      </c>
      <c r="T1030" s="320">
        <f t="shared" si="1065"/>
        <v>0</v>
      </c>
      <c r="U1030" s="320">
        <f t="shared" si="1065"/>
        <v>0</v>
      </c>
      <c r="V1030" s="320">
        <f t="shared" si="1065"/>
        <v>0</v>
      </c>
      <c r="W1030" s="320">
        <f t="shared" si="1065"/>
        <v>0</v>
      </c>
      <c r="X1030" s="320">
        <f t="shared" si="1065"/>
        <v>0</v>
      </c>
      <c r="Y1030" s="320">
        <f t="shared" si="1065"/>
        <v>0</v>
      </c>
      <c r="Z1030" s="320">
        <f t="shared" si="1065"/>
        <v>0</v>
      </c>
      <c r="AA1030" s="319">
        <f t="shared" si="1047"/>
        <v>0</v>
      </c>
      <c r="AB1030" s="319">
        <f t="shared" si="1062"/>
        <v>0</v>
      </c>
      <c r="AC1030" s="108" t="e">
        <f t="shared" si="1055"/>
        <v>#DIV/0!</v>
      </c>
    </row>
    <row r="1031" spans="1:29" s="82" customFormat="1" ht="47.25" hidden="1" x14ac:dyDescent="0.2">
      <c r="A1031" s="413"/>
      <c r="B1031" s="114" t="s">
        <v>991</v>
      </c>
      <c r="C1031" s="110" t="s">
        <v>992</v>
      </c>
      <c r="D1031" s="320">
        <f>SUM(D1032:D1042)</f>
        <v>0</v>
      </c>
      <c r="E1031" s="387">
        <f>SUM('ADICIONES  2018'!C1031:E1031)</f>
        <v>0</v>
      </c>
      <c r="F1031" s="320">
        <f t="shared" ref="F1031" si="1066">SUM(F1032:F1042)</f>
        <v>0</v>
      </c>
      <c r="G1031" s="320">
        <f t="shared" ref="G1031:J1031" si="1067">SUM(G1032:G1042)</f>
        <v>0</v>
      </c>
      <c r="H1031" s="320">
        <f t="shared" si="1067"/>
        <v>0</v>
      </c>
      <c r="I1031" s="320">
        <f t="shared" si="1067"/>
        <v>0</v>
      </c>
      <c r="J1031" s="320">
        <f t="shared" si="1067"/>
        <v>0</v>
      </c>
      <c r="K1031" s="303">
        <f t="shared" si="1060"/>
        <v>0</v>
      </c>
      <c r="L1031" s="320">
        <f t="shared" ref="L1031:Q1031" si="1068">SUM(L1032:L1042)</f>
        <v>0</v>
      </c>
      <c r="M1031" s="320">
        <f t="shared" si="1068"/>
        <v>0</v>
      </c>
      <c r="N1031" s="320">
        <f t="shared" si="1068"/>
        <v>0</v>
      </c>
      <c r="O1031" s="320">
        <f t="shared" si="1068"/>
        <v>0</v>
      </c>
      <c r="P1031" s="320">
        <f t="shared" si="1068"/>
        <v>0</v>
      </c>
      <c r="Q1031" s="320">
        <f t="shared" si="1068"/>
        <v>0</v>
      </c>
      <c r="R1031" s="303">
        <f t="shared" si="1061"/>
        <v>0</v>
      </c>
      <c r="S1031" s="320">
        <f t="shared" ref="S1031:Z1031" si="1069">SUM(S1032:S1042)</f>
        <v>0</v>
      </c>
      <c r="T1031" s="320">
        <f t="shared" si="1069"/>
        <v>0</v>
      </c>
      <c r="U1031" s="320">
        <f t="shared" si="1069"/>
        <v>0</v>
      </c>
      <c r="V1031" s="320">
        <f t="shared" si="1069"/>
        <v>0</v>
      </c>
      <c r="W1031" s="320">
        <f t="shared" si="1069"/>
        <v>0</v>
      </c>
      <c r="X1031" s="320">
        <f t="shared" si="1069"/>
        <v>0</v>
      </c>
      <c r="Y1031" s="320">
        <f t="shared" si="1069"/>
        <v>0</v>
      </c>
      <c r="Z1031" s="320">
        <f t="shared" si="1069"/>
        <v>0</v>
      </c>
      <c r="AA1031" s="319">
        <f t="shared" si="1047"/>
        <v>0</v>
      </c>
      <c r="AB1031" s="319">
        <f t="shared" si="1062"/>
        <v>0</v>
      </c>
      <c r="AC1031" s="108" t="e">
        <f t="shared" si="1055"/>
        <v>#DIV/0!</v>
      </c>
    </row>
    <row r="1032" spans="1:29" ht="28.5" hidden="1" x14ac:dyDescent="0.2">
      <c r="B1032" s="100" t="s">
        <v>1832</v>
      </c>
      <c r="C1032" s="101" t="s">
        <v>1833</v>
      </c>
      <c r="D1032" s="321">
        <v>0</v>
      </c>
      <c r="E1032" s="387">
        <f>SUM('ADICIONES  2018'!C1032:E1032)</f>
        <v>0</v>
      </c>
      <c r="F1032" s="321"/>
      <c r="G1032" s="321"/>
      <c r="H1032" s="321"/>
      <c r="I1032" s="321"/>
      <c r="J1032" s="321"/>
      <c r="K1032" s="305">
        <f t="shared" si="1060"/>
        <v>0</v>
      </c>
      <c r="L1032" s="321"/>
      <c r="M1032" s="321"/>
      <c r="N1032" s="321"/>
      <c r="O1032" s="321"/>
      <c r="P1032" s="321"/>
      <c r="Q1032" s="321"/>
      <c r="R1032" s="305">
        <f t="shared" si="1061"/>
        <v>0</v>
      </c>
      <c r="S1032" s="321"/>
      <c r="T1032" s="321"/>
      <c r="U1032" s="321"/>
      <c r="V1032" s="321"/>
      <c r="W1032" s="321"/>
      <c r="X1032" s="321"/>
      <c r="Y1032" s="321"/>
      <c r="Z1032" s="321"/>
      <c r="AA1032" s="322">
        <f t="shared" ref="AA1032:AA1095" si="1070">SUM(S1032:Z1032)</f>
        <v>0</v>
      </c>
      <c r="AB1032" s="322">
        <f t="shared" si="1062"/>
        <v>0</v>
      </c>
      <c r="AC1032" s="37" t="e">
        <f t="shared" si="1055"/>
        <v>#DIV/0!</v>
      </c>
    </row>
    <row r="1033" spans="1:29" ht="28.5" hidden="1" x14ac:dyDescent="0.2">
      <c r="B1033" s="100" t="s">
        <v>1832</v>
      </c>
      <c r="C1033" s="101" t="s">
        <v>1833</v>
      </c>
      <c r="D1033" s="321">
        <v>0</v>
      </c>
      <c r="E1033" s="387">
        <f>SUM('ADICIONES  2018'!C1033:E1033)</f>
        <v>0</v>
      </c>
      <c r="F1033" s="321"/>
      <c r="G1033" s="321"/>
      <c r="H1033" s="321"/>
      <c r="I1033" s="321"/>
      <c r="J1033" s="321"/>
      <c r="K1033" s="305">
        <f t="shared" si="1060"/>
        <v>0</v>
      </c>
      <c r="L1033" s="321"/>
      <c r="M1033" s="321"/>
      <c r="N1033" s="321"/>
      <c r="O1033" s="321"/>
      <c r="P1033" s="321"/>
      <c r="Q1033" s="321"/>
      <c r="R1033" s="305">
        <f t="shared" si="1061"/>
        <v>0</v>
      </c>
      <c r="S1033" s="321"/>
      <c r="T1033" s="321"/>
      <c r="U1033" s="321"/>
      <c r="V1033" s="321"/>
      <c r="W1033" s="321"/>
      <c r="X1033" s="321"/>
      <c r="Y1033" s="321"/>
      <c r="Z1033" s="321"/>
      <c r="AA1033" s="322">
        <f t="shared" si="1070"/>
        <v>0</v>
      </c>
      <c r="AB1033" s="322">
        <f t="shared" si="1062"/>
        <v>0</v>
      </c>
      <c r="AC1033" s="37" t="e">
        <f t="shared" si="1055"/>
        <v>#DIV/0!</v>
      </c>
    </row>
    <row r="1034" spans="1:29" ht="28.5" hidden="1" x14ac:dyDescent="0.2">
      <c r="B1034" s="100" t="s">
        <v>1832</v>
      </c>
      <c r="C1034" s="101" t="s">
        <v>1833</v>
      </c>
      <c r="D1034" s="321">
        <v>0</v>
      </c>
      <c r="E1034" s="387">
        <f>SUM('ADICIONES  2018'!C1034:E1034)</f>
        <v>0</v>
      </c>
      <c r="F1034" s="321"/>
      <c r="G1034" s="321"/>
      <c r="H1034" s="321"/>
      <c r="I1034" s="321"/>
      <c r="J1034" s="321"/>
      <c r="K1034" s="305">
        <f t="shared" si="1060"/>
        <v>0</v>
      </c>
      <c r="L1034" s="321"/>
      <c r="M1034" s="321"/>
      <c r="N1034" s="321"/>
      <c r="O1034" s="321"/>
      <c r="P1034" s="321"/>
      <c r="Q1034" s="321"/>
      <c r="R1034" s="305">
        <f t="shared" si="1061"/>
        <v>0</v>
      </c>
      <c r="S1034" s="321"/>
      <c r="T1034" s="321"/>
      <c r="U1034" s="321"/>
      <c r="V1034" s="321"/>
      <c r="W1034" s="321"/>
      <c r="X1034" s="321"/>
      <c r="Y1034" s="321"/>
      <c r="Z1034" s="321"/>
      <c r="AA1034" s="322">
        <f t="shared" si="1070"/>
        <v>0</v>
      </c>
      <c r="AB1034" s="322">
        <f t="shared" si="1062"/>
        <v>0</v>
      </c>
      <c r="AC1034" s="37" t="e">
        <f t="shared" si="1055"/>
        <v>#DIV/0!</v>
      </c>
    </row>
    <row r="1035" spans="1:29" ht="28.5" hidden="1" x14ac:dyDescent="0.2">
      <c r="B1035" s="100" t="s">
        <v>1832</v>
      </c>
      <c r="C1035" s="101" t="s">
        <v>1833</v>
      </c>
      <c r="D1035" s="321">
        <v>0</v>
      </c>
      <c r="E1035" s="387">
        <f>SUM('ADICIONES  2018'!C1035:E1035)</f>
        <v>0</v>
      </c>
      <c r="F1035" s="321"/>
      <c r="G1035" s="321"/>
      <c r="H1035" s="321"/>
      <c r="I1035" s="321"/>
      <c r="J1035" s="321"/>
      <c r="K1035" s="305">
        <f t="shared" si="1060"/>
        <v>0</v>
      </c>
      <c r="L1035" s="321"/>
      <c r="M1035" s="321"/>
      <c r="N1035" s="321"/>
      <c r="O1035" s="321"/>
      <c r="P1035" s="321"/>
      <c r="Q1035" s="321"/>
      <c r="R1035" s="305">
        <f t="shared" si="1061"/>
        <v>0</v>
      </c>
      <c r="S1035" s="321"/>
      <c r="T1035" s="321"/>
      <c r="U1035" s="321"/>
      <c r="V1035" s="321"/>
      <c r="W1035" s="321"/>
      <c r="X1035" s="321"/>
      <c r="Y1035" s="321"/>
      <c r="Z1035" s="321"/>
      <c r="AA1035" s="322">
        <f t="shared" si="1070"/>
        <v>0</v>
      </c>
      <c r="AB1035" s="322">
        <f t="shared" si="1062"/>
        <v>0</v>
      </c>
      <c r="AC1035" s="37" t="e">
        <f t="shared" si="1055"/>
        <v>#DIV/0!</v>
      </c>
    </row>
    <row r="1036" spans="1:29" ht="28.5" hidden="1" x14ac:dyDescent="0.2">
      <c r="B1036" s="100" t="s">
        <v>1832</v>
      </c>
      <c r="C1036" s="101" t="s">
        <v>1833</v>
      </c>
      <c r="D1036" s="321">
        <v>0</v>
      </c>
      <c r="E1036" s="387">
        <f>SUM('ADICIONES  2018'!C1036:E1036)</f>
        <v>0</v>
      </c>
      <c r="F1036" s="321"/>
      <c r="G1036" s="321"/>
      <c r="H1036" s="321"/>
      <c r="I1036" s="321"/>
      <c r="J1036" s="321"/>
      <c r="K1036" s="305">
        <f t="shared" si="1060"/>
        <v>0</v>
      </c>
      <c r="L1036" s="321"/>
      <c r="M1036" s="321"/>
      <c r="N1036" s="321"/>
      <c r="O1036" s="321"/>
      <c r="P1036" s="321"/>
      <c r="Q1036" s="321"/>
      <c r="R1036" s="305">
        <f t="shared" si="1061"/>
        <v>0</v>
      </c>
      <c r="S1036" s="321"/>
      <c r="T1036" s="321"/>
      <c r="U1036" s="321"/>
      <c r="V1036" s="321"/>
      <c r="W1036" s="321"/>
      <c r="X1036" s="321"/>
      <c r="Y1036" s="321"/>
      <c r="Z1036" s="321"/>
      <c r="AA1036" s="322">
        <f t="shared" si="1070"/>
        <v>0</v>
      </c>
      <c r="AB1036" s="322">
        <f t="shared" si="1062"/>
        <v>0</v>
      </c>
      <c r="AC1036" s="37" t="e">
        <f t="shared" si="1055"/>
        <v>#DIV/0!</v>
      </c>
    </row>
    <row r="1037" spans="1:29" ht="42.75" hidden="1" x14ac:dyDescent="0.2">
      <c r="B1037" s="100" t="s">
        <v>1834</v>
      </c>
      <c r="C1037" s="101" t="s">
        <v>1835</v>
      </c>
      <c r="D1037" s="321">
        <v>0</v>
      </c>
      <c r="E1037" s="387">
        <f>SUM('ADICIONES  2018'!C1037:E1037)</f>
        <v>0</v>
      </c>
      <c r="F1037" s="321"/>
      <c r="G1037" s="321"/>
      <c r="H1037" s="321"/>
      <c r="I1037" s="321"/>
      <c r="J1037" s="321"/>
      <c r="K1037" s="305">
        <f t="shared" si="1060"/>
        <v>0</v>
      </c>
      <c r="L1037" s="321"/>
      <c r="M1037" s="321"/>
      <c r="N1037" s="321"/>
      <c r="O1037" s="321"/>
      <c r="P1037" s="321"/>
      <c r="Q1037" s="321"/>
      <c r="R1037" s="305">
        <f t="shared" si="1061"/>
        <v>0</v>
      </c>
      <c r="S1037" s="321"/>
      <c r="T1037" s="321"/>
      <c r="U1037" s="321"/>
      <c r="V1037" s="321"/>
      <c r="W1037" s="321"/>
      <c r="X1037" s="321"/>
      <c r="Y1037" s="321"/>
      <c r="Z1037" s="321"/>
      <c r="AA1037" s="322">
        <f t="shared" si="1070"/>
        <v>0</v>
      </c>
      <c r="AB1037" s="322">
        <f t="shared" si="1062"/>
        <v>0</v>
      </c>
      <c r="AC1037" s="37" t="e">
        <f t="shared" si="1055"/>
        <v>#DIV/0!</v>
      </c>
    </row>
    <row r="1038" spans="1:29" ht="42.75" hidden="1" x14ac:dyDescent="0.2">
      <c r="B1038" s="100" t="s">
        <v>1834</v>
      </c>
      <c r="C1038" s="101" t="s">
        <v>1835</v>
      </c>
      <c r="D1038" s="321">
        <v>0</v>
      </c>
      <c r="E1038" s="387">
        <f>SUM('ADICIONES  2018'!C1038:E1038)</f>
        <v>0</v>
      </c>
      <c r="F1038" s="321"/>
      <c r="G1038" s="321"/>
      <c r="H1038" s="321"/>
      <c r="I1038" s="321"/>
      <c r="J1038" s="321"/>
      <c r="K1038" s="305">
        <f t="shared" si="1060"/>
        <v>0</v>
      </c>
      <c r="L1038" s="321"/>
      <c r="M1038" s="321"/>
      <c r="N1038" s="321"/>
      <c r="O1038" s="321"/>
      <c r="P1038" s="321"/>
      <c r="Q1038" s="321"/>
      <c r="R1038" s="305">
        <f t="shared" si="1061"/>
        <v>0</v>
      </c>
      <c r="S1038" s="321"/>
      <c r="T1038" s="321"/>
      <c r="U1038" s="321"/>
      <c r="V1038" s="321"/>
      <c r="W1038" s="321"/>
      <c r="X1038" s="321"/>
      <c r="Y1038" s="321"/>
      <c r="Z1038" s="321"/>
      <c r="AA1038" s="322">
        <f t="shared" si="1070"/>
        <v>0</v>
      </c>
      <c r="AB1038" s="322">
        <f t="shared" si="1062"/>
        <v>0</v>
      </c>
      <c r="AC1038" s="37" t="e">
        <f t="shared" si="1055"/>
        <v>#DIV/0!</v>
      </c>
    </row>
    <row r="1039" spans="1:29" ht="42.75" hidden="1" x14ac:dyDescent="0.2">
      <c r="B1039" s="100" t="s">
        <v>1834</v>
      </c>
      <c r="C1039" s="101" t="s">
        <v>1835</v>
      </c>
      <c r="D1039" s="321">
        <v>0</v>
      </c>
      <c r="E1039" s="387">
        <f>SUM('ADICIONES  2018'!C1039:E1039)</f>
        <v>0</v>
      </c>
      <c r="F1039" s="321"/>
      <c r="G1039" s="321"/>
      <c r="H1039" s="321"/>
      <c r="I1039" s="321"/>
      <c r="J1039" s="321"/>
      <c r="K1039" s="305">
        <f t="shared" si="1060"/>
        <v>0</v>
      </c>
      <c r="L1039" s="321"/>
      <c r="M1039" s="321"/>
      <c r="N1039" s="321"/>
      <c r="O1039" s="321"/>
      <c r="P1039" s="321"/>
      <c r="Q1039" s="321"/>
      <c r="R1039" s="305">
        <f t="shared" si="1061"/>
        <v>0</v>
      </c>
      <c r="S1039" s="321"/>
      <c r="T1039" s="321"/>
      <c r="U1039" s="321"/>
      <c r="V1039" s="321"/>
      <c r="W1039" s="321"/>
      <c r="X1039" s="321"/>
      <c r="Y1039" s="321"/>
      <c r="Z1039" s="321"/>
      <c r="AA1039" s="322">
        <f t="shared" si="1070"/>
        <v>0</v>
      </c>
      <c r="AB1039" s="322">
        <f t="shared" si="1062"/>
        <v>0</v>
      </c>
      <c r="AC1039" s="37" t="e">
        <f t="shared" si="1055"/>
        <v>#DIV/0!</v>
      </c>
    </row>
    <row r="1040" spans="1:29" ht="28.5" hidden="1" x14ac:dyDescent="0.2">
      <c r="B1040" s="100" t="s">
        <v>993</v>
      </c>
      <c r="C1040" s="101" t="s">
        <v>994</v>
      </c>
      <c r="D1040" s="321">
        <v>0</v>
      </c>
      <c r="E1040" s="387">
        <f>SUM('ADICIONES  2018'!C1040:E1040)</f>
        <v>0</v>
      </c>
      <c r="F1040" s="321"/>
      <c r="G1040" s="321"/>
      <c r="H1040" s="321"/>
      <c r="I1040" s="321"/>
      <c r="J1040" s="321"/>
      <c r="K1040" s="305">
        <f t="shared" si="1060"/>
        <v>0</v>
      </c>
      <c r="L1040" s="321"/>
      <c r="M1040" s="321"/>
      <c r="N1040" s="321"/>
      <c r="O1040" s="321"/>
      <c r="P1040" s="321"/>
      <c r="Q1040" s="321"/>
      <c r="R1040" s="305">
        <f t="shared" si="1061"/>
        <v>0</v>
      </c>
      <c r="S1040" s="321"/>
      <c r="T1040" s="321"/>
      <c r="U1040" s="321"/>
      <c r="V1040" s="321"/>
      <c r="W1040" s="321"/>
      <c r="X1040" s="321"/>
      <c r="Y1040" s="321"/>
      <c r="Z1040" s="321"/>
      <c r="AA1040" s="322">
        <f t="shared" si="1070"/>
        <v>0</v>
      </c>
      <c r="AB1040" s="322">
        <f t="shared" si="1062"/>
        <v>0</v>
      </c>
      <c r="AC1040" s="37" t="e">
        <f t="shared" si="1055"/>
        <v>#DIV/0!</v>
      </c>
    </row>
    <row r="1041" spans="1:29" ht="42.75" hidden="1" x14ac:dyDescent="0.2">
      <c r="B1041" s="100" t="s">
        <v>1836</v>
      </c>
      <c r="C1041" s="101" t="s">
        <v>1008</v>
      </c>
      <c r="D1041" s="321">
        <v>0</v>
      </c>
      <c r="E1041" s="387">
        <f>SUM('ADICIONES  2018'!C1041:E1041)</f>
        <v>0</v>
      </c>
      <c r="F1041" s="321"/>
      <c r="G1041" s="321"/>
      <c r="H1041" s="321"/>
      <c r="I1041" s="321"/>
      <c r="J1041" s="321"/>
      <c r="K1041" s="305">
        <f t="shared" si="1060"/>
        <v>0</v>
      </c>
      <c r="L1041" s="321"/>
      <c r="M1041" s="321"/>
      <c r="N1041" s="321"/>
      <c r="O1041" s="321"/>
      <c r="P1041" s="321"/>
      <c r="Q1041" s="321"/>
      <c r="R1041" s="305">
        <f t="shared" si="1061"/>
        <v>0</v>
      </c>
      <c r="S1041" s="321"/>
      <c r="T1041" s="321"/>
      <c r="U1041" s="321"/>
      <c r="V1041" s="321"/>
      <c r="W1041" s="321"/>
      <c r="X1041" s="321"/>
      <c r="Y1041" s="321"/>
      <c r="Z1041" s="321"/>
      <c r="AA1041" s="322">
        <f t="shared" si="1070"/>
        <v>0</v>
      </c>
      <c r="AB1041" s="322">
        <f t="shared" si="1062"/>
        <v>0</v>
      </c>
      <c r="AC1041" s="37" t="e">
        <f t="shared" si="1055"/>
        <v>#DIV/0!</v>
      </c>
    </row>
    <row r="1042" spans="1:29" ht="42.75" hidden="1" x14ac:dyDescent="0.2">
      <c r="B1042" s="100" t="s">
        <v>1837</v>
      </c>
      <c r="C1042" s="101" t="s">
        <v>1008</v>
      </c>
      <c r="D1042" s="321">
        <v>0</v>
      </c>
      <c r="E1042" s="387">
        <f>SUM('ADICIONES  2018'!C1042:E1042)</f>
        <v>0</v>
      </c>
      <c r="F1042" s="321"/>
      <c r="G1042" s="321"/>
      <c r="H1042" s="321"/>
      <c r="I1042" s="321"/>
      <c r="J1042" s="321"/>
      <c r="K1042" s="305">
        <f t="shared" si="1060"/>
        <v>0</v>
      </c>
      <c r="L1042" s="321"/>
      <c r="M1042" s="321"/>
      <c r="N1042" s="321"/>
      <c r="O1042" s="321"/>
      <c r="P1042" s="321"/>
      <c r="Q1042" s="321"/>
      <c r="R1042" s="305">
        <f t="shared" si="1061"/>
        <v>0</v>
      </c>
      <c r="S1042" s="321"/>
      <c r="T1042" s="321"/>
      <c r="U1042" s="321"/>
      <c r="V1042" s="321"/>
      <c r="W1042" s="321"/>
      <c r="X1042" s="321"/>
      <c r="Y1042" s="321"/>
      <c r="Z1042" s="321"/>
      <c r="AA1042" s="322">
        <f t="shared" si="1070"/>
        <v>0</v>
      </c>
      <c r="AB1042" s="322">
        <f t="shared" si="1062"/>
        <v>0</v>
      </c>
      <c r="AC1042" s="37" t="e">
        <f t="shared" si="1055"/>
        <v>#DIV/0!</v>
      </c>
    </row>
    <row r="1043" spans="1:29" s="82" customFormat="1" ht="47.25" hidden="1" x14ac:dyDescent="0.2">
      <c r="A1043" s="413"/>
      <c r="B1043" s="114" t="s">
        <v>995</v>
      </c>
      <c r="C1043" s="110" t="s">
        <v>935</v>
      </c>
      <c r="D1043" s="320">
        <f>SUM(D1044:D1124)+D1154+D1157+D1162+D1165</f>
        <v>0</v>
      </c>
      <c r="E1043" s="387">
        <f>SUM('ADICIONES  2018'!C1043:E1043)</f>
        <v>0</v>
      </c>
      <c r="F1043" s="320">
        <f t="shared" ref="F1043" si="1071">SUM(F1044:F1124)+F1154+F1157+F1162+F1165</f>
        <v>0</v>
      </c>
      <c r="G1043" s="320">
        <f t="shared" ref="G1043" si="1072">SUM(G1044:G1124)+G1154+G1157+G1162+G1165</f>
        <v>0</v>
      </c>
      <c r="H1043" s="320">
        <f t="shared" ref="H1043:J1043" si="1073">SUM(H1044:H1124)+H1154+H1157+H1162+H1165</f>
        <v>0</v>
      </c>
      <c r="I1043" s="320">
        <f t="shared" si="1073"/>
        <v>0</v>
      </c>
      <c r="J1043" s="320">
        <f t="shared" si="1073"/>
        <v>0</v>
      </c>
      <c r="K1043" s="303">
        <f t="shared" si="1060"/>
        <v>0</v>
      </c>
      <c r="L1043" s="320">
        <f t="shared" ref="L1043:Q1043" si="1074">SUM(L1044:L1124)+L1154+L1157+L1162+L1165</f>
        <v>0</v>
      </c>
      <c r="M1043" s="320">
        <f t="shared" si="1074"/>
        <v>0</v>
      </c>
      <c r="N1043" s="320">
        <f t="shared" si="1074"/>
        <v>0</v>
      </c>
      <c r="O1043" s="320">
        <f t="shared" si="1074"/>
        <v>0</v>
      </c>
      <c r="P1043" s="320">
        <f t="shared" si="1074"/>
        <v>0</v>
      </c>
      <c r="Q1043" s="320">
        <f t="shared" si="1074"/>
        <v>0</v>
      </c>
      <c r="R1043" s="303">
        <f t="shared" si="1061"/>
        <v>0</v>
      </c>
      <c r="S1043" s="320">
        <f t="shared" ref="S1043:Z1043" si="1075">SUM(S1044:S1124)+S1154+S1157+S1162+S1165</f>
        <v>0</v>
      </c>
      <c r="T1043" s="320">
        <f t="shared" si="1075"/>
        <v>0</v>
      </c>
      <c r="U1043" s="320">
        <f t="shared" si="1075"/>
        <v>0</v>
      </c>
      <c r="V1043" s="320">
        <f t="shared" si="1075"/>
        <v>0</v>
      </c>
      <c r="W1043" s="320">
        <f t="shared" si="1075"/>
        <v>0</v>
      </c>
      <c r="X1043" s="320">
        <f t="shared" si="1075"/>
        <v>0</v>
      </c>
      <c r="Y1043" s="320">
        <f t="shared" si="1075"/>
        <v>0</v>
      </c>
      <c r="Z1043" s="320">
        <f t="shared" si="1075"/>
        <v>0</v>
      </c>
      <c r="AA1043" s="319">
        <f t="shared" si="1070"/>
        <v>0</v>
      </c>
      <c r="AB1043" s="319">
        <f t="shared" si="1062"/>
        <v>0</v>
      </c>
      <c r="AC1043" s="108" t="e">
        <f t="shared" si="1055"/>
        <v>#DIV/0!</v>
      </c>
    </row>
    <row r="1044" spans="1:29" ht="28.5" hidden="1" x14ac:dyDescent="0.2">
      <c r="B1044" s="100" t="s">
        <v>1009</v>
      </c>
      <c r="C1044" s="101" t="s">
        <v>1010</v>
      </c>
      <c r="D1044" s="321">
        <v>0</v>
      </c>
      <c r="E1044" s="387">
        <f>SUM('ADICIONES  2018'!C1044:E1044)</f>
        <v>0</v>
      </c>
      <c r="F1044" s="321"/>
      <c r="G1044" s="321"/>
      <c r="H1044" s="321"/>
      <c r="I1044" s="321"/>
      <c r="J1044" s="321"/>
      <c r="K1044" s="305">
        <f t="shared" si="1060"/>
        <v>0</v>
      </c>
      <c r="L1044" s="321"/>
      <c r="M1044" s="321"/>
      <c r="N1044" s="321"/>
      <c r="O1044" s="321"/>
      <c r="P1044" s="321"/>
      <c r="Q1044" s="321"/>
      <c r="R1044" s="305">
        <f t="shared" si="1061"/>
        <v>0</v>
      </c>
      <c r="S1044" s="321"/>
      <c r="T1044" s="321"/>
      <c r="U1044" s="321"/>
      <c r="V1044" s="321"/>
      <c r="W1044" s="321"/>
      <c r="X1044" s="321"/>
      <c r="Y1044" s="321"/>
      <c r="Z1044" s="321"/>
      <c r="AA1044" s="322">
        <f t="shared" si="1070"/>
        <v>0</v>
      </c>
      <c r="AB1044" s="322">
        <f t="shared" si="1062"/>
        <v>0</v>
      </c>
      <c r="AC1044" s="37" t="e">
        <f t="shared" si="1055"/>
        <v>#DIV/0!</v>
      </c>
    </row>
    <row r="1045" spans="1:29" ht="28.5" hidden="1" x14ac:dyDescent="0.2">
      <c r="B1045" s="100" t="s">
        <v>1009</v>
      </c>
      <c r="C1045" s="101" t="s">
        <v>1010</v>
      </c>
      <c r="D1045" s="321">
        <v>0</v>
      </c>
      <c r="E1045" s="387">
        <f>SUM('ADICIONES  2018'!C1045:E1045)</f>
        <v>0</v>
      </c>
      <c r="F1045" s="321"/>
      <c r="G1045" s="321"/>
      <c r="H1045" s="321"/>
      <c r="I1045" s="321"/>
      <c r="J1045" s="321"/>
      <c r="K1045" s="305">
        <f t="shared" si="1060"/>
        <v>0</v>
      </c>
      <c r="L1045" s="321"/>
      <c r="M1045" s="321"/>
      <c r="N1045" s="321"/>
      <c r="O1045" s="321"/>
      <c r="P1045" s="321"/>
      <c r="Q1045" s="321"/>
      <c r="R1045" s="305">
        <f t="shared" si="1061"/>
        <v>0</v>
      </c>
      <c r="S1045" s="321"/>
      <c r="T1045" s="321"/>
      <c r="U1045" s="321"/>
      <c r="V1045" s="321"/>
      <c r="W1045" s="321"/>
      <c r="X1045" s="321"/>
      <c r="Y1045" s="321"/>
      <c r="Z1045" s="321"/>
      <c r="AA1045" s="322">
        <f t="shared" si="1070"/>
        <v>0</v>
      </c>
      <c r="AB1045" s="322">
        <f t="shared" si="1062"/>
        <v>0</v>
      </c>
      <c r="AC1045" s="37" t="e">
        <f t="shared" si="1055"/>
        <v>#DIV/0!</v>
      </c>
    </row>
    <row r="1046" spans="1:29" ht="28.5" hidden="1" x14ac:dyDescent="0.2">
      <c r="B1046" s="100" t="s">
        <v>1009</v>
      </c>
      <c r="C1046" s="101" t="s">
        <v>1010</v>
      </c>
      <c r="D1046" s="321">
        <v>0</v>
      </c>
      <c r="E1046" s="387">
        <f>SUM('ADICIONES  2018'!C1046:E1046)</f>
        <v>0</v>
      </c>
      <c r="F1046" s="321"/>
      <c r="G1046" s="321"/>
      <c r="H1046" s="321"/>
      <c r="I1046" s="321"/>
      <c r="J1046" s="321"/>
      <c r="K1046" s="305">
        <f t="shared" si="1060"/>
        <v>0</v>
      </c>
      <c r="L1046" s="321"/>
      <c r="M1046" s="321"/>
      <c r="N1046" s="321"/>
      <c r="O1046" s="321"/>
      <c r="P1046" s="321"/>
      <c r="Q1046" s="321"/>
      <c r="R1046" s="305">
        <f t="shared" si="1061"/>
        <v>0</v>
      </c>
      <c r="S1046" s="321"/>
      <c r="T1046" s="321"/>
      <c r="U1046" s="321"/>
      <c r="V1046" s="321"/>
      <c r="W1046" s="321"/>
      <c r="X1046" s="321"/>
      <c r="Y1046" s="321"/>
      <c r="Z1046" s="321"/>
      <c r="AA1046" s="322">
        <f t="shared" si="1070"/>
        <v>0</v>
      </c>
      <c r="AB1046" s="322">
        <f t="shared" si="1062"/>
        <v>0</v>
      </c>
      <c r="AC1046" s="37" t="e">
        <f t="shared" si="1055"/>
        <v>#DIV/0!</v>
      </c>
    </row>
    <row r="1047" spans="1:29" ht="28.5" hidden="1" x14ac:dyDescent="0.2">
      <c r="B1047" s="100" t="s">
        <v>1009</v>
      </c>
      <c r="C1047" s="101" t="s">
        <v>1010</v>
      </c>
      <c r="D1047" s="321">
        <v>0</v>
      </c>
      <c r="E1047" s="387">
        <f>SUM('ADICIONES  2018'!C1047:E1047)</f>
        <v>0</v>
      </c>
      <c r="F1047" s="321"/>
      <c r="G1047" s="321"/>
      <c r="H1047" s="321"/>
      <c r="I1047" s="321"/>
      <c r="J1047" s="321"/>
      <c r="K1047" s="305">
        <f t="shared" si="1060"/>
        <v>0</v>
      </c>
      <c r="L1047" s="321"/>
      <c r="M1047" s="321"/>
      <c r="N1047" s="321"/>
      <c r="O1047" s="321"/>
      <c r="P1047" s="321"/>
      <c r="Q1047" s="321"/>
      <c r="R1047" s="305">
        <f t="shared" si="1061"/>
        <v>0</v>
      </c>
      <c r="S1047" s="321"/>
      <c r="T1047" s="321"/>
      <c r="U1047" s="321"/>
      <c r="V1047" s="321"/>
      <c r="W1047" s="321"/>
      <c r="X1047" s="321"/>
      <c r="Y1047" s="321"/>
      <c r="Z1047" s="321"/>
      <c r="AA1047" s="322">
        <f t="shared" si="1070"/>
        <v>0</v>
      </c>
      <c r="AB1047" s="322">
        <f t="shared" si="1062"/>
        <v>0</v>
      </c>
      <c r="AC1047" s="37" t="e">
        <f t="shared" si="1055"/>
        <v>#DIV/0!</v>
      </c>
    </row>
    <row r="1048" spans="1:29" ht="28.5" hidden="1" x14ac:dyDescent="0.2">
      <c r="B1048" s="100" t="s">
        <v>1009</v>
      </c>
      <c r="C1048" s="101" t="s">
        <v>1010</v>
      </c>
      <c r="D1048" s="321">
        <v>0</v>
      </c>
      <c r="E1048" s="387">
        <f>SUM('ADICIONES  2018'!C1048:E1048)</f>
        <v>0</v>
      </c>
      <c r="F1048" s="321"/>
      <c r="G1048" s="321"/>
      <c r="H1048" s="321"/>
      <c r="I1048" s="321"/>
      <c r="J1048" s="321"/>
      <c r="K1048" s="305">
        <f t="shared" si="1060"/>
        <v>0</v>
      </c>
      <c r="L1048" s="321"/>
      <c r="M1048" s="321"/>
      <c r="N1048" s="321"/>
      <c r="O1048" s="321"/>
      <c r="P1048" s="321"/>
      <c r="Q1048" s="321"/>
      <c r="R1048" s="305">
        <f t="shared" si="1061"/>
        <v>0</v>
      </c>
      <c r="S1048" s="321"/>
      <c r="T1048" s="321"/>
      <c r="U1048" s="321"/>
      <c r="V1048" s="321"/>
      <c r="W1048" s="321"/>
      <c r="X1048" s="321"/>
      <c r="Y1048" s="321"/>
      <c r="Z1048" s="321"/>
      <c r="AA1048" s="322">
        <f t="shared" si="1070"/>
        <v>0</v>
      </c>
      <c r="AB1048" s="322">
        <f t="shared" si="1062"/>
        <v>0</v>
      </c>
      <c r="AC1048" s="37" t="e">
        <f t="shared" si="1055"/>
        <v>#DIV/0!</v>
      </c>
    </row>
    <row r="1049" spans="1:29" ht="28.5" hidden="1" x14ac:dyDescent="0.2">
      <c r="B1049" s="100" t="s">
        <v>1009</v>
      </c>
      <c r="C1049" s="101" t="s">
        <v>1010</v>
      </c>
      <c r="D1049" s="321">
        <v>0</v>
      </c>
      <c r="E1049" s="387">
        <f>SUM('ADICIONES  2018'!C1049:E1049)</f>
        <v>0</v>
      </c>
      <c r="F1049" s="321"/>
      <c r="G1049" s="321"/>
      <c r="H1049" s="321"/>
      <c r="I1049" s="321"/>
      <c r="J1049" s="321"/>
      <c r="K1049" s="305">
        <f t="shared" si="1060"/>
        <v>0</v>
      </c>
      <c r="L1049" s="321"/>
      <c r="M1049" s="321"/>
      <c r="N1049" s="321"/>
      <c r="O1049" s="321"/>
      <c r="P1049" s="321"/>
      <c r="Q1049" s="321"/>
      <c r="R1049" s="305">
        <f t="shared" si="1061"/>
        <v>0</v>
      </c>
      <c r="S1049" s="321"/>
      <c r="T1049" s="321"/>
      <c r="U1049" s="321"/>
      <c r="V1049" s="321"/>
      <c r="W1049" s="321"/>
      <c r="X1049" s="321"/>
      <c r="Y1049" s="321"/>
      <c r="Z1049" s="321"/>
      <c r="AA1049" s="322">
        <f t="shared" si="1070"/>
        <v>0</v>
      </c>
      <c r="AB1049" s="322">
        <f t="shared" si="1062"/>
        <v>0</v>
      </c>
      <c r="AC1049" s="37" t="e">
        <f t="shared" si="1055"/>
        <v>#DIV/0!</v>
      </c>
    </row>
    <row r="1050" spans="1:29" ht="28.5" hidden="1" x14ac:dyDescent="0.2">
      <c r="B1050" s="100" t="s">
        <v>1009</v>
      </c>
      <c r="C1050" s="101" t="s">
        <v>1010</v>
      </c>
      <c r="D1050" s="321">
        <v>0</v>
      </c>
      <c r="E1050" s="387">
        <f>SUM('ADICIONES  2018'!C1050:E1050)</f>
        <v>0</v>
      </c>
      <c r="F1050" s="321"/>
      <c r="G1050" s="321"/>
      <c r="H1050" s="321"/>
      <c r="I1050" s="321"/>
      <c r="J1050" s="321"/>
      <c r="K1050" s="305">
        <f t="shared" si="1060"/>
        <v>0</v>
      </c>
      <c r="L1050" s="321"/>
      <c r="M1050" s="321"/>
      <c r="N1050" s="321"/>
      <c r="O1050" s="321"/>
      <c r="P1050" s="321"/>
      <c r="Q1050" s="321"/>
      <c r="R1050" s="305">
        <f t="shared" si="1061"/>
        <v>0</v>
      </c>
      <c r="S1050" s="321"/>
      <c r="T1050" s="321"/>
      <c r="U1050" s="321"/>
      <c r="V1050" s="321"/>
      <c r="W1050" s="321"/>
      <c r="X1050" s="321"/>
      <c r="Y1050" s="321"/>
      <c r="Z1050" s="321"/>
      <c r="AA1050" s="322">
        <f t="shared" si="1070"/>
        <v>0</v>
      </c>
      <c r="AB1050" s="322">
        <f t="shared" si="1062"/>
        <v>0</v>
      </c>
      <c r="AC1050" s="37" t="e">
        <f t="shared" si="1055"/>
        <v>#DIV/0!</v>
      </c>
    </row>
    <row r="1051" spans="1:29" ht="28.5" hidden="1" x14ac:dyDescent="0.2">
      <c r="B1051" s="100" t="s">
        <v>1009</v>
      </c>
      <c r="C1051" s="101" t="s">
        <v>1010</v>
      </c>
      <c r="D1051" s="321">
        <v>0</v>
      </c>
      <c r="E1051" s="387">
        <f>SUM('ADICIONES  2018'!C1051:E1051)</f>
        <v>0</v>
      </c>
      <c r="F1051" s="321"/>
      <c r="G1051" s="321"/>
      <c r="H1051" s="321"/>
      <c r="I1051" s="321"/>
      <c r="J1051" s="321"/>
      <c r="K1051" s="305">
        <f t="shared" si="1060"/>
        <v>0</v>
      </c>
      <c r="L1051" s="321"/>
      <c r="M1051" s="321"/>
      <c r="N1051" s="321"/>
      <c r="O1051" s="321"/>
      <c r="P1051" s="321"/>
      <c r="Q1051" s="321"/>
      <c r="R1051" s="305">
        <f t="shared" si="1061"/>
        <v>0</v>
      </c>
      <c r="S1051" s="321"/>
      <c r="T1051" s="321"/>
      <c r="U1051" s="321"/>
      <c r="V1051" s="321"/>
      <c r="W1051" s="321"/>
      <c r="X1051" s="321"/>
      <c r="Y1051" s="321"/>
      <c r="Z1051" s="321"/>
      <c r="AA1051" s="322">
        <f t="shared" si="1070"/>
        <v>0</v>
      </c>
      <c r="AB1051" s="322">
        <f t="shared" si="1062"/>
        <v>0</v>
      </c>
      <c r="AC1051" s="37" t="e">
        <f t="shared" si="1055"/>
        <v>#DIV/0!</v>
      </c>
    </row>
    <row r="1052" spans="1:29" ht="28.5" hidden="1" x14ac:dyDescent="0.2">
      <c r="B1052" s="100" t="s">
        <v>1009</v>
      </c>
      <c r="C1052" s="101" t="s">
        <v>1010</v>
      </c>
      <c r="D1052" s="321">
        <v>0</v>
      </c>
      <c r="E1052" s="387">
        <f>SUM('ADICIONES  2018'!C1052:E1052)</f>
        <v>0</v>
      </c>
      <c r="F1052" s="321"/>
      <c r="G1052" s="321"/>
      <c r="H1052" s="321"/>
      <c r="I1052" s="321"/>
      <c r="J1052" s="321"/>
      <c r="K1052" s="305">
        <f t="shared" si="1060"/>
        <v>0</v>
      </c>
      <c r="L1052" s="321"/>
      <c r="M1052" s="321"/>
      <c r="N1052" s="321"/>
      <c r="O1052" s="321"/>
      <c r="P1052" s="321"/>
      <c r="Q1052" s="321"/>
      <c r="R1052" s="305">
        <f t="shared" si="1061"/>
        <v>0</v>
      </c>
      <c r="S1052" s="321"/>
      <c r="T1052" s="321"/>
      <c r="U1052" s="321"/>
      <c r="V1052" s="321"/>
      <c r="W1052" s="321"/>
      <c r="X1052" s="321"/>
      <c r="Y1052" s="321"/>
      <c r="Z1052" s="321"/>
      <c r="AA1052" s="322">
        <f t="shared" si="1070"/>
        <v>0</v>
      </c>
      <c r="AB1052" s="322">
        <f t="shared" si="1062"/>
        <v>0</v>
      </c>
      <c r="AC1052" s="37" t="e">
        <f t="shared" si="1055"/>
        <v>#DIV/0!</v>
      </c>
    </row>
    <row r="1053" spans="1:29" hidden="1" x14ac:dyDescent="0.2">
      <c r="B1053" s="100" t="s">
        <v>996</v>
      </c>
      <c r="C1053" s="101" t="s">
        <v>997</v>
      </c>
      <c r="D1053" s="321">
        <v>0</v>
      </c>
      <c r="E1053" s="387">
        <f>SUM('ADICIONES  2018'!C1053:E1053)</f>
        <v>0</v>
      </c>
      <c r="F1053" s="321"/>
      <c r="G1053" s="321"/>
      <c r="H1053" s="321"/>
      <c r="I1053" s="321"/>
      <c r="J1053" s="321"/>
      <c r="K1053" s="305">
        <f t="shared" si="1060"/>
        <v>0</v>
      </c>
      <c r="L1053" s="321"/>
      <c r="M1053" s="321"/>
      <c r="N1053" s="321"/>
      <c r="O1053" s="321"/>
      <c r="P1053" s="321"/>
      <c r="Q1053" s="321"/>
      <c r="R1053" s="305">
        <f t="shared" si="1061"/>
        <v>0</v>
      </c>
      <c r="S1053" s="321"/>
      <c r="T1053" s="321"/>
      <c r="U1053" s="321"/>
      <c r="V1053" s="321"/>
      <c r="W1053" s="321"/>
      <c r="X1053" s="321"/>
      <c r="Y1053" s="321"/>
      <c r="Z1053" s="321"/>
      <c r="AA1053" s="322">
        <f t="shared" si="1070"/>
        <v>0</v>
      </c>
      <c r="AB1053" s="322">
        <f t="shared" si="1062"/>
        <v>0</v>
      </c>
      <c r="AC1053" s="37" t="e">
        <f t="shared" si="1055"/>
        <v>#DIV/0!</v>
      </c>
    </row>
    <row r="1054" spans="1:29" hidden="1" x14ac:dyDescent="0.2">
      <c r="B1054" s="100" t="s">
        <v>996</v>
      </c>
      <c r="C1054" s="101" t="s">
        <v>997</v>
      </c>
      <c r="D1054" s="321">
        <v>0</v>
      </c>
      <c r="E1054" s="387">
        <f>SUM('ADICIONES  2018'!C1054:E1054)</f>
        <v>0</v>
      </c>
      <c r="F1054" s="321"/>
      <c r="G1054" s="321"/>
      <c r="H1054" s="321"/>
      <c r="I1054" s="321"/>
      <c r="J1054" s="321"/>
      <c r="K1054" s="305">
        <f t="shared" si="1060"/>
        <v>0</v>
      </c>
      <c r="L1054" s="321"/>
      <c r="M1054" s="321"/>
      <c r="N1054" s="321"/>
      <c r="O1054" s="321"/>
      <c r="P1054" s="321"/>
      <c r="Q1054" s="321"/>
      <c r="R1054" s="305">
        <f t="shared" si="1061"/>
        <v>0</v>
      </c>
      <c r="S1054" s="321"/>
      <c r="T1054" s="321"/>
      <c r="U1054" s="321"/>
      <c r="V1054" s="321"/>
      <c r="W1054" s="321"/>
      <c r="X1054" s="321"/>
      <c r="Y1054" s="321"/>
      <c r="Z1054" s="321"/>
      <c r="AA1054" s="322">
        <f t="shared" si="1070"/>
        <v>0</v>
      </c>
      <c r="AB1054" s="322">
        <f t="shared" si="1062"/>
        <v>0</v>
      </c>
      <c r="AC1054" s="37" t="e">
        <f t="shared" si="1055"/>
        <v>#DIV/0!</v>
      </c>
    </row>
    <row r="1055" spans="1:29" hidden="1" x14ac:dyDescent="0.2">
      <c r="B1055" s="100" t="s">
        <v>996</v>
      </c>
      <c r="C1055" s="101" t="s">
        <v>997</v>
      </c>
      <c r="D1055" s="321">
        <v>0</v>
      </c>
      <c r="E1055" s="387">
        <f>SUM('ADICIONES  2018'!C1055:E1055)</f>
        <v>0</v>
      </c>
      <c r="F1055" s="321"/>
      <c r="G1055" s="321"/>
      <c r="H1055" s="321"/>
      <c r="I1055" s="321"/>
      <c r="J1055" s="321"/>
      <c r="K1055" s="305">
        <f t="shared" si="1060"/>
        <v>0</v>
      </c>
      <c r="L1055" s="321"/>
      <c r="M1055" s="321"/>
      <c r="N1055" s="321"/>
      <c r="O1055" s="321"/>
      <c r="P1055" s="321"/>
      <c r="Q1055" s="321"/>
      <c r="R1055" s="305">
        <f t="shared" si="1061"/>
        <v>0</v>
      </c>
      <c r="S1055" s="321"/>
      <c r="T1055" s="321"/>
      <c r="U1055" s="321"/>
      <c r="V1055" s="321"/>
      <c r="W1055" s="321"/>
      <c r="X1055" s="321"/>
      <c r="Y1055" s="321"/>
      <c r="Z1055" s="321"/>
      <c r="AA1055" s="322">
        <f t="shared" si="1070"/>
        <v>0</v>
      </c>
      <c r="AB1055" s="322">
        <f t="shared" si="1062"/>
        <v>0</v>
      </c>
      <c r="AC1055" s="37" t="e">
        <f t="shared" si="1055"/>
        <v>#DIV/0!</v>
      </c>
    </row>
    <row r="1056" spans="1:29" hidden="1" x14ac:dyDescent="0.2">
      <c r="B1056" s="100" t="s">
        <v>996</v>
      </c>
      <c r="C1056" s="101" t="s">
        <v>997</v>
      </c>
      <c r="D1056" s="321">
        <v>0</v>
      </c>
      <c r="E1056" s="387">
        <f>SUM('ADICIONES  2018'!C1056:E1056)</f>
        <v>0</v>
      </c>
      <c r="F1056" s="321"/>
      <c r="G1056" s="321"/>
      <c r="H1056" s="321"/>
      <c r="I1056" s="321"/>
      <c r="J1056" s="321"/>
      <c r="K1056" s="305">
        <f t="shared" si="1060"/>
        <v>0</v>
      </c>
      <c r="L1056" s="321"/>
      <c r="M1056" s="321"/>
      <c r="N1056" s="321"/>
      <c r="O1056" s="321"/>
      <c r="P1056" s="321"/>
      <c r="Q1056" s="321"/>
      <c r="R1056" s="305">
        <f t="shared" si="1061"/>
        <v>0</v>
      </c>
      <c r="S1056" s="321"/>
      <c r="T1056" s="321"/>
      <c r="U1056" s="321"/>
      <c r="V1056" s="321"/>
      <c r="W1056" s="321"/>
      <c r="X1056" s="321"/>
      <c r="Y1056" s="321"/>
      <c r="Z1056" s="321"/>
      <c r="AA1056" s="322">
        <f t="shared" si="1070"/>
        <v>0</v>
      </c>
      <c r="AB1056" s="322">
        <f t="shared" si="1062"/>
        <v>0</v>
      </c>
      <c r="AC1056" s="37" t="e">
        <f t="shared" si="1055"/>
        <v>#DIV/0!</v>
      </c>
    </row>
    <row r="1057" spans="2:29" hidden="1" x14ac:dyDescent="0.2">
      <c r="B1057" s="100" t="s">
        <v>996</v>
      </c>
      <c r="C1057" s="101" t="s">
        <v>997</v>
      </c>
      <c r="D1057" s="321">
        <v>0</v>
      </c>
      <c r="E1057" s="387">
        <f>SUM('ADICIONES  2018'!C1057:E1057)</f>
        <v>0</v>
      </c>
      <c r="F1057" s="321"/>
      <c r="G1057" s="321"/>
      <c r="H1057" s="321"/>
      <c r="I1057" s="321"/>
      <c r="J1057" s="321"/>
      <c r="K1057" s="305">
        <f t="shared" si="1060"/>
        <v>0</v>
      </c>
      <c r="L1057" s="321"/>
      <c r="M1057" s="321"/>
      <c r="N1057" s="321"/>
      <c r="O1057" s="321"/>
      <c r="P1057" s="321"/>
      <c r="Q1057" s="321"/>
      <c r="R1057" s="305">
        <f t="shared" si="1061"/>
        <v>0</v>
      </c>
      <c r="S1057" s="321"/>
      <c r="T1057" s="321"/>
      <c r="U1057" s="321"/>
      <c r="V1057" s="321"/>
      <c r="W1057" s="321"/>
      <c r="X1057" s="321"/>
      <c r="Y1057" s="321"/>
      <c r="Z1057" s="321"/>
      <c r="AA1057" s="322">
        <f t="shared" si="1070"/>
        <v>0</v>
      </c>
      <c r="AB1057" s="322">
        <f t="shared" si="1062"/>
        <v>0</v>
      </c>
      <c r="AC1057" s="37" t="e">
        <f t="shared" si="1055"/>
        <v>#DIV/0!</v>
      </c>
    </row>
    <row r="1058" spans="2:29" hidden="1" x14ac:dyDescent="0.2">
      <c r="B1058" s="100" t="s">
        <v>996</v>
      </c>
      <c r="C1058" s="101" t="s">
        <v>997</v>
      </c>
      <c r="D1058" s="321">
        <v>0</v>
      </c>
      <c r="E1058" s="387">
        <f>SUM('ADICIONES  2018'!C1058:E1058)</f>
        <v>0</v>
      </c>
      <c r="F1058" s="321"/>
      <c r="G1058" s="321"/>
      <c r="H1058" s="321"/>
      <c r="I1058" s="321"/>
      <c r="J1058" s="321"/>
      <c r="K1058" s="305">
        <f t="shared" si="1060"/>
        <v>0</v>
      </c>
      <c r="L1058" s="321"/>
      <c r="M1058" s="321"/>
      <c r="N1058" s="321"/>
      <c r="O1058" s="321"/>
      <c r="P1058" s="321"/>
      <c r="Q1058" s="321"/>
      <c r="R1058" s="305">
        <f t="shared" si="1061"/>
        <v>0</v>
      </c>
      <c r="S1058" s="321"/>
      <c r="T1058" s="321"/>
      <c r="U1058" s="321"/>
      <c r="V1058" s="321"/>
      <c r="W1058" s="321"/>
      <c r="X1058" s="321"/>
      <c r="Y1058" s="321"/>
      <c r="Z1058" s="321"/>
      <c r="AA1058" s="322">
        <f t="shared" si="1070"/>
        <v>0</v>
      </c>
      <c r="AB1058" s="322">
        <f t="shared" si="1062"/>
        <v>0</v>
      </c>
      <c r="AC1058" s="37" t="e">
        <f t="shared" si="1055"/>
        <v>#DIV/0!</v>
      </c>
    </row>
    <row r="1059" spans="2:29" hidden="1" x14ac:dyDescent="0.2">
      <c r="B1059" s="100" t="s">
        <v>996</v>
      </c>
      <c r="C1059" s="101" t="s">
        <v>997</v>
      </c>
      <c r="D1059" s="321">
        <v>0</v>
      </c>
      <c r="E1059" s="387">
        <f>SUM('ADICIONES  2018'!C1059:E1059)</f>
        <v>0</v>
      </c>
      <c r="F1059" s="321"/>
      <c r="G1059" s="321"/>
      <c r="H1059" s="321"/>
      <c r="I1059" s="321"/>
      <c r="J1059" s="321"/>
      <c r="K1059" s="305">
        <f t="shared" si="1060"/>
        <v>0</v>
      </c>
      <c r="L1059" s="321"/>
      <c r="M1059" s="321"/>
      <c r="N1059" s="321"/>
      <c r="O1059" s="321"/>
      <c r="P1059" s="321"/>
      <c r="Q1059" s="321"/>
      <c r="R1059" s="305">
        <f t="shared" si="1061"/>
        <v>0</v>
      </c>
      <c r="S1059" s="321"/>
      <c r="T1059" s="321"/>
      <c r="U1059" s="321"/>
      <c r="V1059" s="321"/>
      <c r="W1059" s="321"/>
      <c r="X1059" s="321"/>
      <c r="Y1059" s="321"/>
      <c r="Z1059" s="321"/>
      <c r="AA1059" s="322">
        <f t="shared" si="1070"/>
        <v>0</v>
      </c>
      <c r="AB1059" s="322">
        <f t="shared" si="1062"/>
        <v>0</v>
      </c>
      <c r="AC1059" s="37" t="e">
        <f t="shared" si="1055"/>
        <v>#DIV/0!</v>
      </c>
    </row>
    <row r="1060" spans="2:29" hidden="1" x14ac:dyDescent="0.2">
      <c r="B1060" s="100" t="s">
        <v>996</v>
      </c>
      <c r="C1060" s="101" t="s">
        <v>997</v>
      </c>
      <c r="D1060" s="321">
        <v>0</v>
      </c>
      <c r="E1060" s="387">
        <f>SUM('ADICIONES  2018'!C1060:E1060)</f>
        <v>0</v>
      </c>
      <c r="F1060" s="321"/>
      <c r="G1060" s="321"/>
      <c r="H1060" s="321"/>
      <c r="I1060" s="321"/>
      <c r="J1060" s="321"/>
      <c r="K1060" s="305">
        <f t="shared" si="1060"/>
        <v>0</v>
      </c>
      <c r="L1060" s="321"/>
      <c r="M1060" s="321"/>
      <c r="N1060" s="321"/>
      <c r="O1060" s="321"/>
      <c r="P1060" s="321"/>
      <c r="Q1060" s="321"/>
      <c r="R1060" s="305">
        <f t="shared" si="1061"/>
        <v>0</v>
      </c>
      <c r="S1060" s="321"/>
      <c r="T1060" s="321"/>
      <c r="U1060" s="321"/>
      <c r="V1060" s="321"/>
      <c r="W1060" s="321"/>
      <c r="X1060" s="321"/>
      <c r="Y1060" s="321"/>
      <c r="Z1060" s="321"/>
      <c r="AA1060" s="322">
        <f t="shared" si="1070"/>
        <v>0</v>
      </c>
      <c r="AB1060" s="322">
        <f t="shared" si="1062"/>
        <v>0</v>
      </c>
      <c r="AC1060" s="37" t="e">
        <f t="shared" si="1055"/>
        <v>#DIV/0!</v>
      </c>
    </row>
    <row r="1061" spans="2:29" hidden="1" x14ac:dyDescent="0.2">
      <c r="B1061" s="100" t="s">
        <v>996</v>
      </c>
      <c r="C1061" s="101" t="s">
        <v>997</v>
      </c>
      <c r="D1061" s="321">
        <v>0</v>
      </c>
      <c r="E1061" s="387">
        <f>SUM('ADICIONES  2018'!C1061:E1061)</f>
        <v>0</v>
      </c>
      <c r="F1061" s="321"/>
      <c r="G1061" s="321"/>
      <c r="H1061" s="321"/>
      <c r="I1061" s="321"/>
      <c r="J1061" s="321"/>
      <c r="K1061" s="305">
        <f t="shared" si="1060"/>
        <v>0</v>
      </c>
      <c r="L1061" s="321"/>
      <c r="M1061" s="321"/>
      <c r="N1061" s="321"/>
      <c r="O1061" s="321"/>
      <c r="P1061" s="321"/>
      <c r="Q1061" s="321"/>
      <c r="R1061" s="305">
        <f t="shared" si="1061"/>
        <v>0</v>
      </c>
      <c r="S1061" s="321"/>
      <c r="T1061" s="321"/>
      <c r="U1061" s="321"/>
      <c r="V1061" s="321"/>
      <c r="W1061" s="321"/>
      <c r="X1061" s="321"/>
      <c r="Y1061" s="321"/>
      <c r="Z1061" s="321"/>
      <c r="AA1061" s="322">
        <f t="shared" si="1070"/>
        <v>0</v>
      </c>
      <c r="AB1061" s="322">
        <f t="shared" si="1062"/>
        <v>0</v>
      </c>
      <c r="AC1061" s="37" t="e">
        <f t="shared" si="1055"/>
        <v>#DIV/0!</v>
      </c>
    </row>
    <row r="1062" spans="2:29" hidden="1" x14ac:dyDescent="0.2">
      <c r="B1062" s="100" t="s">
        <v>996</v>
      </c>
      <c r="C1062" s="101" t="s">
        <v>997</v>
      </c>
      <c r="D1062" s="321">
        <v>0</v>
      </c>
      <c r="E1062" s="387">
        <f>SUM('ADICIONES  2018'!C1062:E1062)</f>
        <v>0</v>
      </c>
      <c r="F1062" s="321"/>
      <c r="G1062" s="321"/>
      <c r="H1062" s="321"/>
      <c r="I1062" s="321"/>
      <c r="J1062" s="321"/>
      <c r="K1062" s="305">
        <f t="shared" si="1060"/>
        <v>0</v>
      </c>
      <c r="L1062" s="321"/>
      <c r="M1062" s="321"/>
      <c r="N1062" s="321"/>
      <c r="O1062" s="321"/>
      <c r="P1062" s="321"/>
      <c r="Q1062" s="321"/>
      <c r="R1062" s="305">
        <f t="shared" si="1061"/>
        <v>0</v>
      </c>
      <c r="S1062" s="321"/>
      <c r="T1062" s="321"/>
      <c r="U1062" s="321"/>
      <c r="V1062" s="321"/>
      <c r="W1062" s="321"/>
      <c r="X1062" s="321"/>
      <c r="Y1062" s="321"/>
      <c r="Z1062" s="321"/>
      <c r="AA1062" s="322">
        <f t="shared" si="1070"/>
        <v>0</v>
      </c>
      <c r="AB1062" s="322">
        <f t="shared" si="1062"/>
        <v>0</v>
      </c>
      <c r="AC1062" s="37" t="e">
        <f t="shared" si="1055"/>
        <v>#DIV/0!</v>
      </c>
    </row>
    <row r="1063" spans="2:29" hidden="1" x14ac:dyDescent="0.2">
      <c r="B1063" s="100" t="s">
        <v>996</v>
      </c>
      <c r="C1063" s="101" t="s">
        <v>997</v>
      </c>
      <c r="D1063" s="321">
        <v>0</v>
      </c>
      <c r="E1063" s="387">
        <f>SUM('ADICIONES  2018'!C1063:E1063)</f>
        <v>0</v>
      </c>
      <c r="F1063" s="321"/>
      <c r="G1063" s="321"/>
      <c r="H1063" s="321"/>
      <c r="I1063" s="321"/>
      <c r="J1063" s="321"/>
      <c r="K1063" s="305">
        <f t="shared" si="1060"/>
        <v>0</v>
      </c>
      <c r="L1063" s="321"/>
      <c r="M1063" s="321"/>
      <c r="N1063" s="321"/>
      <c r="O1063" s="321"/>
      <c r="P1063" s="321"/>
      <c r="Q1063" s="321"/>
      <c r="R1063" s="305">
        <f t="shared" si="1061"/>
        <v>0</v>
      </c>
      <c r="S1063" s="321"/>
      <c r="T1063" s="321"/>
      <c r="U1063" s="321"/>
      <c r="V1063" s="321"/>
      <c r="W1063" s="321"/>
      <c r="X1063" s="321"/>
      <c r="Y1063" s="321"/>
      <c r="Z1063" s="321"/>
      <c r="AA1063" s="322">
        <f t="shared" si="1070"/>
        <v>0</v>
      </c>
      <c r="AB1063" s="322">
        <f t="shared" si="1062"/>
        <v>0</v>
      </c>
      <c r="AC1063" s="37" t="e">
        <f t="shared" si="1055"/>
        <v>#DIV/0!</v>
      </c>
    </row>
    <row r="1064" spans="2:29" hidden="1" x14ac:dyDescent="0.2">
      <c r="B1064" s="100" t="s">
        <v>996</v>
      </c>
      <c r="C1064" s="101" t="s">
        <v>997</v>
      </c>
      <c r="D1064" s="321">
        <v>0</v>
      </c>
      <c r="E1064" s="387">
        <f>SUM('ADICIONES  2018'!C1064:E1064)</f>
        <v>0</v>
      </c>
      <c r="F1064" s="321"/>
      <c r="G1064" s="321"/>
      <c r="H1064" s="321"/>
      <c r="I1064" s="321"/>
      <c r="J1064" s="321"/>
      <c r="K1064" s="305">
        <f t="shared" si="1060"/>
        <v>0</v>
      </c>
      <c r="L1064" s="321"/>
      <c r="M1064" s="321"/>
      <c r="N1064" s="321"/>
      <c r="O1064" s="321"/>
      <c r="P1064" s="321"/>
      <c r="Q1064" s="321"/>
      <c r="R1064" s="305">
        <f t="shared" si="1061"/>
        <v>0</v>
      </c>
      <c r="S1064" s="321"/>
      <c r="T1064" s="321"/>
      <c r="U1064" s="321"/>
      <c r="V1064" s="321"/>
      <c r="W1064" s="321"/>
      <c r="X1064" s="321"/>
      <c r="Y1064" s="321"/>
      <c r="Z1064" s="321"/>
      <c r="AA1064" s="322">
        <f t="shared" si="1070"/>
        <v>0</v>
      </c>
      <c r="AB1064" s="322">
        <f t="shared" si="1062"/>
        <v>0</v>
      </c>
      <c r="AC1064" s="37" t="e">
        <f t="shared" si="1055"/>
        <v>#DIV/0!</v>
      </c>
    </row>
    <row r="1065" spans="2:29" hidden="1" x14ac:dyDescent="0.2">
      <c r="B1065" s="100" t="s">
        <v>996</v>
      </c>
      <c r="C1065" s="101" t="s">
        <v>997</v>
      </c>
      <c r="D1065" s="321">
        <v>0</v>
      </c>
      <c r="E1065" s="387">
        <f>SUM('ADICIONES  2018'!C1065:E1065)</f>
        <v>0</v>
      </c>
      <c r="F1065" s="321"/>
      <c r="G1065" s="321"/>
      <c r="H1065" s="321"/>
      <c r="I1065" s="321"/>
      <c r="J1065" s="321"/>
      <c r="K1065" s="305">
        <f t="shared" si="1060"/>
        <v>0</v>
      </c>
      <c r="L1065" s="321"/>
      <c r="M1065" s="321"/>
      <c r="N1065" s="321"/>
      <c r="O1065" s="321"/>
      <c r="P1065" s="321"/>
      <c r="Q1065" s="321"/>
      <c r="R1065" s="305">
        <f t="shared" si="1061"/>
        <v>0</v>
      </c>
      <c r="S1065" s="321"/>
      <c r="T1065" s="321"/>
      <c r="U1065" s="321"/>
      <c r="V1065" s="321"/>
      <c r="W1065" s="321"/>
      <c r="X1065" s="321"/>
      <c r="Y1065" s="321"/>
      <c r="Z1065" s="321"/>
      <c r="AA1065" s="322">
        <f t="shared" si="1070"/>
        <v>0</v>
      </c>
      <c r="AB1065" s="322">
        <f t="shared" si="1062"/>
        <v>0</v>
      </c>
      <c r="AC1065" s="37" t="e">
        <f t="shared" si="1055"/>
        <v>#DIV/0!</v>
      </c>
    </row>
    <row r="1066" spans="2:29" hidden="1" x14ac:dyDescent="0.2">
      <c r="B1066" s="100" t="s">
        <v>996</v>
      </c>
      <c r="C1066" s="101" t="s">
        <v>997</v>
      </c>
      <c r="D1066" s="321">
        <v>0</v>
      </c>
      <c r="E1066" s="387">
        <f>SUM('ADICIONES  2018'!C1066:E1066)</f>
        <v>0</v>
      </c>
      <c r="F1066" s="321"/>
      <c r="G1066" s="321"/>
      <c r="H1066" s="321"/>
      <c r="I1066" s="321"/>
      <c r="J1066" s="321"/>
      <c r="K1066" s="305">
        <f t="shared" si="1060"/>
        <v>0</v>
      </c>
      <c r="L1066" s="321"/>
      <c r="M1066" s="321"/>
      <c r="N1066" s="321"/>
      <c r="O1066" s="321"/>
      <c r="P1066" s="321"/>
      <c r="Q1066" s="321"/>
      <c r="R1066" s="305">
        <f t="shared" si="1061"/>
        <v>0</v>
      </c>
      <c r="S1066" s="321"/>
      <c r="T1066" s="321"/>
      <c r="U1066" s="321"/>
      <c r="V1066" s="321"/>
      <c r="W1066" s="321"/>
      <c r="X1066" s="321"/>
      <c r="Y1066" s="321"/>
      <c r="Z1066" s="321"/>
      <c r="AA1066" s="322">
        <f t="shared" si="1070"/>
        <v>0</v>
      </c>
      <c r="AB1066" s="322">
        <f t="shared" si="1062"/>
        <v>0</v>
      </c>
      <c r="AC1066" s="37" t="e">
        <f t="shared" si="1055"/>
        <v>#DIV/0!</v>
      </c>
    </row>
    <row r="1067" spans="2:29" hidden="1" x14ac:dyDescent="0.2">
      <c r="B1067" s="100" t="s">
        <v>996</v>
      </c>
      <c r="C1067" s="101" t="s">
        <v>997</v>
      </c>
      <c r="D1067" s="321">
        <v>0</v>
      </c>
      <c r="E1067" s="387">
        <f>SUM('ADICIONES  2018'!C1067:E1067)</f>
        <v>0</v>
      </c>
      <c r="F1067" s="321"/>
      <c r="G1067" s="321"/>
      <c r="H1067" s="321"/>
      <c r="I1067" s="321"/>
      <c r="J1067" s="321"/>
      <c r="K1067" s="305">
        <f t="shared" si="1060"/>
        <v>0</v>
      </c>
      <c r="L1067" s="321"/>
      <c r="M1067" s="321"/>
      <c r="N1067" s="321"/>
      <c r="O1067" s="321"/>
      <c r="P1067" s="321"/>
      <c r="Q1067" s="321"/>
      <c r="R1067" s="305">
        <f t="shared" si="1061"/>
        <v>0</v>
      </c>
      <c r="S1067" s="321"/>
      <c r="T1067" s="321"/>
      <c r="U1067" s="321"/>
      <c r="V1067" s="321"/>
      <c r="W1067" s="321"/>
      <c r="X1067" s="321"/>
      <c r="Y1067" s="321"/>
      <c r="Z1067" s="321"/>
      <c r="AA1067" s="322">
        <f t="shared" si="1070"/>
        <v>0</v>
      </c>
      <c r="AB1067" s="322">
        <f t="shared" si="1062"/>
        <v>0</v>
      </c>
      <c r="AC1067" s="37" t="e">
        <f t="shared" si="1055"/>
        <v>#DIV/0!</v>
      </c>
    </row>
    <row r="1068" spans="2:29" ht="28.5" hidden="1" x14ac:dyDescent="0.2">
      <c r="B1068" s="100" t="s">
        <v>1838</v>
      </c>
      <c r="C1068" s="101" t="s">
        <v>1839</v>
      </c>
      <c r="D1068" s="321">
        <v>0</v>
      </c>
      <c r="E1068" s="387">
        <f>SUM('ADICIONES  2018'!C1068:E1068)</f>
        <v>0</v>
      </c>
      <c r="F1068" s="321"/>
      <c r="G1068" s="321"/>
      <c r="H1068" s="321"/>
      <c r="I1068" s="321"/>
      <c r="J1068" s="321"/>
      <c r="K1068" s="305">
        <f t="shared" si="1060"/>
        <v>0</v>
      </c>
      <c r="L1068" s="321"/>
      <c r="M1068" s="321"/>
      <c r="N1068" s="321"/>
      <c r="O1068" s="321"/>
      <c r="P1068" s="321"/>
      <c r="Q1068" s="321"/>
      <c r="R1068" s="305">
        <f t="shared" si="1061"/>
        <v>0</v>
      </c>
      <c r="S1068" s="321"/>
      <c r="T1068" s="321"/>
      <c r="U1068" s="321"/>
      <c r="V1068" s="321"/>
      <c r="W1068" s="321"/>
      <c r="X1068" s="321"/>
      <c r="Y1068" s="321"/>
      <c r="Z1068" s="321"/>
      <c r="AA1068" s="322">
        <f t="shared" si="1070"/>
        <v>0</v>
      </c>
      <c r="AB1068" s="322">
        <f t="shared" si="1062"/>
        <v>0</v>
      </c>
      <c r="AC1068" s="37" t="e">
        <f t="shared" si="1055"/>
        <v>#DIV/0!</v>
      </c>
    </row>
    <row r="1069" spans="2:29" ht="28.5" hidden="1" x14ac:dyDescent="0.2">
      <c r="B1069" s="100" t="s">
        <v>1838</v>
      </c>
      <c r="C1069" s="101" t="s">
        <v>1839</v>
      </c>
      <c r="D1069" s="321">
        <v>0</v>
      </c>
      <c r="E1069" s="387">
        <f>SUM('ADICIONES  2018'!C1069:E1069)</f>
        <v>0</v>
      </c>
      <c r="F1069" s="321"/>
      <c r="G1069" s="321"/>
      <c r="H1069" s="321"/>
      <c r="I1069" s="321"/>
      <c r="J1069" s="321"/>
      <c r="K1069" s="305">
        <f t="shared" si="1060"/>
        <v>0</v>
      </c>
      <c r="L1069" s="321"/>
      <c r="M1069" s="321"/>
      <c r="N1069" s="321"/>
      <c r="O1069" s="321"/>
      <c r="P1069" s="321"/>
      <c r="Q1069" s="321"/>
      <c r="R1069" s="305">
        <f t="shared" si="1061"/>
        <v>0</v>
      </c>
      <c r="S1069" s="321"/>
      <c r="T1069" s="321"/>
      <c r="U1069" s="321"/>
      <c r="V1069" s="321"/>
      <c r="W1069" s="321"/>
      <c r="X1069" s="321"/>
      <c r="Y1069" s="321"/>
      <c r="Z1069" s="321"/>
      <c r="AA1069" s="322">
        <f t="shared" si="1070"/>
        <v>0</v>
      </c>
      <c r="AB1069" s="322">
        <f t="shared" si="1062"/>
        <v>0</v>
      </c>
      <c r="AC1069" s="37" t="e">
        <f t="shared" ref="AC1069:AC1132" si="1076">+AB1069/K1069</f>
        <v>#DIV/0!</v>
      </c>
    </row>
    <row r="1070" spans="2:29" ht="28.5" hidden="1" x14ac:dyDescent="0.2">
      <c r="B1070" s="100" t="s">
        <v>1838</v>
      </c>
      <c r="C1070" s="101" t="s">
        <v>1839</v>
      </c>
      <c r="D1070" s="321">
        <v>0</v>
      </c>
      <c r="E1070" s="387">
        <f>SUM('ADICIONES  2018'!C1070:E1070)</f>
        <v>0</v>
      </c>
      <c r="F1070" s="321"/>
      <c r="G1070" s="321"/>
      <c r="H1070" s="321"/>
      <c r="I1070" s="321"/>
      <c r="J1070" s="321"/>
      <c r="K1070" s="305">
        <f t="shared" si="1060"/>
        <v>0</v>
      </c>
      <c r="L1070" s="321"/>
      <c r="M1070" s="321"/>
      <c r="N1070" s="321"/>
      <c r="O1070" s="321"/>
      <c r="P1070" s="321"/>
      <c r="Q1070" s="321"/>
      <c r="R1070" s="305">
        <f t="shared" si="1061"/>
        <v>0</v>
      </c>
      <c r="S1070" s="321"/>
      <c r="T1070" s="321"/>
      <c r="U1070" s="321"/>
      <c r="V1070" s="321"/>
      <c r="W1070" s="321"/>
      <c r="X1070" s="321"/>
      <c r="Y1070" s="321"/>
      <c r="Z1070" s="321"/>
      <c r="AA1070" s="322">
        <f t="shared" si="1070"/>
        <v>0</v>
      </c>
      <c r="AB1070" s="322">
        <f t="shared" si="1062"/>
        <v>0</v>
      </c>
      <c r="AC1070" s="37" t="e">
        <f t="shared" si="1076"/>
        <v>#DIV/0!</v>
      </c>
    </row>
    <row r="1071" spans="2:29" ht="28.5" hidden="1" x14ac:dyDescent="0.2">
      <c r="B1071" s="100" t="s">
        <v>1838</v>
      </c>
      <c r="C1071" s="101" t="s">
        <v>1839</v>
      </c>
      <c r="D1071" s="321">
        <v>0</v>
      </c>
      <c r="E1071" s="387">
        <f>SUM('ADICIONES  2018'!C1071:E1071)</f>
        <v>0</v>
      </c>
      <c r="F1071" s="321"/>
      <c r="G1071" s="321"/>
      <c r="H1071" s="321"/>
      <c r="I1071" s="321"/>
      <c r="J1071" s="321"/>
      <c r="K1071" s="305">
        <f t="shared" si="1060"/>
        <v>0</v>
      </c>
      <c r="L1071" s="321"/>
      <c r="M1071" s="321"/>
      <c r="N1071" s="321"/>
      <c r="O1071" s="321"/>
      <c r="P1071" s="321"/>
      <c r="Q1071" s="321"/>
      <c r="R1071" s="305">
        <f t="shared" si="1061"/>
        <v>0</v>
      </c>
      <c r="S1071" s="321"/>
      <c r="T1071" s="321"/>
      <c r="U1071" s="321"/>
      <c r="V1071" s="321"/>
      <c r="W1071" s="321"/>
      <c r="X1071" s="321"/>
      <c r="Y1071" s="321"/>
      <c r="Z1071" s="321"/>
      <c r="AA1071" s="322">
        <f t="shared" si="1070"/>
        <v>0</v>
      </c>
      <c r="AB1071" s="322">
        <f t="shared" si="1062"/>
        <v>0</v>
      </c>
      <c r="AC1071" s="37" t="e">
        <f t="shared" si="1076"/>
        <v>#DIV/0!</v>
      </c>
    </row>
    <row r="1072" spans="2:29" ht="28.5" hidden="1" x14ac:dyDescent="0.2">
      <c r="B1072" s="100" t="s">
        <v>1838</v>
      </c>
      <c r="C1072" s="101" t="s">
        <v>1839</v>
      </c>
      <c r="D1072" s="321">
        <v>0</v>
      </c>
      <c r="E1072" s="387">
        <f>SUM('ADICIONES  2018'!C1072:E1072)</f>
        <v>0</v>
      </c>
      <c r="F1072" s="321"/>
      <c r="G1072" s="321"/>
      <c r="H1072" s="321"/>
      <c r="I1072" s="321"/>
      <c r="J1072" s="321"/>
      <c r="K1072" s="305">
        <f t="shared" si="1060"/>
        <v>0</v>
      </c>
      <c r="L1072" s="321"/>
      <c r="M1072" s="321"/>
      <c r="N1072" s="321"/>
      <c r="O1072" s="321"/>
      <c r="P1072" s="321"/>
      <c r="Q1072" s="321"/>
      <c r="R1072" s="305">
        <f t="shared" si="1061"/>
        <v>0</v>
      </c>
      <c r="S1072" s="321"/>
      <c r="T1072" s="321"/>
      <c r="U1072" s="321"/>
      <c r="V1072" s="321"/>
      <c r="W1072" s="321"/>
      <c r="X1072" s="321"/>
      <c r="Y1072" s="321"/>
      <c r="Z1072" s="321"/>
      <c r="AA1072" s="322">
        <f t="shared" si="1070"/>
        <v>0</v>
      </c>
      <c r="AB1072" s="322">
        <f t="shared" si="1062"/>
        <v>0</v>
      </c>
      <c r="AC1072" s="37" t="e">
        <f t="shared" si="1076"/>
        <v>#DIV/0!</v>
      </c>
    </row>
    <row r="1073" spans="2:29" ht="28.5" hidden="1" x14ac:dyDescent="0.2">
      <c r="B1073" s="100" t="s">
        <v>1838</v>
      </c>
      <c r="C1073" s="101" t="s">
        <v>1839</v>
      </c>
      <c r="D1073" s="321">
        <v>0</v>
      </c>
      <c r="E1073" s="387">
        <f>SUM('ADICIONES  2018'!C1073:E1073)</f>
        <v>0</v>
      </c>
      <c r="F1073" s="321"/>
      <c r="G1073" s="321"/>
      <c r="H1073" s="321"/>
      <c r="I1073" s="321"/>
      <c r="J1073" s="321"/>
      <c r="K1073" s="305">
        <f t="shared" si="1060"/>
        <v>0</v>
      </c>
      <c r="L1073" s="321"/>
      <c r="M1073" s="321"/>
      <c r="N1073" s="321"/>
      <c r="O1073" s="321"/>
      <c r="P1073" s="321"/>
      <c r="Q1073" s="321"/>
      <c r="R1073" s="305">
        <f t="shared" si="1061"/>
        <v>0</v>
      </c>
      <c r="S1073" s="321"/>
      <c r="T1073" s="321"/>
      <c r="U1073" s="321"/>
      <c r="V1073" s="321"/>
      <c r="W1073" s="321"/>
      <c r="X1073" s="321"/>
      <c r="Y1073" s="321"/>
      <c r="Z1073" s="321"/>
      <c r="AA1073" s="322">
        <f t="shared" si="1070"/>
        <v>0</v>
      </c>
      <c r="AB1073" s="322">
        <f t="shared" si="1062"/>
        <v>0</v>
      </c>
      <c r="AC1073" s="37" t="e">
        <f t="shared" si="1076"/>
        <v>#DIV/0!</v>
      </c>
    </row>
    <row r="1074" spans="2:29" ht="28.5" hidden="1" x14ac:dyDescent="0.2">
      <c r="B1074" s="100" t="s">
        <v>1838</v>
      </c>
      <c r="C1074" s="101" t="s">
        <v>1839</v>
      </c>
      <c r="D1074" s="321">
        <v>0</v>
      </c>
      <c r="E1074" s="387">
        <f>SUM('ADICIONES  2018'!C1074:E1074)</f>
        <v>0</v>
      </c>
      <c r="F1074" s="321"/>
      <c r="G1074" s="321"/>
      <c r="H1074" s="321"/>
      <c r="I1074" s="321"/>
      <c r="J1074" s="321"/>
      <c r="K1074" s="305">
        <f t="shared" si="1060"/>
        <v>0</v>
      </c>
      <c r="L1074" s="321"/>
      <c r="M1074" s="321"/>
      <c r="N1074" s="321"/>
      <c r="O1074" s="321"/>
      <c r="P1074" s="321"/>
      <c r="Q1074" s="321"/>
      <c r="R1074" s="305">
        <f t="shared" si="1061"/>
        <v>0</v>
      </c>
      <c r="S1074" s="321"/>
      <c r="T1074" s="321"/>
      <c r="U1074" s="321"/>
      <c r="V1074" s="321"/>
      <c r="W1074" s="321"/>
      <c r="X1074" s="321"/>
      <c r="Y1074" s="321"/>
      <c r="Z1074" s="321"/>
      <c r="AA1074" s="322">
        <f t="shared" si="1070"/>
        <v>0</v>
      </c>
      <c r="AB1074" s="322">
        <f t="shared" si="1062"/>
        <v>0</v>
      </c>
      <c r="AC1074" s="37" t="e">
        <f t="shared" si="1076"/>
        <v>#DIV/0!</v>
      </c>
    </row>
    <row r="1075" spans="2:29" ht="28.5" hidden="1" x14ac:dyDescent="0.2">
      <c r="B1075" s="100" t="s">
        <v>1838</v>
      </c>
      <c r="C1075" s="101" t="s">
        <v>1839</v>
      </c>
      <c r="D1075" s="321">
        <v>0</v>
      </c>
      <c r="E1075" s="387">
        <f>SUM('ADICIONES  2018'!C1075:E1075)</f>
        <v>0</v>
      </c>
      <c r="F1075" s="321"/>
      <c r="G1075" s="321"/>
      <c r="H1075" s="321"/>
      <c r="I1075" s="321"/>
      <c r="J1075" s="321"/>
      <c r="K1075" s="305">
        <f t="shared" si="1060"/>
        <v>0</v>
      </c>
      <c r="L1075" s="321"/>
      <c r="M1075" s="321"/>
      <c r="N1075" s="321"/>
      <c r="O1075" s="321"/>
      <c r="P1075" s="321"/>
      <c r="Q1075" s="321"/>
      <c r="R1075" s="305">
        <f t="shared" si="1061"/>
        <v>0</v>
      </c>
      <c r="S1075" s="321"/>
      <c r="T1075" s="321"/>
      <c r="U1075" s="321"/>
      <c r="V1075" s="321"/>
      <c r="W1075" s="321"/>
      <c r="X1075" s="321"/>
      <c r="Y1075" s="321"/>
      <c r="Z1075" s="321"/>
      <c r="AA1075" s="322">
        <f t="shared" si="1070"/>
        <v>0</v>
      </c>
      <c r="AB1075" s="322">
        <f t="shared" si="1062"/>
        <v>0</v>
      </c>
      <c r="AC1075" s="37" t="e">
        <f t="shared" si="1076"/>
        <v>#DIV/0!</v>
      </c>
    </row>
    <row r="1076" spans="2:29" ht="28.5" hidden="1" x14ac:dyDescent="0.2">
      <c r="B1076" s="100" t="s">
        <v>1838</v>
      </c>
      <c r="C1076" s="101" t="s">
        <v>1839</v>
      </c>
      <c r="D1076" s="321">
        <v>0</v>
      </c>
      <c r="E1076" s="387">
        <f>SUM('ADICIONES  2018'!C1076:E1076)</f>
        <v>0</v>
      </c>
      <c r="F1076" s="321"/>
      <c r="G1076" s="321"/>
      <c r="H1076" s="321"/>
      <c r="I1076" s="321"/>
      <c r="J1076" s="321"/>
      <c r="K1076" s="305">
        <f t="shared" si="1060"/>
        <v>0</v>
      </c>
      <c r="L1076" s="321"/>
      <c r="M1076" s="321"/>
      <c r="N1076" s="321"/>
      <c r="O1076" s="321"/>
      <c r="P1076" s="321"/>
      <c r="Q1076" s="321"/>
      <c r="R1076" s="305">
        <f t="shared" si="1061"/>
        <v>0</v>
      </c>
      <c r="S1076" s="321"/>
      <c r="T1076" s="321"/>
      <c r="U1076" s="321"/>
      <c r="V1076" s="321"/>
      <c r="W1076" s="321"/>
      <c r="X1076" s="321"/>
      <c r="Y1076" s="321"/>
      <c r="Z1076" s="321"/>
      <c r="AA1076" s="322">
        <f t="shared" si="1070"/>
        <v>0</v>
      </c>
      <c r="AB1076" s="322">
        <f t="shared" si="1062"/>
        <v>0</v>
      </c>
      <c r="AC1076" s="37" t="e">
        <f t="shared" si="1076"/>
        <v>#DIV/0!</v>
      </c>
    </row>
    <row r="1077" spans="2:29" ht="28.5" hidden="1" x14ac:dyDescent="0.2">
      <c r="B1077" s="100" t="s">
        <v>1838</v>
      </c>
      <c r="C1077" s="101" t="s">
        <v>1839</v>
      </c>
      <c r="D1077" s="321">
        <v>0</v>
      </c>
      <c r="E1077" s="387">
        <f>SUM('ADICIONES  2018'!C1077:E1077)</f>
        <v>0</v>
      </c>
      <c r="F1077" s="321"/>
      <c r="G1077" s="321"/>
      <c r="H1077" s="321"/>
      <c r="I1077" s="321"/>
      <c r="J1077" s="321"/>
      <c r="K1077" s="305">
        <f t="shared" si="1060"/>
        <v>0</v>
      </c>
      <c r="L1077" s="321"/>
      <c r="M1077" s="321"/>
      <c r="N1077" s="321"/>
      <c r="O1077" s="321"/>
      <c r="P1077" s="321"/>
      <c r="Q1077" s="321"/>
      <c r="R1077" s="305">
        <f t="shared" si="1061"/>
        <v>0</v>
      </c>
      <c r="S1077" s="321"/>
      <c r="T1077" s="321"/>
      <c r="U1077" s="321"/>
      <c r="V1077" s="321"/>
      <c r="W1077" s="321"/>
      <c r="X1077" s="321"/>
      <c r="Y1077" s="321"/>
      <c r="Z1077" s="321"/>
      <c r="AA1077" s="322">
        <f t="shared" si="1070"/>
        <v>0</v>
      </c>
      <c r="AB1077" s="322">
        <f t="shared" si="1062"/>
        <v>0</v>
      </c>
      <c r="AC1077" s="37" t="e">
        <f t="shared" si="1076"/>
        <v>#DIV/0!</v>
      </c>
    </row>
    <row r="1078" spans="2:29" ht="28.5" hidden="1" x14ac:dyDescent="0.2">
      <c r="B1078" s="100" t="s">
        <v>1838</v>
      </c>
      <c r="C1078" s="101" t="s">
        <v>1839</v>
      </c>
      <c r="D1078" s="321">
        <v>0</v>
      </c>
      <c r="E1078" s="387">
        <f>SUM('ADICIONES  2018'!C1078:E1078)</f>
        <v>0</v>
      </c>
      <c r="F1078" s="321"/>
      <c r="G1078" s="321"/>
      <c r="H1078" s="321"/>
      <c r="I1078" s="321"/>
      <c r="J1078" s="321"/>
      <c r="K1078" s="305">
        <f t="shared" si="1060"/>
        <v>0</v>
      </c>
      <c r="L1078" s="321"/>
      <c r="M1078" s="321"/>
      <c r="N1078" s="321"/>
      <c r="O1078" s="321"/>
      <c r="P1078" s="321"/>
      <c r="Q1078" s="321"/>
      <c r="R1078" s="305">
        <f t="shared" si="1061"/>
        <v>0</v>
      </c>
      <c r="S1078" s="321"/>
      <c r="T1078" s="321"/>
      <c r="U1078" s="321"/>
      <c r="V1078" s="321"/>
      <c r="W1078" s="321"/>
      <c r="X1078" s="321"/>
      <c r="Y1078" s="321"/>
      <c r="Z1078" s="321"/>
      <c r="AA1078" s="322">
        <f t="shared" si="1070"/>
        <v>0</v>
      </c>
      <c r="AB1078" s="322">
        <f t="shared" si="1062"/>
        <v>0</v>
      </c>
      <c r="AC1078" s="37" t="e">
        <f t="shared" si="1076"/>
        <v>#DIV/0!</v>
      </c>
    </row>
    <row r="1079" spans="2:29" ht="28.5" hidden="1" x14ac:dyDescent="0.2">
      <c r="B1079" s="100" t="s">
        <v>1838</v>
      </c>
      <c r="C1079" s="101" t="s">
        <v>1839</v>
      </c>
      <c r="D1079" s="321">
        <v>0</v>
      </c>
      <c r="E1079" s="387">
        <f>SUM('ADICIONES  2018'!C1079:E1079)</f>
        <v>0</v>
      </c>
      <c r="F1079" s="321"/>
      <c r="G1079" s="321"/>
      <c r="H1079" s="321"/>
      <c r="I1079" s="321"/>
      <c r="J1079" s="321"/>
      <c r="K1079" s="305">
        <f t="shared" si="1060"/>
        <v>0</v>
      </c>
      <c r="L1079" s="321"/>
      <c r="M1079" s="321"/>
      <c r="N1079" s="321"/>
      <c r="O1079" s="321"/>
      <c r="P1079" s="321"/>
      <c r="Q1079" s="321"/>
      <c r="R1079" s="305">
        <f t="shared" si="1061"/>
        <v>0</v>
      </c>
      <c r="S1079" s="321"/>
      <c r="T1079" s="321"/>
      <c r="U1079" s="321"/>
      <c r="V1079" s="321"/>
      <c r="W1079" s="321"/>
      <c r="X1079" s="321"/>
      <c r="Y1079" s="321"/>
      <c r="Z1079" s="321"/>
      <c r="AA1079" s="322">
        <f t="shared" si="1070"/>
        <v>0</v>
      </c>
      <c r="AB1079" s="322">
        <f t="shared" si="1062"/>
        <v>0</v>
      </c>
      <c r="AC1079" s="37" t="e">
        <f t="shared" si="1076"/>
        <v>#DIV/0!</v>
      </c>
    </row>
    <row r="1080" spans="2:29" ht="28.5" hidden="1" x14ac:dyDescent="0.2">
      <c r="B1080" s="100" t="s">
        <v>1838</v>
      </c>
      <c r="C1080" s="101" t="s">
        <v>1839</v>
      </c>
      <c r="D1080" s="321">
        <v>0</v>
      </c>
      <c r="E1080" s="387">
        <f>SUM('ADICIONES  2018'!C1080:E1080)</f>
        <v>0</v>
      </c>
      <c r="F1080" s="321"/>
      <c r="G1080" s="321"/>
      <c r="H1080" s="321"/>
      <c r="I1080" s="321"/>
      <c r="J1080" s="321"/>
      <c r="K1080" s="305">
        <f t="shared" si="1060"/>
        <v>0</v>
      </c>
      <c r="L1080" s="321"/>
      <c r="M1080" s="321"/>
      <c r="N1080" s="321"/>
      <c r="O1080" s="321"/>
      <c r="P1080" s="321"/>
      <c r="Q1080" s="321"/>
      <c r="R1080" s="305">
        <f t="shared" si="1061"/>
        <v>0</v>
      </c>
      <c r="S1080" s="321"/>
      <c r="T1080" s="321"/>
      <c r="U1080" s="321"/>
      <c r="V1080" s="321"/>
      <c r="W1080" s="321"/>
      <c r="X1080" s="321"/>
      <c r="Y1080" s="321"/>
      <c r="Z1080" s="321"/>
      <c r="AA1080" s="322">
        <f t="shared" si="1070"/>
        <v>0</v>
      </c>
      <c r="AB1080" s="322">
        <f t="shared" si="1062"/>
        <v>0</v>
      </c>
      <c r="AC1080" s="37" t="e">
        <f t="shared" si="1076"/>
        <v>#DIV/0!</v>
      </c>
    </row>
    <row r="1081" spans="2:29" ht="28.5" hidden="1" x14ac:dyDescent="0.2">
      <c r="B1081" s="100" t="s">
        <v>1838</v>
      </c>
      <c r="C1081" s="101" t="s">
        <v>1839</v>
      </c>
      <c r="D1081" s="321">
        <v>0</v>
      </c>
      <c r="E1081" s="387">
        <f>SUM('ADICIONES  2018'!C1081:E1081)</f>
        <v>0</v>
      </c>
      <c r="F1081" s="321"/>
      <c r="G1081" s="321"/>
      <c r="H1081" s="321"/>
      <c r="I1081" s="321"/>
      <c r="J1081" s="321"/>
      <c r="K1081" s="305">
        <f t="shared" ref="K1081:K1144" si="1077">+D1081+E1081-F1081+G1081-H1081</f>
        <v>0</v>
      </c>
      <c r="L1081" s="321"/>
      <c r="M1081" s="321"/>
      <c r="N1081" s="321"/>
      <c r="O1081" s="321"/>
      <c r="P1081" s="321"/>
      <c r="Q1081" s="321"/>
      <c r="R1081" s="305">
        <f t="shared" si="1061"/>
        <v>0</v>
      </c>
      <c r="S1081" s="321"/>
      <c r="T1081" s="321"/>
      <c r="U1081" s="321"/>
      <c r="V1081" s="321"/>
      <c r="W1081" s="321"/>
      <c r="X1081" s="321"/>
      <c r="Y1081" s="321"/>
      <c r="Z1081" s="321"/>
      <c r="AA1081" s="322">
        <f t="shared" si="1070"/>
        <v>0</v>
      </c>
      <c r="AB1081" s="322">
        <f t="shared" si="1062"/>
        <v>0</v>
      </c>
      <c r="AC1081" s="37" t="e">
        <f t="shared" si="1076"/>
        <v>#DIV/0!</v>
      </c>
    </row>
    <row r="1082" spans="2:29" ht="28.5" hidden="1" x14ac:dyDescent="0.2">
      <c r="B1082" s="100" t="s">
        <v>1838</v>
      </c>
      <c r="C1082" s="101" t="s">
        <v>1839</v>
      </c>
      <c r="D1082" s="321">
        <v>0</v>
      </c>
      <c r="E1082" s="387">
        <f>SUM('ADICIONES  2018'!C1082:E1082)</f>
        <v>0</v>
      </c>
      <c r="F1082" s="321"/>
      <c r="G1082" s="321"/>
      <c r="H1082" s="321"/>
      <c r="I1082" s="321"/>
      <c r="J1082" s="321"/>
      <c r="K1082" s="305">
        <f t="shared" si="1077"/>
        <v>0</v>
      </c>
      <c r="L1082" s="321"/>
      <c r="M1082" s="321"/>
      <c r="N1082" s="321"/>
      <c r="O1082" s="321"/>
      <c r="P1082" s="321"/>
      <c r="Q1082" s="321"/>
      <c r="R1082" s="305">
        <f t="shared" si="1061"/>
        <v>0</v>
      </c>
      <c r="S1082" s="321"/>
      <c r="T1082" s="321"/>
      <c r="U1082" s="321"/>
      <c r="V1082" s="321"/>
      <c r="W1082" s="321"/>
      <c r="X1082" s="321"/>
      <c r="Y1082" s="321"/>
      <c r="Z1082" s="321"/>
      <c r="AA1082" s="322">
        <f t="shared" si="1070"/>
        <v>0</v>
      </c>
      <c r="AB1082" s="322">
        <f t="shared" si="1062"/>
        <v>0</v>
      </c>
      <c r="AC1082" s="37" t="e">
        <f t="shared" si="1076"/>
        <v>#DIV/0!</v>
      </c>
    </row>
    <row r="1083" spans="2:29" ht="28.5" hidden="1" x14ac:dyDescent="0.2">
      <c r="B1083" s="100" t="s">
        <v>1838</v>
      </c>
      <c r="C1083" s="101" t="s">
        <v>1839</v>
      </c>
      <c r="D1083" s="321">
        <v>0</v>
      </c>
      <c r="E1083" s="387">
        <f>SUM('ADICIONES  2018'!C1083:E1083)</f>
        <v>0</v>
      </c>
      <c r="F1083" s="321"/>
      <c r="G1083" s="321"/>
      <c r="H1083" s="321"/>
      <c r="I1083" s="321"/>
      <c r="J1083" s="321"/>
      <c r="K1083" s="305">
        <f t="shared" si="1077"/>
        <v>0</v>
      </c>
      <c r="L1083" s="321"/>
      <c r="M1083" s="321"/>
      <c r="N1083" s="321"/>
      <c r="O1083" s="321"/>
      <c r="P1083" s="321"/>
      <c r="Q1083" s="321"/>
      <c r="R1083" s="305">
        <f t="shared" ref="R1083:R1146" si="1078">SUM(L1083:Q1083)</f>
        <v>0</v>
      </c>
      <c r="S1083" s="321"/>
      <c r="T1083" s="321"/>
      <c r="U1083" s="321"/>
      <c r="V1083" s="321"/>
      <c r="W1083" s="321"/>
      <c r="X1083" s="321"/>
      <c r="Y1083" s="321"/>
      <c r="Z1083" s="321"/>
      <c r="AA1083" s="322">
        <f t="shared" si="1070"/>
        <v>0</v>
      </c>
      <c r="AB1083" s="322">
        <f t="shared" ref="AB1083:AB1146" si="1079">+AA1083+R1083</f>
        <v>0</v>
      </c>
      <c r="AC1083" s="37" t="e">
        <f t="shared" si="1076"/>
        <v>#DIV/0!</v>
      </c>
    </row>
    <row r="1084" spans="2:29" ht="28.5" hidden="1" x14ac:dyDescent="0.2">
      <c r="B1084" s="100" t="s">
        <v>998</v>
      </c>
      <c r="C1084" s="101" t="s">
        <v>999</v>
      </c>
      <c r="D1084" s="321">
        <v>0</v>
      </c>
      <c r="E1084" s="387">
        <f>SUM('ADICIONES  2018'!C1084:E1084)</f>
        <v>0</v>
      </c>
      <c r="F1084" s="321"/>
      <c r="G1084" s="321"/>
      <c r="H1084" s="321"/>
      <c r="I1084" s="321"/>
      <c r="J1084" s="321"/>
      <c r="K1084" s="305">
        <f t="shared" si="1077"/>
        <v>0</v>
      </c>
      <c r="L1084" s="321"/>
      <c r="M1084" s="321"/>
      <c r="N1084" s="321"/>
      <c r="O1084" s="321"/>
      <c r="P1084" s="321"/>
      <c r="Q1084" s="321"/>
      <c r="R1084" s="305">
        <f t="shared" si="1078"/>
        <v>0</v>
      </c>
      <c r="S1084" s="321"/>
      <c r="T1084" s="321"/>
      <c r="U1084" s="321"/>
      <c r="V1084" s="321"/>
      <c r="W1084" s="321"/>
      <c r="X1084" s="321"/>
      <c r="Y1084" s="321"/>
      <c r="Z1084" s="321"/>
      <c r="AA1084" s="322">
        <f t="shared" si="1070"/>
        <v>0</v>
      </c>
      <c r="AB1084" s="322">
        <f t="shared" si="1079"/>
        <v>0</v>
      </c>
      <c r="AC1084" s="37" t="e">
        <f t="shared" si="1076"/>
        <v>#DIV/0!</v>
      </c>
    </row>
    <row r="1085" spans="2:29" ht="28.5" hidden="1" x14ac:dyDescent="0.2">
      <c r="B1085" s="100" t="s">
        <v>998</v>
      </c>
      <c r="C1085" s="101" t="s">
        <v>999</v>
      </c>
      <c r="D1085" s="321">
        <v>0</v>
      </c>
      <c r="E1085" s="387">
        <f>SUM('ADICIONES  2018'!C1085:E1085)</f>
        <v>0</v>
      </c>
      <c r="F1085" s="321"/>
      <c r="G1085" s="321"/>
      <c r="H1085" s="321"/>
      <c r="I1085" s="321"/>
      <c r="J1085" s="321"/>
      <c r="K1085" s="305">
        <f t="shared" si="1077"/>
        <v>0</v>
      </c>
      <c r="L1085" s="321"/>
      <c r="M1085" s="321"/>
      <c r="N1085" s="321"/>
      <c r="O1085" s="321"/>
      <c r="P1085" s="321"/>
      <c r="Q1085" s="321"/>
      <c r="R1085" s="305">
        <f t="shared" si="1078"/>
        <v>0</v>
      </c>
      <c r="S1085" s="321"/>
      <c r="T1085" s="321"/>
      <c r="U1085" s="321"/>
      <c r="V1085" s="321"/>
      <c r="W1085" s="321"/>
      <c r="X1085" s="321"/>
      <c r="Y1085" s="321"/>
      <c r="Z1085" s="321"/>
      <c r="AA1085" s="322">
        <f t="shared" si="1070"/>
        <v>0</v>
      </c>
      <c r="AB1085" s="322">
        <f t="shared" si="1079"/>
        <v>0</v>
      </c>
      <c r="AC1085" s="37" t="e">
        <f t="shared" si="1076"/>
        <v>#DIV/0!</v>
      </c>
    </row>
    <row r="1086" spans="2:29" ht="28.5" hidden="1" x14ac:dyDescent="0.2">
      <c r="B1086" s="100" t="s">
        <v>998</v>
      </c>
      <c r="C1086" s="101" t="s">
        <v>999</v>
      </c>
      <c r="D1086" s="321">
        <v>0</v>
      </c>
      <c r="E1086" s="387">
        <f>SUM('ADICIONES  2018'!C1086:E1086)</f>
        <v>0</v>
      </c>
      <c r="F1086" s="321"/>
      <c r="G1086" s="321"/>
      <c r="H1086" s="321"/>
      <c r="I1086" s="321"/>
      <c r="J1086" s="321"/>
      <c r="K1086" s="305">
        <f t="shared" si="1077"/>
        <v>0</v>
      </c>
      <c r="L1086" s="321"/>
      <c r="M1086" s="321"/>
      <c r="N1086" s="321"/>
      <c r="O1086" s="321"/>
      <c r="P1086" s="321"/>
      <c r="Q1086" s="321"/>
      <c r="R1086" s="305">
        <f t="shared" si="1078"/>
        <v>0</v>
      </c>
      <c r="S1086" s="321"/>
      <c r="T1086" s="321"/>
      <c r="U1086" s="321"/>
      <c r="V1086" s="321"/>
      <c r="W1086" s="321"/>
      <c r="X1086" s="321"/>
      <c r="Y1086" s="321"/>
      <c r="Z1086" s="321"/>
      <c r="AA1086" s="322">
        <f t="shared" si="1070"/>
        <v>0</v>
      </c>
      <c r="AB1086" s="322">
        <f t="shared" si="1079"/>
        <v>0</v>
      </c>
      <c r="AC1086" s="37" t="e">
        <f t="shared" si="1076"/>
        <v>#DIV/0!</v>
      </c>
    </row>
    <row r="1087" spans="2:29" ht="28.5" hidden="1" x14ac:dyDescent="0.2">
      <c r="B1087" s="100" t="s">
        <v>998</v>
      </c>
      <c r="C1087" s="101" t="s">
        <v>999</v>
      </c>
      <c r="D1087" s="321">
        <v>0</v>
      </c>
      <c r="E1087" s="387">
        <f>SUM('ADICIONES  2018'!C1087:E1087)</f>
        <v>0</v>
      </c>
      <c r="F1087" s="321"/>
      <c r="G1087" s="321"/>
      <c r="H1087" s="321"/>
      <c r="I1087" s="321"/>
      <c r="J1087" s="321"/>
      <c r="K1087" s="305">
        <f t="shared" si="1077"/>
        <v>0</v>
      </c>
      <c r="L1087" s="321"/>
      <c r="M1087" s="321"/>
      <c r="N1087" s="321"/>
      <c r="O1087" s="321"/>
      <c r="P1087" s="321"/>
      <c r="Q1087" s="321"/>
      <c r="R1087" s="305">
        <f t="shared" si="1078"/>
        <v>0</v>
      </c>
      <c r="S1087" s="321"/>
      <c r="T1087" s="321"/>
      <c r="U1087" s="321"/>
      <c r="V1087" s="321"/>
      <c r="W1087" s="321"/>
      <c r="X1087" s="321"/>
      <c r="Y1087" s="321"/>
      <c r="Z1087" s="321"/>
      <c r="AA1087" s="322">
        <f t="shared" si="1070"/>
        <v>0</v>
      </c>
      <c r="AB1087" s="322">
        <f t="shared" si="1079"/>
        <v>0</v>
      </c>
      <c r="AC1087" s="37" t="e">
        <f t="shared" si="1076"/>
        <v>#DIV/0!</v>
      </c>
    </row>
    <row r="1088" spans="2:29" ht="28.5" hidden="1" x14ac:dyDescent="0.2">
      <c r="B1088" s="100" t="s">
        <v>998</v>
      </c>
      <c r="C1088" s="101" t="s">
        <v>999</v>
      </c>
      <c r="D1088" s="321">
        <v>0</v>
      </c>
      <c r="E1088" s="387">
        <f>SUM('ADICIONES  2018'!C1088:E1088)</f>
        <v>0</v>
      </c>
      <c r="F1088" s="321"/>
      <c r="G1088" s="321"/>
      <c r="H1088" s="321"/>
      <c r="I1088" s="321"/>
      <c r="J1088" s="321"/>
      <c r="K1088" s="305">
        <f t="shared" si="1077"/>
        <v>0</v>
      </c>
      <c r="L1088" s="321"/>
      <c r="M1088" s="321"/>
      <c r="N1088" s="321"/>
      <c r="O1088" s="321"/>
      <c r="P1088" s="321"/>
      <c r="Q1088" s="321"/>
      <c r="R1088" s="305">
        <f t="shared" si="1078"/>
        <v>0</v>
      </c>
      <c r="S1088" s="321"/>
      <c r="T1088" s="321"/>
      <c r="U1088" s="321"/>
      <c r="V1088" s="321"/>
      <c r="W1088" s="321"/>
      <c r="X1088" s="321"/>
      <c r="Y1088" s="321"/>
      <c r="Z1088" s="321"/>
      <c r="AA1088" s="322">
        <f t="shared" si="1070"/>
        <v>0</v>
      </c>
      <c r="AB1088" s="322">
        <f t="shared" si="1079"/>
        <v>0</v>
      </c>
      <c r="AC1088" s="37" t="e">
        <f t="shared" si="1076"/>
        <v>#DIV/0!</v>
      </c>
    </row>
    <row r="1089" spans="2:29" ht="28.5" hidden="1" x14ac:dyDescent="0.2">
      <c r="B1089" s="100" t="s">
        <v>998</v>
      </c>
      <c r="C1089" s="101" t="s">
        <v>999</v>
      </c>
      <c r="D1089" s="321">
        <v>0</v>
      </c>
      <c r="E1089" s="387">
        <f>SUM('ADICIONES  2018'!C1089:E1089)</f>
        <v>0</v>
      </c>
      <c r="F1089" s="321"/>
      <c r="G1089" s="321"/>
      <c r="H1089" s="321"/>
      <c r="I1089" s="321"/>
      <c r="J1089" s="321"/>
      <c r="K1089" s="305">
        <f t="shared" si="1077"/>
        <v>0</v>
      </c>
      <c r="L1089" s="321"/>
      <c r="M1089" s="321"/>
      <c r="N1089" s="321"/>
      <c r="O1089" s="321"/>
      <c r="P1089" s="321"/>
      <c r="Q1089" s="321"/>
      <c r="R1089" s="305">
        <f t="shared" si="1078"/>
        <v>0</v>
      </c>
      <c r="S1089" s="321"/>
      <c r="T1089" s="321"/>
      <c r="U1089" s="321"/>
      <c r="V1089" s="321"/>
      <c r="W1089" s="321"/>
      <c r="X1089" s="321"/>
      <c r="Y1089" s="321"/>
      <c r="Z1089" s="321"/>
      <c r="AA1089" s="322">
        <f t="shared" si="1070"/>
        <v>0</v>
      </c>
      <c r="AB1089" s="322">
        <f t="shared" si="1079"/>
        <v>0</v>
      </c>
      <c r="AC1089" s="37" t="e">
        <f t="shared" si="1076"/>
        <v>#DIV/0!</v>
      </c>
    </row>
    <row r="1090" spans="2:29" ht="28.5" hidden="1" x14ac:dyDescent="0.2">
      <c r="B1090" s="100" t="s">
        <v>998</v>
      </c>
      <c r="C1090" s="101" t="s">
        <v>999</v>
      </c>
      <c r="D1090" s="321">
        <v>0</v>
      </c>
      <c r="E1090" s="387">
        <f>SUM('ADICIONES  2018'!C1090:E1090)</f>
        <v>0</v>
      </c>
      <c r="F1090" s="321"/>
      <c r="G1090" s="321"/>
      <c r="H1090" s="321"/>
      <c r="I1090" s="321"/>
      <c r="J1090" s="321"/>
      <c r="K1090" s="305">
        <f t="shared" si="1077"/>
        <v>0</v>
      </c>
      <c r="L1090" s="321"/>
      <c r="M1090" s="321"/>
      <c r="N1090" s="321"/>
      <c r="O1090" s="321"/>
      <c r="P1090" s="321"/>
      <c r="Q1090" s="321"/>
      <c r="R1090" s="305">
        <f t="shared" si="1078"/>
        <v>0</v>
      </c>
      <c r="S1090" s="321"/>
      <c r="T1090" s="321"/>
      <c r="U1090" s="321"/>
      <c r="V1090" s="321"/>
      <c r="W1090" s="321"/>
      <c r="X1090" s="321"/>
      <c r="Y1090" s="321"/>
      <c r="Z1090" s="321"/>
      <c r="AA1090" s="322">
        <f t="shared" si="1070"/>
        <v>0</v>
      </c>
      <c r="AB1090" s="322">
        <f t="shared" si="1079"/>
        <v>0</v>
      </c>
      <c r="AC1090" s="37" t="e">
        <f t="shared" si="1076"/>
        <v>#DIV/0!</v>
      </c>
    </row>
    <row r="1091" spans="2:29" ht="28.5" hidden="1" x14ac:dyDescent="0.2">
      <c r="B1091" s="100" t="s">
        <v>998</v>
      </c>
      <c r="C1091" s="101" t="s">
        <v>999</v>
      </c>
      <c r="D1091" s="321">
        <v>0</v>
      </c>
      <c r="E1091" s="387">
        <f>SUM('ADICIONES  2018'!C1091:E1091)</f>
        <v>0</v>
      </c>
      <c r="F1091" s="321"/>
      <c r="G1091" s="321"/>
      <c r="H1091" s="321"/>
      <c r="I1091" s="321"/>
      <c r="J1091" s="321"/>
      <c r="K1091" s="305">
        <f t="shared" si="1077"/>
        <v>0</v>
      </c>
      <c r="L1091" s="321"/>
      <c r="M1091" s="321"/>
      <c r="N1091" s="321"/>
      <c r="O1091" s="321"/>
      <c r="P1091" s="321"/>
      <c r="Q1091" s="321"/>
      <c r="R1091" s="305">
        <f t="shared" si="1078"/>
        <v>0</v>
      </c>
      <c r="S1091" s="321"/>
      <c r="T1091" s="321"/>
      <c r="U1091" s="321"/>
      <c r="V1091" s="321"/>
      <c r="W1091" s="321"/>
      <c r="X1091" s="321"/>
      <c r="Y1091" s="321"/>
      <c r="Z1091" s="321"/>
      <c r="AA1091" s="322">
        <f t="shared" si="1070"/>
        <v>0</v>
      </c>
      <c r="AB1091" s="322">
        <f t="shared" si="1079"/>
        <v>0</v>
      </c>
      <c r="AC1091" s="37" t="e">
        <f t="shared" si="1076"/>
        <v>#DIV/0!</v>
      </c>
    </row>
    <row r="1092" spans="2:29" ht="28.5" hidden="1" x14ac:dyDescent="0.2">
      <c r="B1092" s="100" t="s">
        <v>998</v>
      </c>
      <c r="C1092" s="101" t="s">
        <v>999</v>
      </c>
      <c r="D1092" s="321">
        <v>0</v>
      </c>
      <c r="E1092" s="387">
        <f>SUM('ADICIONES  2018'!C1092:E1092)</f>
        <v>0</v>
      </c>
      <c r="F1092" s="321"/>
      <c r="G1092" s="321"/>
      <c r="H1092" s="321"/>
      <c r="I1092" s="321"/>
      <c r="J1092" s="321"/>
      <c r="K1092" s="305">
        <f t="shared" si="1077"/>
        <v>0</v>
      </c>
      <c r="L1092" s="321"/>
      <c r="M1092" s="321"/>
      <c r="N1092" s="321"/>
      <c r="O1092" s="321"/>
      <c r="P1092" s="321"/>
      <c r="Q1092" s="321"/>
      <c r="R1092" s="305">
        <f t="shared" si="1078"/>
        <v>0</v>
      </c>
      <c r="S1092" s="321"/>
      <c r="T1092" s="321"/>
      <c r="U1092" s="321"/>
      <c r="V1092" s="321"/>
      <c r="W1092" s="321"/>
      <c r="X1092" s="321"/>
      <c r="Y1092" s="321"/>
      <c r="Z1092" s="321"/>
      <c r="AA1092" s="322">
        <f t="shared" si="1070"/>
        <v>0</v>
      </c>
      <c r="AB1092" s="322">
        <f t="shared" si="1079"/>
        <v>0</v>
      </c>
      <c r="AC1092" s="37" t="e">
        <f t="shared" si="1076"/>
        <v>#DIV/0!</v>
      </c>
    </row>
    <row r="1093" spans="2:29" ht="28.5" hidden="1" x14ac:dyDescent="0.2">
      <c r="B1093" s="100" t="s">
        <v>998</v>
      </c>
      <c r="C1093" s="101" t="s">
        <v>999</v>
      </c>
      <c r="D1093" s="321">
        <v>0</v>
      </c>
      <c r="E1093" s="387">
        <f>SUM('ADICIONES  2018'!C1093:E1093)</f>
        <v>0</v>
      </c>
      <c r="F1093" s="321"/>
      <c r="G1093" s="321"/>
      <c r="H1093" s="321"/>
      <c r="I1093" s="321"/>
      <c r="J1093" s="321"/>
      <c r="K1093" s="305">
        <f t="shared" si="1077"/>
        <v>0</v>
      </c>
      <c r="L1093" s="321"/>
      <c r="M1093" s="321"/>
      <c r="N1093" s="321"/>
      <c r="O1093" s="321"/>
      <c r="P1093" s="321"/>
      <c r="Q1093" s="321"/>
      <c r="R1093" s="305">
        <f t="shared" si="1078"/>
        <v>0</v>
      </c>
      <c r="S1093" s="321"/>
      <c r="T1093" s="321"/>
      <c r="U1093" s="321"/>
      <c r="V1093" s="321"/>
      <c r="W1093" s="321"/>
      <c r="X1093" s="321"/>
      <c r="Y1093" s="321"/>
      <c r="Z1093" s="321"/>
      <c r="AA1093" s="322">
        <f t="shared" si="1070"/>
        <v>0</v>
      </c>
      <c r="AB1093" s="322">
        <f t="shared" si="1079"/>
        <v>0</v>
      </c>
      <c r="AC1093" s="37" t="e">
        <f t="shared" si="1076"/>
        <v>#DIV/0!</v>
      </c>
    </row>
    <row r="1094" spans="2:29" ht="28.5" hidden="1" x14ac:dyDescent="0.2">
      <c r="B1094" s="100" t="s">
        <v>998</v>
      </c>
      <c r="C1094" s="101" t="s">
        <v>999</v>
      </c>
      <c r="D1094" s="321">
        <v>0</v>
      </c>
      <c r="E1094" s="387">
        <f>SUM('ADICIONES  2018'!C1094:E1094)</f>
        <v>0</v>
      </c>
      <c r="F1094" s="321"/>
      <c r="G1094" s="321"/>
      <c r="H1094" s="321"/>
      <c r="I1094" s="321"/>
      <c r="J1094" s="321"/>
      <c r="K1094" s="305">
        <f t="shared" si="1077"/>
        <v>0</v>
      </c>
      <c r="L1094" s="321"/>
      <c r="M1094" s="321"/>
      <c r="N1094" s="321"/>
      <c r="O1094" s="321"/>
      <c r="P1094" s="321"/>
      <c r="Q1094" s="321"/>
      <c r="R1094" s="305">
        <f t="shared" si="1078"/>
        <v>0</v>
      </c>
      <c r="S1094" s="321"/>
      <c r="T1094" s="321"/>
      <c r="U1094" s="321"/>
      <c r="V1094" s="321"/>
      <c r="W1094" s="321"/>
      <c r="X1094" s="321"/>
      <c r="Y1094" s="321"/>
      <c r="Z1094" s="321"/>
      <c r="AA1094" s="322">
        <f t="shared" si="1070"/>
        <v>0</v>
      </c>
      <c r="AB1094" s="322">
        <f t="shared" si="1079"/>
        <v>0</v>
      </c>
      <c r="AC1094" s="37" t="e">
        <f t="shared" si="1076"/>
        <v>#DIV/0!</v>
      </c>
    </row>
    <row r="1095" spans="2:29" ht="28.5" hidden="1" x14ac:dyDescent="0.2">
      <c r="B1095" s="100" t="s">
        <v>998</v>
      </c>
      <c r="C1095" s="101" t="s">
        <v>999</v>
      </c>
      <c r="D1095" s="321">
        <v>0</v>
      </c>
      <c r="E1095" s="387">
        <f>SUM('ADICIONES  2018'!C1095:E1095)</f>
        <v>0</v>
      </c>
      <c r="F1095" s="321"/>
      <c r="G1095" s="321"/>
      <c r="H1095" s="321"/>
      <c r="I1095" s="321"/>
      <c r="J1095" s="321"/>
      <c r="K1095" s="305">
        <f t="shared" si="1077"/>
        <v>0</v>
      </c>
      <c r="L1095" s="321"/>
      <c r="M1095" s="321"/>
      <c r="N1095" s="321"/>
      <c r="O1095" s="321"/>
      <c r="P1095" s="321"/>
      <c r="Q1095" s="321"/>
      <c r="R1095" s="305">
        <f t="shared" si="1078"/>
        <v>0</v>
      </c>
      <c r="S1095" s="321"/>
      <c r="T1095" s="321"/>
      <c r="U1095" s="321"/>
      <c r="V1095" s="321"/>
      <c r="W1095" s="321"/>
      <c r="X1095" s="321"/>
      <c r="Y1095" s="321"/>
      <c r="Z1095" s="321"/>
      <c r="AA1095" s="322">
        <f t="shared" si="1070"/>
        <v>0</v>
      </c>
      <c r="AB1095" s="322">
        <f t="shared" si="1079"/>
        <v>0</v>
      </c>
      <c r="AC1095" s="37" t="e">
        <f t="shared" si="1076"/>
        <v>#DIV/0!</v>
      </c>
    </row>
    <row r="1096" spans="2:29" ht="28.5" hidden="1" x14ac:dyDescent="0.2">
      <c r="B1096" s="100" t="s">
        <v>998</v>
      </c>
      <c r="C1096" s="101" t="s">
        <v>999</v>
      </c>
      <c r="D1096" s="321">
        <v>0</v>
      </c>
      <c r="E1096" s="387">
        <f>SUM('ADICIONES  2018'!C1096:E1096)</f>
        <v>0</v>
      </c>
      <c r="F1096" s="321"/>
      <c r="G1096" s="321"/>
      <c r="H1096" s="321"/>
      <c r="I1096" s="321"/>
      <c r="J1096" s="321"/>
      <c r="K1096" s="305">
        <f t="shared" si="1077"/>
        <v>0</v>
      </c>
      <c r="L1096" s="321"/>
      <c r="M1096" s="321"/>
      <c r="N1096" s="321"/>
      <c r="O1096" s="321"/>
      <c r="P1096" s="321"/>
      <c r="Q1096" s="321"/>
      <c r="R1096" s="305">
        <f t="shared" si="1078"/>
        <v>0</v>
      </c>
      <c r="S1096" s="321"/>
      <c r="T1096" s="321"/>
      <c r="U1096" s="321"/>
      <c r="V1096" s="321"/>
      <c r="W1096" s="321"/>
      <c r="X1096" s="321"/>
      <c r="Y1096" s="321"/>
      <c r="Z1096" s="321"/>
      <c r="AA1096" s="322">
        <f t="shared" ref="AA1096:AA1159" si="1080">SUM(S1096:Z1096)</f>
        <v>0</v>
      </c>
      <c r="AB1096" s="322">
        <f t="shared" si="1079"/>
        <v>0</v>
      </c>
      <c r="AC1096" s="37" t="e">
        <f t="shared" si="1076"/>
        <v>#DIV/0!</v>
      </c>
    </row>
    <row r="1097" spans="2:29" ht="28.5" hidden="1" x14ac:dyDescent="0.2">
      <c r="B1097" s="100" t="s">
        <v>998</v>
      </c>
      <c r="C1097" s="101" t="s">
        <v>999</v>
      </c>
      <c r="D1097" s="321">
        <v>0</v>
      </c>
      <c r="E1097" s="387">
        <f>SUM('ADICIONES  2018'!C1097:E1097)</f>
        <v>0</v>
      </c>
      <c r="F1097" s="321"/>
      <c r="G1097" s="321"/>
      <c r="H1097" s="321"/>
      <c r="I1097" s="321"/>
      <c r="J1097" s="321"/>
      <c r="K1097" s="305">
        <f t="shared" si="1077"/>
        <v>0</v>
      </c>
      <c r="L1097" s="321"/>
      <c r="M1097" s="321"/>
      <c r="N1097" s="321"/>
      <c r="O1097" s="321"/>
      <c r="P1097" s="321"/>
      <c r="Q1097" s="321"/>
      <c r="R1097" s="305">
        <f t="shared" si="1078"/>
        <v>0</v>
      </c>
      <c r="S1097" s="321"/>
      <c r="T1097" s="321"/>
      <c r="U1097" s="321"/>
      <c r="V1097" s="321"/>
      <c r="W1097" s="321"/>
      <c r="X1097" s="321"/>
      <c r="Y1097" s="321"/>
      <c r="Z1097" s="321"/>
      <c r="AA1097" s="322">
        <f t="shared" si="1080"/>
        <v>0</v>
      </c>
      <c r="AB1097" s="322">
        <f t="shared" si="1079"/>
        <v>0</v>
      </c>
      <c r="AC1097" s="37" t="e">
        <f t="shared" si="1076"/>
        <v>#DIV/0!</v>
      </c>
    </row>
    <row r="1098" spans="2:29" ht="28.5" hidden="1" x14ac:dyDescent="0.2">
      <c r="B1098" s="100" t="s">
        <v>998</v>
      </c>
      <c r="C1098" s="101" t="s">
        <v>999</v>
      </c>
      <c r="D1098" s="321">
        <v>0</v>
      </c>
      <c r="E1098" s="387">
        <f>SUM('ADICIONES  2018'!C1098:E1098)</f>
        <v>0</v>
      </c>
      <c r="F1098" s="321"/>
      <c r="G1098" s="321"/>
      <c r="H1098" s="321"/>
      <c r="I1098" s="321"/>
      <c r="J1098" s="321"/>
      <c r="K1098" s="305">
        <f t="shared" si="1077"/>
        <v>0</v>
      </c>
      <c r="L1098" s="321"/>
      <c r="M1098" s="321"/>
      <c r="N1098" s="321"/>
      <c r="O1098" s="321"/>
      <c r="P1098" s="321"/>
      <c r="Q1098" s="321"/>
      <c r="R1098" s="305">
        <f t="shared" si="1078"/>
        <v>0</v>
      </c>
      <c r="S1098" s="321"/>
      <c r="T1098" s="321"/>
      <c r="U1098" s="321"/>
      <c r="V1098" s="321"/>
      <c r="W1098" s="321"/>
      <c r="X1098" s="321"/>
      <c r="Y1098" s="321"/>
      <c r="Z1098" s="321"/>
      <c r="AA1098" s="322">
        <f t="shared" si="1080"/>
        <v>0</v>
      </c>
      <c r="AB1098" s="322">
        <f t="shared" si="1079"/>
        <v>0</v>
      </c>
      <c r="AC1098" s="37" t="e">
        <f t="shared" si="1076"/>
        <v>#DIV/0!</v>
      </c>
    </row>
    <row r="1099" spans="2:29" ht="28.5" hidden="1" x14ac:dyDescent="0.2">
      <c r="B1099" s="100" t="s">
        <v>998</v>
      </c>
      <c r="C1099" s="101" t="s">
        <v>999</v>
      </c>
      <c r="D1099" s="321">
        <v>0</v>
      </c>
      <c r="E1099" s="387">
        <f>SUM('ADICIONES  2018'!C1099:E1099)</f>
        <v>0</v>
      </c>
      <c r="F1099" s="321"/>
      <c r="G1099" s="321"/>
      <c r="H1099" s="321"/>
      <c r="I1099" s="321"/>
      <c r="J1099" s="321"/>
      <c r="K1099" s="305">
        <f t="shared" si="1077"/>
        <v>0</v>
      </c>
      <c r="L1099" s="321"/>
      <c r="M1099" s="321"/>
      <c r="N1099" s="321"/>
      <c r="O1099" s="321"/>
      <c r="P1099" s="321"/>
      <c r="Q1099" s="321"/>
      <c r="R1099" s="305">
        <f t="shared" si="1078"/>
        <v>0</v>
      </c>
      <c r="S1099" s="321"/>
      <c r="T1099" s="321"/>
      <c r="U1099" s="321"/>
      <c r="V1099" s="321"/>
      <c r="W1099" s="321"/>
      <c r="X1099" s="321"/>
      <c r="Y1099" s="321"/>
      <c r="Z1099" s="321"/>
      <c r="AA1099" s="322">
        <f t="shared" si="1080"/>
        <v>0</v>
      </c>
      <c r="AB1099" s="322">
        <f t="shared" si="1079"/>
        <v>0</v>
      </c>
      <c r="AC1099" s="37" t="e">
        <f t="shared" si="1076"/>
        <v>#DIV/0!</v>
      </c>
    </row>
    <row r="1100" spans="2:29" ht="28.5" hidden="1" x14ac:dyDescent="0.2">
      <c r="B1100" s="100" t="s">
        <v>998</v>
      </c>
      <c r="C1100" s="101" t="s">
        <v>999</v>
      </c>
      <c r="D1100" s="321">
        <v>0</v>
      </c>
      <c r="E1100" s="387">
        <f>SUM('ADICIONES  2018'!C1100:E1100)</f>
        <v>0</v>
      </c>
      <c r="F1100" s="321"/>
      <c r="G1100" s="321"/>
      <c r="H1100" s="321"/>
      <c r="I1100" s="321"/>
      <c r="J1100" s="321"/>
      <c r="K1100" s="305">
        <f t="shared" si="1077"/>
        <v>0</v>
      </c>
      <c r="L1100" s="321"/>
      <c r="M1100" s="321"/>
      <c r="N1100" s="321"/>
      <c r="O1100" s="321"/>
      <c r="P1100" s="321"/>
      <c r="Q1100" s="321"/>
      <c r="R1100" s="305">
        <f t="shared" si="1078"/>
        <v>0</v>
      </c>
      <c r="S1100" s="321"/>
      <c r="T1100" s="321"/>
      <c r="U1100" s="321"/>
      <c r="V1100" s="321"/>
      <c r="W1100" s="321"/>
      <c r="X1100" s="321"/>
      <c r="Y1100" s="321"/>
      <c r="Z1100" s="321"/>
      <c r="AA1100" s="322">
        <f t="shared" si="1080"/>
        <v>0</v>
      </c>
      <c r="AB1100" s="322">
        <f t="shared" si="1079"/>
        <v>0</v>
      </c>
      <c r="AC1100" s="37" t="e">
        <f t="shared" si="1076"/>
        <v>#DIV/0!</v>
      </c>
    </row>
    <row r="1101" spans="2:29" ht="28.5" hidden="1" x14ac:dyDescent="0.2">
      <c r="B1101" s="100" t="s">
        <v>998</v>
      </c>
      <c r="C1101" s="101" t="s">
        <v>999</v>
      </c>
      <c r="D1101" s="321">
        <v>0</v>
      </c>
      <c r="E1101" s="387">
        <f>SUM('ADICIONES  2018'!C1101:E1101)</f>
        <v>0</v>
      </c>
      <c r="F1101" s="321"/>
      <c r="G1101" s="321"/>
      <c r="H1101" s="321"/>
      <c r="I1101" s="321"/>
      <c r="J1101" s="321"/>
      <c r="K1101" s="305">
        <f t="shared" si="1077"/>
        <v>0</v>
      </c>
      <c r="L1101" s="321"/>
      <c r="M1101" s="321"/>
      <c r="N1101" s="321"/>
      <c r="O1101" s="321"/>
      <c r="P1101" s="321"/>
      <c r="Q1101" s="321"/>
      <c r="R1101" s="305">
        <f t="shared" si="1078"/>
        <v>0</v>
      </c>
      <c r="S1101" s="321"/>
      <c r="T1101" s="321"/>
      <c r="U1101" s="321"/>
      <c r="V1101" s="321"/>
      <c r="W1101" s="321"/>
      <c r="X1101" s="321"/>
      <c r="Y1101" s="321"/>
      <c r="Z1101" s="321"/>
      <c r="AA1101" s="322">
        <f t="shared" si="1080"/>
        <v>0</v>
      </c>
      <c r="AB1101" s="322">
        <f t="shared" si="1079"/>
        <v>0</v>
      </c>
      <c r="AC1101" s="37" t="e">
        <f t="shared" si="1076"/>
        <v>#DIV/0!</v>
      </c>
    </row>
    <row r="1102" spans="2:29" ht="28.5" hidden="1" x14ac:dyDescent="0.2">
      <c r="B1102" s="100" t="s">
        <v>998</v>
      </c>
      <c r="C1102" s="101" t="s">
        <v>999</v>
      </c>
      <c r="D1102" s="321">
        <v>0</v>
      </c>
      <c r="E1102" s="387">
        <f>SUM('ADICIONES  2018'!C1102:E1102)</f>
        <v>0</v>
      </c>
      <c r="F1102" s="321"/>
      <c r="G1102" s="321"/>
      <c r="H1102" s="321"/>
      <c r="I1102" s="321"/>
      <c r="J1102" s="321"/>
      <c r="K1102" s="305">
        <f t="shared" si="1077"/>
        <v>0</v>
      </c>
      <c r="L1102" s="321"/>
      <c r="M1102" s="321"/>
      <c r="N1102" s="321"/>
      <c r="O1102" s="321"/>
      <c r="P1102" s="321"/>
      <c r="Q1102" s="321"/>
      <c r="R1102" s="305">
        <f t="shared" si="1078"/>
        <v>0</v>
      </c>
      <c r="S1102" s="321"/>
      <c r="T1102" s="321"/>
      <c r="U1102" s="321"/>
      <c r="V1102" s="321"/>
      <c r="W1102" s="321"/>
      <c r="X1102" s="321"/>
      <c r="Y1102" s="321"/>
      <c r="Z1102" s="321"/>
      <c r="AA1102" s="322">
        <f t="shared" si="1080"/>
        <v>0</v>
      </c>
      <c r="AB1102" s="322">
        <f t="shared" si="1079"/>
        <v>0</v>
      </c>
      <c r="AC1102" s="37" t="e">
        <f t="shared" si="1076"/>
        <v>#DIV/0!</v>
      </c>
    </row>
    <row r="1103" spans="2:29" ht="28.5" hidden="1" x14ac:dyDescent="0.2">
      <c r="B1103" s="100" t="s">
        <v>998</v>
      </c>
      <c r="C1103" s="101" t="s">
        <v>999</v>
      </c>
      <c r="D1103" s="321">
        <v>0</v>
      </c>
      <c r="E1103" s="387">
        <f>SUM('ADICIONES  2018'!C1103:E1103)</f>
        <v>0</v>
      </c>
      <c r="F1103" s="321"/>
      <c r="G1103" s="321"/>
      <c r="H1103" s="321"/>
      <c r="I1103" s="321"/>
      <c r="J1103" s="321"/>
      <c r="K1103" s="305">
        <f t="shared" si="1077"/>
        <v>0</v>
      </c>
      <c r="L1103" s="321"/>
      <c r="M1103" s="321"/>
      <c r="N1103" s="321"/>
      <c r="O1103" s="321"/>
      <c r="P1103" s="321"/>
      <c r="Q1103" s="321"/>
      <c r="R1103" s="305">
        <f t="shared" si="1078"/>
        <v>0</v>
      </c>
      <c r="S1103" s="321"/>
      <c r="T1103" s="321"/>
      <c r="U1103" s="321"/>
      <c r="V1103" s="321"/>
      <c r="W1103" s="321"/>
      <c r="X1103" s="321"/>
      <c r="Y1103" s="321"/>
      <c r="Z1103" s="321"/>
      <c r="AA1103" s="322">
        <f t="shared" si="1080"/>
        <v>0</v>
      </c>
      <c r="AB1103" s="322">
        <f t="shared" si="1079"/>
        <v>0</v>
      </c>
      <c r="AC1103" s="37" t="e">
        <f t="shared" si="1076"/>
        <v>#DIV/0!</v>
      </c>
    </row>
    <row r="1104" spans="2:29" ht="28.5" hidden="1" x14ac:dyDescent="0.2">
      <c r="B1104" s="100" t="s">
        <v>998</v>
      </c>
      <c r="C1104" s="101" t="s">
        <v>999</v>
      </c>
      <c r="D1104" s="321">
        <v>0</v>
      </c>
      <c r="E1104" s="387">
        <f>SUM('ADICIONES  2018'!C1104:E1104)</f>
        <v>0</v>
      </c>
      <c r="F1104" s="321"/>
      <c r="G1104" s="321"/>
      <c r="H1104" s="321"/>
      <c r="I1104" s="321"/>
      <c r="J1104" s="321"/>
      <c r="K1104" s="305">
        <f t="shared" si="1077"/>
        <v>0</v>
      </c>
      <c r="L1104" s="321"/>
      <c r="M1104" s="321"/>
      <c r="N1104" s="321"/>
      <c r="O1104" s="321"/>
      <c r="P1104" s="321"/>
      <c r="Q1104" s="321"/>
      <c r="R1104" s="305">
        <f t="shared" si="1078"/>
        <v>0</v>
      </c>
      <c r="S1104" s="321"/>
      <c r="T1104" s="321"/>
      <c r="U1104" s="321"/>
      <c r="V1104" s="321"/>
      <c r="W1104" s="321"/>
      <c r="X1104" s="321"/>
      <c r="Y1104" s="321"/>
      <c r="Z1104" s="321"/>
      <c r="AA1104" s="322">
        <f t="shared" si="1080"/>
        <v>0</v>
      </c>
      <c r="AB1104" s="322">
        <f t="shared" si="1079"/>
        <v>0</v>
      </c>
      <c r="AC1104" s="37" t="e">
        <f t="shared" si="1076"/>
        <v>#DIV/0!</v>
      </c>
    </row>
    <row r="1105" spans="2:29" ht="28.5" hidden="1" x14ac:dyDescent="0.2">
      <c r="B1105" s="100" t="s">
        <v>998</v>
      </c>
      <c r="C1105" s="101" t="s">
        <v>999</v>
      </c>
      <c r="D1105" s="321">
        <v>0</v>
      </c>
      <c r="E1105" s="387">
        <f>SUM('ADICIONES  2018'!C1105:E1105)</f>
        <v>0</v>
      </c>
      <c r="F1105" s="321"/>
      <c r="G1105" s="321"/>
      <c r="H1105" s="321"/>
      <c r="I1105" s="321"/>
      <c r="J1105" s="321"/>
      <c r="K1105" s="305">
        <f t="shared" si="1077"/>
        <v>0</v>
      </c>
      <c r="L1105" s="321"/>
      <c r="M1105" s="321"/>
      <c r="N1105" s="321"/>
      <c r="O1105" s="321"/>
      <c r="P1105" s="321"/>
      <c r="Q1105" s="321"/>
      <c r="R1105" s="305">
        <f t="shared" si="1078"/>
        <v>0</v>
      </c>
      <c r="S1105" s="321"/>
      <c r="T1105" s="321"/>
      <c r="U1105" s="321"/>
      <c r="V1105" s="321"/>
      <c r="W1105" s="321"/>
      <c r="X1105" s="321"/>
      <c r="Y1105" s="321"/>
      <c r="Z1105" s="321"/>
      <c r="AA1105" s="322">
        <f t="shared" si="1080"/>
        <v>0</v>
      </c>
      <c r="AB1105" s="322">
        <f t="shared" si="1079"/>
        <v>0</v>
      </c>
      <c r="AC1105" s="37" t="e">
        <f t="shared" si="1076"/>
        <v>#DIV/0!</v>
      </c>
    </row>
    <row r="1106" spans="2:29" ht="28.5" hidden="1" x14ac:dyDescent="0.2">
      <c r="B1106" s="100" t="s">
        <v>998</v>
      </c>
      <c r="C1106" s="101" t="s">
        <v>999</v>
      </c>
      <c r="D1106" s="321">
        <v>0</v>
      </c>
      <c r="E1106" s="387">
        <f>SUM('ADICIONES  2018'!C1106:E1106)</f>
        <v>0</v>
      </c>
      <c r="F1106" s="321"/>
      <c r="G1106" s="321"/>
      <c r="H1106" s="321"/>
      <c r="I1106" s="321"/>
      <c r="J1106" s="321"/>
      <c r="K1106" s="305">
        <f t="shared" si="1077"/>
        <v>0</v>
      </c>
      <c r="L1106" s="321"/>
      <c r="M1106" s="321"/>
      <c r="N1106" s="321"/>
      <c r="O1106" s="321"/>
      <c r="P1106" s="321"/>
      <c r="Q1106" s="321"/>
      <c r="R1106" s="305">
        <f t="shared" si="1078"/>
        <v>0</v>
      </c>
      <c r="S1106" s="321"/>
      <c r="T1106" s="321"/>
      <c r="U1106" s="321"/>
      <c r="V1106" s="321"/>
      <c r="W1106" s="321"/>
      <c r="X1106" s="321"/>
      <c r="Y1106" s="321"/>
      <c r="Z1106" s="321"/>
      <c r="AA1106" s="322">
        <f t="shared" si="1080"/>
        <v>0</v>
      </c>
      <c r="AB1106" s="322">
        <f t="shared" si="1079"/>
        <v>0</v>
      </c>
      <c r="AC1106" s="37" t="e">
        <f t="shared" si="1076"/>
        <v>#DIV/0!</v>
      </c>
    </row>
    <row r="1107" spans="2:29" ht="28.5" hidden="1" x14ac:dyDescent="0.2">
      <c r="B1107" s="100" t="s">
        <v>998</v>
      </c>
      <c r="C1107" s="101" t="s">
        <v>999</v>
      </c>
      <c r="D1107" s="321">
        <v>0</v>
      </c>
      <c r="E1107" s="387">
        <f>SUM('ADICIONES  2018'!C1107:E1107)</f>
        <v>0</v>
      </c>
      <c r="F1107" s="321"/>
      <c r="G1107" s="321"/>
      <c r="H1107" s="321"/>
      <c r="I1107" s="321"/>
      <c r="J1107" s="321"/>
      <c r="K1107" s="305">
        <f t="shared" si="1077"/>
        <v>0</v>
      </c>
      <c r="L1107" s="321"/>
      <c r="M1107" s="321"/>
      <c r="N1107" s="321"/>
      <c r="O1107" s="321"/>
      <c r="P1107" s="321"/>
      <c r="Q1107" s="321"/>
      <c r="R1107" s="305">
        <f t="shared" si="1078"/>
        <v>0</v>
      </c>
      <c r="S1107" s="321"/>
      <c r="T1107" s="321"/>
      <c r="U1107" s="321"/>
      <c r="V1107" s="321"/>
      <c r="W1107" s="321"/>
      <c r="X1107" s="321"/>
      <c r="Y1107" s="321"/>
      <c r="Z1107" s="321"/>
      <c r="AA1107" s="322">
        <f t="shared" si="1080"/>
        <v>0</v>
      </c>
      <c r="AB1107" s="322">
        <f t="shared" si="1079"/>
        <v>0</v>
      </c>
      <c r="AC1107" s="37" t="e">
        <f t="shared" si="1076"/>
        <v>#DIV/0!</v>
      </c>
    </row>
    <row r="1108" spans="2:29" ht="28.5" hidden="1" x14ac:dyDescent="0.2">
      <c r="B1108" s="100" t="s">
        <v>998</v>
      </c>
      <c r="C1108" s="101" t="s">
        <v>999</v>
      </c>
      <c r="D1108" s="321">
        <v>0</v>
      </c>
      <c r="E1108" s="387">
        <f>SUM('ADICIONES  2018'!C1108:E1108)</f>
        <v>0</v>
      </c>
      <c r="F1108" s="321"/>
      <c r="G1108" s="321"/>
      <c r="H1108" s="321"/>
      <c r="I1108" s="321"/>
      <c r="J1108" s="321"/>
      <c r="K1108" s="305">
        <f t="shared" si="1077"/>
        <v>0</v>
      </c>
      <c r="L1108" s="321"/>
      <c r="M1108" s="321"/>
      <c r="N1108" s="321"/>
      <c r="O1108" s="321"/>
      <c r="P1108" s="321"/>
      <c r="Q1108" s="321"/>
      <c r="R1108" s="305">
        <f t="shared" si="1078"/>
        <v>0</v>
      </c>
      <c r="S1108" s="321"/>
      <c r="T1108" s="321"/>
      <c r="U1108" s="321"/>
      <c r="V1108" s="321"/>
      <c r="W1108" s="321"/>
      <c r="X1108" s="321"/>
      <c r="Y1108" s="321"/>
      <c r="Z1108" s="321"/>
      <c r="AA1108" s="322">
        <f t="shared" si="1080"/>
        <v>0</v>
      </c>
      <c r="AB1108" s="322">
        <f t="shared" si="1079"/>
        <v>0</v>
      </c>
      <c r="AC1108" s="37" t="e">
        <f t="shared" si="1076"/>
        <v>#DIV/0!</v>
      </c>
    </row>
    <row r="1109" spans="2:29" ht="28.5" hidden="1" x14ac:dyDescent="0.2">
      <c r="B1109" s="100" t="s">
        <v>998</v>
      </c>
      <c r="C1109" s="101" t="s">
        <v>999</v>
      </c>
      <c r="D1109" s="321">
        <v>0</v>
      </c>
      <c r="E1109" s="387">
        <f>SUM('ADICIONES  2018'!C1109:E1109)</f>
        <v>0</v>
      </c>
      <c r="F1109" s="321"/>
      <c r="G1109" s="321"/>
      <c r="H1109" s="321"/>
      <c r="I1109" s="321"/>
      <c r="J1109" s="321"/>
      <c r="K1109" s="305">
        <f t="shared" si="1077"/>
        <v>0</v>
      </c>
      <c r="L1109" s="321"/>
      <c r="M1109" s="321"/>
      <c r="N1109" s="321"/>
      <c r="O1109" s="321"/>
      <c r="P1109" s="321"/>
      <c r="Q1109" s="321"/>
      <c r="R1109" s="305">
        <f t="shared" si="1078"/>
        <v>0</v>
      </c>
      <c r="S1109" s="321"/>
      <c r="T1109" s="321"/>
      <c r="U1109" s="321"/>
      <c r="V1109" s="321"/>
      <c r="W1109" s="321"/>
      <c r="X1109" s="321"/>
      <c r="Y1109" s="321"/>
      <c r="Z1109" s="321"/>
      <c r="AA1109" s="322">
        <f t="shared" si="1080"/>
        <v>0</v>
      </c>
      <c r="AB1109" s="322">
        <f t="shared" si="1079"/>
        <v>0</v>
      </c>
      <c r="AC1109" s="37" t="e">
        <f t="shared" si="1076"/>
        <v>#DIV/0!</v>
      </c>
    </row>
    <row r="1110" spans="2:29" ht="28.5" hidden="1" x14ac:dyDescent="0.2">
      <c r="B1110" s="100" t="s">
        <v>998</v>
      </c>
      <c r="C1110" s="101" t="s">
        <v>999</v>
      </c>
      <c r="D1110" s="321">
        <v>0</v>
      </c>
      <c r="E1110" s="387">
        <f>SUM('ADICIONES  2018'!C1110:E1110)</f>
        <v>0</v>
      </c>
      <c r="F1110" s="321"/>
      <c r="G1110" s="321"/>
      <c r="H1110" s="321"/>
      <c r="I1110" s="321"/>
      <c r="J1110" s="321"/>
      <c r="K1110" s="305">
        <f t="shared" si="1077"/>
        <v>0</v>
      </c>
      <c r="L1110" s="321"/>
      <c r="M1110" s="321"/>
      <c r="N1110" s="321"/>
      <c r="O1110" s="321"/>
      <c r="P1110" s="321"/>
      <c r="Q1110" s="321"/>
      <c r="R1110" s="305">
        <f t="shared" si="1078"/>
        <v>0</v>
      </c>
      <c r="S1110" s="321"/>
      <c r="T1110" s="321"/>
      <c r="U1110" s="321"/>
      <c r="V1110" s="321"/>
      <c r="W1110" s="321"/>
      <c r="X1110" s="321"/>
      <c r="Y1110" s="321"/>
      <c r="Z1110" s="321"/>
      <c r="AA1110" s="322">
        <f t="shared" si="1080"/>
        <v>0</v>
      </c>
      <c r="AB1110" s="322">
        <f t="shared" si="1079"/>
        <v>0</v>
      </c>
      <c r="AC1110" s="37" t="e">
        <f t="shared" si="1076"/>
        <v>#DIV/0!</v>
      </c>
    </row>
    <row r="1111" spans="2:29" ht="28.5" hidden="1" x14ac:dyDescent="0.2">
      <c r="B1111" s="100" t="s">
        <v>998</v>
      </c>
      <c r="C1111" s="101" t="s">
        <v>999</v>
      </c>
      <c r="D1111" s="321">
        <v>0</v>
      </c>
      <c r="E1111" s="387">
        <f>SUM('ADICIONES  2018'!C1111:E1111)</f>
        <v>0</v>
      </c>
      <c r="F1111" s="321"/>
      <c r="G1111" s="321"/>
      <c r="H1111" s="321"/>
      <c r="I1111" s="321"/>
      <c r="J1111" s="321"/>
      <c r="K1111" s="305">
        <f t="shared" si="1077"/>
        <v>0</v>
      </c>
      <c r="L1111" s="321"/>
      <c r="M1111" s="321"/>
      <c r="N1111" s="321"/>
      <c r="O1111" s="321"/>
      <c r="P1111" s="321"/>
      <c r="Q1111" s="321"/>
      <c r="R1111" s="305">
        <f t="shared" si="1078"/>
        <v>0</v>
      </c>
      <c r="S1111" s="321"/>
      <c r="T1111" s="321"/>
      <c r="U1111" s="321"/>
      <c r="V1111" s="321"/>
      <c r="W1111" s="321"/>
      <c r="X1111" s="321"/>
      <c r="Y1111" s="321"/>
      <c r="Z1111" s="321"/>
      <c r="AA1111" s="322">
        <f t="shared" si="1080"/>
        <v>0</v>
      </c>
      <c r="AB1111" s="322">
        <f t="shared" si="1079"/>
        <v>0</v>
      </c>
      <c r="AC1111" s="37" t="e">
        <f t="shared" si="1076"/>
        <v>#DIV/0!</v>
      </c>
    </row>
    <row r="1112" spans="2:29" ht="28.5" hidden="1" x14ac:dyDescent="0.2">
      <c r="B1112" s="100" t="s">
        <v>998</v>
      </c>
      <c r="C1112" s="101" t="s">
        <v>999</v>
      </c>
      <c r="D1112" s="321">
        <v>0</v>
      </c>
      <c r="E1112" s="387">
        <f>SUM('ADICIONES  2018'!C1112:E1112)</f>
        <v>0</v>
      </c>
      <c r="F1112" s="321"/>
      <c r="G1112" s="321"/>
      <c r="H1112" s="321"/>
      <c r="I1112" s="321"/>
      <c r="J1112" s="321"/>
      <c r="K1112" s="305">
        <f t="shared" si="1077"/>
        <v>0</v>
      </c>
      <c r="L1112" s="321"/>
      <c r="M1112" s="321"/>
      <c r="N1112" s="321"/>
      <c r="O1112" s="321"/>
      <c r="P1112" s="321"/>
      <c r="Q1112" s="321"/>
      <c r="R1112" s="305">
        <f t="shared" si="1078"/>
        <v>0</v>
      </c>
      <c r="S1112" s="321"/>
      <c r="T1112" s="321"/>
      <c r="U1112" s="321"/>
      <c r="V1112" s="321"/>
      <c r="W1112" s="321"/>
      <c r="X1112" s="321"/>
      <c r="Y1112" s="321"/>
      <c r="Z1112" s="321"/>
      <c r="AA1112" s="322">
        <f t="shared" si="1080"/>
        <v>0</v>
      </c>
      <c r="AB1112" s="322">
        <f t="shared" si="1079"/>
        <v>0</v>
      </c>
      <c r="AC1112" s="37" t="e">
        <f t="shared" si="1076"/>
        <v>#DIV/0!</v>
      </c>
    </row>
    <row r="1113" spans="2:29" ht="28.5" hidden="1" x14ac:dyDescent="0.2">
      <c r="B1113" s="100" t="s">
        <v>998</v>
      </c>
      <c r="C1113" s="101" t="s">
        <v>999</v>
      </c>
      <c r="D1113" s="321">
        <v>0</v>
      </c>
      <c r="E1113" s="387">
        <f>SUM('ADICIONES  2018'!C1113:E1113)</f>
        <v>0</v>
      </c>
      <c r="F1113" s="321"/>
      <c r="G1113" s="321"/>
      <c r="H1113" s="321"/>
      <c r="I1113" s="321"/>
      <c r="J1113" s="321"/>
      <c r="K1113" s="305">
        <f t="shared" si="1077"/>
        <v>0</v>
      </c>
      <c r="L1113" s="321"/>
      <c r="M1113" s="321"/>
      <c r="N1113" s="321"/>
      <c r="O1113" s="321"/>
      <c r="P1113" s="321"/>
      <c r="Q1113" s="321"/>
      <c r="R1113" s="305">
        <f t="shared" si="1078"/>
        <v>0</v>
      </c>
      <c r="S1113" s="321"/>
      <c r="T1113" s="321"/>
      <c r="U1113" s="321"/>
      <c r="V1113" s="321"/>
      <c r="W1113" s="321"/>
      <c r="X1113" s="321"/>
      <c r="Y1113" s="321"/>
      <c r="Z1113" s="321"/>
      <c r="AA1113" s="322">
        <f t="shared" si="1080"/>
        <v>0</v>
      </c>
      <c r="AB1113" s="322">
        <f t="shared" si="1079"/>
        <v>0</v>
      </c>
      <c r="AC1113" s="37" t="e">
        <f t="shared" si="1076"/>
        <v>#DIV/0!</v>
      </c>
    </row>
    <row r="1114" spans="2:29" ht="28.5" hidden="1" x14ac:dyDescent="0.2">
      <c r="B1114" s="100" t="s">
        <v>998</v>
      </c>
      <c r="C1114" s="101" t="s">
        <v>999</v>
      </c>
      <c r="D1114" s="321">
        <v>0</v>
      </c>
      <c r="E1114" s="387">
        <f>SUM('ADICIONES  2018'!C1114:E1114)</f>
        <v>0</v>
      </c>
      <c r="F1114" s="321"/>
      <c r="G1114" s="321"/>
      <c r="H1114" s="321"/>
      <c r="I1114" s="321"/>
      <c r="J1114" s="321"/>
      <c r="K1114" s="305">
        <f t="shared" si="1077"/>
        <v>0</v>
      </c>
      <c r="L1114" s="321"/>
      <c r="M1114" s="321"/>
      <c r="N1114" s="321"/>
      <c r="O1114" s="321"/>
      <c r="P1114" s="321"/>
      <c r="Q1114" s="321"/>
      <c r="R1114" s="305">
        <f t="shared" si="1078"/>
        <v>0</v>
      </c>
      <c r="S1114" s="321"/>
      <c r="T1114" s="321"/>
      <c r="U1114" s="321"/>
      <c r="V1114" s="321"/>
      <c r="W1114" s="321"/>
      <c r="X1114" s="321"/>
      <c r="Y1114" s="321"/>
      <c r="Z1114" s="321"/>
      <c r="AA1114" s="322">
        <f t="shared" si="1080"/>
        <v>0</v>
      </c>
      <c r="AB1114" s="322">
        <f t="shared" si="1079"/>
        <v>0</v>
      </c>
      <c r="AC1114" s="37" t="e">
        <f t="shared" si="1076"/>
        <v>#DIV/0!</v>
      </c>
    </row>
    <row r="1115" spans="2:29" ht="28.5" hidden="1" x14ac:dyDescent="0.2">
      <c r="B1115" s="100" t="s">
        <v>998</v>
      </c>
      <c r="C1115" s="101" t="s">
        <v>999</v>
      </c>
      <c r="D1115" s="321">
        <v>0</v>
      </c>
      <c r="E1115" s="387">
        <f>SUM('ADICIONES  2018'!C1115:E1115)</f>
        <v>0</v>
      </c>
      <c r="F1115" s="321"/>
      <c r="G1115" s="321"/>
      <c r="H1115" s="321"/>
      <c r="I1115" s="321"/>
      <c r="J1115" s="321"/>
      <c r="K1115" s="305">
        <f t="shared" si="1077"/>
        <v>0</v>
      </c>
      <c r="L1115" s="321"/>
      <c r="M1115" s="321"/>
      <c r="N1115" s="321"/>
      <c r="O1115" s="321"/>
      <c r="P1115" s="321"/>
      <c r="Q1115" s="321"/>
      <c r="R1115" s="305">
        <f t="shared" si="1078"/>
        <v>0</v>
      </c>
      <c r="S1115" s="321"/>
      <c r="T1115" s="321"/>
      <c r="U1115" s="321"/>
      <c r="V1115" s="321"/>
      <c r="W1115" s="321"/>
      <c r="X1115" s="321"/>
      <c r="Y1115" s="321"/>
      <c r="Z1115" s="321"/>
      <c r="AA1115" s="322">
        <f t="shared" si="1080"/>
        <v>0</v>
      </c>
      <c r="AB1115" s="322">
        <f t="shared" si="1079"/>
        <v>0</v>
      </c>
      <c r="AC1115" s="37" t="e">
        <f t="shared" si="1076"/>
        <v>#DIV/0!</v>
      </c>
    </row>
    <row r="1116" spans="2:29" ht="28.5" hidden="1" x14ac:dyDescent="0.2">
      <c r="B1116" s="100" t="s">
        <v>998</v>
      </c>
      <c r="C1116" s="101" t="s">
        <v>999</v>
      </c>
      <c r="D1116" s="321">
        <v>0</v>
      </c>
      <c r="E1116" s="387">
        <f>SUM('ADICIONES  2018'!C1116:E1116)</f>
        <v>0</v>
      </c>
      <c r="F1116" s="321"/>
      <c r="G1116" s="321"/>
      <c r="H1116" s="321"/>
      <c r="I1116" s="321"/>
      <c r="J1116" s="321"/>
      <c r="K1116" s="305">
        <f t="shared" si="1077"/>
        <v>0</v>
      </c>
      <c r="L1116" s="321"/>
      <c r="M1116" s="321"/>
      <c r="N1116" s="321"/>
      <c r="O1116" s="321"/>
      <c r="P1116" s="321"/>
      <c r="Q1116" s="321"/>
      <c r="R1116" s="305">
        <f t="shared" si="1078"/>
        <v>0</v>
      </c>
      <c r="S1116" s="321"/>
      <c r="T1116" s="321"/>
      <c r="U1116" s="321"/>
      <c r="V1116" s="321"/>
      <c r="W1116" s="321"/>
      <c r="X1116" s="321"/>
      <c r="Y1116" s="321"/>
      <c r="Z1116" s="321"/>
      <c r="AA1116" s="322">
        <f t="shared" si="1080"/>
        <v>0</v>
      </c>
      <c r="AB1116" s="322">
        <f t="shared" si="1079"/>
        <v>0</v>
      </c>
      <c r="AC1116" s="37" t="e">
        <f t="shared" si="1076"/>
        <v>#DIV/0!</v>
      </c>
    </row>
    <row r="1117" spans="2:29" ht="28.5" hidden="1" x14ac:dyDescent="0.2">
      <c r="B1117" s="100" t="s">
        <v>998</v>
      </c>
      <c r="C1117" s="101" t="s">
        <v>999</v>
      </c>
      <c r="D1117" s="321">
        <v>0</v>
      </c>
      <c r="E1117" s="387">
        <f>SUM('ADICIONES  2018'!C1117:E1117)</f>
        <v>0</v>
      </c>
      <c r="F1117" s="321"/>
      <c r="G1117" s="321"/>
      <c r="H1117" s="321"/>
      <c r="I1117" s="321"/>
      <c r="J1117" s="321"/>
      <c r="K1117" s="305">
        <f t="shared" si="1077"/>
        <v>0</v>
      </c>
      <c r="L1117" s="321"/>
      <c r="M1117" s="321"/>
      <c r="N1117" s="321"/>
      <c r="O1117" s="321"/>
      <c r="P1117" s="321"/>
      <c r="Q1117" s="321"/>
      <c r="R1117" s="305">
        <f t="shared" si="1078"/>
        <v>0</v>
      </c>
      <c r="S1117" s="321"/>
      <c r="T1117" s="321"/>
      <c r="U1117" s="321"/>
      <c r="V1117" s="321"/>
      <c r="W1117" s="321"/>
      <c r="X1117" s="321"/>
      <c r="Y1117" s="321"/>
      <c r="Z1117" s="321"/>
      <c r="AA1117" s="322">
        <f t="shared" si="1080"/>
        <v>0</v>
      </c>
      <c r="AB1117" s="322">
        <f t="shared" si="1079"/>
        <v>0</v>
      </c>
      <c r="AC1117" s="37" t="e">
        <f t="shared" si="1076"/>
        <v>#DIV/0!</v>
      </c>
    </row>
    <row r="1118" spans="2:29" ht="28.5" hidden="1" x14ac:dyDescent="0.2">
      <c r="B1118" s="100" t="s">
        <v>998</v>
      </c>
      <c r="C1118" s="101" t="s">
        <v>999</v>
      </c>
      <c r="D1118" s="321">
        <v>0</v>
      </c>
      <c r="E1118" s="387">
        <f>SUM('ADICIONES  2018'!C1118:E1118)</f>
        <v>0</v>
      </c>
      <c r="F1118" s="321"/>
      <c r="G1118" s="321"/>
      <c r="H1118" s="321"/>
      <c r="I1118" s="321"/>
      <c r="J1118" s="321"/>
      <c r="K1118" s="305">
        <f t="shared" si="1077"/>
        <v>0</v>
      </c>
      <c r="L1118" s="321"/>
      <c r="M1118" s="321"/>
      <c r="N1118" s="321"/>
      <c r="O1118" s="321"/>
      <c r="P1118" s="321"/>
      <c r="Q1118" s="321"/>
      <c r="R1118" s="305">
        <f t="shared" si="1078"/>
        <v>0</v>
      </c>
      <c r="S1118" s="321"/>
      <c r="T1118" s="321"/>
      <c r="U1118" s="321"/>
      <c r="V1118" s="321"/>
      <c r="W1118" s="321"/>
      <c r="X1118" s="321"/>
      <c r="Y1118" s="321"/>
      <c r="Z1118" s="321"/>
      <c r="AA1118" s="322">
        <f t="shared" si="1080"/>
        <v>0</v>
      </c>
      <c r="AB1118" s="322">
        <f t="shared" si="1079"/>
        <v>0</v>
      </c>
      <c r="AC1118" s="37" t="e">
        <f t="shared" si="1076"/>
        <v>#DIV/0!</v>
      </c>
    </row>
    <row r="1119" spans="2:29" ht="28.5" hidden="1" x14ac:dyDescent="0.2">
      <c r="B1119" s="100" t="s">
        <v>998</v>
      </c>
      <c r="C1119" s="101" t="s">
        <v>999</v>
      </c>
      <c r="D1119" s="321">
        <v>0</v>
      </c>
      <c r="E1119" s="387">
        <f>SUM('ADICIONES  2018'!C1119:E1119)</f>
        <v>0</v>
      </c>
      <c r="F1119" s="321"/>
      <c r="G1119" s="321"/>
      <c r="H1119" s="321"/>
      <c r="I1119" s="321"/>
      <c r="J1119" s="321"/>
      <c r="K1119" s="305">
        <f t="shared" si="1077"/>
        <v>0</v>
      </c>
      <c r="L1119" s="321"/>
      <c r="M1119" s="321"/>
      <c r="N1119" s="321"/>
      <c r="O1119" s="321"/>
      <c r="P1119" s="321"/>
      <c r="Q1119" s="321"/>
      <c r="R1119" s="305">
        <f t="shared" si="1078"/>
        <v>0</v>
      </c>
      <c r="S1119" s="321"/>
      <c r="T1119" s="321"/>
      <c r="U1119" s="321"/>
      <c r="V1119" s="321"/>
      <c r="W1119" s="321"/>
      <c r="X1119" s="321"/>
      <c r="Y1119" s="321"/>
      <c r="Z1119" s="321"/>
      <c r="AA1119" s="322">
        <f t="shared" si="1080"/>
        <v>0</v>
      </c>
      <c r="AB1119" s="322">
        <f t="shared" si="1079"/>
        <v>0</v>
      </c>
      <c r="AC1119" s="37" t="e">
        <f t="shared" si="1076"/>
        <v>#DIV/0!</v>
      </c>
    </row>
    <row r="1120" spans="2:29" ht="28.5" hidden="1" x14ac:dyDescent="0.2">
      <c r="B1120" s="100" t="s">
        <v>998</v>
      </c>
      <c r="C1120" s="101" t="s">
        <v>999</v>
      </c>
      <c r="D1120" s="321">
        <v>0</v>
      </c>
      <c r="E1120" s="387">
        <f>SUM('ADICIONES  2018'!C1120:E1120)</f>
        <v>0</v>
      </c>
      <c r="F1120" s="321"/>
      <c r="G1120" s="321"/>
      <c r="H1120" s="321"/>
      <c r="I1120" s="321"/>
      <c r="J1120" s="321"/>
      <c r="K1120" s="305">
        <f t="shared" si="1077"/>
        <v>0</v>
      </c>
      <c r="L1120" s="321"/>
      <c r="M1120" s="321"/>
      <c r="N1120" s="321"/>
      <c r="O1120" s="321"/>
      <c r="P1120" s="321"/>
      <c r="Q1120" s="321"/>
      <c r="R1120" s="305">
        <f t="shared" si="1078"/>
        <v>0</v>
      </c>
      <c r="S1120" s="321"/>
      <c r="T1120" s="321"/>
      <c r="U1120" s="321"/>
      <c r="V1120" s="321"/>
      <c r="W1120" s="321"/>
      <c r="X1120" s="321"/>
      <c r="Y1120" s="321"/>
      <c r="Z1120" s="321"/>
      <c r="AA1120" s="322">
        <f t="shared" si="1080"/>
        <v>0</v>
      </c>
      <c r="AB1120" s="322">
        <f t="shared" si="1079"/>
        <v>0</v>
      </c>
      <c r="AC1120" s="37" t="e">
        <f t="shared" si="1076"/>
        <v>#DIV/0!</v>
      </c>
    </row>
    <row r="1121" spans="1:29" ht="28.5" hidden="1" x14ac:dyDescent="0.2">
      <c r="B1121" s="100" t="s">
        <v>998</v>
      </c>
      <c r="C1121" s="101" t="s">
        <v>999</v>
      </c>
      <c r="D1121" s="321">
        <v>0</v>
      </c>
      <c r="E1121" s="387">
        <f>SUM('ADICIONES  2018'!C1121:E1121)</f>
        <v>0</v>
      </c>
      <c r="F1121" s="321"/>
      <c r="G1121" s="321"/>
      <c r="H1121" s="321"/>
      <c r="I1121" s="321"/>
      <c r="J1121" s="321"/>
      <c r="K1121" s="305">
        <f t="shared" si="1077"/>
        <v>0</v>
      </c>
      <c r="L1121" s="321"/>
      <c r="M1121" s="321"/>
      <c r="N1121" s="321"/>
      <c r="O1121" s="321"/>
      <c r="P1121" s="321"/>
      <c r="Q1121" s="321"/>
      <c r="R1121" s="305">
        <f t="shared" si="1078"/>
        <v>0</v>
      </c>
      <c r="S1121" s="321"/>
      <c r="T1121" s="321"/>
      <c r="U1121" s="321"/>
      <c r="V1121" s="321"/>
      <c r="W1121" s="321"/>
      <c r="X1121" s="321"/>
      <c r="Y1121" s="321"/>
      <c r="Z1121" s="321"/>
      <c r="AA1121" s="322">
        <f t="shared" si="1080"/>
        <v>0</v>
      </c>
      <c r="AB1121" s="322">
        <f t="shared" si="1079"/>
        <v>0</v>
      </c>
      <c r="AC1121" s="37" t="e">
        <f t="shared" si="1076"/>
        <v>#DIV/0!</v>
      </c>
    </row>
    <row r="1122" spans="1:29" ht="28.5" hidden="1" x14ac:dyDescent="0.2">
      <c r="B1122" s="100" t="s">
        <v>998</v>
      </c>
      <c r="C1122" s="101" t="s">
        <v>999</v>
      </c>
      <c r="D1122" s="321">
        <v>0</v>
      </c>
      <c r="E1122" s="387">
        <f>SUM('ADICIONES  2018'!C1122:E1122)</f>
        <v>0</v>
      </c>
      <c r="F1122" s="321"/>
      <c r="G1122" s="321"/>
      <c r="H1122" s="321"/>
      <c r="I1122" s="321"/>
      <c r="J1122" s="321"/>
      <c r="K1122" s="305">
        <f t="shared" si="1077"/>
        <v>0</v>
      </c>
      <c r="L1122" s="321"/>
      <c r="M1122" s="321"/>
      <c r="N1122" s="321"/>
      <c r="O1122" s="321"/>
      <c r="P1122" s="321"/>
      <c r="Q1122" s="321"/>
      <c r="R1122" s="305">
        <f t="shared" si="1078"/>
        <v>0</v>
      </c>
      <c r="S1122" s="321"/>
      <c r="T1122" s="321"/>
      <c r="U1122" s="321"/>
      <c r="V1122" s="321"/>
      <c r="W1122" s="321"/>
      <c r="X1122" s="321"/>
      <c r="Y1122" s="321"/>
      <c r="Z1122" s="321"/>
      <c r="AA1122" s="322">
        <f t="shared" si="1080"/>
        <v>0</v>
      </c>
      <c r="AB1122" s="322">
        <f t="shared" si="1079"/>
        <v>0</v>
      </c>
      <c r="AC1122" s="37" t="e">
        <f t="shared" si="1076"/>
        <v>#DIV/0!</v>
      </c>
    </row>
    <row r="1123" spans="1:29" ht="28.5" hidden="1" x14ac:dyDescent="0.2">
      <c r="B1123" s="100" t="s">
        <v>998</v>
      </c>
      <c r="C1123" s="101" t="s">
        <v>999</v>
      </c>
      <c r="D1123" s="321">
        <v>0</v>
      </c>
      <c r="E1123" s="387">
        <f>SUM('ADICIONES  2018'!C1123:E1123)</f>
        <v>0</v>
      </c>
      <c r="F1123" s="321"/>
      <c r="G1123" s="321"/>
      <c r="H1123" s="321"/>
      <c r="I1123" s="321"/>
      <c r="J1123" s="321"/>
      <c r="K1123" s="305">
        <f t="shared" si="1077"/>
        <v>0</v>
      </c>
      <c r="L1123" s="321"/>
      <c r="M1123" s="321"/>
      <c r="N1123" s="321"/>
      <c r="O1123" s="321"/>
      <c r="P1123" s="321"/>
      <c r="Q1123" s="321"/>
      <c r="R1123" s="305">
        <f t="shared" si="1078"/>
        <v>0</v>
      </c>
      <c r="S1123" s="321"/>
      <c r="T1123" s="321"/>
      <c r="U1123" s="321"/>
      <c r="V1123" s="321"/>
      <c r="W1123" s="321"/>
      <c r="X1123" s="321"/>
      <c r="Y1123" s="321"/>
      <c r="Z1123" s="321"/>
      <c r="AA1123" s="322">
        <f t="shared" si="1080"/>
        <v>0</v>
      </c>
      <c r="AB1123" s="322">
        <f t="shared" si="1079"/>
        <v>0</v>
      </c>
      <c r="AC1123" s="37" t="e">
        <f t="shared" si="1076"/>
        <v>#DIV/0!</v>
      </c>
    </row>
    <row r="1124" spans="1:29" s="82" customFormat="1" ht="31.5" hidden="1" x14ac:dyDescent="0.2">
      <c r="A1124" s="413"/>
      <c r="B1124" s="114" t="s">
        <v>1840</v>
      </c>
      <c r="C1124" s="110" t="s">
        <v>999</v>
      </c>
      <c r="D1124" s="320">
        <v>0</v>
      </c>
      <c r="E1124" s="387">
        <f>SUM('ADICIONES  2018'!C1124:E1124)</f>
        <v>0</v>
      </c>
      <c r="F1124" s="320">
        <v>0</v>
      </c>
      <c r="G1124" s="320">
        <v>0</v>
      </c>
      <c r="H1124" s="320">
        <v>0</v>
      </c>
      <c r="I1124" s="320">
        <v>0</v>
      </c>
      <c r="J1124" s="320">
        <v>0</v>
      </c>
      <c r="K1124" s="303">
        <f t="shared" si="1077"/>
        <v>0</v>
      </c>
      <c r="L1124" s="320">
        <v>0</v>
      </c>
      <c r="M1124" s="320">
        <v>0</v>
      </c>
      <c r="N1124" s="320">
        <v>0</v>
      </c>
      <c r="O1124" s="320">
        <v>0</v>
      </c>
      <c r="P1124" s="320">
        <v>0</v>
      </c>
      <c r="Q1124" s="320">
        <v>0</v>
      </c>
      <c r="R1124" s="303">
        <f t="shared" si="1078"/>
        <v>0</v>
      </c>
      <c r="S1124" s="320">
        <v>0</v>
      </c>
      <c r="T1124" s="320">
        <v>0</v>
      </c>
      <c r="U1124" s="320">
        <v>0</v>
      </c>
      <c r="V1124" s="320">
        <v>0</v>
      </c>
      <c r="W1124" s="320">
        <v>0</v>
      </c>
      <c r="X1124" s="320">
        <v>0</v>
      </c>
      <c r="Y1124" s="320">
        <v>0</v>
      </c>
      <c r="Z1124" s="320">
        <v>0</v>
      </c>
      <c r="AA1124" s="319">
        <f t="shared" si="1080"/>
        <v>0</v>
      </c>
      <c r="AB1124" s="319">
        <f t="shared" si="1079"/>
        <v>0</v>
      </c>
      <c r="AC1124" s="108" t="e">
        <f t="shared" si="1076"/>
        <v>#DIV/0!</v>
      </c>
    </row>
    <row r="1125" spans="1:29" hidden="1" x14ac:dyDescent="0.2">
      <c r="B1125" s="100" t="s">
        <v>1841</v>
      </c>
      <c r="C1125" s="101" t="s">
        <v>309</v>
      </c>
      <c r="D1125" s="321">
        <v>0</v>
      </c>
      <c r="E1125" s="387">
        <f>SUM('ADICIONES  2018'!C1125:E1125)</f>
        <v>0</v>
      </c>
      <c r="F1125" s="321"/>
      <c r="G1125" s="321"/>
      <c r="H1125" s="321"/>
      <c r="I1125" s="321"/>
      <c r="J1125" s="321"/>
      <c r="K1125" s="305">
        <f t="shared" si="1077"/>
        <v>0</v>
      </c>
      <c r="L1125" s="321"/>
      <c r="M1125" s="321"/>
      <c r="N1125" s="321"/>
      <c r="O1125" s="321"/>
      <c r="P1125" s="321"/>
      <c r="Q1125" s="321"/>
      <c r="R1125" s="305">
        <f t="shared" si="1078"/>
        <v>0</v>
      </c>
      <c r="S1125" s="321"/>
      <c r="T1125" s="321"/>
      <c r="U1125" s="321"/>
      <c r="V1125" s="321"/>
      <c r="W1125" s="321"/>
      <c r="X1125" s="321"/>
      <c r="Y1125" s="321"/>
      <c r="Z1125" s="321"/>
      <c r="AA1125" s="322">
        <f t="shared" si="1080"/>
        <v>0</v>
      </c>
      <c r="AB1125" s="322">
        <f t="shared" si="1079"/>
        <v>0</v>
      </c>
      <c r="AC1125" s="37" t="e">
        <f t="shared" si="1076"/>
        <v>#DIV/0!</v>
      </c>
    </row>
    <row r="1126" spans="1:29" hidden="1" x14ac:dyDescent="0.2">
      <c r="B1126" s="100" t="s">
        <v>1841</v>
      </c>
      <c r="C1126" s="101" t="s">
        <v>309</v>
      </c>
      <c r="D1126" s="321">
        <v>0</v>
      </c>
      <c r="E1126" s="387">
        <f>SUM('ADICIONES  2018'!C1126:E1126)</f>
        <v>0</v>
      </c>
      <c r="F1126" s="321"/>
      <c r="G1126" s="321"/>
      <c r="H1126" s="321"/>
      <c r="I1126" s="321"/>
      <c r="J1126" s="321"/>
      <c r="K1126" s="305">
        <f t="shared" si="1077"/>
        <v>0</v>
      </c>
      <c r="L1126" s="321"/>
      <c r="M1126" s="321"/>
      <c r="N1126" s="321"/>
      <c r="O1126" s="321"/>
      <c r="P1126" s="321"/>
      <c r="Q1126" s="321"/>
      <c r="R1126" s="305">
        <f t="shared" si="1078"/>
        <v>0</v>
      </c>
      <c r="S1126" s="321"/>
      <c r="T1126" s="321"/>
      <c r="U1126" s="321"/>
      <c r="V1126" s="321"/>
      <c r="W1126" s="321"/>
      <c r="X1126" s="321"/>
      <c r="Y1126" s="321"/>
      <c r="Z1126" s="321"/>
      <c r="AA1126" s="322">
        <f t="shared" si="1080"/>
        <v>0</v>
      </c>
      <c r="AB1126" s="322">
        <f t="shared" si="1079"/>
        <v>0</v>
      </c>
      <c r="AC1126" s="37" t="e">
        <f t="shared" si="1076"/>
        <v>#DIV/0!</v>
      </c>
    </row>
    <row r="1127" spans="1:29" ht="28.5" hidden="1" x14ac:dyDescent="0.2">
      <c r="B1127" s="100" t="s">
        <v>1842</v>
      </c>
      <c r="C1127" s="101" t="s">
        <v>1843</v>
      </c>
      <c r="D1127" s="321">
        <v>0</v>
      </c>
      <c r="E1127" s="387">
        <f>SUM('ADICIONES  2018'!C1127:E1127)</f>
        <v>0</v>
      </c>
      <c r="F1127" s="321"/>
      <c r="G1127" s="321"/>
      <c r="H1127" s="321"/>
      <c r="I1127" s="321"/>
      <c r="J1127" s="321"/>
      <c r="K1127" s="305">
        <f t="shared" si="1077"/>
        <v>0</v>
      </c>
      <c r="L1127" s="321"/>
      <c r="M1127" s="321"/>
      <c r="N1127" s="321"/>
      <c r="O1127" s="321"/>
      <c r="P1127" s="321"/>
      <c r="Q1127" s="321"/>
      <c r="R1127" s="305">
        <f t="shared" si="1078"/>
        <v>0</v>
      </c>
      <c r="S1127" s="321"/>
      <c r="T1127" s="321"/>
      <c r="U1127" s="321"/>
      <c r="V1127" s="321"/>
      <c r="W1127" s="321"/>
      <c r="X1127" s="321"/>
      <c r="Y1127" s="321"/>
      <c r="Z1127" s="321"/>
      <c r="AA1127" s="322">
        <f t="shared" si="1080"/>
        <v>0</v>
      </c>
      <c r="AB1127" s="322">
        <f t="shared" si="1079"/>
        <v>0</v>
      </c>
      <c r="AC1127" s="37" t="e">
        <f t="shared" si="1076"/>
        <v>#DIV/0!</v>
      </c>
    </row>
    <row r="1128" spans="1:29" ht="28.5" hidden="1" x14ac:dyDescent="0.2">
      <c r="B1128" s="100" t="s">
        <v>1842</v>
      </c>
      <c r="C1128" s="101" t="s">
        <v>1843</v>
      </c>
      <c r="D1128" s="321">
        <v>0</v>
      </c>
      <c r="E1128" s="387">
        <f>SUM('ADICIONES  2018'!C1128:E1128)</f>
        <v>0</v>
      </c>
      <c r="F1128" s="321"/>
      <c r="G1128" s="321"/>
      <c r="H1128" s="321"/>
      <c r="I1128" s="321"/>
      <c r="J1128" s="321"/>
      <c r="K1128" s="305">
        <f t="shared" si="1077"/>
        <v>0</v>
      </c>
      <c r="L1128" s="321"/>
      <c r="M1128" s="321"/>
      <c r="N1128" s="321"/>
      <c r="O1128" s="321"/>
      <c r="P1128" s="321"/>
      <c r="Q1128" s="321"/>
      <c r="R1128" s="305">
        <f t="shared" si="1078"/>
        <v>0</v>
      </c>
      <c r="S1128" s="321"/>
      <c r="T1128" s="321"/>
      <c r="U1128" s="321"/>
      <c r="V1128" s="321"/>
      <c r="W1128" s="321"/>
      <c r="X1128" s="321"/>
      <c r="Y1128" s="321"/>
      <c r="Z1128" s="321"/>
      <c r="AA1128" s="322">
        <f t="shared" si="1080"/>
        <v>0</v>
      </c>
      <c r="AB1128" s="322">
        <f t="shared" si="1079"/>
        <v>0</v>
      </c>
      <c r="AC1128" s="37" t="e">
        <f t="shared" si="1076"/>
        <v>#DIV/0!</v>
      </c>
    </row>
    <row r="1129" spans="1:29" ht="28.5" hidden="1" x14ac:dyDescent="0.2">
      <c r="B1129" s="100" t="s">
        <v>1844</v>
      </c>
      <c r="C1129" s="101" t="s">
        <v>1845</v>
      </c>
      <c r="D1129" s="321">
        <v>0</v>
      </c>
      <c r="E1129" s="387">
        <f>SUM('ADICIONES  2018'!C1129:E1129)</f>
        <v>0</v>
      </c>
      <c r="F1129" s="321"/>
      <c r="G1129" s="321"/>
      <c r="H1129" s="321"/>
      <c r="I1129" s="321"/>
      <c r="J1129" s="321"/>
      <c r="K1129" s="305">
        <f t="shared" si="1077"/>
        <v>0</v>
      </c>
      <c r="L1129" s="321"/>
      <c r="M1129" s="321"/>
      <c r="N1129" s="321"/>
      <c r="O1129" s="321"/>
      <c r="P1129" s="321"/>
      <c r="Q1129" s="321"/>
      <c r="R1129" s="305">
        <f t="shared" si="1078"/>
        <v>0</v>
      </c>
      <c r="S1129" s="321"/>
      <c r="T1129" s="321"/>
      <c r="U1129" s="321"/>
      <c r="V1129" s="321"/>
      <c r="W1129" s="321"/>
      <c r="X1129" s="321"/>
      <c r="Y1129" s="321"/>
      <c r="Z1129" s="321"/>
      <c r="AA1129" s="322">
        <f t="shared" si="1080"/>
        <v>0</v>
      </c>
      <c r="AB1129" s="322">
        <f t="shared" si="1079"/>
        <v>0</v>
      </c>
      <c r="AC1129" s="37" t="e">
        <f t="shared" si="1076"/>
        <v>#DIV/0!</v>
      </c>
    </row>
    <row r="1130" spans="1:29" ht="28.5" hidden="1" x14ac:dyDescent="0.2">
      <c r="B1130" s="100" t="s">
        <v>1844</v>
      </c>
      <c r="C1130" s="101" t="s">
        <v>1843</v>
      </c>
      <c r="D1130" s="321">
        <v>0</v>
      </c>
      <c r="E1130" s="387">
        <f>SUM('ADICIONES  2018'!C1130:E1130)</f>
        <v>0</v>
      </c>
      <c r="F1130" s="321"/>
      <c r="G1130" s="321"/>
      <c r="H1130" s="321"/>
      <c r="I1130" s="321"/>
      <c r="J1130" s="321"/>
      <c r="K1130" s="305">
        <f t="shared" si="1077"/>
        <v>0</v>
      </c>
      <c r="L1130" s="321"/>
      <c r="M1130" s="321"/>
      <c r="N1130" s="321"/>
      <c r="O1130" s="321"/>
      <c r="P1130" s="321"/>
      <c r="Q1130" s="321"/>
      <c r="R1130" s="305">
        <f t="shared" si="1078"/>
        <v>0</v>
      </c>
      <c r="S1130" s="321"/>
      <c r="T1130" s="321"/>
      <c r="U1130" s="321"/>
      <c r="V1130" s="321"/>
      <c r="W1130" s="321"/>
      <c r="X1130" s="321"/>
      <c r="Y1130" s="321"/>
      <c r="Z1130" s="321"/>
      <c r="AA1130" s="322">
        <f t="shared" si="1080"/>
        <v>0</v>
      </c>
      <c r="AB1130" s="322">
        <f t="shared" si="1079"/>
        <v>0</v>
      </c>
      <c r="AC1130" s="37" t="e">
        <f t="shared" si="1076"/>
        <v>#DIV/0!</v>
      </c>
    </row>
    <row r="1131" spans="1:29" ht="28.5" hidden="1" x14ac:dyDescent="0.2">
      <c r="B1131" s="100" t="s">
        <v>1844</v>
      </c>
      <c r="C1131" s="101" t="s">
        <v>1843</v>
      </c>
      <c r="D1131" s="321">
        <v>0</v>
      </c>
      <c r="E1131" s="387">
        <f>SUM('ADICIONES  2018'!C1131:E1131)</f>
        <v>0</v>
      </c>
      <c r="F1131" s="321"/>
      <c r="G1131" s="321"/>
      <c r="H1131" s="321"/>
      <c r="I1131" s="321"/>
      <c r="J1131" s="321"/>
      <c r="K1131" s="305">
        <f t="shared" si="1077"/>
        <v>0</v>
      </c>
      <c r="L1131" s="321"/>
      <c r="M1131" s="321"/>
      <c r="N1131" s="321"/>
      <c r="O1131" s="321"/>
      <c r="P1131" s="321"/>
      <c r="Q1131" s="321"/>
      <c r="R1131" s="305">
        <f t="shared" si="1078"/>
        <v>0</v>
      </c>
      <c r="S1131" s="321"/>
      <c r="T1131" s="321"/>
      <c r="U1131" s="321"/>
      <c r="V1131" s="321"/>
      <c r="W1131" s="321"/>
      <c r="X1131" s="321"/>
      <c r="Y1131" s="321"/>
      <c r="Z1131" s="321"/>
      <c r="AA1131" s="322">
        <f t="shared" si="1080"/>
        <v>0</v>
      </c>
      <c r="AB1131" s="322">
        <f t="shared" si="1079"/>
        <v>0</v>
      </c>
      <c r="AC1131" s="37" t="e">
        <f t="shared" si="1076"/>
        <v>#DIV/0!</v>
      </c>
    </row>
    <row r="1132" spans="1:29" ht="28.5" hidden="1" x14ac:dyDescent="0.2">
      <c r="B1132" s="100" t="s">
        <v>1846</v>
      </c>
      <c r="C1132" s="101" t="s">
        <v>1847</v>
      </c>
      <c r="D1132" s="321">
        <v>0</v>
      </c>
      <c r="E1132" s="387">
        <f>SUM('ADICIONES  2018'!C1132:E1132)</f>
        <v>0</v>
      </c>
      <c r="F1132" s="321"/>
      <c r="G1132" s="321"/>
      <c r="H1132" s="321"/>
      <c r="I1132" s="321"/>
      <c r="J1132" s="321"/>
      <c r="K1132" s="305">
        <f t="shared" si="1077"/>
        <v>0</v>
      </c>
      <c r="L1132" s="321"/>
      <c r="M1132" s="321"/>
      <c r="N1132" s="321"/>
      <c r="O1132" s="321"/>
      <c r="P1132" s="321"/>
      <c r="Q1132" s="321"/>
      <c r="R1132" s="305">
        <f t="shared" si="1078"/>
        <v>0</v>
      </c>
      <c r="S1132" s="321"/>
      <c r="T1132" s="321"/>
      <c r="U1132" s="321"/>
      <c r="V1132" s="321"/>
      <c r="W1132" s="321"/>
      <c r="X1132" s="321"/>
      <c r="Y1132" s="321"/>
      <c r="Z1132" s="321"/>
      <c r="AA1132" s="322">
        <f t="shared" si="1080"/>
        <v>0</v>
      </c>
      <c r="AB1132" s="322">
        <f t="shared" si="1079"/>
        <v>0</v>
      </c>
      <c r="AC1132" s="37" t="e">
        <f t="shared" si="1076"/>
        <v>#DIV/0!</v>
      </c>
    </row>
    <row r="1133" spans="1:29" hidden="1" x14ac:dyDescent="0.2">
      <c r="B1133" s="100" t="s">
        <v>1848</v>
      </c>
      <c r="C1133" s="101" t="s">
        <v>1797</v>
      </c>
      <c r="D1133" s="321">
        <v>0</v>
      </c>
      <c r="E1133" s="387">
        <f>SUM('ADICIONES  2018'!C1133:E1133)</f>
        <v>0</v>
      </c>
      <c r="F1133" s="321"/>
      <c r="G1133" s="321"/>
      <c r="H1133" s="321"/>
      <c r="I1133" s="321"/>
      <c r="J1133" s="321"/>
      <c r="K1133" s="305">
        <f t="shared" si="1077"/>
        <v>0</v>
      </c>
      <c r="L1133" s="321"/>
      <c r="M1133" s="321"/>
      <c r="N1133" s="321"/>
      <c r="O1133" s="321"/>
      <c r="P1133" s="321"/>
      <c r="Q1133" s="321"/>
      <c r="R1133" s="305">
        <f t="shared" si="1078"/>
        <v>0</v>
      </c>
      <c r="S1133" s="321"/>
      <c r="T1133" s="321"/>
      <c r="U1133" s="321"/>
      <c r="V1133" s="321"/>
      <c r="W1133" s="321"/>
      <c r="X1133" s="321"/>
      <c r="Y1133" s="321"/>
      <c r="Z1133" s="321"/>
      <c r="AA1133" s="322">
        <f t="shared" si="1080"/>
        <v>0</v>
      </c>
      <c r="AB1133" s="322">
        <f t="shared" si="1079"/>
        <v>0</v>
      </c>
      <c r="AC1133" s="37" t="e">
        <f t="shared" ref="AC1133:AC1192" si="1081">+AB1133/K1133</f>
        <v>#DIV/0!</v>
      </c>
    </row>
    <row r="1134" spans="1:29" hidden="1" x14ac:dyDescent="0.2">
      <c r="B1134" s="100" t="s">
        <v>1848</v>
      </c>
      <c r="C1134" s="101" t="s">
        <v>1797</v>
      </c>
      <c r="D1134" s="321">
        <v>0</v>
      </c>
      <c r="E1134" s="387">
        <f>SUM('ADICIONES  2018'!C1134:E1134)</f>
        <v>0</v>
      </c>
      <c r="F1134" s="321"/>
      <c r="G1134" s="321"/>
      <c r="H1134" s="321"/>
      <c r="I1134" s="321"/>
      <c r="J1134" s="321"/>
      <c r="K1134" s="305">
        <f t="shared" si="1077"/>
        <v>0</v>
      </c>
      <c r="L1134" s="321"/>
      <c r="M1134" s="321"/>
      <c r="N1134" s="321"/>
      <c r="O1134" s="321"/>
      <c r="P1134" s="321"/>
      <c r="Q1134" s="321"/>
      <c r="R1134" s="305">
        <f t="shared" si="1078"/>
        <v>0</v>
      </c>
      <c r="S1134" s="321"/>
      <c r="T1134" s="321"/>
      <c r="U1134" s="321"/>
      <c r="V1134" s="321"/>
      <c r="W1134" s="321"/>
      <c r="X1134" s="321"/>
      <c r="Y1134" s="321"/>
      <c r="Z1134" s="321"/>
      <c r="AA1134" s="322">
        <f t="shared" si="1080"/>
        <v>0</v>
      </c>
      <c r="AB1134" s="322">
        <f t="shared" si="1079"/>
        <v>0</v>
      </c>
      <c r="AC1134" s="37" t="e">
        <f t="shared" si="1081"/>
        <v>#DIV/0!</v>
      </c>
    </row>
    <row r="1135" spans="1:29" hidden="1" x14ac:dyDescent="0.2">
      <c r="B1135" s="100" t="s">
        <v>1849</v>
      </c>
      <c r="C1135" s="101" t="s">
        <v>1002</v>
      </c>
      <c r="D1135" s="321">
        <v>0</v>
      </c>
      <c r="E1135" s="387">
        <f>SUM('ADICIONES  2018'!C1135:E1135)</f>
        <v>0</v>
      </c>
      <c r="F1135" s="321"/>
      <c r="G1135" s="321"/>
      <c r="H1135" s="321"/>
      <c r="I1135" s="321"/>
      <c r="J1135" s="321"/>
      <c r="K1135" s="305">
        <f t="shared" si="1077"/>
        <v>0</v>
      </c>
      <c r="L1135" s="321"/>
      <c r="M1135" s="321"/>
      <c r="N1135" s="321"/>
      <c r="O1135" s="321"/>
      <c r="P1135" s="321"/>
      <c r="Q1135" s="321"/>
      <c r="R1135" s="305">
        <f t="shared" si="1078"/>
        <v>0</v>
      </c>
      <c r="S1135" s="321"/>
      <c r="T1135" s="321"/>
      <c r="U1135" s="321"/>
      <c r="V1135" s="321"/>
      <c r="W1135" s="321"/>
      <c r="X1135" s="321"/>
      <c r="Y1135" s="321"/>
      <c r="Z1135" s="321"/>
      <c r="AA1135" s="322">
        <f t="shared" si="1080"/>
        <v>0</v>
      </c>
      <c r="AB1135" s="322">
        <f t="shared" si="1079"/>
        <v>0</v>
      </c>
      <c r="AC1135" s="37" t="e">
        <f t="shared" si="1081"/>
        <v>#DIV/0!</v>
      </c>
    </row>
    <row r="1136" spans="1:29" hidden="1" x14ac:dyDescent="0.2">
      <c r="B1136" s="100" t="s">
        <v>1849</v>
      </c>
      <c r="C1136" s="101" t="s">
        <v>1002</v>
      </c>
      <c r="D1136" s="321">
        <v>0</v>
      </c>
      <c r="E1136" s="387">
        <f>SUM('ADICIONES  2018'!C1136:E1136)</f>
        <v>0</v>
      </c>
      <c r="F1136" s="321"/>
      <c r="G1136" s="321"/>
      <c r="H1136" s="321"/>
      <c r="I1136" s="321"/>
      <c r="J1136" s="321"/>
      <c r="K1136" s="305">
        <f t="shared" si="1077"/>
        <v>0</v>
      </c>
      <c r="L1136" s="321"/>
      <c r="M1136" s="321"/>
      <c r="N1136" s="321"/>
      <c r="O1136" s="321"/>
      <c r="P1136" s="321"/>
      <c r="Q1136" s="321"/>
      <c r="R1136" s="305">
        <f t="shared" si="1078"/>
        <v>0</v>
      </c>
      <c r="S1136" s="321"/>
      <c r="T1136" s="321"/>
      <c r="U1136" s="321"/>
      <c r="V1136" s="321"/>
      <c r="W1136" s="321"/>
      <c r="X1136" s="321"/>
      <c r="Y1136" s="321"/>
      <c r="Z1136" s="321"/>
      <c r="AA1136" s="322">
        <f t="shared" si="1080"/>
        <v>0</v>
      </c>
      <c r="AB1136" s="322">
        <f t="shared" si="1079"/>
        <v>0</v>
      </c>
      <c r="AC1136" s="37" t="e">
        <f t="shared" si="1081"/>
        <v>#DIV/0!</v>
      </c>
    </row>
    <row r="1137" spans="2:29" hidden="1" x14ac:dyDescent="0.2">
      <c r="B1137" s="100" t="s">
        <v>1849</v>
      </c>
      <c r="C1137" s="101" t="s">
        <v>1002</v>
      </c>
      <c r="D1137" s="321">
        <v>0</v>
      </c>
      <c r="E1137" s="387">
        <f>SUM('ADICIONES  2018'!C1137:E1137)</f>
        <v>0</v>
      </c>
      <c r="F1137" s="321"/>
      <c r="G1137" s="321"/>
      <c r="H1137" s="321"/>
      <c r="I1137" s="321"/>
      <c r="J1137" s="321"/>
      <c r="K1137" s="305">
        <f t="shared" si="1077"/>
        <v>0</v>
      </c>
      <c r="L1137" s="321"/>
      <c r="M1137" s="321"/>
      <c r="N1137" s="321"/>
      <c r="O1137" s="321"/>
      <c r="P1137" s="321"/>
      <c r="Q1137" s="321"/>
      <c r="R1137" s="305">
        <f t="shared" si="1078"/>
        <v>0</v>
      </c>
      <c r="S1137" s="321"/>
      <c r="T1137" s="321"/>
      <c r="U1137" s="321"/>
      <c r="V1137" s="321"/>
      <c r="W1137" s="321"/>
      <c r="X1137" s="321"/>
      <c r="Y1137" s="321"/>
      <c r="Z1137" s="321"/>
      <c r="AA1137" s="322">
        <f t="shared" si="1080"/>
        <v>0</v>
      </c>
      <c r="AB1137" s="322">
        <f t="shared" si="1079"/>
        <v>0</v>
      </c>
      <c r="AC1137" s="37" t="e">
        <f t="shared" si="1081"/>
        <v>#DIV/0!</v>
      </c>
    </row>
    <row r="1138" spans="2:29" hidden="1" x14ac:dyDescent="0.2">
      <c r="B1138" s="100" t="s">
        <v>1849</v>
      </c>
      <c r="C1138" s="101" t="s">
        <v>1002</v>
      </c>
      <c r="D1138" s="321">
        <v>0</v>
      </c>
      <c r="E1138" s="387">
        <f>SUM('ADICIONES  2018'!C1138:E1138)</f>
        <v>0</v>
      </c>
      <c r="F1138" s="321"/>
      <c r="G1138" s="321"/>
      <c r="H1138" s="321"/>
      <c r="I1138" s="321"/>
      <c r="J1138" s="321"/>
      <c r="K1138" s="305">
        <f t="shared" si="1077"/>
        <v>0</v>
      </c>
      <c r="L1138" s="321"/>
      <c r="M1138" s="321"/>
      <c r="N1138" s="321"/>
      <c r="O1138" s="321"/>
      <c r="P1138" s="321"/>
      <c r="Q1138" s="321"/>
      <c r="R1138" s="305">
        <f t="shared" si="1078"/>
        <v>0</v>
      </c>
      <c r="S1138" s="321"/>
      <c r="T1138" s="321"/>
      <c r="U1138" s="321"/>
      <c r="V1138" s="321"/>
      <c r="W1138" s="321"/>
      <c r="X1138" s="321"/>
      <c r="Y1138" s="321"/>
      <c r="Z1138" s="321"/>
      <c r="AA1138" s="322">
        <f t="shared" si="1080"/>
        <v>0</v>
      </c>
      <c r="AB1138" s="322">
        <f t="shared" si="1079"/>
        <v>0</v>
      </c>
      <c r="AC1138" s="37" t="e">
        <f t="shared" si="1081"/>
        <v>#DIV/0!</v>
      </c>
    </row>
    <row r="1139" spans="2:29" hidden="1" x14ac:dyDescent="0.2">
      <c r="B1139" s="100" t="s">
        <v>1849</v>
      </c>
      <c r="C1139" s="101" t="s">
        <v>1002</v>
      </c>
      <c r="D1139" s="321">
        <v>0</v>
      </c>
      <c r="E1139" s="387">
        <f>SUM('ADICIONES  2018'!C1139:E1139)</f>
        <v>0</v>
      </c>
      <c r="F1139" s="321"/>
      <c r="G1139" s="321"/>
      <c r="H1139" s="321"/>
      <c r="I1139" s="321"/>
      <c r="J1139" s="321"/>
      <c r="K1139" s="305">
        <f t="shared" si="1077"/>
        <v>0</v>
      </c>
      <c r="L1139" s="321"/>
      <c r="M1139" s="321"/>
      <c r="N1139" s="321"/>
      <c r="O1139" s="321"/>
      <c r="P1139" s="321"/>
      <c r="Q1139" s="321"/>
      <c r="R1139" s="305">
        <f t="shared" si="1078"/>
        <v>0</v>
      </c>
      <c r="S1139" s="321"/>
      <c r="T1139" s="321"/>
      <c r="U1139" s="321"/>
      <c r="V1139" s="321"/>
      <c r="W1139" s="321"/>
      <c r="X1139" s="321"/>
      <c r="Y1139" s="321"/>
      <c r="Z1139" s="321"/>
      <c r="AA1139" s="322">
        <f t="shared" si="1080"/>
        <v>0</v>
      </c>
      <c r="AB1139" s="322">
        <f t="shared" si="1079"/>
        <v>0</v>
      </c>
      <c r="AC1139" s="37" t="e">
        <f t="shared" si="1081"/>
        <v>#DIV/0!</v>
      </c>
    </row>
    <row r="1140" spans="2:29" hidden="1" x14ac:dyDescent="0.2">
      <c r="B1140" s="100" t="s">
        <v>1849</v>
      </c>
      <c r="C1140" s="101" t="s">
        <v>1002</v>
      </c>
      <c r="D1140" s="321">
        <v>0</v>
      </c>
      <c r="E1140" s="387">
        <f>SUM('ADICIONES  2018'!C1140:E1140)</f>
        <v>0</v>
      </c>
      <c r="F1140" s="321"/>
      <c r="G1140" s="321"/>
      <c r="H1140" s="321"/>
      <c r="I1140" s="321"/>
      <c r="J1140" s="321"/>
      <c r="K1140" s="305">
        <f t="shared" si="1077"/>
        <v>0</v>
      </c>
      <c r="L1140" s="321"/>
      <c r="M1140" s="321"/>
      <c r="N1140" s="321"/>
      <c r="O1140" s="321"/>
      <c r="P1140" s="321"/>
      <c r="Q1140" s="321"/>
      <c r="R1140" s="305">
        <f t="shared" si="1078"/>
        <v>0</v>
      </c>
      <c r="S1140" s="321"/>
      <c r="T1140" s="321"/>
      <c r="U1140" s="321"/>
      <c r="V1140" s="321"/>
      <c r="W1140" s="321"/>
      <c r="X1140" s="321"/>
      <c r="Y1140" s="321"/>
      <c r="Z1140" s="321"/>
      <c r="AA1140" s="322">
        <f t="shared" si="1080"/>
        <v>0</v>
      </c>
      <c r="AB1140" s="322">
        <f t="shared" si="1079"/>
        <v>0</v>
      </c>
      <c r="AC1140" s="37" t="e">
        <f t="shared" si="1081"/>
        <v>#DIV/0!</v>
      </c>
    </row>
    <row r="1141" spans="2:29" hidden="1" x14ac:dyDescent="0.2">
      <c r="B1141" s="100" t="s">
        <v>1849</v>
      </c>
      <c r="C1141" s="101" t="s">
        <v>1002</v>
      </c>
      <c r="D1141" s="321">
        <v>0</v>
      </c>
      <c r="E1141" s="387">
        <f>SUM('ADICIONES  2018'!C1141:E1141)</f>
        <v>0</v>
      </c>
      <c r="F1141" s="321"/>
      <c r="G1141" s="321"/>
      <c r="H1141" s="321"/>
      <c r="I1141" s="321"/>
      <c r="J1141" s="321"/>
      <c r="K1141" s="305">
        <f t="shared" si="1077"/>
        <v>0</v>
      </c>
      <c r="L1141" s="321"/>
      <c r="M1141" s="321"/>
      <c r="N1141" s="321"/>
      <c r="O1141" s="321"/>
      <c r="P1141" s="321"/>
      <c r="Q1141" s="321"/>
      <c r="R1141" s="305">
        <f t="shared" si="1078"/>
        <v>0</v>
      </c>
      <c r="S1141" s="321"/>
      <c r="T1141" s="321"/>
      <c r="U1141" s="321"/>
      <c r="V1141" s="321"/>
      <c r="W1141" s="321"/>
      <c r="X1141" s="321"/>
      <c r="Y1141" s="321"/>
      <c r="Z1141" s="321"/>
      <c r="AA1141" s="322">
        <f t="shared" si="1080"/>
        <v>0</v>
      </c>
      <c r="AB1141" s="322">
        <f t="shared" si="1079"/>
        <v>0</v>
      </c>
      <c r="AC1141" s="37" t="e">
        <f t="shared" si="1081"/>
        <v>#DIV/0!</v>
      </c>
    </row>
    <row r="1142" spans="2:29" hidden="1" x14ac:dyDescent="0.2">
      <c r="B1142" s="100" t="s">
        <v>1849</v>
      </c>
      <c r="C1142" s="101" t="s">
        <v>1002</v>
      </c>
      <c r="D1142" s="321">
        <v>0</v>
      </c>
      <c r="E1142" s="387">
        <f>SUM('ADICIONES  2018'!C1142:E1142)</f>
        <v>0</v>
      </c>
      <c r="F1142" s="321"/>
      <c r="G1142" s="321"/>
      <c r="H1142" s="321"/>
      <c r="I1142" s="321"/>
      <c r="J1142" s="321"/>
      <c r="K1142" s="305">
        <f t="shared" si="1077"/>
        <v>0</v>
      </c>
      <c r="L1142" s="321"/>
      <c r="M1142" s="321"/>
      <c r="N1142" s="321"/>
      <c r="O1142" s="321"/>
      <c r="P1142" s="321"/>
      <c r="Q1142" s="321"/>
      <c r="R1142" s="305">
        <f t="shared" si="1078"/>
        <v>0</v>
      </c>
      <c r="S1142" s="321"/>
      <c r="T1142" s="321"/>
      <c r="U1142" s="321"/>
      <c r="V1142" s="321"/>
      <c r="W1142" s="321"/>
      <c r="X1142" s="321"/>
      <c r="Y1142" s="321"/>
      <c r="Z1142" s="321"/>
      <c r="AA1142" s="322">
        <f t="shared" si="1080"/>
        <v>0</v>
      </c>
      <c r="AB1142" s="322">
        <f t="shared" si="1079"/>
        <v>0</v>
      </c>
      <c r="AC1142" s="37" t="e">
        <f t="shared" si="1081"/>
        <v>#DIV/0!</v>
      </c>
    </row>
    <row r="1143" spans="2:29" hidden="1" x14ac:dyDescent="0.2">
      <c r="B1143" s="100" t="s">
        <v>1849</v>
      </c>
      <c r="C1143" s="101" t="s">
        <v>1002</v>
      </c>
      <c r="D1143" s="321">
        <v>0</v>
      </c>
      <c r="E1143" s="387">
        <f>SUM('ADICIONES  2018'!C1143:E1143)</f>
        <v>0</v>
      </c>
      <c r="F1143" s="321"/>
      <c r="G1143" s="321"/>
      <c r="H1143" s="321"/>
      <c r="I1143" s="321"/>
      <c r="J1143" s="321"/>
      <c r="K1143" s="305">
        <f t="shared" si="1077"/>
        <v>0</v>
      </c>
      <c r="L1143" s="321"/>
      <c r="M1143" s="321"/>
      <c r="N1143" s="321"/>
      <c r="O1143" s="321"/>
      <c r="P1143" s="321"/>
      <c r="Q1143" s="321"/>
      <c r="R1143" s="305">
        <f t="shared" si="1078"/>
        <v>0</v>
      </c>
      <c r="S1143" s="321"/>
      <c r="T1143" s="321"/>
      <c r="U1143" s="321"/>
      <c r="V1143" s="321"/>
      <c r="W1143" s="321"/>
      <c r="X1143" s="321"/>
      <c r="Y1143" s="321"/>
      <c r="Z1143" s="321"/>
      <c r="AA1143" s="322">
        <f t="shared" si="1080"/>
        <v>0</v>
      </c>
      <c r="AB1143" s="322">
        <f t="shared" si="1079"/>
        <v>0</v>
      </c>
      <c r="AC1143" s="37" t="e">
        <f t="shared" si="1081"/>
        <v>#DIV/0!</v>
      </c>
    </row>
    <row r="1144" spans="2:29" hidden="1" x14ac:dyDescent="0.2">
      <c r="B1144" s="100" t="s">
        <v>1850</v>
      </c>
      <c r="C1144" s="101" t="s">
        <v>1773</v>
      </c>
      <c r="D1144" s="321">
        <v>0</v>
      </c>
      <c r="E1144" s="387">
        <f>SUM('ADICIONES  2018'!C1144:E1144)</f>
        <v>0</v>
      </c>
      <c r="F1144" s="321"/>
      <c r="G1144" s="321"/>
      <c r="H1144" s="321"/>
      <c r="I1144" s="321"/>
      <c r="J1144" s="321"/>
      <c r="K1144" s="305">
        <f t="shared" si="1077"/>
        <v>0</v>
      </c>
      <c r="L1144" s="321"/>
      <c r="M1144" s="321"/>
      <c r="N1144" s="321"/>
      <c r="O1144" s="321"/>
      <c r="P1144" s="321"/>
      <c r="Q1144" s="321"/>
      <c r="R1144" s="305">
        <f t="shared" si="1078"/>
        <v>0</v>
      </c>
      <c r="S1144" s="321"/>
      <c r="T1144" s="321"/>
      <c r="U1144" s="321"/>
      <c r="V1144" s="321"/>
      <c r="W1144" s="321"/>
      <c r="X1144" s="321"/>
      <c r="Y1144" s="321"/>
      <c r="Z1144" s="321"/>
      <c r="AA1144" s="322">
        <f t="shared" si="1080"/>
        <v>0</v>
      </c>
      <c r="AB1144" s="322">
        <f t="shared" si="1079"/>
        <v>0</v>
      </c>
      <c r="AC1144" s="37" t="e">
        <f t="shared" si="1081"/>
        <v>#DIV/0!</v>
      </c>
    </row>
    <row r="1145" spans="2:29" hidden="1" x14ac:dyDescent="0.2">
      <c r="B1145" s="100" t="s">
        <v>1850</v>
      </c>
      <c r="C1145" s="101" t="s">
        <v>1773</v>
      </c>
      <c r="D1145" s="321">
        <v>0</v>
      </c>
      <c r="E1145" s="387">
        <f>SUM('ADICIONES  2018'!C1145:E1145)</f>
        <v>0</v>
      </c>
      <c r="F1145" s="321"/>
      <c r="G1145" s="321"/>
      <c r="H1145" s="321"/>
      <c r="I1145" s="321"/>
      <c r="J1145" s="321"/>
      <c r="K1145" s="305">
        <f t="shared" ref="K1145:K1192" si="1082">+D1145+E1145-F1145+G1145-H1145</f>
        <v>0</v>
      </c>
      <c r="L1145" s="321"/>
      <c r="M1145" s="321"/>
      <c r="N1145" s="321"/>
      <c r="O1145" s="321"/>
      <c r="P1145" s="321"/>
      <c r="Q1145" s="321"/>
      <c r="R1145" s="305">
        <f t="shared" si="1078"/>
        <v>0</v>
      </c>
      <c r="S1145" s="321"/>
      <c r="T1145" s="321"/>
      <c r="U1145" s="321"/>
      <c r="V1145" s="321"/>
      <c r="W1145" s="321"/>
      <c r="X1145" s="321"/>
      <c r="Y1145" s="321"/>
      <c r="Z1145" s="321"/>
      <c r="AA1145" s="322">
        <f t="shared" si="1080"/>
        <v>0</v>
      </c>
      <c r="AB1145" s="322">
        <f t="shared" si="1079"/>
        <v>0</v>
      </c>
      <c r="AC1145" s="37" t="e">
        <f t="shared" si="1081"/>
        <v>#DIV/0!</v>
      </c>
    </row>
    <row r="1146" spans="2:29" hidden="1" x14ac:dyDescent="0.2">
      <c r="B1146" s="100" t="s">
        <v>1850</v>
      </c>
      <c r="C1146" s="101" t="s">
        <v>1773</v>
      </c>
      <c r="D1146" s="321">
        <v>0</v>
      </c>
      <c r="E1146" s="387">
        <f>SUM('ADICIONES  2018'!C1146:E1146)</f>
        <v>0</v>
      </c>
      <c r="F1146" s="321"/>
      <c r="G1146" s="321"/>
      <c r="H1146" s="321"/>
      <c r="I1146" s="321"/>
      <c r="J1146" s="321"/>
      <c r="K1146" s="305">
        <f t="shared" si="1082"/>
        <v>0</v>
      </c>
      <c r="L1146" s="321"/>
      <c r="M1146" s="321"/>
      <c r="N1146" s="321"/>
      <c r="O1146" s="321"/>
      <c r="P1146" s="321"/>
      <c r="Q1146" s="321"/>
      <c r="R1146" s="305">
        <f t="shared" si="1078"/>
        <v>0</v>
      </c>
      <c r="S1146" s="321"/>
      <c r="T1146" s="321"/>
      <c r="U1146" s="321"/>
      <c r="V1146" s="321"/>
      <c r="W1146" s="321"/>
      <c r="X1146" s="321"/>
      <c r="Y1146" s="321"/>
      <c r="Z1146" s="321"/>
      <c r="AA1146" s="322">
        <f t="shared" si="1080"/>
        <v>0</v>
      </c>
      <c r="AB1146" s="322">
        <f t="shared" si="1079"/>
        <v>0</v>
      </c>
      <c r="AC1146" s="37" t="e">
        <f t="shared" si="1081"/>
        <v>#DIV/0!</v>
      </c>
    </row>
    <row r="1147" spans="2:29" hidden="1" x14ac:dyDescent="0.2">
      <c r="B1147" s="100" t="s">
        <v>1850</v>
      </c>
      <c r="C1147" s="101" t="s">
        <v>1773</v>
      </c>
      <c r="D1147" s="321">
        <v>0</v>
      </c>
      <c r="E1147" s="387">
        <f>SUM('ADICIONES  2018'!C1147:E1147)</f>
        <v>0</v>
      </c>
      <c r="F1147" s="321"/>
      <c r="G1147" s="321"/>
      <c r="H1147" s="321"/>
      <c r="I1147" s="321"/>
      <c r="J1147" s="321"/>
      <c r="K1147" s="305">
        <f t="shared" si="1082"/>
        <v>0</v>
      </c>
      <c r="L1147" s="321"/>
      <c r="M1147" s="321"/>
      <c r="N1147" s="321"/>
      <c r="O1147" s="321"/>
      <c r="P1147" s="321"/>
      <c r="Q1147" s="321"/>
      <c r="R1147" s="305">
        <f t="shared" ref="R1147:R1192" si="1083">SUM(L1147:Q1147)</f>
        <v>0</v>
      </c>
      <c r="S1147" s="321"/>
      <c r="T1147" s="321"/>
      <c r="U1147" s="321"/>
      <c r="V1147" s="321"/>
      <c r="W1147" s="321"/>
      <c r="X1147" s="321"/>
      <c r="Y1147" s="321"/>
      <c r="Z1147" s="321"/>
      <c r="AA1147" s="322">
        <f t="shared" si="1080"/>
        <v>0</v>
      </c>
      <c r="AB1147" s="322">
        <f t="shared" ref="AB1147:AB1192" si="1084">+AA1147+R1147</f>
        <v>0</v>
      </c>
      <c r="AC1147" s="37" t="e">
        <f t="shared" si="1081"/>
        <v>#DIV/0!</v>
      </c>
    </row>
    <row r="1148" spans="2:29" hidden="1" x14ac:dyDescent="0.2">
      <c r="B1148" s="100" t="s">
        <v>1850</v>
      </c>
      <c r="C1148" s="101" t="s">
        <v>1773</v>
      </c>
      <c r="D1148" s="321">
        <v>0</v>
      </c>
      <c r="E1148" s="387">
        <f>SUM('ADICIONES  2018'!C1148:E1148)</f>
        <v>0</v>
      </c>
      <c r="F1148" s="321"/>
      <c r="G1148" s="321"/>
      <c r="H1148" s="321"/>
      <c r="I1148" s="321"/>
      <c r="J1148" s="321"/>
      <c r="K1148" s="305">
        <f t="shared" si="1082"/>
        <v>0</v>
      </c>
      <c r="L1148" s="321"/>
      <c r="M1148" s="321"/>
      <c r="N1148" s="321"/>
      <c r="O1148" s="321"/>
      <c r="P1148" s="321"/>
      <c r="Q1148" s="321"/>
      <c r="R1148" s="305">
        <f t="shared" si="1083"/>
        <v>0</v>
      </c>
      <c r="S1148" s="321"/>
      <c r="T1148" s="321"/>
      <c r="U1148" s="321"/>
      <c r="V1148" s="321"/>
      <c r="W1148" s="321"/>
      <c r="X1148" s="321"/>
      <c r="Y1148" s="321"/>
      <c r="Z1148" s="321"/>
      <c r="AA1148" s="322">
        <f t="shared" si="1080"/>
        <v>0</v>
      </c>
      <c r="AB1148" s="322">
        <f t="shared" si="1084"/>
        <v>0</v>
      </c>
      <c r="AC1148" s="37" t="e">
        <f t="shared" si="1081"/>
        <v>#DIV/0!</v>
      </c>
    </row>
    <row r="1149" spans="2:29" hidden="1" x14ac:dyDescent="0.2">
      <c r="B1149" s="100" t="s">
        <v>1850</v>
      </c>
      <c r="C1149" s="101" t="s">
        <v>1773</v>
      </c>
      <c r="D1149" s="321">
        <v>0</v>
      </c>
      <c r="E1149" s="387">
        <f>SUM('ADICIONES  2018'!C1149:E1149)</f>
        <v>0</v>
      </c>
      <c r="F1149" s="321"/>
      <c r="G1149" s="321"/>
      <c r="H1149" s="321"/>
      <c r="I1149" s="321"/>
      <c r="J1149" s="321"/>
      <c r="K1149" s="305">
        <f t="shared" si="1082"/>
        <v>0</v>
      </c>
      <c r="L1149" s="321"/>
      <c r="M1149" s="321"/>
      <c r="N1149" s="321"/>
      <c r="O1149" s="321"/>
      <c r="P1149" s="321"/>
      <c r="Q1149" s="321"/>
      <c r="R1149" s="305">
        <f t="shared" si="1083"/>
        <v>0</v>
      </c>
      <c r="S1149" s="321"/>
      <c r="T1149" s="321"/>
      <c r="U1149" s="321"/>
      <c r="V1149" s="321"/>
      <c r="W1149" s="321"/>
      <c r="X1149" s="321"/>
      <c r="Y1149" s="321"/>
      <c r="Z1149" s="321"/>
      <c r="AA1149" s="322">
        <f t="shared" si="1080"/>
        <v>0</v>
      </c>
      <c r="AB1149" s="322">
        <f t="shared" si="1084"/>
        <v>0</v>
      </c>
      <c r="AC1149" s="37" t="e">
        <f t="shared" si="1081"/>
        <v>#DIV/0!</v>
      </c>
    </row>
    <row r="1150" spans="2:29" hidden="1" x14ac:dyDescent="0.2">
      <c r="B1150" s="100" t="s">
        <v>1850</v>
      </c>
      <c r="C1150" s="101" t="s">
        <v>1773</v>
      </c>
      <c r="D1150" s="321">
        <v>0</v>
      </c>
      <c r="E1150" s="387">
        <f>SUM('ADICIONES  2018'!C1150:E1150)</f>
        <v>0</v>
      </c>
      <c r="F1150" s="321"/>
      <c r="G1150" s="321"/>
      <c r="H1150" s="321"/>
      <c r="I1150" s="321"/>
      <c r="J1150" s="321"/>
      <c r="K1150" s="305">
        <f t="shared" si="1082"/>
        <v>0</v>
      </c>
      <c r="L1150" s="321"/>
      <c r="M1150" s="321"/>
      <c r="N1150" s="321"/>
      <c r="O1150" s="321"/>
      <c r="P1150" s="321"/>
      <c r="Q1150" s="321"/>
      <c r="R1150" s="305">
        <f t="shared" si="1083"/>
        <v>0</v>
      </c>
      <c r="S1150" s="321"/>
      <c r="T1150" s="321"/>
      <c r="U1150" s="321"/>
      <c r="V1150" s="321"/>
      <c r="W1150" s="321"/>
      <c r="X1150" s="321"/>
      <c r="Y1150" s="321"/>
      <c r="Z1150" s="321"/>
      <c r="AA1150" s="322">
        <f t="shared" si="1080"/>
        <v>0</v>
      </c>
      <c r="AB1150" s="322">
        <f t="shared" si="1084"/>
        <v>0</v>
      </c>
      <c r="AC1150" s="37" t="e">
        <f t="shared" si="1081"/>
        <v>#DIV/0!</v>
      </c>
    </row>
    <row r="1151" spans="2:29" hidden="1" x14ac:dyDescent="0.2">
      <c r="B1151" s="100" t="s">
        <v>1850</v>
      </c>
      <c r="C1151" s="101" t="s">
        <v>1773</v>
      </c>
      <c r="D1151" s="321">
        <v>0</v>
      </c>
      <c r="E1151" s="387">
        <f>SUM('ADICIONES  2018'!C1151:E1151)</f>
        <v>0</v>
      </c>
      <c r="F1151" s="321"/>
      <c r="G1151" s="321"/>
      <c r="H1151" s="321"/>
      <c r="I1151" s="321"/>
      <c r="J1151" s="321"/>
      <c r="K1151" s="305">
        <f t="shared" si="1082"/>
        <v>0</v>
      </c>
      <c r="L1151" s="321"/>
      <c r="M1151" s="321"/>
      <c r="N1151" s="321"/>
      <c r="O1151" s="321"/>
      <c r="P1151" s="321"/>
      <c r="Q1151" s="321"/>
      <c r="R1151" s="305">
        <f t="shared" si="1083"/>
        <v>0</v>
      </c>
      <c r="S1151" s="321"/>
      <c r="T1151" s="321"/>
      <c r="U1151" s="321"/>
      <c r="V1151" s="321"/>
      <c r="W1151" s="321"/>
      <c r="X1151" s="321"/>
      <c r="Y1151" s="321"/>
      <c r="Z1151" s="321"/>
      <c r="AA1151" s="322">
        <f t="shared" si="1080"/>
        <v>0</v>
      </c>
      <c r="AB1151" s="322">
        <f t="shared" si="1084"/>
        <v>0</v>
      </c>
      <c r="AC1151" s="37" t="e">
        <f t="shared" si="1081"/>
        <v>#DIV/0!</v>
      </c>
    </row>
    <row r="1152" spans="2:29" hidden="1" x14ac:dyDescent="0.2">
      <c r="B1152" s="100" t="s">
        <v>1850</v>
      </c>
      <c r="C1152" s="101" t="s">
        <v>1773</v>
      </c>
      <c r="D1152" s="321">
        <v>0</v>
      </c>
      <c r="E1152" s="387">
        <f>SUM('ADICIONES  2018'!C1152:E1152)</f>
        <v>0</v>
      </c>
      <c r="F1152" s="321"/>
      <c r="G1152" s="321"/>
      <c r="H1152" s="321"/>
      <c r="I1152" s="321"/>
      <c r="J1152" s="321"/>
      <c r="K1152" s="305">
        <f t="shared" si="1082"/>
        <v>0</v>
      </c>
      <c r="L1152" s="321"/>
      <c r="M1152" s="321"/>
      <c r="N1152" s="321"/>
      <c r="O1152" s="321"/>
      <c r="P1152" s="321"/>
      <c r="Q1152" s="321"/>
      <c r="R1152" s="305">
        <f t="shared" si="1083"/>
        <v>0</v>
      </c>
      <c r="S1152" s="321"/>
      <c r="T1152" s="321"/>
      <c r="U1152" s="321"/>
      <c r="V1152" s="321"/>
      <c r="W1152" s="321"/>
      <c r="X1152" s="321"/>
      <c r="Y1152" s="321"/>
      <c r="Z1152" s="321"/>
      <c r="AA1152" s="322">
        <f t="shared" si="1080"/>
        <v>0</v>
      </c>
      <c r="AB1152" s="322">
        <f t="shared" si="1084"/>
        <v>0</v>
      </c>
      <c r="AC1152" s="37" t="e">
        <f t="shared" si="1081"/>
        <v>#DIV/0!</v>
      </c>
    </row>
    <row r="1153" spans="1:29" hidden="1" x14ac:dyDescent="0.2">
      <c r="B1153" s="100" t="s">
        <v>1850</v>
      </c>
      <c r="C1153" s="101" t="s">
        <v>1773</v>
      </c>
      <c r="D1153" s="321">
        <v>0</v>
      </c>
      <c r="E1153" s="387">
        <f>SUM('ADICIONES  2018'!C1153:E1153)</f>
        <v>0</v>
      </c>
      <c r="F1153" s="321"/>
      <c r="G1153" s="321"/>
      <c r="H1153" s="321"/>
      <c r="I1153" s="321"/>
      <c r="J1153" s="321"/>
      <c r="K1153" s="305">
        <f t="shared" si="1082"/>
        <v>0</v>
      </c>
      <c r="L1153" s="321"/>
      <c r="M1153" s="321"/>
      <c r="N1153" s="321"/>
      <c r="O1153" s="321"/>
      <c r="P1153" s="321"/>
      <c r="Q1153" s="321"/>
      <c r="R1153" s="305">
        <f t="shared" si="1083"/>
        <v>0</v>
      </c>
      <c r="S1153" s="321"/>
      <c r="T1153" s="321"/>
      <c r="U1153" s="321"/>
      <c r="V1153" s="321"/>
      <c r="W1153" s="321"/>
      <c r="X1153" s="321"/>
      <c r="Y1153" s="321"/>
      <c r="Z1153" s="321"/>
      <c r="AA1153" s="322">
        <f t="shared" si="1080"/>
        <v>0</v>
      </c>
      <c r="AB1153" s="322">
        <f t="shared" si="1084"/>
        <v>0</v>
      </c>
      <c r="AC1153" s="37" t="e">
        <f t="shared" si="1081"/>
        <v>#DIV/0!</v>
      </c>
    </row>
    <row r="1154" spans="1:29" s="82" customFormat="1" ht="31.5" hidden="1" x14ac:dyDescent="0.2">
      <c r="A1154" s="413"/>
      <c r="B1154" s="114" t="s">
        <v>1851</v>
      </c>
      <c r="C1154" s="110" t="s">
        <v>199</v>
      </c>
      <c r="D1154" s="320">
        <f>SUM(D1155:D1156)</f>
        <v>0</v>
      </c>
      <c r="E1154" s="387">
        <f>SUM('ADICIONES  2018'!C1154:E1154)</f>
        <v>0</v>
      </c>
      <c r="F1154" s="320">
        <f t="shared" ref="F1154" si="1085">SUM(F1155:F1156)</f>
        <v>0</v>
      </c>
      <c r="G1154" s="320">
        <f t="shared" ref="G1154:J1154" si="1086">SUM(G1155:G1156)</f>
        <v>0</v>
      </c>
      <c r="H1154" s="320">
        <f t="shared" si="1086"/>
        <v>0</v>
      </c>
      <c r="I1154" s="320">
        <f t="shared" si="1086"/>
        <v>0</v>
      </c>
      <c r="J1154" s="320">
        <f t="shared" si="1086"/>
        <v>0</v>
      </c>
      <c r="K1154" s="303">
        <f t="shared" si="1082"/>
        <v>0</v>
      </c>
      <c r="L1154" s="320">
        <f t="shared" ref="L1154:Q1154" si="1087">SUM(L1155:L1156)</f>
        <v>0</v>
      </c>
      <c r="M1154" s="320">
        <f t="shared" si="1087"/>
        <v>0</v>
      </c>
      <c r="N1154" s="320">
        <f t="shared" si="1087"/>
        <v>0</v>
      </c>
      <c r="O1154" s="320">
        <f t="shared" si="1087"/>
        <v>0</v>
      </c>
      <c r="P1154" s="320">
        <f t="shared" si="1087"/>
        <v>0</v>
      </c>
      <c r="Q1154" s="320">
        <f t="shared" si="1087"/>
        <v>0</v>
      </c>
      <c r="R1154" s="303">
        <f t="shared" si="1083"/>
        <v>0</v>
      </c>
      <c r="S1154" s="320">
        <f t="shared" ref="S1154:Z1154" si="1088">SUM(S1155:S1156)</f>
        <v>0</v>
      </c>
      <c r="T1154" s="320">
        <f t="shared" si="1088"/>
        <v>0</v>
      </c>
      <c r="U1154" s="320">
        <f t="shared" si="1088"/>
        <v>0</v>
      </c>
      <c r="V1154" s="320">
        <f t="shared" si="1088"/>
        <v>0</v>
      </c>
      <c r="W1154" s="320">
        <f t="shared" si="1088"/>
        <v>0</v>
      </c>
      <c r="X1154" s="320">
        <f t="shared" si="1088"/>
        <v>0</v>
      </c>
      <c r="Y1154" s="320">
        <f t="shared" si="1088"/>
        <v>0</v>
      </c>
      <c r="Z1154" s="320">
        <f t="shared" si="1088"/>
        <v>0</v>
      </c>
      <c r="AA1154" s="319">
        <f t="shared" si="1080"/>
        <v>0</v>
      </c>
      <c r="AB1154" s="319">
        <f t="shared" si="1084"/>
        <v>0</v>
      </c>
      <c r="AC1154" s="108" t="e">
        <f t="shared" si="1081"/>
        <v>#DIV/0!</v>
      </c>
    </row>
    <row r="1155" spans="1:29" hidden="1" x14ac:dyDescent="0.2">
      <c r="B1155" s="100" t="s">
        <v>1852</v>
      </c>
      <c r="C1155" s="101" t="s">
        <v>1773</v>
      </c>
      <c r="D1155" s="321">
        <v>0</v>
      </c>
      <c r="E1155" s="387">
        <f>SUM('ADICIONES  2018'!C1155:E1155)</f>
        <v>0</v>
      </c>
      <c r="F1155" s="321"/>
      <c r="G1155" s="321"/>
      <c r="H1155" s="321"/>
      <c r="I1155" s="321"/>
      <c r="J1155" s="321"/>
      <c r="K1155" s="305">
        <f t="shared" si="1082"/>
        <v>0</v>
      </c>
      <c r="L1155" s="321"/>
      <c r="M1155" s="321"/>
      <c r="N1155" s="321"/>
      <c r="O1155" s="321"/>
      <c r="P1155" s="321"/>
      <c r="Q1155" s="321"/>
      <c r="R1155" s="305">
        <f t="shared" si="1083"/>
        <v>0</v>
      </c>
      <c r="S1155" s="321"/>
      <c r="T1155" s="321"/>
      <c r="U1155" s="321"/>
      <c r="V1155" s="321"/>
      <c r="W1155" s="321"/>
      <c r="X1155" s="321"/>
      <c r="Y1155" s="321"/>
      <c r="Z1155" s="321"/>
      <c r="AA1155" s="322">
        <f t="shared" si="1080"/>
        <v>0</v>
      </c>
      <c r="AB1155" s="322">
        <f t="shared" si="1084"/>
        <v>0</v>
      </c>
      <c r="AC1155" s="37" t="e">
        <f t="shared" si="1081"/>
        <v>#DIV/0!</v>
      </c>
    </row>
    <row r="1156" spans="1:29" hidden="1" x14ac:dyDescent="0.2">
      <c r="B1156" s="100" t="s">
        <v>1852</v>
      </c>
      <c r="C1156" s="101" t="s">
        <v>1773</v>
      </c>
      <c r="D1156" s="321">
        <v>0</v>
      </c>
      <c r="E1156" s="387">
        <f>SUM('ADICIONES  2018'!C1156:E1156)</f>
        <v>0</v>
      </c>
      <c r="F1156" s="321"/>
      <c r="G1156" s="321"/>
      <c r="H1156" s="321"/>
      <c r="I1156" s="321"/>
      <c r="J1156" s="321"/>
      <c r="K1156" s="305">
        <f t="shared" si="1082"/>
        <v>0</v>
      </c>
      <c r="L1156" s="321"/>
      <c r="M1156" s="321"/>
      <c r="N1156" s="321"/>
      <c r="O1156" s="321"/>
      <c r="P1156" s="321"/>
      <c r="Q1156" s="321"/>
      <c r="R1156" s="305">
        <f t="shared" si="1083"/>
        <v>0</v>
      </c>
      <c r="S1156" s="321"/>
      <c r="T1156" s="321"/>
      <c r="U1156" s="321"/>
      <c r="V1156" s="321"/>
      <c r="W1156" s="321"/>
      <c r="X1156" s="321"/>
      <c r="Y1156" s="321"/>
      <c r="Z1156" s="321"/>
      <c r="AA1156" s="322">
        <f t="shared" si="1080"/>
        <v>0</v>
      </c>
      <c r="AB1156" s="322">
        <f t="shared" si="1084"/>
        <v>0</v>
      </c>
      <c r="AC1156" s="37" t="e">
        <f t="shared" si="1081"/>
        <v>#DIV/0!</v>
      </c>
    </row>
    <row r="1157" spans="1:29" s="82" customFormat="1" ht="31.5" hidden="1" x14ac:dyDescent="0.2">
      <c r="A1157" s="413"/>
      <c r="B1157" s="114" t="s">
        <v>1853</v>
      </c>
      <c r="C1157" s="110" t="s">
        <v>1854</v>
      </c>
      <c r="D1157" s="320">
        <f>SUM(D1158:D1161)</f>
        <v>0</v>
      </c>
      <c r="E1157" s="387">
        <f>SUM('ADICIONES  2018'!C1157:E1157)</f>
        <v>0</v>
      </c>
      <c r="F1157" s="320">
        <f t="shared" ref="F1157" si="1089">SUM(F1158:F1161)</f>
        <v>0</v>
      </c>
      <c r="G1157" s="320">
        <f t="shared" ref="G1157:J1157" si="1090">SUM(G1158:G1161)</f>
        <v>0</v>
      </c>
      <c r="H1157" s="320">
        <f t="shared" si="1090"/>
        <v>0</v>
      </c>
      <c r="I1157" s="320">
        <f t="shared" si="1090"/>
        <v>0</v>
      </c>
      <c r="J1157" s="320">
        <f t="shared" si="1090"/>
        <v>0</v>
      </c>
      <c r="K1157" s="303">
        <f t="shared" si="1082"/>
        <v>0</v>
      </c>
      <c r="L1157" s="320">
        <f t="shared" ref="L1157:Q1157" si="1091">SUM(L1158:L1161)</f>
        <v>0</v>
      </c>
      <c r="M1157" s="320">
        <f t="shared" si="1091"/>
        <v>0</v>
      </c>
      <c r="N1157" s="320">
        <f t="shared" si="1091"/>
        <v>0</v>
      </c>
      <c r="O1157" s="320">
        <f t="shared" si="1091"/>
        <v>0</v>
      </c>
      <c r="P1157" s="320">
        <f t="shared" si="1091"/>
        <v>0</v>
      </c>
      <c r="Q1157" s="320">
        <f t="shared" si="1091"/>
        <v>0</v>
      </c>
      <c r="R1157" s="303">
        <f t="shared" si="1083"/>
        <v>0</v>
      </c>
      <c r="S1157" s="320">
        <f t="shared" ref="S1157:Z1157" si="1092">SUM(S1158:S1161)</f>
        <v>0</v>
      </c>
      <c r="T1157" s="320">
        <f t="shared" si="1092"/>
        <v>0</v>
      </c>
      <c r="U1157" s="320">
        <f t="shared" si="1092"/>
        <v>0</v>
      </c>
      <c r="V1157" s="320">
        <f t="shared" si="1092"/>
        <v>0</v>
      </c>
      <c r="W1157" s="320">
        <f t="shared" si="1092"/>
        <v>0</v>
      </c>
      <c r="X1157" s="320">
        <f t="shared" si="1092"/>
        <v>0</v>
      </c>
      <c r="Y1157" s="320">
        <f t="shared" si="1092"/>
        <v>0</v>
      </c>
      <c r="Z1157" s="320">
        <f t="shared" si="1092"/>
        <v>0</v>
      </c>
      <c r="AA1157" s="319">
        <f t="shared" si="1080"/>
        <v>0</v>
      </c>
      <c r="AB1157" s="319">
        <f t="shared" si="1084"/>
        <v>0</v>
      </c>
      <c r="AC1157" s="108" t="e">
        <f t="shared" si="1081"/>
        <v>#DIV/0!</v>
      </c>
    </row>
    <row r="1158" spans="1:29" ht="28.5" hidden="1" x14ac:dyDescent="0.2">
      <c r="B1158" s="100" t="s">
        <v>1855</v>
      </c>
      <c r="C1158" s="101" t="s">
        <v>1843</v>
      </c>
      <c r="D1158" s="321">
        <v>0</v>
      </c>
      <c r="E1158" s="387">
        <f>SUM('ADICIONES  2018'!C1158:E1158)</f>
        <v>0</v>
      </c>
      <c r="F1158" s="321"/>
      <c r="G1158" s="321"/>
      <c r="H1158" s="321"/>
      <c r="I1158" s="321"/>
      <c r="J1158" s="321"/>
      <c r="K1158" s="305">
        <f t="shared" si="1082"/>
        <v>0</v>
      </c>
      <c r="L1158" s="321"/>
      <c r="M1158" s="321"/>
      <c r="N1158" s="321"/>
      <c r="O1158" s="321"/>
      <c r="P1158" s="321"/>
      <c r="Q1158" s="321"/>
      <c r="R1158" s="305">
        <f t="shared" si="1083"/>
        <v>0</v>
      </c>
      <c r="S1158" s="321"/>
      <c r="T1158" s="321"/>
      <c r="U1158" s="321"/>
      <c r="V1158" s="321"/>
      <c r="W1158" s="321"/>
      <c r="X1158" s="321"/>
      <c r="Y1158" s="321"/>
      <c r="Z1158" s="321"/>
      <c r="AA1158" s="322">
        <f t="shared" si="1080"/>
        <v>0</v>
      </c>
      <c r="AB1158" s="322">
        <f t="shared" si="1084"/>
        <v>0</v>
      </c>
      <c r="AC1158" s="37" t="e">
        <f t="shared" si="1081"/>
        <v>#DIV/0!</v>
      </c>
    </row>
    <row r="1159" spans="1:29" ht="28.5" hidden="1" x14ac:dyDescent="0.2">
      <c r="B1159" s="100" t="s">
        <v>1855</v>
      </c>
      <c r="C1159" s="101" t="s">
        <v>1843</v>
      </c>
      <c r="D1159" s="321">
        <v>0</v>
      </c>
      <c r="E1159" s="387">
        <f>SUM('ADICIONES  2018'!C1159:E1159)</f>
        <v>0</v>
      </c>
      <c r="F1159" s="321"/>
      <c r="G1159" s="321"/>
      <c r="H1159" s="321"/>
      <c r="I1159" s="321"/>
      <c r="J1159" s="321"/>
      <c r="K1159" s="305">
        <f t="shared" si="1082"/>
        <v>0</v>
      </c>
      <c r="L1159" s="321"/>
      <c r="M1159" s="321"/>
      <c r="N1159" s="321"/>
      <c r="O1159" s="321"/>
      <c r="P1159" s="321"/>
      <c r="Q1159" s="321"/>
      <c r="R1159" s="305">
        <f t="shared" si="1083"/>
        <v>0</v>
      </c>
      <c r="S1159" s="321"/>
      <c r="T1159" s="321"/>
      <c r="U1159" s="321"/>
      <c r="V1159" s="321"/>
      <c r="W1159" s="321"/>
      <c r="X1159" s="321"/>
      <c r="Y1159" s="321"/>
      <c r="Z1159" s="321"/>
      <c r="AA1159" s="322">
        <f t="shared" si="1080"/>
        <v>0</v>
      </c>
      <c r="AB1159" s="322">
        <f t="shared" si="1084"/>
        <v>0</v>
      </c>
      <c r="AC1159" s="37" t="e">
        <f t="shared" si="1081"/>
        <v>#DIV/0!</v>
      </c>
    </row>
    <row r="1160" spans="1:29" ht="28.5" hidden="1" x14ac:dyDescent="0.2">
      <c r="B1160" s="100" t="s">
        <v>1856</v>
      </c>
      <c r="C1160" s="101" t="s">
        <v>1845</v>
      </c>
      <c r="D1160" s="321">
        <v>0</v>
      </c>
      <c r="E1160" s="387">
        <f>SUM('ADICIONES  2018'!C1160:E1160)</f>
        <v>0</v>
      </c>
      <c r="F1160" s="321"/>
      <c r="G1160" s="321"/>
      <c r="H1160" s="321"/>
      <c r="I1160" s="321"/>
      <c r="J1160" s="321"/>
      <c r="K1160" s="305">
        <f t="shared" si="1082"/>
        <v>0</v>
      </c>
      <c r="L1160" s="321"/>
      <c r="M1160" s="321"/>
      <c r="N1160" s="321"/>
      <c r="O1160" s="321"/>
      <c r="P1160" s="321"/>
      <c r="Q1160" s="321"/>
      <c r="R1160" s="305">
        <f t="shared" si="1083"/>
        <v>0</v>
      </c>
      <c r="S1160" s="321"/>
      <c r="T1160" s="321"/>
      <c r="U1160" s="321"/>
      <c r="V1160" s="321"/>
      <c r="W1160" s="321"/>
      <c r="X1160" s="321"/>
      <c r="Y1160" s="321"/>
      <c r="Z1160" s="321"/>
      <c r="AA1160" s="322">
        <f t="shared" ref="AA1160:AA1192" si="1093">SUM(S1160:Z1160)</f>
        <v>0</v>
      </c>
      <c r="AB1160" s="322">
        <f t="shared" si="1084"/>
        <v>0</v>
      </c>
      <c r="AC1160" s="37" t="e">
        <f t="shared" si="1081"/>
        <v>#DIV/0!</v>
      </c>
    </row>
    <row r="1161" spans="1:29" ht="28.5" hidden="1" x14ac:dyDescent="0.2">
      <c r="B1161" s="100" t="s">
        <v>1856</v>
      </c>
      <c r="C1161" s="101" t="s">
        <v>1857</v>
      </c>
      <c r="D1161" s="321">
        <v>0</v>
      </c>
      <c r="E1161" s="387">
        <f>SUM('ADICIONES  2018'!C1161:E1161)</f>
        <v>0</v>
      </c>
      <c r="F1161" s="321"/>
      <c r="G1161" s="321"/>
      <c r="H1161" s="321"/>
      <c r="I1161" s="321"/>
      <c r="J1161" s="321"/>
      <c r="K1161" s="305">
        <f t="shared" si="1082"/>
        <v>0</v>
      </c>
      <c r="L1161" s="321"/>
      <c r="M1161" s="321"/>
      <c r="N1161" s="321"/>
      <c r="O1161" s="321"/>
      <c r="P1161" s="321"/>
      <c r="Q1161" s="321"/>
      <c r="R1161" s="305">
        <f t="shared" si="1083"/>
        <v>0</v>
      </c>
      <c r="S1161" s="321"/>
      <c r="T1161" s="321"/>
      <c r="U1161" s="321"/>
      <c r="V1161" s="321"/>
      <c r="W1161" s="321"/>
      <c r="X1161" s="321"/>
      <c r="Y1161" s="321"/>
      <c r="Z1161" s="321"/>
      <c r="AA1161" s="322">
        <f t="shared" si="1093"/>
        <v>0</v>
      </c>
      <c r="AB1161" s="322">
        <f t="shared" si="1084"/>
        <v>0</v>
      </c>
      <c r="AC1161" s="37" t="e">
        <f t="shared" si="1081"/>
        <v>#DIV/0!</v>
      </c>
    </row>
    <row r="1162" spans="1:29" s="82" customFormat="1" ht="31.5" hidden="1" x14ac:dyDescent="0.2">
      <c r="A1162" s="413"/>
      <c r="B1162" s="114" t="s">
        <v>1858</v>
      </c>
      <c r="C1162" s="110" t="s">
        <v>199</v>
      </c>
      <c r="D1162" s="320">
        <f>SUM(D1163:D1164)</f>
        <v>0</v>
      </c>
      <c r="E1162" s="387">
        <f>SUM('ADICIONES  2018'!C1162:E1162)</f>
        <v>0</v>
      </c>
      <c r="F1162" s="320">
        <f t="shared" ref="F1162" si="1094">SUM(F1163:F1164)</f>
        <v>0</v>
      </c>
      <c r="G1162" s="320">
        <f t="shared" ref="G1162:J1162" si="1095">SUM(G1163:G1164)</f>
        <v>0</v>
      </c>
      <c r="H1162" s="320">
        <f t="shared" si="1095"/>
        <v>0</v>
      </c>
      <c r="I1162" s="320">
        <f t="shared" si="1095"/>
        <v>0</v>
      </c>
      <c r="J1162" s="320">
        <f t="shared" si="1095"/>
        <v>0</v>
      </c>
      <c r="K1162" s="303">
        <f t="shared" si="1082"/>
        <v>0</v>
      </c>
      <c r="L1162" s="320">
        <f t="shared" ref="L1162:Q1162" si="1096">SUM(L1163:L1164)</f>
        <v>0</v>
      </c>
      <c r="M1162" s="320">
        <f t="shared" si="1096"/>
        <v>0</v>
      </c>
      <c r="N1162" s="320">
        <f t="shared" si="1096"/>
        <v>0</v>
      </c>
      <c r="O1162" s="320">
        <f t="shared" si="1096"/>
        <v>0</v>
      </c>
      <c r="P1162" s="320">
        <f t="shared" si="1096"/>
        <v>0</v>
      </c>
      <c r="Q1162" s="320">
        <f t="shared" si="1096"/>
        <v>0</v>
      </c>
      <c r="R1162" s="303">
        <f t="shared" si="1083"/>
        <v>0</v>
      </c>
      <c r="S1162" s="320">
        <f t="shared" ref="S1162:Z1162" si="1097">SUM(S1163:S1164)</f>
        <v>0</v>
      </c>
      <c r="T1162" s="320">
        <f t="shared" si="1097"/>
        <v>0</v>
      </c>
      <c r="U1162" s="320">
        <f t="shared" si="1097"/>
        <v>0</v>
      </c>
      <c r="V1162" s="320">
        <f t="shared" si="1097"/>
        <v>0</v>
      </c>
      <c r="W1162" s="320">
        <f t="shared" si="1097"/>
        <v>0</v>
      </c>
      <c r="X1162" s="320">
        <f t="shared" si="1097"/>
        <v>0</v>
      </c>
      <c r="Y1162" s="320">
        <f t="shared" si="1097"/>
        <v>0</v>
      </c>
      <c r="Z1162" s="320">
        <f t="shared" si="1097"/>
        <v>0</v>
      </c>
      <c r="AA1162" s="319">
        <f t="shared" si="1093"/>
        <v>0</v>
      </c>
      <c r="AB1162" s="319">
        <f t="shared" si="1084"/>
        <v>0</v>
      </c>
      <c r="AC1162" s="108" t="e">
        <f t="shared" si="1081"/>
        <v>#DIV/0!</v>
      </c>
    </row>
    <row r="1163" spans="1:29" hidden="1" x14ac:dyDescent="0.2">
      <c r="B1163" s="100" t="s">
        <v>1859</v>
      </c>
      <c r="C1163" s="101" t="s">
        <v>1797</v>
      </c>
      <c r="D1163" s="321">
        <v>0</v>
      </c>
      <c r="E1163" s="387">
        <f>SUM('ADICIONES  2018'!C1163:E1163)</f>
        <v>0</v>
      </c>
      <c r="F1163" s="321"/>
      <c r="G1163" s="321"/>
      <c r="H1163" s="321"/>
      <c r="I1163" s="321"/>
      <c r="J1163" s="321"/>
      <c r="K1163" s="305">
        <f t="shared" si="1082"/>
        <v>0</v>
      </c>
      <c r="L1163" s="321"/>
      <c r="M1163" s="321"/>
      <c r="N1163" s="321"/>
      <c r="O1163" s="321"/>
      <c r="P1163" s="321"/>
      <c r="Q1163" s="321"/>
      <c r="R1163" s="305">
        <f t="shared" si="1083"/>
        <v>0</v>
      </c>
      <c r="S1163" s="321"/>
      <c r="T1163" s="321"/>
      <c r="U1163" s="321"/>
      <c r="V1163" s="321"/>
      <c r="W1163" s="321"/>
      <c r="X1163" s="321"/>
      <c r="Y1163" s="321"/>
      <c r="Z1163" s="321"/>
      <c r="AA1163" s="322">
        <f t="shared" si="1093"/>
        <v>0</v>
      </c>
      <c r="AB1163" s="322">
        <f t="shared" si="1084"/>
        <v>0</v>
      </c>
      <c r="AC1163" s="37" t="e">
        <f t="shared" si="1081"/>
        <v>#DIV/0!</v>
      </c>
    </row>
    <row r="1164" spans="1:29" hidden="1" x14ac:dyDescent="0.2">
      <c r="B1164" s="100" t="s">
        <v>1859</v>
      </c>
      <c r="C1164" s="101" t="s">
        <v>1797</v>
      </c>
      <c r="D1164" s="321">
        <v>0</v>
      </c>
      <c r="E1164" s="387">
        <f>SUM('ADICIONES  2018'!C1164:E1164)</f>
        <v>0</v>
      </c>
      <c r="F1164" s="321"/>
      <c r="G1164" s="321"/>
      <c r="H1164" s="321"/>
      <c r="I1164" s="321"/>
      <c r="J1164" s="321"/>
      <c r="K1164" s="305">
        <f t="shared" si="1082"/>
        <v>0</v>
      </c>
      <c r="L1164" s="321"/>
      <c r="M1164" s="321"/>
      <c r="N1164" s="321"/>
      <c r="O1164" s="321"/>
      <c r="P1164" s="321"/>
      <c r="Q1164" s="321"/>
      <c r="R1164" s="305">
        <f t="shared" si="1083"/>
        <v>0</v>
      </c>
      <c r="S1164" s="321"/>
      <c r="T1164" s="321"/>
      <c r="U1164" s="321"/>
      <c r="V1164" s="321"/>
      <c r="W1164" s="321"/>
      <c r="X1164" s="321"/>
      <c r="Y1164" s="321"/>
      <c r="Z1164" s="321"/>
      <c r="AA1164" s="322">
        <f t="shared" si="1093"/>
        <v>0</v>
      </c>
      <c r="AB1164" s="322">
        <f t="shared" si="1084"/>
        <v>0</v>
      </c>
      <c r="AC1164" s="37" t="e">
        <f t="shared" si="1081"/>
        <v>#DIV/0!</v>
      </c>
    </row>
    <row r="1165" spans="1:29" s="82" customFormat="1" ht="31.5" hidden="1" x14ac:dyDescent="0.2">
      <c r="A1165" s="413"/>
      <c r="B1165" s="114" t="s">
        <v>1860</v>
      </c>
      <c r="C1165" s="110" t="s">
        <v>1819</v>
      </c>
      <c r="D1165" s="320">
        <f>SUM(D1166:D1168)</f>
        <v>0</v>
      </c>
      <c r="E1165" s="387">
        <f>SUM('ADICIONES  2018'!C1165:E1165)</f>
        <v>0</v>
      </c>
      <c r="F1165" s="320">
        <f t="shared" ref="F1165" si="1098">SUM(F1166:F1168)</f>
        <v>0</v>
      </c>
      <c r="G1165" s="320">
        <f t="shared" ref="G1165:J1165" si="1099">SUM(G1166:G1168)</f>
        <v>0</v>
      </c>
      <c r="H1165" s="320">
        <f t="shared" si="1099"/>
        <v>0</v>
      </c>
      <c r="I1165" s="320">
        <f t="shared" si="1099"/>
        <v>0</v>
      </c>
      <c r="J1165" s="320">
        <f t="shared" si="1099"/>
        <v>0</v>
      </c>
      <c r="K1165" s="303">
        <f t="shared" si="1082"/>
        <v>0</v>
      </c>
      <c r="L1165" s="320">
        <f t="shared" ref="L1165:Q1165" si="1100">SUM(L1166:L1168)</f>
        <v>0</v>
      </c>
      <c r="M1165" s="320">
        <f t="shared" si="1100"/>
        <v>0</v>
      </c>
      <c r="N1165" s="320">
        <f t="shared" si="1100"/>
        <v>0</v>
      </c>
      <c r="O1165" s="320">
        <f t="shared" si="1100"/>
        <v>0</v>
      </c>
      <c r="P1165" s="320">
        <f t="shared" si="1100"/>
        <v>0</v>
      </c>
      <c r="Q1165" s="320">
        <f t="shared" si="1100"/>
        <v>0</v>
      </c>
      <c r="R1165" s="303">
        <f t="shared" si="1083"/>
        <v>0</v>
      </c>
      <c r="S1165" s="320">
        <f t="shared" ref="S1165:Z1165" si="1101">SUM(S1166:S1168)</f>
        <v>0</v>
      </c>
      <c r="T1165" s="320">
        <f t="shared" si="1101"/>
        <v>0</v>
      </c>
      <c r="U1165" s="320">
        <f t="shared" si="1101"/>
        <v>0</v>
      </c>
      <c r="V1165" s="320">
        <f t="shared" si="1101"/>
        <v>0</v>
      </c>
      <c r="W1165" s="320">
        <f t="shared" si="1101"/>
        <v>0</v>
      </c>
      <c r="X1165" s="320">
        <f t="shared" si="1101"/>
        <v>0</v>
      </c>
      <c r="Y1165" s="320">
        <f t="shared" si="1101"/>
        <v>0</v>
      </c>
      <c r="Z1165" s="320">
        <f t="shared" si="1101"/>
        <v>0</v>
      </c>
      <c r="AA1165" s="319">
        <f t="shared" si="1093"/>
        <v>0</v>
      </c>
      <c r="AB1165" s="319">
        <f t="shared" si="1084"/>
        <v>0</v>
      </c>
      <c r="AC1165" s="108" t="e">
        <f t="shared" si="1081"/>
        <v>#DIV/0!</v>
      </c>
    </row>
    <row r="1166" spans="1:29" hidden="1" x14ac:dyDescent="0.2">
      <c r="B1166" s="100" t="s">
        <v>1861</v>
      </c>
      <c r="C1166" s="101" t="s">
        <v>1797</v>
      </c>
      <c r="D1166" s="321">
        <v>0</v>
      </c>
      <c r="E1166" s="387">
        <f>SUM('ADICIONES  2018'!C1166:E1166)</f>
        <v>0</v>
      </c>
      <c r="F1166" s="321"/>
      <c r="G1166" s="321"/>
      <c r="H1166" s="321"/>
      <c r="I1166" s="321"/>
      <c r="J1166" s="321"/>
      <c r="K1166" s="305">
        <f t="shared" si="1082"/>
        <v>0</v>
      </c>
      <c r="L1166" s="321"/>
      <c r="M1166" s="321"/>
      <c r="N1166" s="321"/>
      <c r="O1166" s="321"/>
      <c r="P1166" s="321"/>
      <c r="Q1166" s="321"/>
      <c r="R1166" s="305">
        <f t="shared" si="1083"/>
        <v>0</v>
      </c>
      <c r="S1166" s="321"/>
      <c r="T1166" s="321"/>
      <c r="U1166" s="321"/>
      <c r="V1166" s="321"/>
      <c r="W1166" s="321"/>
      <c r="X1166" s="321"/>
      <c r="Y1166" s="321"/>
      <c r="Z1166" s="321"/>
      <c r="AA1166" s="322">
        <f t="shared" si="1093"/>
        <v>0</v>
      </c>
      <c r="AB1166" s="322">
        <f t="shared" si="1084"/>
        <v>0</v>
      </c>
      <c r="AC1166" s="37" t="e">
        <f t="shared" si="1081"/>
        <v>#DIV/0!</v>
      </c>
    </row>
    <row r="1167" spans="1:29" hidden="1" x14ac:dyDescent="0.2">
      <c r="B1167" s="100" t="s">
        <v>1861</v>
      </c>
      <c r="C1167" s="101" t="s">
        <v>1797</v>
      </c>
      <c r="D1167" s="321">
        <v>0</v>
      </c>
      <c r="E1167" s="387">
        <f>SUM('ADICIONES  2018'!C1167:E1167)</f>
        <v>0</v>
      </c>
      <c r="F1167" s="321"/>
      <c r="G1167" s="321"/>
      <c r="H1167" s="321"/>
      <c r="I1167" s="321"/>
      <c r="J1167" s="321"/>
      <c r="K1167" s="305">
        <f t="shared" si="1082"/>
        <v>0</v>
      </c>
      <c r="L1167" s="321"/>
      <c r="M1167" s="321"/>
      <c r="N1167" s="321"/>
      <c r="O1167" s="321"/>
      <c r="P1167" s="321"/>
      <c r="Q1167" s="321"/>
      <c r="R1167" s="305">
        <f t="shared" si="1083"/>
        <v>0</v>
      </c>
      <c r="S1167" s="321"/>
      <c r="T1167" s="321"/>
      <c r="U1167" s="321"/>
      <c r="V1167" s="321"/>
      <c r="W1167" s="321"/>
      <c r="X1167" s="321"/>
      <c r="Y1167" s="321"/>
      <c r="Z1167" s="321"/>
      <c r="AA1167" s="322">
        <f t="shared" si="1093"/>
        <v>0</v>
      </c>
      <c r="AB1167" s="322">
        <f t="shared" si="1084"/>
        <v>0</v>
      </c>
      <c r="AC1167" s="37" t="e">
        <f t="shared" si="1081"/>
        <v>#DIV/0!</v>
      </c>
    </row>
    <row r="1168" spans="1:29" hidden="1" x14ac:dyDescent="0.2">
      <c r="B1168" s="100" t="s">
        <v>1861</v>
      </c>
      <c r="C1168" s="101" t="s">
        <v>1797</v>
      </c>
      <c r="D1168" s="321">
        <v>0</v>
      </c>
      <c r="E1168" s="387">
        <f>SUM('ADICIONES  2018'!C1168:E1168)</f>
        <v>0</v>
      </c>
      <c r="F1168" s="321"/>
      <c r="G1168" s="321"/>
      <c r="H1168" s="321"/>
      <c r="I1168" s="321"/>
      <c r="J1168" s="321"/>
      <c r="K1168" s="305">
        <f t="shared" si="1082"/>
        <v>0</v>
      </c>
      <c r="L1168" s="321"/>
      <c r="M1168" s="321"/>
      <c r="N1168" s="321"/>
      <c r="O1168" s="321"/>
      <c r="P1168" s="321"/>
      <c r="Q1168" s="321"/>
      <c r="R1168" s="305">
        <f t="shared" si="1083"/>
        <v>0</v>
      </c>
      <c r="S1168" s="321"/>
      <c r="T1168" s="321"/>
      <c r="U1168" s="321"/>
      <c r="V1168" s="321"/>
      <c r="W1168" s="321"/>
      <c r="X1168" s="321"/>
      <c r="Y1168" s="321"/>
      <c r="Z1168" s="321"/>
      <c r="AA1168" s="322">
        <f t="shared" si="1093"/>
        <v>0</v>
      </c>
      <c r="AB1168" s="322">
        <f t="shared" si="1084"/>
        <v>0</v>
      </c>
      <c r="AC1168" s="37" t="e">
        <f t="shared" si="1081"/>
        <v>#DIV/0!</v>
      </c>
    </row>
    <row r="1169" spans="1:29" s="21" customFormat="1" ht="15.75" x14ac:dyDescent="0.2">
      <c r="A1169" s="95">
        <v>1</v>
      </c>
      <c r="B1169" s="116" t="s">
        <v>1183</v>
      </c>
      <c r="C1169" s="117" t="s">
        <v>1184</v>
      </c>
      <c r="D1169" s="320">
        <f>+D1170</f>
        <v>0</v>
      </c>
      <c r="E1169" s="387">
        <f>SUM('ADICIONES  2018'!C1169:E1169)</f>
        <v>0</v>
      </c>
      <c r="F1169" s="320">
        <f t="shared" ref="F1169:J1171" si="1102">+F1170</f>
        <v>0</v>
      </c>
      <c r="G1169" s="320">
        <f t="shared" si="1102"/>
        <v>0</v>
      </c>
      <c r="H1169" s="320">
        <f t="shared" si="1102"/>
        <v>0</v>
      </c>
      <c r="I1169" s="320">
        <f t="shared" si="1102"/>
        <v>0</v>
      </c>
      <c r="J1169" s="320">
        <f t="shared" si="1102"/>
        <v>0</v>
      </c>
      <c r="K1169" s="307">
        <f t="shared" si="1082"/>
        <v>0</v>
      </c>
      <c r="L1169" s="321">
        <f t="shared" ref="L1169:Q1171" si="1103">+L1170</f>
        <v>0</v>
      </c>
      <c r="M1169" s="321">
        <f t="shared" si="1103"/>
        <v>0</v>
      </c>
      <c r="N1169" s="321">
        <f t="shared" si="1103"/>
        <v>0</v>
      </c>
      <c r="O1169" s="320">
        <f t="shared" si="1103"/>
        <v>0</v>
      </c>
      <c r="P1169" s="320">
        <f t="shared" si="1103"/>
        <v>0</v>
      </c>
      <c r="Q1169" s="320">
        <f t="shared" si="1103"/>
        <v>0</v>
      </c>
      <c r="R1169" s="303">
        <f t="shared" si="1083"/>
        <v>0</v>
      </c>
      <c r="S1169" s="320">
        <f t="shared" ref="S1169:Z1171" si="1104">+S1170</f>
        <v>0</v>
      </c>
      <c r="T1169" s="320">
        <f t="shared" si="1104"/>
        <v>0</v>
      </c>
      <c r="U1169" s="320">
        <f t="shared" si="1104"/>
        <v>0</v>
      </c>
      <c r="V1169" s="320">
        <f t="shared" si="1104"/>
        <v>0</v>
      </c>
      <c r="W1169" s="320">
        <f t="shared" si="1104"/>
        <v>0</v>
      </c>
      <c r="X1169" s="320">
        <f t="shared" si="1104"/>
        <v>0</v>
      </c>
      <c r="Y1169" s="320">
        <f t="shared" si="1104"/>
        <v>0</v>
      </c>
      <c r="Z1169" s="320">
        <f t="shared" si="1104"/>
        <v>0</v>
      </c>
      <c r="AA1169" s="319">
        <f t="shared" si="1093"/>
        <v>0</v>
      </c>
      <c r="AB1169" s="323">
        <f t="shared" si="1084"/>
        <v>0</v>
      </c>
      <c r="AC1169" s="118">
        <v>0</v>
      </c>
    </row>
    <row r="1170" spans="1:29" s="82" customFormat="1" ht="15.75" hidden="1" x14ac:dyDescent="0.2">
      <c r="A1170" s="413"/>
      <c r="B1170" s="114" t="s">
        <v>1185</v>
      </c>
      <c r="C1170" s="110" t="s">
        <v>1195</v>
      </c>
      <c r="D1170" s="320">
        <f>+D1171</f>
        <v>0</v>
      </c>
      <c r="E1170" s="387">
        <f>SUM('ADICIONES  2018'!C1170:E1170)</f>
        <v>0</v>
      </c>
      <c r="F1170" s="320">
        <f t="shared" si="1102"/>
        <v>0</v>
      </c>
      <c r="G1170" s="320">
        <f t="shared" si="1102"/>
        <v>0</v>
      </c>
      <c r="H1170" s="320">
        <f t="shared" si="1102"/>
        <v>0</v>
      </c>
      <c r="I1170" s="320">
        <f t="shared" si="1102"/>
        <v>0</v>
      </c>
      <c r="J1170" s="320">
        <f t="shared" si="1102"/>
        <v>0</v>
      </c>
      <c r="K1170" s="303">
        <f t="shared" si="1082"/>
        <v>0</v>
      </c>
      <c r="L1170" s="320">
        <f t="shared" si="1103"/>
        <v>0</v>
      </c>
      <c r="M1170" s="320">
        <f t="shared" si="1103"/>
        <v>0</v>
      </c>
      <c r="N1170" s="320">
        <f t="shared" si="1103"/>
        <v>0</v>
      </c>
      <c r="O1170" s="320">
        <f t="shared" si="1103"/>
        <v>0</v>
      </c>
      <c r="P1170" s="320">
        <f t="shared" si="1103"/>
        <v>0</v>
      </c>
      <c r="Q1170" s="320">
        <f t="shared" si="1103"/>
        <v>0</v>
      </c>
      <c r="R1170" s="303">
        <f t="shared" si="1083"/>
        <v>0</v>
      </c>
      <c r="S1170" s="320">
        <f t="shared" si="1104"/>
        <v>0</v>
      </c>
      <c r="T1170" s="320">
        <f t="shared" si="1104"/>
        <v>0</v>
      </c>
      <c r="U1170" s="320">
        <f t="shared" si="1104"/>
        <v>0</v>
      </c>
      <c r="V1170" s="320">
        <f t="shared" si="1104"/>
        <v>0</v>
      </c>
      <c r="W1170" s="320">
        <f t="shared" si="1104"/>
        <v>0</v>
      </c>
      <c r="X1170" s="320">
        <f t="shared" si="1104"/>
        <v>0</v>
      </c>
      <c r="Y1170" s="320">
        <f t="shared" si="1104"/>
        <v>0</v>
      </c>
      <c r="Z1170" s="320">
        <f t="shared" si="1104"/>
        <v>0</v>
      </c>
      <c r="AA1170" s="319">
        <f t="shared" si="1093"/>
        <v>0</v>
      </c>
      <c r="AB1170" s="319">
        <f t="shared" si="1084"/>
        <v>0</v>
      </c>
      <c r="AC1170" s="108" t="e">
        <f t="shared" si="1081"/>
        <v>#DIV/0!</v>
      </c>
    </row>
    <row r="1171" spans="1:29" s="82" customFormat="1" ht="15.75" hidden="1" x14ac:dyDescent="0.2">
      <c r="A1171" s="413"/>
      <c r="B1171" s="114" t="s">
        <v>1862</v>
      </c>
      <c r="C1171" s="110" t="s">
        <v>1863</v>
      </c>
      <c r="D1171" s="320">
        <f>+D1172</f>
        <v>0</v>
      </c>
      <c r="E1171" s="387">
        <f>SUM('ADICIONES  2018'!C1171:E1171)</f>
        <v>0</v>
      </c>
      <c r="F1171" s="320">
        <f t="shared" si="1102"/>
        <v>0</v>
      </c>
      <c r="G1171" s="320">
        <f t="shared" si="1102"/>
        <v>0</v>
      </c>
      <c r="H1171" s="320">
        <f t="shared" si="1102"/>
        <v>0</v>
      </c>
      <c r="I1171" s="320">
        <f t="shared" si="1102"/>
        <v>0</v>
      </c>
      <c r="J1171" s="320">
        <f t="shared" si="1102"/>
        <v>0</v>
      </c>
      <c r="K1171" s="303">
        <f t="shared" si="1082"/>
        <v>0</v>
      </c>
      <c r="L1171" s="320">
        <f t="shared" si="1103"/>
        <v>0</v>
      </c>
      <c r="M1171" s="320">
        <f t="shared" si="1103"/>
        <v>0</v>
      </c>
      <c r="N1171" s="320">
        <f t="shared" si="1103"/>
        <v>0</v>
      </c>
      <c r="O1171" s="320">
        <f t="shared" si="1103"/>
        <v>0</v>
      </c>
      <c r="P1171" s="320">
        <f t="shared" si="1103"/>
        <v>0</v>
      </c>
      <c r="Q1171" s="320">
        <f t="shared" si="1103"/>
        <v>0</v>
      </c>
      <c r="R1171" s="303">
        <f t="shared" si="1083"/>
        <v>0</v>
      </c>
      <c r="S1171" s="320">
        <f t="shared" si="1104"/>
        <v>0</v>
      </c>
      <c r="T1171" s="320">
        <f t="shared" si="1104"/>
        <v>0</v>
      </c>
      <c r="U1171" s="320">
        <f t="shared" si="1104"/>
        <v>0</v>
      </c>
      <c r="V1171" s="320">
        <f t="shared" si="1104"/>
        <v>0</v>
      </c>
      <c r="W1171" s="320">
        <f t="shared" si="1104"/>
        <v>0</v>
      </c>
      <c r="X1171" s="320">
        <f t="shared" si="1104"/>
        <v>0</v>
      </c>
      <c r="Y1171" s="320">
        <f t="shared" si="1104"/>
        <v>0</v>
      </c>
      <c r="Z1171" s="320">
        <f t="shared" si="1104"/>
        <v>0</v>
      </c>
      <c r="AA1171" s="319">
        <f t="shared" si="1093"/>
        <v>0</v>
      </c>
      <c r="AB1171" s="319">
        <f t="shared" si="1084"/>
        <v>0</v>
      </c>
      <c r="AC1171" s="108" t="e">
        <f t="shared" si="1081"/>
        <v>#DIV/0!</v>
      </c>
    </row>
    <row r="1172" spans="1:29" ht="42.75" hidden="1" x14ac:dyDescent="0.2">
      <c r="B1172" s="100" t="s">
        <v>1864</v>
      </c>
      <c r="C1172" s="101" t="s">
        <v>1865</v>
      </c>
      <c r="D1172" s="321">
        <v>0</v>
      </c>
      <c r="E1172" s="387">
        <f>SUM('ADICIONES  2018'!C1172:E1172)</f>
        <v>0</v>
      </c>
      <c r="F1172" s="321"/>
      <c r="G1172" s="321"/>
      <c r="H1172" s="321"/>
      <c r="I1172" s="321"/>
      <c r="J1172" s="321"/>
      <c r="K1172" s="305">
        <f t="shared" si="1082"/>
        <v>0</v>
      </c>
      <c r="L1172" s="321"/>
      <c r="M1172" s="321"/>
      <c r="N1172" s="321"/>
      <c r="O1172" s="321"/>
      <c r="P1172" s="321"/>
      <c r="Q1172" s="321"/>
      <c r="R1172" s="305">
        <f t="shared" si="1083"/>
        <v>0</v>
      </c>
      <c r="S1172" s="321"/>
      <c r="T1172" s="321"/>
      <c r="U1172" s="321"/>
      <c r="V1172" s="321"/>
      <c r="W1172" s="321"/>
      <c r="X1172" s="321"/>
      <c r="Y1172" s="321"/>
      <c r="Z1172" s="321"/>
      <c r="AA1172" s="322">
        <f t="shared" si="1093"/>
        <v>0</v>
      </c>
      <c r="AB1172" s="322">
        <f t="shared" si="1084"/>
        <v>0</v>
      </c>
      <c r="AC1172" s="37" t="e">
        <f t="shared" si="1081"/>
        <v>#DIV/0!</v>
      </c>
    </row>
    <row r="1173" spans="1:29" s="21" customFormat="1" ht="30.75" thickBot="1" x14ac:dyDescent="0.25">
      <c r="A1173" s="95">
        <v>1</v>
      </c>
      <c r="B1173" s="116" t="s">
        <v>310</v>
      </c>
      <c r="C1173" s="117" t="s">
        <v>105</v>
      </c>
      <c r="D1173" s="320">
        <f>+D1174</f>
        <v>1284477910.51</v>
      </c>
      <c r="E1173" s="154">
        <f>SUM('ADICIONES  2018'!C1173:E1173)</f>
        <v>0</v>
      </c>
      <c r="F1173" s="320">
        <f t="shared" ref="F1173:J1173" si="1105">+F1174</f>
        <v>0</v>
      </c>
      <c r="G1173" s="320">
        <f t="shared" si="1105"/>
        <v>0</v>
      </c>
      <c r="H1173" s="320">
        <f t="shared" si="1105"/>
        <v>0</v>
      </c>
      <c r="I1173" s="320">
        <f t="shared" si="1105"/>
        <v>0</v>
      </c>
      <c r="J1173" s="320">
        <f t="shared" si="1105"/>
        <v>0</v>
      </c>
      <c r="K1173" s="307">
        <f t="shared" si="1082"/>
        <v>1284477910.51</v>
      </c>
      <c r="L1173" s="321">
        <f t="shared" ref="L1173:Q1173" si="1106">+L1174</f>
        <v>183344974.31999999</v>
      </c>
      <c r="M1173" s="321">
        <f t="shared" si="1106"/>
        <v>183309974.22</v>
      </c>
      <c r="N1173" s="321">
        <f t="shared" si="1106"/>
        <v>0.01</v>
      </c>
      <c r="O1173" s="320">
        <f t="shared" si="1106"/>
        <v>0</v>
      </c>
      <c r="P1173" s="320">
        <f t="shared" si="1106"/>
        <v>0</v>
      </c>
      <c r="Q1173" s="320">
        <f t="shared" si="1106"/>
        <v>0</v>
      </c>
      <c r="R1173" s="303">
        <f t="shared" si="1083"/>
        <v>366654948.54999995</v>
      </c>
      <c r="S1173" s="320">
        <f t="shared" ref="S1173:Z1173" si="1107">+S1174</f>
        <v>0</v>
      </c>
      <c r="T1173" s="320">
        <f t="shared" si="1107"/>
        <v>0</v>
      </c>
      <c r="U1173" s="320">
        <f t="shared" si="1107"/>
        <v>0</v>
      </c>
      <c r="V1173" s="320">
        <f t="shared" si="1107"/>
        <v>0</v>
      </c>
      <c r="W1173" s="320">
        <f t="shared" si="1107"/>
        <v>0</v>
      </c>
      <c r="X1173" s="320">
        <f t="shared" si="1107"/>
        <v>0</v>
      </c>
      <c r="Y1173" s="320">
        <f t="shared" si="1107"/>
        <v>0</v>
      </c>
      <c r="Z1173" s="320">
        <f t="shared" si="1107"/>
        <v>0</v>
      </c>
      <c r="AA1173" s="319">
        <f t="shared" si="1093"/>
        <v>0</v>
      </c>
      <c r="AB1173" s="323">
        <f t="shared" si="1084"/>
        <v>366654948.54999995</v>
      </c>
      <c r="AC1173" s="118">
        <f t="shared" si="1081"/>
        <v>0.28545056754181175</v>
      </c>
    </row>
    <row r="1174" spans="1:29" s="82" customFormat="1" ht="32.25" hidden="1" thickBot="1" x14ac:dyDescent="0.25">
      <c r="A1174" s="413"/>
      <c r="B1174" s="114" t="s">
        <v>311</v>
      </c>
      <c r="C1174" s="110" t="s">
        <v>108</v>
      </c>
      <c r="D1174" s="320">
        <f>+D1175+D1183</f>
        <v>1284477910.51</v>
      </c>
      <c r="E1174" s="154">
        <f>SUM('ADICIONES  2018'!C1174:E1174)</f>
        <v>0</v>
      </c>
      <c r="F1174" s="320">
        <f t="shared" ref="F1174:J1174" si="1108">+F1175+F1183</f>
        <v>0</v>
      </c>
      <c r="G1174" s="320">
        <f t="shared" si="1108"/>
        <v>0</v>
      </c>
      <c r="H1174" s="320">
        <f t="shared" si="1108"/>
        <v>0</v>
      </c>
      <c r="I1174" s="320">
        <f t="shared" si="1108"/>
        <v>0</v>
      </c>
      <c r="J1174" s="320">
        <f t="shared" si="1108"/>
        <v>0</v>
      </c>
      <c r="K1174" s="303">
        <f t="shared" si="1082"/>
        <v>1284477910.51</v>
      </c>
      <c r="L1174" s="320">
        <f t="shared" ref="L1174:Q1174" si="1109">+L1175+L1183</f>
        <v>183344974.31999999</v>
      </c>
      <c r="M1174" s="320">
        <f t="shared" si="1109"/>
        <v>183309974.22</v>
      </c>
      <c r="N1174" s="320">
        <f t="shared" si="1109"/>
        <v>0.01</v>
      </c>
      <c r="O1174" s="320">
        <f t="shared" si="1109"/>
        <v>0</v>
      </c>
      <c r="P1174" s="320">
        <f t="shared" si="1109"/>
        <v>0</v>
      </c>
      <c r="Q1174" s="320">
        <f t="shared" si="1109"/>
        <v>0</v>
      </c>
      <c r="R1174" s="303">
        <f t="shared" si="1083"/>
        <v>366654948.54999995</v>
      </c>
      <c r="S1174" s="320">
        <f t="shared" ref="S1174:Z1174" si="1110">+S1175+S1183</f>
        <v>0</v>
      </c>
      <c r="T1174" s="320">
        <f t="shared" si="1110"/>
        <v>0</v>
      </c>
      <c r="U1174" s="320">
        <f t="shared" si="1110"/>
        <v>0</v>
      </c>
      <c r="V1174" s="320">
        <f t="shared" si="1110"/>
        <v>0</v>
      </c>
      <c r="W1174" s="320">
        <f t="shared" si="1110"/>
        <v>0</v>
      </c>
      <c r="X1174" s="320">
        <f t="shared" si="1110"/>
        <v>0</v>
      </c>
      <c r="Y1174" s="320">
        <f t="shared" si="1110"/>
        <v>0</v>
      </c>
      <c r="Z1174" s="320">
        <f t="shared" si="1110"/>
        <v>0</v>
      </c>
      <c r="AA1174" s="319">
        <f t="shared" si="1093"/>
        <v>0</v>
      </c>
      <c r="AB1174" s="319">
        <f t="shared" si="1084"/>
        <v>366654948.54999995</v>
      </c>
      <c r="AC1174" s="108">
        <f t="shared" si="1081"/>
        <v>0.28545056754181175</v>
      </c>
    </row>
    <row r="1175" spans="1:29" s="82" customFormat="1" ht="32.25" hidden="1" thickBot="1" x14ac:dyDescent="0.25">
      <c r="A1175" s="413"/>
      <c r="B1175" s="114" t="s">
        <v>357</v>
      </c>
      <c r="C1175" s="110" t="s">
        <v>358</v>
      </c>
      <c r="D1175" s="320">
        <f>SUM(D1176:D1178)</f>
        <v>0</v>
      </c>
      <c r="E1175" s="387">
        <f>SUM('ADICIONES  2018'!C1175:E1175)</f>
        <v>0</v>
      </c>
      <c r="F1175" s="320">
        <f t="shared" ref="F1175" si="1111">SUM(F1176:F1178)</f>
        <v>0</v>
      </c>
      <c r="G1175" s="320">
        <f t="shared" ref="G1175:J1175" si="1112">SUM(G1176:G1178)</f>
        <v>0</v>
      </c>
      <c r="H1175" s="320">
        <f t="shared" si="1112"/>
        <v>0</v>
      </c>
      <c r="I1175" s="320">
        <f t="shared" si="1112"/>
        <v>0</v>
      </c>
      <c r="J1175" s="320">
        <f t="shared" si="1112"/>
        <v>0</v>
      </c>
      <c r="K1175" s="303">
        <f t="shared" si="1082"/>
        <v>0</v>
      </c>
      <c r="L1175" s="320">
        <f t="shared" ref="L1175:Q1175" si="1113">SUM(L1176:L1178)</f>
        <v>0</v>
      </c>
      <c r="M1175" s="320">
        <f t="shared" si="1113"/>
        <v>0</v>
      </c>
      <c r="N1175" s="320">
        <f t="shared" si="1113"/>
        <v>0</v>
      </c>
      <c r="O1175" s="320">
        <f t="shared" si="1113"/>
        <v>0</v>
      </c>
      <c r="P1175" s="320">
        <f t="shared" si="1113"/>
        <v>0</v>
      </c>
      <c r="Q1175" s="320">
        <f t="shared" si="1113"/>
        <v>0</v>
      </c>
      <c r="R1175" s="303">
        <f t="shared" si="1083"/>
        <v>0</v>
      </c>
      <c r="S1175" s="320">
        <f t="shared" ref="S1175:Z1175" si="1114">SUM(S1176:S1178)</f>
        <v>0</v>
      </c>
      <c r="T1175" s="320">
        <f t="shared" si="1114"/>
        <v>0</v>
      </c>
      <c r="U1175" s="320">
        <f t="shared" si="1114"/>
        <v>0</v>
      </c>
      <c r="V1175" s="320">
        <f t="shared" si="1114"/>
        <v>0</v>
      </c>
      <c r="W1175" s="320">
        <f t="shared" si="1114"/>
        <v>0</v>
      </c>
      <c r="X1175" s="320">
        <f t="shared" si="1114"/>
        <v>0</v>
      </c>
      <c r="Y1175" s="320">
        <f t="shared" si="1114"/>
        <v>0</v>
      </c>
      <c r="Z1175" s="320">
        <f t="shared" si="1114"/>
        <v>0</v>
      </c>
      <c r="AA1175" s="319">
        <f t="shared" si="1093"/>
        <v>0</v>
      </c>
      <c r="AB1175" s="319">
        <f t="shared" si="1084"/>
        <v>0</v>
      </c>
      <c r="AC1175" s="108" t="e">
        <f t="shared" si="1081"/>
        <v>#DIV/0!</v>
      </c>
    </row>
    <row r="1176" spans="1:29" ht="29.25" hidden="1" thickBot="1" x14ac:dyDescent="0.25">
      <c r="B1176" s="100" t="s">
        <v>359</v>
      </c>
      <c r="C1176" s="101" t="s">
        <v>360</v>
      </c>
      <c r="D1176" s="321">
        <v>0</v>
      </c>
      <c r="E1176" s="387">
        <f>SUM('ADICIONES  2018'!C1176:E1176)</f>
        <v>0</v>
      </c>
      <c r="F1176" s="321"/>
      <c r="G1176" s="321"/>
      <c r="H1176" s="321"/>
      <c r="I1176" s="321"/>
      <c r="J1176" s="321"/>
      <c r="K1176" s="305">
        <f t="shared" si="1082"/>
        <v>0</v>
      </c>
      <c r="L1176" s="321"/>
      <c r="M1176" s="321"/>
      <c r="N1176" s="321"/>
      <c r="O1176" s="321"/>
      <c r="P1176" s="321"/>
      <c r="Q1176" s="321"/>
      <c r="R1176" s="305">
        <f t="shared" si="1083"/>
        <v>0</v>
      </c>
      <c r="S1176" s="321"/>
      <c r="T1176" s="321"/>
      <c r="U1176" s="321"/>
      <c r="V1176" s="321"/>
      <c r="W1176" s="321"/>
      <c r="X1176" s="321"/>
      <c r="Y1176" s="321"/>
      <c r="Z1176" s="321"/>
      <c r="AA1176" s="322">
        <f t="shared" si="1093"/>
        <v>0</v>
      </c>
      <c r="AB1176" s="322">
        <f t="shared" si="1084"/>
        <v>0</v>
      </c>
      <c r="AC1176" s="37" t="e">
        <f t="shared" si="1081"/>
        <v>#DIV/0!</v>
      </c>
    </row>
    <row r="1177" spans="1:29" ht="43.5" hidden="1" thickBot="1" x14ac:dyDescent="0.25">
      <c r="B1177" s="100" t="s">
        <v>1866</v>
      </c>
      <c r="C1177" s="101" t="s">
        <v>1867</v>
      </c>
      <c r="D1177" s="321">
        <v>0</v>
      </c>
      <c r="E1177" s="387">
        <f>SUM('ADICIONES  2018'!C1177:E1177)</f>
        <v>0</v>
      </c>
      <c r="F1177" s="321"/>
      <c r="G1177" s="321"/>
      <c r="H1177" s="321"/>
      <c r="I1177" s="321"/>
      <c r="J1177" s="321"/>
      <c r="K1177" s="305">
        <f t="shared" si="1082"/>
        <v>0</v>
      </c>
      <c r="L1177" s="321"/>
      <c r="M1177" s="321"/>
      <c r="N1177" s="321"/>
      <c r="O1177" s="321"/>
      <c r="P1177" s="321"/>
      <c r="Q1177" s="321"/>
      <c r="R1177" s="305">
        <f t="shared" si="1083"/>
        <v>0</v>
      </c>
      <c r="S1177" s="321"/>
      <c r="T1177" s="321"/>
      <c r="U1177" s="321"/>
      <c r="V1177" s="321"/>
      <c r="W1177" s="321"/>
      <c r="X1177" s="321"/>
      <c r="Y1177" s="321"/>
      <c r="Z1177" s="321"/>
      <c r="AA1177" s="322">
        <f t="shared" si="1093"/>
        <v>0</v>
      </c>
      <c r="AB1177" s="322">
        <f t="shared" si="1084"/>
        <v>0</v>
      </c>
      <c r="AC1177" s="37" t="e">
        <f t="shared" si="1081"/>
        <v>#DIV/0!</v>
      </c>
    </row>
    <row r="1178" spans="1:29" s="82" customFormat="1" ht="48" hidden="1" thickBot="1" x14ac:dyDescent="0.25">
      <c r="A1178" s="413"/>
      <c r="B1178" s="114" t="s">
        <v>361</v>
      </c>
      <c r="C1178" s="110" t="s">
        <v>362</v>
      </c>
      <c r="D1178" s="320">
        <f>SUM(D1179:D1182)</f>
        <v>0</v>
      </c>
      <c r="E1178" s="387">
        <f>SUM('ADICIONES  2018'!C1178:E1178)</f>
        <v>0</v>
      </c>
      <c r="F1178" s="320">
        <f t="shared" ref="F1178" si="1115">SUM(F1179:F1182)</f>
        <v>0</v>
      </c>
      <c r="G1178" s="320">
        <f t="shared" ref="G1178:J1178" si="1116">SUM(G1179:G1182)</f>
        <v>0</v>
      </c>
      <c r="H1178" s="320">
        <f t="shared" si="1116"/>
        <v>0</v>
      </c>
      <c r="I1178" s="320">
        <f t="shared" si="1116"/>
        <v>0</v>
      </c>
      <c r="J1178" s="320">
        <f t="shared" si="1116"/>
        <v>0</v>
      </c>
      <c r="K1178" s="303">
        <f t="shared" si="1082"/>
        <v>0</v>
      </c>
      <c r="L1178" s="320">
        <f t="shared" ref="L1178:Q1178" si="1117">SUM(L1179:L1182)</f>
        <v>0</v>
      </c>
      <c r="M1178" s="320">
        <f t="shared" si="1117"/>
        <v>0</v>
      </c>
      <c r="N1178" s="320">
        <f t="shared" si="1117"/>
        <v>0</v>
      </c>
      <c r="O1178" s="320">
        <f t="shared" si="1117"/>
        <v>0</v>
      </c>
      <c r="P1178" s="320">
        <f t="shared" si="1117"/>
        <v>0</v>
      </c>
      <c r="Q1178" s="320">
        <f t="shared" si="1117"/>
        <v>0</v>
      </c>
      <c r="R1178" s="303">
        <f t="shared" si="1083"/>
        <v>0</v>
      </c>
      <c r="S1178" s="320">
        <f t="shared" ref="S1178:Z1178" si="1118">SUM(S1179:S1182)</f>
        <v>0</v>
      </c>
      <c r="T1178" s="320">
        <f t="shared" si="1118"/>
        <v>0</v>
      </c>
      <c r="U1178" s="320">
        <f t="shared" si="1118"/>
        <v>0</v>
      </c>
      <c r="V1178" s="320">
        <f t="shared" si="1118"/>
        <v>0</v>
      </c>
      <c r="W1178" s="320">
        <f t="shared" si="1118"/>
        <v>0</v>
      </c>
      <c r="X1178" s="320">
        <f t="shared" si="1118"/>
        <v>0</v>
      </c>
      <c r="Y1178" s="320">
        <f t="shared" si="1118"/>
        <v>0</v>
      </c>
      <c r="Z1178" s="320">
        <f t="shared" si="1118"/>
        <v>0</v>
      </c>
      <c r="AA1178" s="319">
        <f t="shared" si="1093"/>
        <v>0</v>
      </c>
      <c r="AB1178" s="319">
        <f t="shared" si="1084"/>
        <v>0</v>
      </c>
      <c r="AC1178" s="108" t="e">
        <f t="shared" si="1081"/>
        <v>#DIV/0!</v>
      </c>
    </row>
    <row r="1179" spans="1:29" ht="29.25" hidden="1" thickBot="1" x14ac:dyDescent="0.25">
      <c r="B1179" s="100" t="s">
        <v>363</v>
      </c>
      <c r="C1179" s="101" t="s">
        <v>364</v>
      </c>
      <c r="D1179" s="321">
        <v>0</v>
      </c>
      <c r="E1179" s="387">
        <f>SUM('ADICIONES  2018'!C1179:E1179)</f>
        <v>0</v>
      </c>
      <c r="F1179" s="321"/>
      <c r="G1179" s="321"/>
      <c r="H1179" s="321"/>
      <c r="I1179" s="321"/>
      <c r="J1179" s="321"/>
      <c r="K1179" s="305">
        <f t="shared" si="1082"/>
        <v>0</v>
      </c>
      <c r="L1179" s="321"/>
      <c r="M1179" s="321"/>
      <c r="N1179" s="321"/>
      <c r="O1179" s="321"/>
      <c r="P1179" s="321"/>
      <c r="Q1179" s="321"/>
      <c r="R1179" s="305">
        <f t="shared" si="1083"/>
        <v>0</v>
      </c>
      <c r="S1179" s="321"/>
      <c r="T1179" s="321"/>
      <c r="U1179" s="321"/>
      <c r="V1179" s="321"/>
      <c r="W1179" s="321"/>
      <c r="X1179" s="321"/>
      <c r="Y1179" s="321"/>
      <c r="Z1179" s="321"/>
      <c r="AA1179" s="322">
        <f t="shared" si="1093"/>
        <v>0</v>
      </c>
      <c r="AB1179" s="322">
        <f t="shared" si="1084"/>
        <v>0</v>
      </c>
      <c r="AC1179" s="37" t="e">
        <f t="shared" si="1081"/>
        <v>#DIV/0!</v>
      </c>
    </row>
    <row r="1180" spans="1:29" ht="29.25" hidden="1" thickBot="1" x14ac:dyDescent="0.25">
      <c r="B1180" s="100" t="s">
        <v>365</v>
      </c>
      <c r="C1180" s="101" t="s">
        <v>366</v>
      </c>
      <c r="D1180" s="321">
        <v>0</v>
      </c>
      <c r="E1180" s="387">
        <f>SUM('ADICIONES  2018'!C1180:E1180)</f>
        <v>0</v>
      </c>
      <c r="F1180" s="321"/>
      <c r="G1180" s="321"/>
      <c r="H1180" s="321"/>
      <c r="I1180" s="321"/>
      <c r="J1180" s="321"/>
      <c r="K1180" s="305">
        <f t="shared" si="1082"/>
        <v>0</v>
      </c>
      <c r="L1180" s="321"/>
      <c r="M1180" s="321"/>
      <c r="N1180" s="321"/>
      <c r="O1180" s="321"/>
      <c r="P1180" s="321"/>
      <c r="Q1180" s="321"/>
      <c r="R1180" s="305">
        <f t="shared" si="1083"/>
        <v>0</v>
      </c>
      <c r="S1180" s="321"/>
      <c r="T1180" s="321"/>
      <c r="U1180" s="321"/>
      <c r="V1180" s="321"/>
      <c r="W1180" s="321"/>
      <c r="X1180" s="321"/>
      <c r="Y1180" s="321"/>
      <c r="Z1180" s="321"/>
      <c r="AA1180" s="322">
        <f t="shared" si="1093"/>
        <v>0</v>
      </c>
      <c r="AB1180" s="322">
        <f t="shared" si="1084"/>
        <v>0</v>
      </c>
      <c r="AC1180" s="37" t="e">
        <f t="shared" si="1081"/>
        <v>#DIV/0!</v>
      </c>
    </row>
    <row r="1181" spans="1:29" ht="29.25" hidden="1" thickBot="1" x14ac:dyDescent="0.25">
      <c r="B1181" s="100" t="s">
        <v>367</v>
      </c>
      <c r="C1181" s="101" t="s">
        <v>368</v>
      </c>
      <c r="D1181" s="321">
        <v>0</v>
      </c>
      <c r="E1181" s="387">
        <f>SUM('ADICIONES  2018'!C1181:E1181)</f>
        <v>0</v>
      </c>
      <c r="F1181" s="321"/>
      <c r="G1181" s="321"/>
      <c r="H1181" s="321"/>
      <c r="I1181" s="321"/>
      <c r="J1181" s="321"/>
      <c r="K1181" s="305">
        <f t="shared" si="1082"/>
        <v>0</v>
      </c>
      <c r="L1181" s="321"/>
      <c r="M1181" s="321"/>
      <c r="N1181" s="321"/>
      <c r="O1181" s="321"/>
      <c r="P1181" s="321"/>
      <c r="Q1181" s="321"/>
      <c r="R1181" s="305">
        <f t="shared" si="1083"/>
        <v>0</v>
      </c>
      <c r="S1181" s="321"/>
      <c r="T1181" s="321"/>
      <c r="U1181" s="321"/>
      <c r="V1181" s="321"/>
      <c r="W1181" s="321"/>
      <c r="X1181" s="321"/>
      <c r="Y1181" s="321"/>
      <c r="Z1181" s="321"/>
      <c r="AA1181" s="322">
        <f t="shared" si="1093"/>
        <v>0</v>
      </c>
      <c r="AB1181" s="322">
        <f t="shared" si="1084"/>
        <v>0</v>
      </c>
      <c r="AC1181" s="37" t="e">
        <f t="shared" si="1081"/>
        <v>#DIV/0!</v>
      </c>
    </row>
    <row r="1182" spans="1:29" ht="29.25" hidden="1" thickBot="1" x14ac:dyDescent="0.25">
      <c r="B1182" s="100" t="s">
        <v>1868</v>
      </c>
      <c r="C1182" s="101" t="s">
        <v>1869</v>
      </c>
      <c r="D1182" s="321">
        <v>0</v>
      </c>
      <c r="E1182" s="387">
        <f>SUM('ADICIONES  2018'!C1182:E1182)</f>
        <v>0</v>
      </c>
      <c r="F1182" s="321"/>
      <c r="G1182" s="321"/>
      <c r="H1182" s="321"/>
      <c r="I1182" s="321"/>
      <c r="J1182" s="321"/>
      <c r="K1182" s="305">
        <f t="shared" si="1082"/>
        <v>0</v>
      </c>
      <c r="L1182" s="321"/>
      <c r="M1182" s="321"/>
      <c r="N1182" s="321"/>
      <c r="O1182" s="321"/>
      <c r="P1182" s="321"/>
      <c r="Q1182" s="321"/>
      <c r="R1182" s="305">
        <f t="shared" si="1083"/>
        <v>0</v>
      </c>
      <c r="S1182" s="321"/>
      <c r="T1182" s="321"/>
      <c r="U1182" s="321"/>
      <c r="V1182" s="321"/>
      <c r="W1182" s="321"/>
      <c r="X1182" s="321"/>
      <c r="Y1182" s="321"/>
      <c r="Z1182" s="321"/>
      <c r="AA1182" s="322">
        <f t="shared" si="1093"/>
        <v>0</v>
      </c>
      <c r="AB1182" s="322">
        <f t="shared" si="1084"/>
        <v>0</v>
      </c>
      <c r="AC1182" s="37" t="e">
        <f t="shared" si="1081"/>
        <v>#DIV/0!</v>
      </c>
    </row>
    <row r="1183" spans="1:29" s="82" customFormat="1" ht="48" hidden="1" thickBot="1" x14ac:dyDescent="0.25">
      <c r="A1183" s="413"/>
      <c r="B1183" s="114" t="s">
        <v>312</v>
      </c>
      <c r="C1183" s="110" t="s">
        <v>313</v>
      </c>
      <c r="D1183" s="320">
        <f>+D1184+D1187</f>
        <v>1284477910.51</v>
      </c>
      <c r="E1183" s="154">
        <f>SUM('ADICIONES  2018'!C1183:E1183)</f>
        <v>0</v>
      </c>
      <c r="F1183" s="320">
        <f t="shared" ref="F1183:J1183" si="1119">+F1184+F1187</f>
        <v>0</v>
      </c>
      <c r="G1183" s="320">
        <f t="shared" si="1119"/>
        <v>0</v>
      </c>
      <c r="H1183" s="320">
        <f t="shared" si="1119"/>
        <v>0</v>
      </c>
      <c r="I1183" s="320">
        <f t="shared" si="1119"/>
        <v>0</v>
      </c>
      <c r="J1183" s="320">
        <f t="shared" si="1119"/>
        <v>0</v>
      </c>
      <c r="K1183" s="303">
        <f t="shared" si="1082"/>
        <v>1284477910.51</v>
      </c>
      <c r="L1183" s="320">
        <f t="shared" ref="L1183:Q1183" si="1120">+L1184+L1187</f>
        <v>183344974.31999999</v>
      </c>
      <c r="M1183" s="320">
        <f t="shared" si="1120"/>
        <v>183309974.22</v>
      </c>
      <c r="N1183" s="320">
        <f t="shared" si="1120"/>
        <v>0.01</v>
      </c>
      <c r="O1183" s="320">
        <f t="shared" si="1120"/>
        <v>0</v>
      </c>
      <c r="P1183" s="320">
        <f t="shared" si="1120"/>
        <v>0</v>
      </c>
      <c r="Q1183" s="320">
        <f t="shared" si="1120"/>
        <v>0</v>
      </c>
      <c r="R1183" s="303">
        <f t="shared" si="1083"/>
        <v>366654948.54999995</v>
      </c>
      <c r="S1183" s="320">
        <f t="shared" ref="S1183:Z1183" si="1121">+S1184+S1187</f>
        <v>0</v>
      </c>
      <c r="T1183" s="320">
        <f t="shared" si="1121"/>
        <v>0</v>
      </c>
      <c r="U1183" s="320">
        <f t="shared" si="1121"/>
        <v>0</v>
      </c>
      <c r="V1183" s="320">
        <f t="shared" si="1121"/>
        <v>0</v>
      </c>
      <c r="W1183" s="320">
        <f t="shared" si="1121"/>
        <v>0</v>
      </c>
      <c r="X1183" s="320">
        <f t="shared" si="1121"/>
        <v>0</v>
      </c>
      <c r="Y1183" s="320">
        <f t="shared" si="1121"/>
        <v>0</v>
      </c>
      <c r="Z1183" s="320">
        <f t="shared" si="1121"/>
        <v>0</v>
      </c>
      <c r="AA1183" s="319">
        <f t="shared" si="1093"/>
        <v>0</v>
      </c>
      <c r="AB1183" s="319">
        <f t="shared" si="1084"/>
        <v>366654948.54999995</v>
      </c>
      <c r="AC1183" s="108">
        <f t="shared" si="1081"/>
        <v>0.28545056754181175</v>
      </c>
    </row>
    <row r="1184" spans="1:29" s="82" customFormat="1" ht="32.25" hidden="1" thickBot="1" x14ac:dyDescent="0.25">
      <c r="A1184" s="413"/>
      <c r="B1184" s="114" t="s">
        <v>314</v>
      </c>
      <c r="C1184" s="110" t="s">
        <v>315</v>
      </c>
      <c r="D1184" s="320">
        <f>SUM(D1185:D1186)</f>
        <v>125000000</v>
      </c>
      <c r="E1184" s="154">
        <f>SUM('ADICIONES  2018'!C1184:E1184)</f>
        <v>0</v>
      </c>
      <c r="F1184" s="320">
        <f t="shared" ref="F1184" si="1122">SUM(F1185:F1186)</f>
        <v>0</v>
      </c>
      <c r="G1184" s="320">
        <f t="shared" ref="G1184:J1184" si="1123">SUM(G1185:G1186)</f>
        <v>0</v>
      </c>
      <c r="H1184" s="320">
        <f t="shared" si="1123"/>
        <v>0</v>
      </c>
      <c r="I1184" s="320">
        <f t="shared" si="1123"/>
        <v>0</v>
      </c>
      <c r="J1184" s="320">
        <f t="shared" si="1123"/>
        <v>0</v>
      </c>
      <c r="K1184" s="303">
        <f t="shared" si="1082"/>
        <v>125000000</v>
      </c>
      <c r="L1184" s="320">
        <f t="shared" ref="L1184:Q1184" si="1124">SUM(L1185:L1186)</f>
        <v>11217237.279999999</v>
      </c>
      <c r="M1184" s="320">
        <f t="shared" si="1124"/>
        <v>8929791.6500000004</v>
      </c>
      <c r="N1184" s="320">
        <f t="shared" si="1124"/>
        <v>0</v>
      </c>
      <c r="O1184" s="320">
        <f t="shared" si="1124"/>
        <v>0</v>
      </c>
      <c r="P1184" s="320">
        <f t="shared" si="1124"/>
        <v>0</v>
      </c>
      <c r="Q1184" s="320">
        <f t="shared" si="1124"/>
        <v>0</v>
      </c>
      <c r="R1184" s="303">
        <f t="shared" si="1083"/>
        <v>20147028.93</v>
      </c>
      <c r="S1184" s="320">
        <f t="shared" ref="S1184:Z1184" si="1125">SUM(S1185:S1186)</f>
        <v>0</v>
      </c>
      <c r="T1184" s="320">
        <f t="shared" si="1125"/>
        <v>0</v>
      </c>
      <c r="U1184" s="320">
        <f t="shared" si="1125"/>
        <v>0</v>
      </c>
      <c r="V1184" s="320">
        <f t="shared" si="1125"/>
        <v>0</v>
      </c>
      <c r="W1184" s="320">
        <f t="shared" si="1125"/>
        <v>0</v>
      </c>
      <c r="X1184" s="320">
        <f t="shared" si="1125"/>
        <v>0</v>
      </c>
      <c r="Y1184" s="320">
        <f t="shared" si="1125"/>
        <v>0</v>
      </c>
      <c r="Z1184" s="320">
        <f t="shared" si="1125"/>
        <v>0</v>
      </c>
      <c r="AA1184" s="319">
        <f t="shared" si="1093"/>
        <v>0</v>
      </c>
      <c r="AB1184" s="319">
        <f t="shared" si="1084"/>
        <v>20147028.93</v>
      </c>
      <c r="AC1184" s="108">
        <f t="shared" si="1081"/>
        <v>0.16117623143999998</v>
      </c>
    </row>
    <row r="1185" spans="1:29" ht="29.25" hidden="1" thickBot="1" x14ac:dyDescent="0.25">
      <c r="B1185" s="100" t="s">
        <v>316</v>
      </c>
      <c r="C1185" s="101" t="s">
        <v>173</v>
      </c>
      <c r="D1185" s="321">
        <v>84000000</v>
      </c>
      <c r="E1185" s="387">
        <f>SUM('ADICIONES  2018'!C1185:E1185)</f>
        <v>0</v>
      </c>
      <c r="F1185" s="321"/>
      <c r="G1185" s="321"/>
      <c r="H1185" s="321"/>
      <c r="I1185" s="321"/>
      <c r="J1185" s="321"/>
      <c r="K1185" s="305">
        <f t="shared" si="1082"/>
        <v>84000000</v>
      </c>
      <c r="L1185" s="321">
        <v>8646413.2799999993</v>
      </c>
      <c r="M1185" s="321">
        <v>6928089.6500000004</v>
      </c>
      <c r="N1185" s="321"/>
      <c r="O1185" s="321"/>
      <c r="P1185" s="321"/>
      <c r="Q1185" s="321"/>
      <c r="R1185" s="305">
        <f t="shared" si="1083"/>
        <v>15574502.93</v>
      </c>
      <c r="S1185" s="321"/>
      <c r="T1185" s="321"/>
      <c r="U1185" s="321"/>
      <c r="V1185" s="321"/>
      <c r="W1185" s="321"/>
      <c r="X1185" s="321"/>
      <c r="Y1185" s="321"/>
      <c r="Z1185" s="321"/>
      <c r="AA1185" s="322">
        <f t="shared" si="1093"/>
        <v>0</v>
      </c>
      <c r="AB1185" s="322">
        <f t="shared" si="1084"/>
        <v>15574502.93</v>
      </c>
      <c r="AC1185" s="37">
        <f t="shared" si="1081"/>
        <v>0.18541074916666667</v>
      </c>
    </row>
    <row r="1186" spans="1:29" ht="29.25" hidden="1" thickBot="1" x14ac:dyDescent="0.25">
      <c r="B1186" s="100" t="s">
        <v>337</v>
      </c>
      <c r="C1186" s="101" t="s">
        <v>335</v>
      </c>
      <c r="D1186" s="321">
        <v>41000000</v>
      </c>
      <c r="E1186" s="387">
        <f>SUM('ADICIONES  2018'!C1186:E1186)</f>
        <v>0</v>
      </c>
      <c r="F1186" s="321"/>
      <c r="G1186" s="321"/>
      <c r="H1186" s="321"/>
      <c r="I1186" s="321"/>
      <c r="J1186" s="321"/>
      <c r="K1186" s="305">
        <f t="shared" si="1082"/>
        <v>41000000</v>
      </c>
      <c r="L1186" s="321">
        <v>2570824</v>
      </c>
      <c r="M1186" s="321">
        <v>2001702</v>
      </c>
      <c r="N1186" s="321"/>
      <c r="O1186" s="321"/>
      <c r="P1186" s="321"/>
      <c r="Q1186" s="321"/>
      <c r="R1186" s="305">
        <f t="shared" si="1083"/>
        <v>4572526</v>
      </c>
      <c r="S1186" s="321"/>
      <c r="T1186" s="321"/>
      <c r="U1186" s="321"/>
      <c r="V1186" s="321"/>
      <c r="W1186" s="321"/>
      <c r="X1186" s="321"/>
      <c r="Y1186" s="321"/>
      <c r="Z1186" s="321"/>
      <c r="AA1186" s="322">
        <f t="shared" si="1093"/>
        <v>0</v>
      </c>
      <c r="AB1186" s="322">
        <f t="shared" si="1084"/>
        <v>4572526</v>
      </c>
      <c r="AC1186" s="37">
        <f t="shared" si="1081"/>
        <v>0.11152502439024391</v>
      </c>
    </row>
    <row r="1187" spans="1:29" s="82" customFormat="1" ht="32.25" hidden="1" thickBot="1" x14ac:dyDescent="0.25">
      <c r="A1187" s="413"/>
      <c r="B1187" s="114" t="s">
        <v>317</v>
      </c>
      <c r="C1187" s="110" t="s">
        <v>140</v>
      </c>
      <c r="D1187" s="320">
        <f>SUM(D1188:D1192)</f>
        <v>1159477910.51</v>
      </c>
      <c r="E1187" s="154">
        <f>SUM('ADICIONES  2018'!C1187:E1187)</f>
        <v>0</v>
      </c>
      <c r="F1187" s="320">
        <f t="shared" ref="F1187" si="1126">SUM(F1188:F1192)</f>
        <v>0</v>
      </c>
      <c r="G1187" s="320">
        <f t="shared" ref="G1187:J1187" si="1127">SUM(G1188:G1192)</f>
        <v>0</v>
      </c>
      <c r="H1187" s="320">
        <f t="shared" si="1127"/>
        <v>0</v>
      </c>
      <c r="I1187" s="320">
        <f t="shared" si="1127"/>
        <v>0</v>
      </c>
      <c r="J1187" s="320">
        <f t="shared" si="1127"/>
        <v>0</v>
      </c>
      <c r="K1187" s="303">
        <f t="shared" si="1082"/>
        <v>1159477910.51</v>
      </c>
      <c r="L1187" s="320">
        <f t="shared" ref="L1187:Q1187" si="1128">SUM(L1188:L1192)</f>
        <v>172127737.03999999</v>
      </c>
      <c r="M1187" s="320">
        <f t="shared" si="1128"/>
        <v>174380182.56999999</v>
      </c>
      <c r="N1187" s="320">
        <f t="shared" si="1128"/>
        <v>0.01</v>
      </c>
      <c r="O1187" s="320">
        <f t="shared" si="1128"/>
        <v>0</v>
      </c>
      <c r="P1187" s="320">
        <f t="shared" si="1128"/>
        <v>0</v>
      </c>
      <c r="Q1187" s="320">
        <f t="shared" si="1128"/>
        <v>0</v>
      </c>
      <c r="R1187" s="303">
        <f t="shared" si="1083"/>
        <v>346507919.62</v>
      </c>
      <c r="S1187" s="320">
        <f t="shared" ref="S1187:Z1187" si="1129">SUM(S1188:S1192)</f>
        <v>0</v>
      </c>
      <c r="T1187" s="320">
        <f t="shared" si="1129"/>
        <v>0</v>
      </c>
      <c r="U1187" s="320">
        <f t="shared" si="1129"/>
        <v>0</v>
      </c>
      <c r="V1187" s="320">
        <f t="shared" si="1129"/>
        <v>0</v>
      </c>
      <c r="W1187" s="320">
        <f t="shared" si="1129"/>
        <v>0</v>
      </c>
      <c r="X1187" s="320">
        <f t="shared" si="1129"/>
        <v>0</v>
      </c>
      <c r="Y1187" s="320">
        <f t="shared" si="1129"/>
        <v>0</v>
      </c>
      <c r="Z1187" s="320">
        <f t="shared" si="1129"/>
        <v>0</v>
      </c>
      <c r="AA1187" s="319">
        <f t="shared" si="1093"/>
        <v>0</v>
      </c>
      <c r="AB1187" s="319">
        <f t="shared" si="1084"/>
        <v>346507919.62</v>
      </c>
      <c r="AC1187" s="108">
        <f t="shared" si="1081"/>
        <v>0.29884822856831089</v>
      </c>
    </row>
    <row r="1188" spans="1:29" ht="29.25" hidden="1" thickBot="1" x14ac:dyDescent="0.25">
      <c r="B1188" s="100" t="s">
        <v>318</v>
      </c>
      <c r="C1188" s="101" t="s">
        <v>172</v>
      </c>
      <c r="D1188" s="321">
        <v>403471851.23000002</v>
      </c>
      <c r="E1188" s="387">
        <f>SUM('ADICIONES  2018'!C1188:E1188)</f>
        <v>0</v>
      </c>
      <c r="F1188" s="321"/>
      <c r="G1188" s="321"/>
      <c r="H1188" s="321"/>
      <c r="I1188" s="321"/>
      <c r="J1188" s="321"/>
      <c r="K1188" s="305">
        <f t="shared" si="1082"/>
        <v>403471851.23000002</v>
      </c>
      <c r="L1188" s="321">
        <v>49322911.82</v>
      </c>
      <c r="M1188" s="321">
        <v>62708211.380000003</v>
      </c>
      <c r="N1188" s="321">
        <v>0.01</v>
      </c>
      <c r="O1188" s="321"/>
      <c r="P1188" s="321"/>
      <c r="Q1188" s="321"/>
      <c r="R1188" s="305">
        <f t="shared" si="1083"/>
        <v>112031123.21000001</v>
      </c>
      <c r="S1188" s="321"/>
      <c r="T1188" s="321"/>
      <c r="U1188" s="321"/>
      <c r="V1188" s="321"/>
      <c r="W1188" s="321"/>
      <c r="X1188" s="321"/>
      <c r="Y1188" s="321"/>
      <c r="Z1188" s="321"/>
      <c r="AA1188" s="322">
        <f t="shared" si="1093"/>
        <v>0</v>
      </c>
      <c r="AB1188" s="322">
        <f t="shared" si="1084"/>
        <v>112031123.21000001</v>
      </c>
      <c r="AC1188" s="37">
        <f>+AB1188/K1188</f>
        <v>0.27766775518160353</v>
      </c>
    </row>
    <row r="1189" spans="1:29" ht="43.5" hidden="1" thickBot="1" x14ac:dyDescent="0.25">
      <c r="B1189" s="100" t="s">
        <v>876</v>
      </c>
      <c r="C1189" s="101" t="s">
        <v>369</v>
      </c>
      <c r="D1189" s="321">
        <v>466006059.27999997</v>
      </c>
      <c r="E1189" s="387">
        <f>SUM('ADICIONES  2018'!C1189:E1189)</f>
        <v>0</v>
      </c>
      <c r="F1189" s="321"/>
      <c r="G1189" s="321"/>
      <c r="H1189" s="321"/>
      <c r="I1189" s="321"/>
      <c r="J1189" s="321"/>
      <c r="K1189" s="305">
        <f t="shared" si="1082"/>
        <v>466006059.27999997</v>
      </c>
      <c r="L1189" s="321">
        <v>67741597</v>
      </c>
      <c r="M1189" s="321">
        <v>69140999</v>
      </c>
      <c r="N1189" s="321">
        <v>0</v>
      </c>
      <c r="O1189" s="321"/>
      <c r="P1189" s="321"/>
      <c r="Q1189" s="321"/>
      <c r="R1189" s="305">
        <f t="shared" si="1083"/>
        <v>136882596</v>
      </c>
      <c r="S1189" s="321"/>
      <c r="T1189" s="321"/>
      <c r="U1189" s="321"/>
      <c r="V1189" s="321"/>
      <c r="W1189" s="321"/>
      <c r="X1189" s="321"/>
      <c r="Y1189" s="321"/>
      <c r="Z1189" s="321"/>
      <c r="AA1189" s="322">
        <f t="shared" si="1093"/>
        <v>0</v>
      </c>
      <c r="AB1189" s="322">
        <f t="shared" si="1084"/>
        <v>136882596</v>
      </c>
      <c r="AC1189" s="37">
        <f t="shared" si="1081"/>
        <v>0.29373565702448096</v>
      </c>
    </row>
    <row r="1190" spans="1:29" ht="29.25" hidden="1" thickBot="1" x14ac:dyDescent="0.25">
      <c r="B1190" s="100" t="s">
        <v>319</v>
      </c>
      <c r="C1190" s="101" t="s">
        <v>320</v>
      </c>
      <c r="D1190" s="321">
        <v>290000000</v>
      </c>
      <c r="E1190" s="387">
        <f>SUM('ADICIONES  2018'!C1190:E1190)</f>
        <v>0</v>
      </c>
      <c r="F1190" s="321"/>
      <c r="G1190" s="321"/>
      <c r="H1190" s="321"/>
      <c r="I1190" s="321"/>
      <c r="J1190" s="321"/>
      <c r="K1190" s="305">
        <f t="shared" si="1082"/>
        <v>290000000</v>
      </c>
      <c r="L1190" s="321">
        <v>32399573.199999999</v>
      </c>
      <c r="M1190" s="321">
        <v>33524963.219999999</v>
      </c>
      <c r="N1190" s="321">
        <v>0</v>
      </c>
      <c r="O1190" s="321"/>
      <c r="P1190" s="321"/>
      <c r="Q1190" s="321"/>
      <c r="R1190" s="305">
        <f t="shared" si="1083"/>
        <v>65924536.420000002</v>
      </c>
      <c r="S1190" s="321"/>
      <c r="T1190" s="321"/>
      <c r="U1190" s="321"/>
      <c r="V1190" s="321"/>
      <c r="W1190" s="321"/>
      <c r="X1190" s="321"/>
      <c r="Y1190" s="321"/>
      <c r="Z1190" s="321"/>
      <c r="AA1190" s="322">
        <f t="shared" si="1093"/>
        <v>0</v>
      </c>
      <c r="AB1190" s="322">
        <f t="shared" si="1084"/>
        <v>65924536.420000002</v>
      </c>
      <c r="AC1190" s="37">
        <f t="shared" si="1081"/>
        <v>0.22732598765517242</v>
      </c>
    </row>
    <row r="1191" spans="1:29" ht="15.75" hidden="1" thickBot="1" x14ac:dyDescent="0.25">
      <c r="B1191" s="100" t="s">
        <v>1308</v>
      </c>
      <c r="C1191" s="101" t="s">
        <v>1309</v>
      </c>
      <c r="D1191" s="321">
        <v>0</v>
      </c>
      <c r="E1191" s="387">
        <f>SUM('ADICIONES  2018'!C1191:E1191)</f>
        <v>0</v>
      </c>
      <c r="F1191" s="321"/>
      <c r="G1191" s="321"/>
      <c r="H1191" s="321"/>
      <c r="I1191" s="321"/>
      <c r="J1191" s="321"/>
      <c r="K1191" s="305">
        <f t="shared" si="1082"/>
        <v>0</v>
      </c>
      <c r="L1191" s="321">
        <v>22663655.02</v>
      </c>
      <c r="M1191" s="321">
        <v>9006008.9700000007</v>
      </c>
      <c r="N1191" s="321">
        <v>0</v>
      </c>
      <c r="O1191" s="321"/>
      <c r="P1191" s="321"/>
      <c r="Q1191" s="321"/>
      <c r="R1191" s="305">
        <f t="shared" si="1083"/>
        <v>31669663.990000002</v>
      </c>
      <c r="S1191" s="321"/>
      <c r="T1191" s="321"/>
      <c r="U1191" s="321"/>
      <c r="V1191" s="321"/>
      <c r="W1191" s="321"/>
      <c r="X1191" s="321"/>
      <c r="Y1191" s="321"/>
      <c r="Z1191" s="321"/>
      <c r="AA1191" s="322">
        <f t="shared" si="1093"/>
        <v>0</v>
      </c>
      <c r="AB1191" s="322">
        <f t="shared" si="1084"/>
        <v>31669663.990000002</v>
      </c>
      <c r="AC1191" s="37">
        <v>0</v>
      </c>
    </row>
    <row r="1192" spans="1:29" ht="29.25" hidden="1" thickBot="1" x14ac:dyDescent="0.25">
      <c r="B1192" s="366" t="s">
        <v>1870</v>
      </c>
      <c r="C1192" s="367" t="s">
        <v>1869</v>
      </c>
      <c r="D1192" s="368">
        <v>0</v>
      </c>
      <c r="E1192" s="390">
        <f>SUM('ADICIONES  2018'!C1192:D1192)</f>
        <v>0</v>
      </c>
      <c r="F1192" s="368"/>
      <c r="G1192" s="368"/>
      <c r="H1192" s="368"/>
      <c r="I1192" s="368"/>
      <c r="J1192" s="368"/>
      <c r="K1192" s="369">
        <f t="shared" si="1082"/>
        <v>0</v>
      </c>
      <c r="L1192" s="368">
        <v>0</v>
      </c>
      <c r="M1192" s="368">
        <v>0</v>
      </c>
      <c r="N1192" s="368">
        <v>0</v>
      </c>
      <c r="O1192" s="368"/>
      <c r="P1192" s="368"/>
      <c r="Q1192" s="368"/>
      <c r="R1192" s="369">
        <f t="shared" si="1083"/>
        <v>0</v>
      </c>
      <c r="S1192" s="368"/>
      <c r="T1192" s="368"/>
      <c r="U1192" s="368"/>
      <c r="V1192" s="368"/>
      <c r="W1192" s="368"/>
      <c r="X1192" s="368"/>
      <c r="Y1192" s="368"/>
      <c r="Z1192" s="368"/>
      <c r="AA1192" s="370">
        <f t="shared" si="1093"/>
        <v>0</v>
      </c>
      <c r="AB1192" s="370">
        <f t="shared" si="1084"/>
        <v>0</v>
      </c>
      <c r="AC1192" s="39" t="e">
        <f t="shared" si="1081"/>
        <v>#DIV/0!</v>
      </c>
    </row>
    <row r="1193" spans="1:29" s="82" customFormat="1" ht="31.5" customHeight="1" thickBot="1" x14ac:dyDescent="0.25">
      <c r="A1193" s="413">
        <v>1</v>
      </c>
      <c r="B1193" s="435" t="s">
        <v>23</v>
      </c>
      <c r="C1193" s="436"/>
      <c r="D1193" s="383">
        <f t="shared" ref="D1193:AB1193" si="1130">+D697</f>
        <v>103133015452.86998</v>
      </c>
      <c r="E1193" s="391">
        <f t="shared" si="1130"/>
        <v>57244832139.009995</v>
      </c>
      <c r="F1193" s="372">
        <f t="shared" si="1130"/>
        <v>0</v>
      </c>
      <c r="G1193" s="373">
        <f t="shared" si="1130"/>
        <v>0</v>
      </c>
      <c r="H1193" s="373">
        <f t="shared" si="1130"/>
        <v>0</v>
      </c>
      <c r="I1193" s="373">
        <f t="shared" si="1130"/>
        <v>0</v>
      </c>
      <c r="J1193" s="371">
        <f t="shared" si="1130"/>
        <v>0</v>
      </c>
      <c r="K1193" s="384">
        <f t="shared" si="1130"/>
        <v>160377847591.87997</v>
      </c>
      <c r="L1193" s="373">
        <f t="shared" si="1130"/>
        <v>1666536233.74</v>
      </c>
      <c r="M1193" s="373">
        <f t="shared" si="1130"/>
        <v>24349635091.52</v>
      </c>
      <c r="N1193" s="385">
        <f t="shared" si="1130"/>
        <v>4443562109.4700003</v>
      </c>
      <c r="O1193" s="372">
        <f t="shared" si="1130"/>
        <v>0</v>
      </c>
      <c r="P1193" s="373">
        <f t="shared" si="1130"/>
        <v>0</v>
      </c>
      <c r="Q1193" s="373">
        <f t="shared" si="1130"/>
        <v>0</v>
      </c>
      <c r="R1193" s="373">
        <f t="shared" si="1130"/>
        <v>30459733434.730003</v>
      </c>
      <c r="S1193" s="373">
        <f t="shared" si="1130"/>
        <v>0</v>
      </c>
      <c r="T1193" s="373">
        <f t="shared" si="1130"/>
        <v>0</v>
      </c>
      <c r="U1193" s="373">
        <f t="shared" si="1130"/>
        <v>0</v>
      </c>
      <c r="V1193" s="373">
        <f t="shared" si="1130"/>
        <v>0</v>
      </c>
      <c r="W1193" s="373">
        <f t="shared" si="1130"/>
        <v>0</v>
      </c>
      <c r="X1193" s="373">
        <f t="shared" si="1130"/>
        <v>0</v>
      </c>
      <c r="Y1193" s="374">
        <f t="shared" si="1130"/>
        <v>0</v>
      </c>
      <c r="Z1193" s="373">
        <f t="shared" si="1130"/>
        <v>0</v>
      </c>
      <c r="AA1193" s="371">
        <f t="shared" si="1130"/>
        <v>0</v>
      </c>
      <c r="AB1193" s="384">
        <f t="shared" si="1130"/>
        <v>30459733434.730003</v>
      </c>
      <c r="AC1193" s="115">
        <f>AB1193/K1193</f>
        <v>0.18992481749874912</v>
      </c>
    </row>
    <row r="1194" spans="1:29" x14ac:dyDescent="0.2">
      <c r="A1194" s="166">
        <v>1</v>
      </c>
      <c r="B1194" s="22"/>
      <c r="C1194" s="3"/>
      <c r="D1194" s="330"/>
      <c r="E1194" s="157"/>
      <c r="F1194" s="317"/>
      <c r="G1194" s="317"/>
      <c r="H1194" s="317"/>
      <c r="I1194" s="318"/>
      <c r="J1194" s="318"/>
      <c r="K1194" s="318"/>
      <c r="L1194" s="318"/>
      <c r="M1194" s="318"/>
      <c r="N1194" s="318"/>
      <c r="O1194" s="318"/>
      <c r="P1194" s="318"/>
      <c r="Q1194" s="318"/>
      <c r="R1194" s="318"/>
      <c r="S1194" s="318"/>
      <c r="T1194" s="318"/>
      <c r="U1194" s="318"/>
      <c r="V1194" s="318"/>
      <c r="W1194" s="318"/>
      <c r="X1194" s="318"/>
      <c r="Y1194" s="318"/>
      <c r="Z1194" s="318"/>
      <c r="AA1194" s="318"/>
      <c r="AB1194" s="318"/>
      <c r="AC1194" s="40"/>
    </row>
    <row r="1195" spans="1:29" ht="19.5" x14ac:dyDescent="0.2">
      <c r="A1195" s="166">
        <v>1</v>
      </c>
      <c r="B1195" s="443" t="s">
        <v>1949</v>
      </c>
      <c r="C1195" s="444"/>
      <c r="D1195" s="344"/>
      <c r="E1195" s="393"/>
      <c r="F1195" s="346"/>
      <c r="G1195" s="346"/>
      <c r="H1195" s="346"/>
      <c r="I1195" s="345"/>
      <c r="J1195" s="345"/>
      <c r="K1195" s="345"/>
      <c r="L1195" s="345"/>
      <c r="M1195" s="345"/>
      <c r="N1195" s="345"/>
      <c r="O1195" s="345"/>
      <c r="P1195" s="345"/>
      <c r="Q1195" s="345"/>
      <c r="R1195" s="345"/>
      <c r="S1195" s="345"/>
      <c r="T1195" s="345"/>
      <c r="U1195" s="345"/>
      <c r="V1195" s="345"/>
      <c r="W1195" s="345"/>
      <c r="X1195" s="345"/>
      <c r="Y1195" s="345"/>
      <c r="Z1195" s="345"/>
      <c r="AA1195" s="345"/>
      <c r="AB1195" s="345"/>
      <c r="AC1195" s="347"/>
    </row>
    <row r="1196" spans="1:29" s="5" customFormat="1" ht="15.75" x14ac:dyDescent="0.25">
      <c r="A1196" s="166">
        <v>1</v>
      </c>
      <c r="B1196" s="415" t="s">
        <v>186</v>
      </c>
      <c r="C1196" s="416" t="s">
        <v>1950</v>
      </c>
      <c r="D1196" s="407">
        <f>+D1197+D1208</f>
        <v>0</v>
      </c>
      <c r="E1196" s="154">
        <f>SUM('ADICIONES  2018'!C1196:E1196)</f>
        <v>2810342816.4200001</v>
      </c>
      <c r="F1196" s="407">
        <f t="shared" ref="F1196:J1196" si="1131">+F1197+F1208</f>
        <v>0</v>
      </c>
      <c r="G1196" s="407">
        <f t="shared" si="1131"/>
        <v>0</v>
      </c>
      <c r="H1196" s="407">
        <f t="shared" si="1131"/>
        <v>0</v>
      </c>
      <c r="I1196" s="407">
        <f t="shared" si="1131"/>
        <v>0</v>
      </c>
      <c r="J1196" s="407">
        <f t="shared" si="1131"/>
        <v>0</v>
      </c>
      <c r="K1196" s="309">
        <f>+D1196+E1196-F1196+G1196-H1196</f>
        <v>2810342816.4200001</v>
      </c>
      <c r="L1196" s="407">
        <f t="shared" ref="L1196:Q1196" si="1132">+L1197+L1208</f>
        <v>0</v>
      </c>
      <c r="M1196" s="407">
        <f t="shared" si="1132"/>
        <v>0</v>
      </c>
      <c r="N1196" s="407">
        <f t="shared" si="1132"/>
        <v>0</v>
      </c>
      <c r="O1196" s="407">
        <f t="shared" si="1132"/>
        <v>0</v>
      </c>
      <c r="P1196" s="407">
        <f t="shared" si="1132"/>
        <v>0</v>
      </c>
      <c r="Q1196" s="407">
        <f t="shared" si="1132"/>
        <v>0</v>
      </c>
      <c r="R1196" s="346"/>
      <c r="S1196" s="407">
        <f t="shared" ref="S1196:Y1196" si="1133">+S1197+S1208</f>
        <v>0</v>
      </c>
      <c r="T1196" s="407">
        <f t="shared" si="1133"/>
        <v>0</v>
      </c>
      <c r="U1196" s="407">
        <f t="shared" si="1133"/>
        <v>0</v>
      </c>
      <c r="V1196" s="407">
        <f t="shared" si="1133"/>
        <v>0</v>
      </c>
      <c r="W1196" s="407">
        <f t="shared" si="1133"/>
        <v>0</v>
      </c>
      <c r="X1196" s="407">
        <f t="shared" si="1133"/>
        <v>0</v>
      </c>
      <c r="Y1196" s="407">
        <f t="shared" si="1133"/>
        <v>0</v>
      </c>
      <c r="Z1196" s="346"/>
      <c r="AA1196" s="322">
        <f t="shared" ref="AA1196:AA1226" si="1134">SUM(S1196:Z1196)</f>
        <v>0</v>
      </c>
      <c r="AB1196" s="322">
        <f t="shared" ref="AB1196:AB1226" si="1135">+AA1196+R1196</f>
        <v>0</v>
      </c>
      <c r="AC1196" s="37">
        <f t="shared" ref="AC1196:AC1227" si="1136">+AB1196/K1196</f>
        <v>0</v>
      </c>
    </row>
    <row r="1197" spans="1:29" s="5" customFormat="1" ht="15.75" x14ac:dyDescent="0.25">
      <c r="A1197" s="166">
        <v>1</v>
      </c>
      <c r="B1197" s="415" t="s">
        <v>188</v>
      </c>
      <c r="C1197" s="416" t="s">
        <v>91</v>
      </c>
      <c r="D1197" s="407">
        <f t="shared" ref="D1197:D1203" si="1137">+D1198</f>
        <v>0</v>
      </c>
      <c r="E1197" s="154">
        <f>SUM('ADICIONES  2018'!C1197:E1197)</f>
        <v>2227553206</v>
      </c>
      <c r="F1197" s="407">
        <f t="shared" ref="F1197:J1203" si="1138">+F1198</f>
        <v>0</v>
      </c>
      <c r="G1197" s="407">
        <f t="shared" si="1138"/>
        <v>0</v>
      </c>
      <c r="H1197" s="407">
        <f t="shared" si="1138"/>
        <v>0</v>
      </c>
      <c r="I1197" s="407">
        <f t="shared" si="1138"/>
        <v>0</v>
      </c>
      <c r="J1197" s="407">
        <f t="shared" si="1138"/>
        <v>0</v>
      </c>
      <c r="K1197" s="309">
        <f t="shared" ref="K1197:K1226" si="1139">+D1197+E1197-F1197+G1197-H1197</f>
        <v>2227553206</v>
      </c>
      <c r="L1197" s="407">
        <f t="shared" ref="L1197:Q1203" si="1140">+L1198</f>
        <v>0</v>
      </c>
      <c r="M1197" s="407">
        <f t="shared" si="1140"/>
        <v>0</v>
      </c>
      <c r="N1197" s="407">
        <f t="shared" si="1140"/>
        <v>0</v>
      </c>
      <c r="O1197" s="407">
        <f t="shared" si="1140"/>
        <v>0</v>
      </c>
      <c r="P1197" s="407">
        <f t="shared" si="1140"/>
        <v>0</v>
      </c>
      <c r="Q1197" s="407">
        <f t="shared" si="1140"/>
        <v>0</v>
      </c>
      <c r="R1197" s="346"/>
      <c r="S1197" s="407">
        <f t="shared" ref="S1197:Y1203" si="1141">+S1198</f>
        <v>0</v>
      </c>
      <c r="T1197" s="407">
        <f t="shared" si="1141"/>
        <v>0</v>
      </c>
      <c r="U1197" s="407">
        <f t="shared" si="1141"/>
        <v>0</v>
      </c>
      <c r="V1197" s="407">
        <f t="shared" si="1141"/>
        <v>0</v>
      </c>
      <c r="W1197" s="407">
        <f t="shared" si="1141"/>
        <v>0</v>
      </c>
      <c r="X1197" s="407">
        <f t="shared" si="1141"/>
        <v>0</v>
      </c>
      <c r="Y1197" s="407">
        <f t="shared" si="1141"/>
        <v>0</v>
      </c>
      <c r="Z1197" s="346"/>
      <c r="AA1197" s="322">
        <f t="shared" si="1134"/>
        <v>0</v>
      </c>
      <c r="AB1197" s="322">
        <f t="shared" si="1135"/>
        <v>0</v>
      </c>
      <c r="AC1197" s="37">
        <f t="shared" si="1136"/>
        <v>0</v>
      </c>
    </row>
    <row r="1198" spans="1:29" s="5" customFormat="1" ht="15.75" x14ac:dyDescent="0.25">
      <c r="A1198" s="166">
        <v>1</v>
      </c>
      <c r="B1198" s="415" t="s">
        <v>237</v>
      </c>
      <c r="C1198" s="416" t="s">
        <v>238</v>
      </c>
      <c r="D1198" s="407">
        <f t="shared" si="1137"/>
        <v>0</v>
      </c>
      <c r="E1198" s="154">
        <f>SUM('ADICIONES  2018'!C1198:E1198)</f>
        <v>2227553206</v>
      </c>
      <c r="F1198" s="407">
        <f t="shared" si="1138"/>
        <v>0</v>
      </c>
      <c r="G1198" s="407">
        <f t="shared" si="1138"/>
        <v>0</v>
      </c>
      <c r="H1198" s="407">
        <f t="shared" si="1138"/>
        <v>0</v>
      </c>
      <c r="I1198" s="407">
        <f t="shared" si="1138"/>
        <v>0</v>
      </c>
      <c r="J1198" s="407">
        <f t="shared" si="1138"/>
        <v>0</v>
      </c>
      <c r="K1198" s="309">
        <f t="shared" si="1139"/>
        <v>2227553206</v>
      </c>
      <c r="L1198" s="407">
        <f t="shared" si="1140"/>
        <v>0</v>
      </c>
      <c r="M1198" s="407">
        <f t="shared" si="1140"/>
        <v>0</v>
      </c>
      <c r="N1198" s="407">
        <f t="shared" si="1140"/>
        <v>0</v>
      </c>
      <c r="O1198" s="407">
        <f t="shared" si="1140"/>
        <v>0</v>
      </c>
      <c r="P1198" s="407">
        <f t="shared" si="1140"/>
        <v>0</v>
      </c>
      <c r="Q1198" s="407">
        <f t="shared" si="1140"/>
        <v>0</v>
      </c>
      <c r="R1198" s="346"/>
      <c r="S1198" s="407">
        <f t="shared" si="1141"/>
        <v>0</v>
      </c>
      <c r="T1198" s="407">
        <f t="shared" si="1141"/>
        <v>0</v>
      </c>
      <c r="U1198" s="407">
        <f t="shared" si="1141"/>
        <v>0</v>
      </c>
      <c r="V1198" s="407">
        <f t="shared" si="1141"/>
        <v>0</v>
      </c>
      <c r="W1198" s="407">
        <f t="shared" si="1141"/>
        <v>0</v>
      </c>
      <c r="X1198" s="407">
        <f t="shared" si="1141"/>
        <v>0</v>
      </c>
      <c r="Y1198" s="407">
        <f t="shared" si="1141"/>
        <v>0</v>
      </c>
      <c r="Z1198" s="346"/>
      <c r="AA1198" s="322">
        <f t="shared" si="1134"/>
        <v>0</v>
      </c>
      <c r="AB1198" s="322">
        <f t="shared" si="1135"/>
        <v>0</v>
      </c>
      <c r="AC1198" s="37">
        <f t="shared" si="1136"/>
        <v>0</v>
      </c>
    </row>
    <row r="1199" spans="1:29" s="5" customFormat="1" ht="15.75" hidden="1" x14ac:dyDescent="0.25">
      <c r="A1199" s="166"/>
      <c r="B1199" s="415" t="s">
        <v>268</v>
      </c>
      <c r="C1199" s="416" t="s">
        <v>269</v>
      </c>
      <c r="D1199" s="407">
        <f t="shared" si="1137"/>
        <v>0</v>
      </c>
      <c r="E1199" s="154">
        <f>SUM('ADICIONES  2018'!C1199:E1199)</f>
        <v>2227553206</v>
      </c>
      <c r="F1199" s="407">
        <f t="shared" si="1138"/>
        <v>0</v>
      </c>
      <c r="G1199" s="407">
        <f t="shared" si="1138"/>
        <v>0</v>
      </c>
      <c r="H1199" s="407">
        <f t="shared" si="1138"/>
        <v>0</v>
      </c>
      <c r="I1199" s="407">
        <f t="shared" si="1138"/>
        <v>0</v>
      </c>
      <c r="J1199" s="407">
        <f t="shared" si="1138"/>
        <v>0</v>
      </c>
      <c r="K1199" s="309">
        <f t="shared" si="1139"/>
        <v>2227553206</v>
      </c>
      <c r="L1199" s="407">
        <f t="shared" si="1140"/>
        <v>0</v>
      </c>
      <c r="M1199" s="407">
        <f t="shared" si="1140"/>
        <v>0</v>
      </c>
      <c r="N1199" s="407">
        <f t="shared" si="1140"/>
        <v>0</v>
      </c>
      <c r="O1199" s="407">
        <f t="shared" si="1140"/>
        <v>0</v>
      </c>
      <c r="P1199" s="407">
        <f t="shared" si="1140"/>
        <v>0</v>
      </c>
      <c r="Q1199" s="407">
        <f t="shared" si="1140"/>
        <v>0</v>
      </c>
      <c r="R1199" s="346"/>
      <c r="S1199" s="407">
        <f t="shared" si="1141"/>
        <v>0</v>
      </c>
      <c r="T1199" s="407">
        <f t="shared" si="1141"/>
        <v>0</v>
      </c>
      <c r="U1199" s="407">
        <f t="shared" si="1141"/>
        <v>0</v>
      </c>
      <c r="V1199" s="407">
        <f t="shared" si="1141"/>
        <v>0</v>
      </c>
      <c r="W1199" s="407">
        <f t="shared" si="1141"/>
        <v>0</v>
      </c>
      <c r="X1199" s="407">
        <f t="shared" si="1141"/>
        <v>0</v>
      </c>
      <c r="Y1199" s="407">
        <f t="shared" si="1141"/>
        <v>0</v>
      </c>
      <c r="Z1199" s="346"/>
      <c r="AA1199" s="322">
        <f t="shared" si="1134"/>
        <v>0</v>
      </c>
      <c r="AB1199" s="322">
        <f t="shared" si="1135"/>
        <v>0</v>
      </c>
      <c r="AC1199" s="37">
        <f t="shared" si="1136"/>
        <v>0</v>
      </c>
    </row>
    <row r="1200" spans="1:29" s="5" customFormat="1" ht="15.75" hidden="1" x14ac:dyDescent="0.25">
      <c r="A1200" s="166"/>
      <c r="B1200" s="415" t="s">
        <v>270</v>
      </c>
      <c r="C1200" s="416" t="s">
        <v>1951</v>
      </c>
      <c r="D1200" s="407">
        <f t="shared" si="1137"/>
        <v>0</v>
      </c>
      <c r="E1200" s="154">
        <f>SUM('ADICIONES  2018'!C1200:E1200)</f>
        <v>2227553206</v>
      </c>
      <c r="F1200" s="407">
        <f t="shared" si="1138"/>
        <v>0</v>
      </c>
      <c r="G1200" s="407">
        <f t="shared" si="1138"/>
        <v>0</v>
      </c>
      <c r="H1200" s="407">
        <f t="shared" si="1138"/>
        <v>0</v>
      </c>
      <c r="I1200" s="407">
        <f t="shared" si="1138"/>
        <v>0</v>
      </c>
      <c r="J1200" s="407">
        <f t="shared" si="1138"/>
        <v>0</v>
      </c>
      <c r="K1200" s="309">
        <f t="shared" si="1139"/>
        <v>2227553206</v>
      </c>
      <c r="L1200" s="407">
        <f t="shared" si="1140"/>
        <v>0</v>
      </c>
      <c r="M1200" s="407">
        <f t="shared" si="1140"/>
        <v>0</v>
      </c>
      <c r="N1200" s="407">
        <f t="shared" si="1140"/>
        <v>0</v>
      </c>
      <c r="O1200" s="407">
        <f t="shared" si="1140"/>
        <v>0</v>
      </c>
      <c r="P1200" s="407">
        <f t="shared" si="1140"/>
        <v>0</v>
      </c>
      <c r="Q1200" s="407">
        <f t="shared" si="1140"/>
        <v>0</v>
      </c>
      <c r="R1200" s="346"/>
      <c r="S1200" s="407">
        <f t="shared" si="1141"/>
        <v>0</v>
      </c>
      <c r="T1200" s="407">
        <f t="shared" si="1141"/>
        <v>0</v>
      </c>
      <c r="U1200" s="407">
        <f t="shared" si="1141"/>
        <v>0</v>
      </c>
      <c r="V1200" s="407">
        <f t="shared" si="1141"/>
        <v>0</v>
      </c>
      <c r="W1200" s="407">
        <f t="shared" si="1141"/>
        <v>0</v>
      </c>
      <c r="X1200" s="407">
        <f t="shared" si="1141"/>
        <v>0</v>
      </c>
      <c r="Y1200" s="407">
        <f t="shared" si="1141"/>
        <v>0</v>
      </c>
      <c r="Z1200" s="346"/>
      <c r="AA1200" s="322">
        <f t="shared" si="1134"/>
        <v>0</v>
      </c>
      <c r="AB1200" s="322">
        <f t="shared" si="1135"/>
        <v>0</v>
      </c>
      <c r="AC1200" s="37">
        <f t="shared" si="1136"/>
        <v>0</v>
      </c>
    </row>
    <row r="1201" spans="1:29" s="5" customFormat="1" ht="15.75" hidden="1" x14ac:dyDescent="0.25">
      <c r="A1201" s="166"/>
      <c r="B1201" s="415" t="s">
        <v>271</v>
      </c>
      <c r="C1201" s="416" t="s">
        <v>97</v>
      </c>
      <c r="D1201" s="407">
        <f t="shared" si="1137"/>
        <v>0</v>
      </c>
      <c r="E1201" s="154">
        <f>SUM('ADICIONES  2018'!C1201:E1201)</f>
        <v>2227553206</v>
      </c>
      <c r="F1201" s="407">
        <f t="shared" si="1138"/>
        <v>0</v>
      </c>
      <c r="G1201" s="407">
        <f t="shared" si="1138"/>
        <v>0</v>
      </c>
      <c r="H1201" s="407">
        <f t="shared" si="1138"/>
        <v>0</v>
      </c>
      <c r="I1201" s="407">
        <f t="shared" si="1138"/>
        <v>0</v>
      </c>
      <c r="J1201" s="407">
        <f t="shared" si="1138"/>
        <v>0</v>
      </c>
      <c r="K1201" s="309">
        <f t="shared" si="1139"/>
        <v>2227553206</v>
      </c>
      <c r="L1201" s="407">
        <f t="shared" si="1140"/>
        <v>0</v>
      </c>
      <c r="M1201" s="407">
        <f t="shared" si="1140"/>
        <v>0</v>
      </c>
      <c r="N1201" s="407">
        <f t="shared" si="1140"/>
        <v>0</v>
      </c>
      <c r="O1201" s="407">
        <f t="shared" si="1140"/>
        <v>0</v>
      </c>
      <c r="P1201" s="407">
        <f t="shared" si="1140"/>
        <v>0</v>
      </c>
      <c r="Q1201" s="407">
        <f t="shared" si="1140"/>
        <v>0</v>
      </c>
      <c r="R1201" s="346"/>
      <c r="S1201" s="407">
        <f t="shared" si="1141"/>
        <v>0</v>
      </c>
      <c r="T1201" s="407">
        <f t="shared" si="1141"/>
        <v>0</v>
      </c>
      <c r="U1201" s="407">
        <f t="shared" si="1141"/>
        <v>0</v>
      </c>
      <c r="V1201" s="407">
        <f t="shared" si="1141"/>
        <v>0</v>
      </c>
      <c r="W1201" s="407">
        <f t="shared" si="1141"/>
        <v>0</v>
      </c>
      <c r="X1201" s="407">
        <f t="shared" si="1141"/>
        <v>0</v>
      </c>
      <c r="Y1201" s="407">
        <f t="shared" si="1141"/>
        <v>0</v>
      </c>
      <c r="Z1201" s="346"/>
      <c r="AA1201" s="322">
        <f t="shared" si="1134"/>
        <v>0</v>
      </c>
      <c r="AB1201" s="322">
        <f t="shared" si="1135"/>
        <v>0</v>
      </c>
      <c r="AC1201" s="37">
        <f t="shared" si="1136"/>
        <v>0</v>
      </c>
    </row>
    <row r="1202" spans="1:29" s="5" customFormat="1" ht="15.75" hidden="1" x14ac:dyDescent="0.25">
      <c r="A1202" s="166"/>
      <c r="B1202" s="415" t="s">
        <v>272</v>
      </c>
      <c r="C1202" s="416" t="s">
        <v>1952</v>
      </c>
      <c r="D1202" s="407">
        <f t="shared" si="1137"/>
        <v>0</v>
      </c>
      <c r="E1202" s="154">
        <f>SUM('ADICIONES  2018'!C1202:E1202)</f>
        <v>2227553206</v>
      </c>
      <c r="F1202" s="407">
        <f t="shared" si="1138"/>
        <v>0</v>
      </c>
      <c r="G1202" s="407">
        <f t="shared" si="1138"/>
        <v>0</v>
      </c>
      <c r="H1202" s="407">
        <f t="shared" si="1138"/>
        <v>0</v>
      </c>
      <c r="I1202" s="407">
        <f t="shared" si="1138"/>
        <v>0</v>
      </c>
      <c r="J1202" s="407">
        <f t="shared" si="1138"/>
        <v>0</v>
      </c>
      <c r="K1202" s="309">
        <f t="shared" si="1139"/>
        <v>2227553206</v>
      </c>
      <c r="L1202" s="407">
        <f t="shared" si="1140"/>
        <v>0</v>
      </c>
      <c r="M1202" s="407">
        <f t="shared" si="1140"/>
        <v>0</v>
      </c>
      <c r="N1202" s="407">
        <f t="shared" si="1140"/>
        <v>0</v>
      </c>
      <c r="O1202" s="407">
        <f t="shared" si="1140"/>
        <v>0</v>
      </c>
      <c r="P1202" s="407">
        <f t="shared" si="1140"/>
        <v>0</v>
      </c>
      <c r="Q1202" s="407">
        <f t="shared" si="1140"/>
        <v>0</v>
      </c>
      <c r="R1202" s="346"/>
      <c r="S1202" s="407">
        <f t="shared" si="1141"/>
        <v>0</v>
      </c>
      <c r="T1202" s="407">
        <f t="shared" si="1141"/>
        <v>0</v>
      </c>
      <c r="U1202" s="407">
        <f t="shared" si="1141"/>
        <v>0</v>
      </c>
      <c r="V1202" s="407">
        <f t="shared" si="1141"/>
        <v>0</v>
      </c>
      <c r="W1202" s="407">
        <f t="shared" si="1141"/>
        <v>0</v>
      </c>
      <c r="X1202" s="407">
        <f t="shared" si="1141"/>
        <v>0</v>
      </c>
      <c r="Y1202" s="407">
        <f t="shared" si="1141"/>
        <v>0</v>
      </c>
      <c r="Z1202" s="346"/>
      <c r="AA1202" s="322">
        <f t="shared" si="1134"/>
        <v>0</v>
      </c>
      <c r="AB1202" s="322">
        <f t="shared" si="1135"/>
        <v>0</v>
      </c>
      <c r="AC1202" s="37">
        <f t="shared" si="1136"/>
        <v>0</v>
      </c>
    </row>
    <row r="1203" spans="1:29" s="5" customFormat="1" ht="30" hidden="1" x14ac:dyDescent="0.25">
      <c r="A1203" s="166"/>
      <c r="B1203" s="415" t="s">
        <v>747</v>
      </c>
      <c r="C1203" s="416" t="s">
        <v>748</v>
      </c>
      <c r="D1203" s="407">
        <f t="shared" si="1137"/>
        <v>0</v>
      </c>
      <c r="E1203" s="154">
        <f>SUM('ADICIONES  2018'!C1203:E1203)</f>
        <v>2227553206</v>
      </c>
      <c r="F1203" s="407">
        <f t="shared" si="1138"/>
        <v>0</v>
      </c>
      <c r="G1203" s="407">
        <f t="shared" si="1138"/>
        <v>0</v>
      </c>
      <c r="H1203" s="407">
        <f t="shared" si="1138"/>
        <v>0</v>
      </c>
      <c r="I1203" s="407">
        <f t="shared" si="1138"/>
        <v>0</v>
      </c>
      <c r="J1203" s="407">
        <f t="shared" si="1138"/>
        <v>0</v>
      </c>
      <c r="K1203" s="309">
        <f t="shared" si="1139"/>
        <v>2227553206</v>
      </c>
      <c r="L1203" s="407">
        <f t="shared" si="1140"/>
        <v>0</v>
      </c>
      <c r="M1203" s="407">
        <f t="shared" si="1140"/>
        <v>0</v>
      </c>
      <c r="N1203" s="407">
        <f t="shared" si="1140"/>
        <v>0</v>
      </c>
      <c r="O1203" s="407">
        <f t="shared" si="1140"/>
        <v>0</v>
      </c>
      <c r="P1203" s="407">
        <f t="shared" si="1140"/>
        <v>0</v>
      </c>
      <c r="Q1203" s="407">
        <f t="shared" si="1140"/>
        <v>0</v>
      </c>
      <c r="R1203" s="346"/>
      <c r="S1203" s="407">
        <f t="shared" si="1141"/>
        <v>0</v>
      </c>
      <c r="T1203" s="407">
        <f t="shared" si="1141"/>
        <v>0</v>
      </c>
      <c r="U1203" s="407">
        <f t="shared" si="1141"/>
        <v>0</v>
      </c>
      <c r="V1203" s="407">
        <f t="shared" si="1141"/>
        <v>0</v>
      </c>
      <c r="W1203" s="407">
        <f t="shared" si="1141"/>
        <v>0</v>
      </c>
      <c r="X1203" s="407">
        <f t="shared" si="1141"/>
        <v>0</v>
      </c>
      <c r="Y1203" s="407">
        <f t="shared" si="1141"/>
        <v>0</v>
      </c>
      <c r="Z1203" s="346"/>
      <c r="AA1203" s="322">
        <f t="shared" si="1134"/>
        <v>0</v>
      </c>
      <c r="AB1203" s="322">
        <f t="shared" si="1135"/>
        <v>0</v>
      </c>
      <c r="AC1203" s="37">
        <f t="shared" si="1136"/>
        <v>0</v>
      </c>
    </row>
    <row r="1204" spans="1:29" s="5" customFormat="1" ht="30" hidden="1" x14ac:dyDescent="0.25">
      <c r="A1204" s="166"/>
      <c r="B1204" s="415" t="s">
        <v>1953</v>
      </c>
      <c r="C1204" s="416" t="s">
        <v>1954</v>
      </c>
      <c r="D1204" s="407">
        <f>SUM(D1205:D1207)</f>
        <v>0</v>
      </c>
      <c r="E1204" s="154">
        <f>SUM('ADICIONES  2018'!C1204:E1204)</f>
        <v>2227553206</v>
      </c>
      <c r="F1204" s="407">
        <f t="shared" ref="F1204:J1204" si="1142">SUM(F1205:F1207)</f>
        <v>0</v>
      </c>
      <c r="G1204" s="407">
        <f t="shared" si="1142"/>
        <v>0</v>
      </c>
      <c r="H1204" s="407">
        <f t="shared" si="1142"/>
        <v>0</v>
      </c>
      <c r="I1204" s="407">
        <f t="shared" si="1142"/>
        <v>0</v>
      </c>
      <c r="J1204" s="407">
        <f t="shared" si="1142"/>
        <v>0</v>
      </c>
      <c r="K1204" s="309">
        <f t="shared" si="1139"/>
        <v>2227553206</v>
      </c>
      <c r="L1204" s="407">
        <f t="shared" ref="L1204:Q1204" si="1143">SUM(L1205:L1207)</f>
        <v>0</v>
      </c>
      <c r="M1204" s="407">
        <f t="shared" si="1143"/>
        <v>0</v>
      </c>
      <c r="N1204" s="407">
        <f t="shared" si="1143"/>
        <v>0</v>
      </c>
      <c r="O1204" s="407">
        <f t="shared" si="1143"/>
        <v>0</v>
      </c>
      <c r="P1204" s="407">
        <f t="shared" si="1143"/>
        <v>0</v>
      </c>
      <c r="Q1204" s="407">
        <f t="shared" si="1143"/>
        <v>0</v>
      </c>
      <c r="R1204" s="346"/>
      <c r="S1204" s="407">
        <f t="shared" ref="S1204:Y1204" si="1144">SUM(S1205:S1207)</f>
        <v>0</v>
      </c>
      <c r="T1204" s="407">
        <f t="shared" si="1144"/>
        <v>0</v>
      </c>
      <c r="U1204" s="407">
        <f t="shared" si="1144"/>
        <v>0</v>
      </c>
      <c r="V1204" s="407">
        <f t="shared" si="1144"/>
        <v>0</v>
      </c>
      <c r="W1204" s="407">
        <f t="shared" si="1144"/>
        <v>0</v>
      </c>
      <c r="X1204" s="407">
        <f t="shared" si="1144"/>
        <v>0</v>
      </c>
      <c r="Y1204" s="407">
        <f t="shared" si="1144"/>
        <v>0</v>
      </c>
      <c r="Z1204" s="346"/>
      <c r="AA1204" s="322">
        <f t="shared" si="1134"/>
        <v>0</v>
      </c>
      <c r="AB1204" s="322">
        <f t="shared" si="1135"/>
        <v>0</v>
      </c>
      <c r="AC1204" s="37">
        <f t="shared" si="1136"/>
        <v>0</v>
      </c>
    </row>
    <row r="1205" spans="1:29" ht="57" hidden="1" x14ac:dyDescent="0.2">
      <c r="A1205" s="166"/>
      <c r="B1205" s="417" t="s">
        <v>1955</v>
      </c>
      <c r="C1205" s="418" t="s">
        <v>1956</v>
      </c>
      <c r="D1205" s="344"/>
      <c r="E1205" s="387">
        <f>SUM('ADICIONES  2018'!C1205:E1205)</f>
        <v>1046383879</v>
      </c>
      <c r="F1205" s="344"/>
      <c r="G1205" s="344"/>
      <c r="H1205" s="344"/>
      <c r="I1205" s="344"/>
      <c r="J1205" s="344"/>
      <c r="K1205" s="305">
        <f t="shared" si="1139"/>
        <v>1046383879</v>
      </c>
      <c r="L1205" s="344"/>
      <c r="M1205" s="344"/>
      <c r="N1205" s="344"/>
      <c r="O1205" s="344"/>
      <c r="P1205" s="344"/>
      <c r="Q1205" s="344"/>
      <c r="R1205" s="345"/>
      <c r="S1205" s="344"/>
      <c r="T1205" s="344"/>
      <c r="U1205" s="344"/>
      <c r="V1205" s="344"/>
      <c r="W1205" s="344"/>
      <c r="X1205" s="344"/>
      <c r="Y1205" s="344"/>
      <c r="Z1205" s="345"/>
      <c r="AA1205" s="322">
        <f t="shared" si="1134"/>
        <v>0</v>
      </c>
      <c r="AB1205" s="322">
        <f t="shared" si="1135"/>
        <v>0</v>
      </c>
      <c r="AC1205" s="37">
        <f t="shared" si="1136"/>
        <v>0</v>
      </c>
    </row>
    <row r="1206" spans="1:29" ht="42.75" hidden="1" x14ac:dyDescent="0.2">
      <c r="A1206" s="166"/>
      <c r="B1206" s="417" t="s">
        <v>1957</v>
      </c>
      <c r="C1206" s="418" t="s">
        <v>1958</v>
      </c>
      <c r="D1206" s="344"/>
      <c r="E1206" s="387">
        <f>SUM('ADICIONES  2018'!C1206:E1206)</f>
        <v>499738874</v>
      </c>
      <c r="F1206" s="344"/>
      <c r="G1206" s="344"/>
      <c r="H1206" s="344"/>
      <c r="I1206" s="344"/>
      <c r="J1206" s="344"/>
      <c r="K1206" s="305">
        <f t="shared" si="1139"/>
        <v>499738874</v>
      </c>
      <c r="L1206" s="344"/>
      <c r="M1206" s="344"/>
      <c r="N1206" s="344"/>
      <c r="O1206" s="344"/>
      <c r="P1206" s="344"/>
      <c r="Q1206" s="344"/>
      <c r="R1206" s="345"/>
      <c r="S1206" s="344"/>
      <c r="T1206" s="344"/>
      <c r="U1206" s="344"/>
      <c r="V1206" s="344"/>
      <c r="W1206" s="344"/>
      <c r="X1206" s="344"/>
      <c r="Y1206" s="344"/>
      <c r="Z1206" s="345"/>
      <c r="AA1206" s="322">
        <f t="shared" si="1134"/>
        <v>0</v>
      </c>
      <c r="AB1206" s="322">
        <f t="shared" si="1135"/>
        <v>0</v>
      </c>
      <c r="AC1206" s="37">
        <f t="shared" si="1136"/>
        <v>0</v>
      </c>
    </row>
    <row r="1207" spans="1:29" ht="42.75" hidden="1" x14ac:dyDescent="0.2">
      <c r="A1207" s="166"/>
      <c r="B1207" s="417" t="s">
        <v>1959</v>
      </c>
      <c r="C1207" s="418" t="s">
        <v>1960</v>
      </c>
      <c r="D1207" s="344"/>
      <c r="E1207" s="387">
        <f>SUM('ADICIONES  2018'!C1207:E1207)</f>
        <v>681430453</v>
      </c>
      <c r="F1207" s="344"/>
      <c r="G1207" s="344"/>
      <c r="H1207" s="344"/>
      <c r="I1207" s="344"/>
      <c r="J1207" s="344"/>
      <c r="K1207" s="305">
        <f t="shared" si="1139"/>
        <v>681430453</v>
      </c>
      <c r="L1207" s="344"/>
      <c r="M1207" s="344"/>
      <c r="N1207" s="344"/>
      <c r="O1207" s="344"/>
      <c r="P1207" s="344"/>
      <c r="Q1207" s="344"/>
      <c r="R1207" s="345"/>
      <c r="S1207" s="344"/>
      <c r="T1207" s="344"/>
      <c r="U1207" s="344"/>
      <c r="V1207" s="344"/>
      <c r="W1207" s="344"/>
      <c r="X1207" s="344"/>
      <c r="Y1207" s="344"/>
      <c r="Z1207" s="345"/>
      <c r="AA1207" s="322">
        <f t="shared" si="1134"/>
        <v>0</v>
      </c>
      <c r="AB1207" s="322">
        <f t="shared" si="1135"/>
        <v>0</v>
      </c>
      <c r="AC1207" s="37">
        <f t="shared" si="1136"/>
        <v>0</v>
      </c>
    </row>
    <row r="1208" spans="1:29" s="5" customFormat="1" ht="15.75" x14ac:dyDescent="0.25">
      <c r="A1208" s="166">
        <v>1</v>
      </c>
      <c r="B1208" s="415" t="s">
        <v>308</v>
      </c>
      <c r="C1208" s="416" t="s">
        <v>102</v>
      </c>
      <c r="D1208" s="407">
        <f>+D1209+D1219</f>
        <v>0</v>
      </c>
      <c r="E1208" s="154">
        <f>SUM('ADICIONES  2018'!C1208:E1208)</f>
        <v>582789610.41999996</v>
      </c>
      <c r="F1208" s="407">
        <f t="shared" ref="F1208:J1208" si="1145">+F1209+F1219</f>
        <v>0</v>
      </c>
      <c r="G1208" s="407">
        <f t="shared" si="1145"/>
        <v>0</v>
      </c>
      <c r="H1208" s="407">
        <f t="shared" si="1145"/>
        <v>0</v>
      </c>
      <c r="I1208" s="407">
        <f t="shared" si="1145"/>
        <v>0</v>
      </c>
      <c r="J1208" s="407">
        <f t="shared" si="1145"/>
        <v>0</v>
      </c>
      <c r="K1208" s="309">
        <f t="shared" si="1139"/>
        <v>582789610.41999996</v>
      </c>
      <c r="L1208" s="407">
        <f t="shared" ref="L1208:Q1208" si="1146">+L1209+L1219</f>
        <v>0</v>
      </c>
      <c r="M1208" s="407">
        <f t="shared" si="1146"/>
        <v>0</v>
      </c>
      <c r="N1208" s="407">
        <f t="shared" si="1146"/>
        <v>0</v>
      </c>
      <c r="O1208" s="407">
        <f t="shared" si="1146"/>
        <v>0</v>
      </c>
      <c r="P1208" s="407">
        <f t="shared" si="1146"/>
        <v>0</v>
      </c>
      <c r="Q1208" s="407">
        <f t="shared" si="1146"/>
        <v>0</v>
      </c>
      <c r="R1208" s="346"/>
      <c r="S1208" s="407">
        <f t="shared" ref="S1208:Y1208" si="1147">+S1209+S1219</f>
        <v>0</v>
      </c>
      <c r="T1208" s="407">
        <f t="shared" si="1147"/>
        <v>0</v>
      </c>
      <c r="U1208" s="407">
        <f t="shared" si="1147"/>
        <v>0</v>
      </c>
      <c r="V1208" s="407">
        <f t="shared" si="1147"/>
        <v>0</v>
      </c>
      <c r="W1208" s="407">
        <f t="shared" si="1147"/>
        <v>0</v>
      </c>
      <c r="X1208" s="407">
        <f t="shared" si="1147"/>
        <v>0</v>
      </c>
      <c r="Y1208" s="407">
        <f t="shared" si="1147"/>
        <v>0</v>
      </c>
      <c r="Z1208" s="346"/>
      <c r="AA1208" s="322">
        <f t="shared" si="1134"/>
        <v>0</v>
      </c>
      <c r="AB1208" s="322">
        <f t="shared" si="1135"/>
        <v>0</v>
      </c>
      <c r="AC1208" s="37">
        <f t="shared" si="1136"/>
        <v>0</v>
      </c>
    </row>
    <row r="1209" spans="1:29" ht="15.75" x14ac:dyDescent="0.2">
      <c r="A1209" s="414">
        <v>1</v>
      </c>
      <c r="B1209" s="417" t="s">
        <v>799</v>
      </c>
      <c r="C1209" s="418" t="s">
        <v>1961</v>
      </c>
      <c r="D1209" s="407">
        <f t="shared" ref="D1209:D1214" si="1148">+D1210</f>
        <v>0</v>
      </c>
      <c r="E1209" s="154">
        <f>SUM('ADICIONES  2018'!C1209:E1209)</f>
        <v>578289610.41999996</v>
      </c>
      <c r="F1209" s="407">
        <f t="shared" ref="F1209:J1214" si="1149">+F1210</f>
        <v>0</v>
      </c>
      <c r="G1209" s="407">
        <f t="shared" si="1149"/>
        <v>0</v>
      </c>
      <c r="H1209" s="407">
        <f t="shared" si="1149"/>
        <v>0</v>
      </c>
      <c r="I1209" s="407">
        <f t="shared" si="1149"/>
        <v>0</v>
      </c>
      <c r="J1209" s="407">
        <f t="shared" si="1149"/>
        <v>0</v>
      </c>
      <c r="K1209" s="305">
        <f t="shared" si="1139"/>
        <v>578289610.41999996</v>
      </c>
      <c r="L1209" s="344">
        <f t="shared" ref="L1209:Q1214" si="1150">+L1210</f>
        <v>0</v>
      </c>
      <c r="M1209" s="344">
        <f t="shared" si="1150"/>
        <v>0</v>
      </c>
      <c r="N1209" s="344">
        <f t="shared" si="1150"/>
        <v>0</v>
      </c>
      <c r="O1209" s="407">
        <f t="shared" si="1150"/>
        <v>0</v>
      </c>
      <c r="P1209" s="407">
        <f t="shared" si="1150"/>
        <v>0</v>
      </c>
      <c r="Q1209" s="407">
        <f t="shared" si="1150"/>
        <v>0</v>
      </c>
      <c r="R1209" s="346"/>
      <c r="S1209" s="407">
        <f t="shared" ref="S1209:Y1214" si="1151">+S1210</f>
        <v>0</v>
      </c>
      <c r="T1209" s="407">
        <f t="shared" si="1151"/>
        <v>0</v>
      </c>
      <c r="U1209" s="407">
        <f t="shared" si="1151"/>
        <v>0</v>
      </c>
      <c r="V1209" s="407">
        <f t="shared" si="1151"/>
        <v>0</v>
      </c>
      <c r="W1209" s="407">
        <f t="shared" si="1151"/>
        <v>0</v>
      </c>
      <c r="X1209" s="407">
        <f t="shared" si="1151"/>
        <v>0</v>
      </c>
      <c r="Y1209" s="407">
        <f t="shared" si="1151"/>
        <v>0</v>
      </c>
      <c r="Z1209" s="346"/>
      <c r="AA1209" s="322">
        <f t="shared" si="1134"/>
        <v>0</v>
      </c>
      <c r="AB1209" s="322">
        <f t="shared" si="1135"/>
        <v>0</v>
      </c>
      <c r="AC1209" s="37">
        <f t="shared" si="1136"/>
        <v>0</v>
      </c>
    </row>
    <row r="1210" spans="1:29" s="5" customFormat="1" ht="15.75" hidden="1" x14ac:dyDescent="0.25">
      <c r="A1210" s="166"/>
      <c r="B1210" s="415" t="s">
        <v>352</v>
      </c>
      <c r="C1210" s="416" t="s">
        <v>1962</v>
      </c>
      <c r="D1210" s="407">
        <f t="shared" si="1148"/>
        <v>0</v>
      </c>
      <c r="E1210" s="154">
        <f>SUM('ADICIONES  2018'!C1210:E1210)</f>
        <v>578289610.41999996</v>
      </c>
      <c r="F1210" s="407">
        <f t="shared" si="1149"/>
        <v>0</v>
      </c>
      <c r="G1210" s="407">
        <f t="shared" si="1149"/>
        <v>0</v>
      </c>
      <c r="H1210" s="407">
        <f t="shared" si="1149"/>
        <v>0</v>
      </c>
      <c r="I1210" s="407">
        <f t="shared" si="1149"/>
        <v>0</v>
      </c>
      <c r="J1210" s="407">
        <f t="shared" si="1149"/>
        <v>0</v>
      </c>
      <c r="K1210" s="309">
        <f t="shared" si="1139"/>
        <v>578289610.41999996</v>
      </c>
      <c r="L1210" s="407">
        <f t="shared" si="1150"/>
        <v>0</v>
      </c>
      <c r="M1210" s="407">
        <f t="shared" si="1150"/>
        <v>0</v>
      </c>
      <c r="N1210" s="407">
        <f t="shared" si="1150"/>
        <v>0</v>
      </c>
      <c r="O1210" s="407">
        <f t="shared" si="1150"/>
        <v>0</v>
      </c>
      <c r="P1210" s="407">
        <f t="shared" si="1150"/>
        <v>0</v>
      </c>
      <c r="Q1210" s="407">
        <f t="shared" si="1150"/>
        <v>0</v>
      </c>
      <c r="R1210" s="346"/>
      <c r="S1210" s="407">
        <f t="shared" si="1151"/>
        <v>0</v>
      </c>
      <c r="T1210" s="407">
        <f t="shared" si="1151"/>
        <v>0</v>
      </c>
      <c r="U1210" s="407">
        <f t="shared" si="1151"/>
        <v>0</v>
      </c>
      <c r="V1210" s="407">
        <f t="shared" si="1151"/>
        <v>0</v>
      </c>
      <c r="W1210" s="407">
        <f t="shared" si="1151"/>
        <v>0</v>
      </c>
      <c r="X1210" s="407">
        <f t="shared" si="1151"/>
        <v>0</v>
      </c>
      <c r="Y1210" s="407">
        <f t="shared" si="1151"/>
        <v>0</v>
      </c>
      <c r="Z1210" s="346"/>
      <c r="AA1210" s="322">
        <f t="shared" si="1134"/>
        <v>0</v>
      </c>
      <c r="AB1210" s="322">
        <f t="shared" si="1135"/>
        <v>0</v>
      </c>
      <c r="AC1210" s="37">
        <f t="shared" si="1136"/>
        <v>0</v>
      </c>
    </row>
    <row r="1211" spans="1:29" s="5" customFormat="1" ht="30" hidden="1" x14ac:dyDescent="0.25">
      <c r="A1211" s="166"/>
      <c r="B1211" s="415" t="s">
        <v>353</v>
      </c>
      <c r="C1211" s="416" t="s">
        <v>1963</v>
      </c>
      <c r="D1211" s="407">
        <f t="shared" si="1148"/>
        <v>0</v>
      </c>
      <c r="E1211" s="154">
        <f>SUM('ADICIONES  2018'!C1211:E1211)</f>
        <v>578289610.41999996</v>
      </c>
      <c r="F1211" s="407">
        <f t="shared" si="1149"/>
        <v>0</v>
      </c>
      <c r="G1211" s="407">
        <f t="shared" si="1149"/>
        <v>0</v>
      </c>
      <c r="H1211" s="407">
        <f t="shared" si="1149"/>
        <v>0</v>
      </c>
      <c r="I1211" s="407">
        <f t="shared" si="1149"/>
        <v>0</v>
      </c>
      <c r="J1211" s="407">
        <f t="shared" si="1149"/>
        <v>0</v>
      </c>
      <c r="K1211" s="309">
        <f t="shared" si="1139"/>
        <v>578289610.41999996</v>
      </c>
      <c r="L1211" s="407">
        <f t="shared" si="1150"/>
        <v>0</v>
      </c>
      <c r="M1211" s="407">
        <f t="shared" si="1150"/>
        <v>0</v>
      </c>
      <c r="N1211" s="407">
        <f t="shared" si="1150"/>
        <v>0</v>
      </c>
      <c r="O1211" s="407">
        <f t="shared" si="1150"/>
        <v>0</v>
      </c>
      <c r="P1211" s="407">
        <f t="shared" si="1150"/>
        <v>0</v>
      </c>
      <c r="Q1211" s="407">
        <f t="shared" si="1150"/>
        <v>0</v>
      </c>
      <c r="R1211" s="346"/>
      <c r="S1211" s="407">
        <f t="shared" si="1151"/>
        <v>0</v>
      </c>
      <c r="T1211" s="407">
        <f t="shared" si="1151"/>
        <v>0</v>
      </c>
      <c r="U1211" s="407">
        <f t="shared" si="1151"/>
        <v>0</v>
      </c>
      <c r="V1211" s="407">
        <f t="shared" si="1151"/>
        <v>0</v>
      </c>
      <c r="W1211" s="407">
        <f t="shared" si="1151"/>
        <v>0</v>
      </c>
      <c r="X1211" s="407">
        <f t="shared" si="1151"/>
        <v>0</v>
      </c>
      <c r="Y1211" s="407">
        <f t="shared" si="1151"/>
        <v>0</v>
      </c>
      <c r="Z1211" s="346"/>
      <c r="AA1211" s="322">
        <f t="shared" si="1134"/>
        <v>0</v>
      </c>
      <c r="AB1211" s="322">
        <f t="shared" si="1135"/>
        <v>0</v>
      </c>
      <c r="AC1211" s="37">
        <f t="shared" si="1136"/>
        <v>0</v>
      </c>
    </row>
    <row r="1212" spans="1:29" s="5" customFormat="1" ht="30" hidden="1" x14ac:dyDescent="0.25">
      <c r="A1212" s="166"/>
      <c r="B1212" s="415" t="s">
        <v>931</v>
      </c>
      <c r="C1212" s="416" t="s">
        <v>990</v>
      </c>
      <c r="D1212" s="407">
        <f t="shared" si="1148"/>
        <v>0</v>
      </c>
      <c r="E1212" s="154">
        <f>SUM('ADICIONES  2018'!C1212:E1212)</f>
        <v>578289610.41999996</v>
      </c>
      <c r="F1212" s="407">
        <f t="shared" si="1149"/>
        <v>0</v>
      </c>
      <c r="G1212" s="407">
        <f t="shared" si="1149"/>
        <v>0</v>
      </c>
      <c r="H1212" s="407">
        <f t="shared" si="1149"/>
        <v>0</v>
      </c>
      <c r="I1212" s="407">
        <f t="shared" si="1149"/>
        <v>0</v>
      </c>
      <c r="J1212" s="407">
        <f t="shared" si="1149"/>
        <v>0</v>
      </c>
      <c r="K1212" s="309">
        <f t="shared" si="1139"/>
        <v>578289610.41999996</v>
      </c>
      <c r="L1212" s="407">
        <f t="shared" si="1150"/>
        <v>0</v>
      </c>
      <c r="M1212" s="407">
        <f t="shared" si="1150"/>
        <v>0</v>
      </c>
      <c r="N1212" s="407">
        <f t="shared" si="1150"/>
        <v>0</v>
      </c>
      <c r="O1212" s="407">
        <f t="shared" si="1150"/>
        <v>0</v>
      </c>
      <c r="P1212" s="407">
        <f t="shared" si="1150"/>
        <v>0</v>
      </c>
      <c r="Q1212" s="407">
        <f t="shared" si="1150"/>
        <v>0</v>
      </c>
      <c r="R1212" s="346"/>
      <c r="S1212" s="407">
        <f t="shared" si="1151"/>
        <v>0</v>
      </c>
      <c r="T1212" s="407">
        <f t="shared" si="1151"/>
        <v>0</v>
      </c>
      <c r="U1212" s="407">
        <f t="shared" si="1151"/>
        <v>0</v>
      </c>
      <c r="V1212" s="407">
        <f t="shared" si="1151"/>
        <v>0</v>
      </c>
      <c r="W1212" s="407">
        <f t="shared" si="1151"/>
        <v>0</v>
      </c>
      <c r="X1212" s="407">
        <f t="shared" si="1151"/>
        <v>0</v>
      </c>
      <c r="Y1212" s="407">
        <f t="shared" si="1151"/>
        <v>0</v>
      </c>
      <c r="Z1212" s="346"/>
      <c r="AA1212" s="322">
        <f t="shared" si="1134"/>
        <v>0</v>
      </c>
      <c r="AB1212" s="322">
        <f t="shared" si="1135"/>
        <v>0</v>
      </c>
      <c r="AC1212" s="37">
        <f t="shared" si="1136"/>
        <v>0</v>
      </c>
    </row>
    <row r="1213" spans="1:29" s="5" customFormat="1" ht="30" hidden="1" x14ac:dyDescent="0.25">
      <c r="A1213" s="166"/>
      <c r="B1213" s="415" t="s">
        <v>932</v>
      </c>
      <c r="C1213" s="416" t="s">
        <v>1964</v>
      </c>
      <c r="D1213" s="407">
        <f t="shared" si="1148"/>
        <v>0</v>
      </c>
      <c r="E1213" s="154">
        <f>SUM('ADICIONES  2018'!C1213:E1213)</f>
        <v>578289610.41999996</v>
      </c>
      <c r="F1213" s="407">
        <f t="shared" si="1149"/>
        <v>0</v>
      </c>
      <c r="G1213" s="407">
        <f t="shared" si="1149"/>
        <v>0</v>
      </c>
      <c r="H1213" s="407">
        <f t="shared" si="1149"/>
        <v>0</v>
      </c>
      <c r="I1213" s="407">
        <f t="shared" si="1149"/>
        <v>0</v>
      </c>
      <c r="J1213" s="407">
        <f t="shared" si="1149"/>
        <v>0</v>
      </c>
      <c r="K1213" s="309">
        <f t="shared" si="1139"/>
        <v>578289610.41999996</v>
      </c>
      <c r="L1213" s="407">
        <f t="shared" si="1150"/>
        <v>0</v>
      </c>
      <c r="M1213" s="407">
        <f t="shared" si="1150"/>
        <v>0</v>
      </c>
      <c r="N1213" s="407">
        <f t="shared" si="1150"/>
        <v>0</v>
      </c>
      <c r="O1213" s="407">
        <f t="shared" si="1150"/>
        <v>0</v>
      </c>
      <c r="P1213" s="407">
        <f t="shared" si="1150"/>
        <v>0</v>
      </c>
      <c r="Q1213" s="407">
        <f t="shared" si="1150"/>
        <v>0</v>
      </c>
      <c r="R1213" s="346"/>
      <c r="S1213" s="407">
        <f t="shared" si="1151"/>
        <v>0</v>
      </c>
      <c r="T1213" s="407">
        <f t="shared" si="1151"/>
        <v>0</v>
      </c>
      <c r="U1213" s="407">
        <f t="shared" si="1151"/>
        <v>0</v>
      </c>
      <c r="V1213" s="407">
        <f t="shared" si="1151"/>
        <v>0</v>
      </c>
      <c r="W1213" s="407">
        <f t="shared" si="1151"/>
        <v>0</v>
      </c>
      <c r="X1213" s="407">
        <f t="shared" si="1151"/>
        <v>0</v>
      </c>
      <c r="Y1213" s="407">
        <f t="shared" si="1151"/>
        <v>0</v>
      </c>
      <c r="Z1213" s="346"/>
      <c r="AA1213" s="322">
        <f t="shared" si="1134"/>
        <v>0</v>
      </c>
      <c r="AB1213" s="322">
        <f t="shared" si="1135"/>
        <v>0</v>
      </c>
      <c r="AC1213" s="37">
        <f t="shared" si="1136"/>
        <v>0</v>
      </c>
    </row>
    <row r="1214" spans="1:29" s="5" customFormat="1" ht="45" hidden="1" x14ac:dyDescent="0.25">
      <c r="A1214" s="166"/>
      <c r="B1214" s="415" t="s">
        <v>933</v>
      </c>
      <c r="C1214" s="416" t="s">
        <v>1965</v>
      </c>
      <c r="D1214" s="407">
        <f t="shared" si="1148"/>
        <v>0</v>
      </c>
      <c r="E1214" s="154">
        <f>SUM('ADICIONES  2018'!C1214:E1214)</f>
        <v>578289610.41999996</v>
      </c>
      <c r="F1214" s="407">
        <f t="shared" si="1149"/>
        <v>0</v>
      </c>
      <c r="G1214" s="407">
        <f t="shared" si="1149"/>
        <v>0</v>
      </c>
      <c r="H1214" s="407">
        <f t="shared" si="1149"/>
        <v>0</v>
      </c>
      <c r="I1214" s="407">
        <f t="shared" si="1149"/>
        <v>0</v>
      </c>
      <c r="J1214" s="407">
        <f t="shared" si="1149"/>
        <v>0</v>
      </c>
      <c r="K1214" s="309">
        <f t="shared" si="1139"/>
        <v>578289610.41999996</v>
      </c>
      <c r="L1214" s="407">
        <f t="shared" si="1150"/>
        <v>0</v>
      </c>
      <c r="M1214" s="407">
        <f t="shared" si="1150"/>
        <v>0</v>
      </c>
      <c r="N1214" s="407">
        <f t="shared" si="1150"/>
        <v>0</v>
      </c>
      <c r="O1214" s="407">
        <f t="shared" si="1150"/>
        <v>0</v>
      </c>
      <c r="P1214" s="407">
        <f t="shared" si="1150"/>
        <v>0</v>
      </c>
      <c r="Q1214" s="407">
        <f t="shared" si="1150"/>
        <v>0</v>
      </c>
      <c r="R1214" s="346"/>
      <c r="S1214" s="407">
        <f t="shared" si="1151"/>
        <v>0</v>
      </c>
      <c r="T1214" s="407">
        <f t="shared" si="1151"/>
        <v>0</v>
      </c>
      <c r="U1214" s="407">
        <f t="shared" si="1151"/>
        <v>0</v>
      </c>
      <c r="V1214" s="407">
        <f t="shared" si="1151"/>
        <v>0</v>
      </c>
      <c r="W1214" s="407">
        <f t="shared" si="1151"/>
        <v>0</v>
      </c>
      <c r="X1214" s="407">
        <f t="shared" si="1151"/>
        <v>0</v>
      </c>
      <c r="Y1214" s="407">
        <f t="shared" si="1151"/>
        <v>0</v>
      </c>
      <c r="Z1214" s="346"/>
      <c r="AA1214" s="322">
        <f t="shared" si="1134"/>
        <v>0</v>
      </c>
      <c r="AB1214" s="322">
        <f t="shared" si="1135"/>
        <v>0</v>
      </c>
      <c r="AC1214" s="37">
        <f t="shared" si="1136"/>
        <v>0</v>
      </c>
    </row>
    <row r="1215" spans="1:29" s="5" customFormat="1" ht="45" hidden="1" x14ac:dyDescent="0.25">
      <c r="A1215" s="166"/>
      <c r="B1215" s="415" t="s">
        <v>1966</v>
      </c>
      <c r="C1215" s="416" t="s">
        <v>1965</v>
      </c>
      <c r="D1215" s="407">
        <f>SUM(D1216:D1218)</f>
        <v>0</v>
      </c>
      <c r="E1215" s="154">
        <f>SUM('ADICIONES  2018'!C1215:E1215)</f>
        <v>578289610.41999996</v>
      </c>
      <c r="F1215" s="407">
        <f t="shared" ref="F1215:J1215" si="1152">SUM(F1216:F1218)</f>
        <v>0</v>
      </c>
      <c r="G1215" s="407">
        <f t="shared" si="1152"/>
        <v>0</v>
      </c>
      <c r="H1215" s="407">
        <f t="shared" si="1152"/>
        <v>0</v>
      </c>
      <c r="I1215" s="407">
        <f t="shared" si="1152"/>
        <v>0</v>
      </c>
      <c r="J1215" s="407">
        <f t="shared" si="1152"/>
        <v>0</v>
      </c>
      <c r="K1215" s="309">
        <f t="shared" si="1139"/>
        <v>578289610.41999996</v>
      </c>
      <c r="L1215" s="407">
        <f t="shared" ref="L1215:Q1215" si="1153">SUM(L1216:L1218)</f>
        <v>0</v>
      </c>
      <c r="M1215" s="407">
        <f t="shared" si="1153"/>
        <v>0</v>
      </c>
      <c r="N1215" s="407">
        <f t="shared" si="1153"/>
        <v>0</v>
      </c>
      <c r="O1215" s="407">
        <f t="shared" si="1153"/>
        <v>0</v>
      </c>
      <c r="P1215" s="407">
        <f t="shared" si="1153"/>
        <v>0</v>
      </c>
      <c r="Q1215" s="407">
        <f t="shared" si="1153"/>
        <v>0</v>
      </c>
      <c r="R1215" s="346"/>
      <c r="S1215" s="407">
        <f t="shared" ref="S1215:Y1215" si="1154">SUM(S1216:S1218)</f>
        <v>0</v>
      </c>
      <c r="T1215" s="407">
        <f t="shared" si="1154"/>
        <v>0</v>
      </c>
      <c r="U1215" s="407">
        <f t="shared" si="1154"/>
        <v>0</v>
      </c>
      <c r="V1215" s="407">
        <f t="shared" si="1154"/>
        <v>0</v>
      </c>
      <c r="W1215" s="407">
        <f t="shared" si="1154"/>
        <v>0</v>
      </c>
      <c r="X1215" s="407">
        <f t="shared" si="1154"/>
        <v>0</v>
      </c>
      <c r="Y1215" s="407">
        <f t="shared" si="1154"/>
        <v>0</v>
      </c>
      <c r="Z1215" s="346"/>
      <c r="AA1215" s="322">
        <f t="shared" si="1134"/>
        <v>0</v>
      </c>
      <c r="AB1215" s="322">
        <f t="shared" si="1135"/>
        <v>0</v>
      </c>
      <c r="AC1215" s="37">
        <f t="shared" si="1136"/>
        <v>0</v>
      </c>
    </row>
    <row r="1216" spans="1:29" ht="57" hidden="1" x14ac:dyDescent="0.2">
      <c r="A1216" s="166"/>
      <c r="B1216" s="417" t="s">
        <v>1967</v>
      </c>
      <c r="C1216" s="418" t="s">
        <v>1956</v>
      </c>
      <c r="D1216" s="344"/>
      <c r="E1216" s="387">
        <f>SUM('ADICIONES  2018'!C1216:E1216)</f>
        <v>373644744</v>
      </c>
      <c r="F1216" s="344"/>
      <c r="G1216" s="344"/>
      <c r="H1216" s="344"/>
      <c r="I1216" s="344"/>
      <c r="J1216" s="344"/>
      <c r="K1216" s="305">
        <f t="shared" si="1139"/>
        <v>373644744</v>
      </c>
      <c r="L1216" s="344"/>
      <c r="M1216" s="344"/>
      <c r="N1216" s="344"/>
      <c r="O1216" s="344"/>
      <c r="P1216" s="344"/>
      <c r="Q1216" s="344"/>
      <c r="R1216" s="345"/>
      <c r="S1216" s="344"/>
      <c r="T1216" s="344"/>
      <c r="U1216" s="344"/>
      <c r="V1216" s="344"/>
      <c r="W1216" s="344"/>
      <c r="X1216" s="344"/>
      <c r="Y1216" s="344"/>
      <c r="Z1216" s="345"/>
      <c r="AA1216" s="322">
        <f t="shared" si="1134"/>
        <v>0</v>
      </c>
      <c r="AB1216" s="322">
        <f t="shared" si="1135"/>
        <v>0</v>
      </c>
      <c r="AC1216" s="37">
        <f t="shared" si="1136"/>
        <v>0</v>
      </c>
    </row>
    <row r="1217" spans="1:29" ht="42.75" hidden="1" x14ac:dyDescent="0.2">
      <c r="A1217" s="166"/>
      <c r="B1217" s="417" t="s">
        <v>1968</v>
      </c>
      <c r="C1217" s="418" t="s">
        <v>1958</v>
      </c>
      <c r="D1217" s="344"/>
      <c r="E1217" s="387">
        <f>SUM('ADICIONES  2018'!C1217:E1217)</f>
        <v>86012313.420000002</v>
      </c>
      <c r="F1217" s="344"/>
      <c r="G1217" s="344"/>
      <c r="H1217" s="344"/>
      <c r="I1217" s="344"/>
      <c r="J1217" s="344"/>
      <c r="K1217" s="305">
        <f t="shared" si="1139"/>
        <v>86012313.420000002</v>
      </c>
      <c r="L1217" s="344"/>
      <c r="M1217" s="344"/>
      <c r="N1217" s="344"/>
      <c r="O1217" s="344"/>
      <c r="P1217" s="344"/>
      <c r="Q1217" s="344"/>
      <c r="R1217" s="345"/>
      <c r="S1217" s="344"/>
      <c r="T1217" s="344"/>
      <c r="U1217" s="344"/>
      <c r="V1217" s="344"/>
      <c r="W1217" s="344"/>
      <c r="X1217" s="344"/>
      <c r="Y1217" s="344"/>
      <c r="Z1217" s="345"/>
      <c r="AA1217" s="322">
        <f t="shared" si="1134"/>
        <v>0</v>
      </c>
      <c r="AB1217" s="322">
        <f t="shared" si="1135"/>
        <v>0</v>
      </c>
      <c r="AC1217" s="37">
        <f t="shared" si="1136"/>
        <v>0</v>
      </c>
    </row>
    <row r="1218" spans="1:29" ht="42.75" hidden="1" x14ac:dyDescent="0.2">
      <c r="A1218" s="166"/>
      <c r="B1218" s="417" t="s">
        <v>1969</v>
      </c>
      <c r="C1218" s="418" t="s">
        <v>1960</v>
      </c>
      <c r="D1218" s="344"/>
      <c r="E1218" s="387">
        <f>SUM('ADICIONES  2018'!C1218:E1218)</f>
        <v>118632553</v>
      </c>
      <c r="F1218" s="344"/>
      <c r="G1218" s="344"/>
      <c r="H1218" s="344"/>
      <c r="I1218" s="344"/>
      <c r="J1218" s="344"/>
      <c r="K1218" s="305">
        <f t="shared" si="1139"/>
        <v>118632553</v>
      </c>
      <c r="L1218" s="344"/>
      <c r="M1218" s="344"/>
      <c r="N1218" s="344"/>
      <c r="O1218" s="344"/>
      <c r="P1218" s="344"/>
      <c r="Q1218" s="344"/>
      <c r="R1218" s="345"/>
      <c r="S1218" s="344"/>
      <c r="T1218" s="344"/>
      <c r="U1218" s="344"/>
      <c r="V1218" s="344"/>
      <c r="W1218" s="344"/>
      <c r="X1218" s="344"/>
      <c r="Y1218" s="344"/>
      <c r="Z1218" s="345"/>
      <c r="AA1218" s="322">
        <f t="shared" si="1134"/>
        <v>0</v>
      </c>
      <c r="AB1218" s="322">
        <f t="shared" si="1135"/>
        <v>0</v>
      </c>
      <c r="AC1218" s="37">
        <f t="shared" si="1136"/>
        <v>0</v>
      </c>
    </row>
    <row r="1219" spans="1:29" ht="29.25" thickBot="1" x14ac:dyDescent="0.25">
      <c r="A1219" s="414">
        <v>1</v>
      </c>
      <c r="B1219" s="417" t="s">
        <v>310</v>
      </c>
      <c r="C1219" s="418" t="s">
        <v>1970</v>
      </c>
      <c r="D1219" s="407">
        <f>+D1220</f>
        <v>0</v>
      </c>
      <c r="E1219" s="154">
        <f>SUM('ADICIONES  2018'!C1219:E1219)</f>
        <v>4500000</v>
      </c>
      <c r="F1219" s="407">
        <f t="shared" ref="F1219:J1222" si="1155">+F1220</f>
        <v>0</v>
      </c>
      <c r="G1219" s="407">
        <f t="shared" si="1155"/>
        <v>0</v>
      </c>
      <c r="H1219" s="407">
        <f t="shared" si="1155"/>
        <v>0</v>
      </c>
      <c r="I1219" s="407">
        <f t="shared" si="1155"/>
        <v>0</v>
      </c>
      <c r="J1219" s="407">
        <f t="shared" si="1155"/>
        <v>0</v>
      </c>
      <c r="K1219" s="305">
        <f t="shared" si="1139"/>
        <v>4500000</v>
      </c>
      <c r="L1219" s="344">
        <f t="shared" ref="L1219:Q1222" si="1156">+L1220</f>
        <v>0</v>
      </c>
      <c r="M1219" s="344">
        <f t="shared" si="1156"/>
        <v>0</v>
      </c>
      <c r="N1219" s="344">
        <f t="shared" si="1156"/>
        <v>0</v>
      </c>
      <c r="O1219" s="407">
        <f t="shared" si="1156"/>
        <v>0</v>
      </c>
      <c r="P1219" s="407">
        <f t="shared" si="1156"/>
        <v>0</v>
      </c>
      <c r="Q1219" s="407">
        <f t="shared" si="1156"/>
        <v>0</v>
      </c>
      <c r="R1219" s="346"/>
      <c r="S1219" s="407">
        <f t="shared" ref="S1219:Y1222" si="1157">+S1220</f>
        <v>0</v>
      </c>
      <c r="T1219" s="407">
        <f t="shared" si="1157"/>
        <v>0</v>
      </c>
      <c r="U1219" s="407">
        <f t="shared" si="1157"/>
        <v>0</v>
      </c>
      <c r="V1219" s="407">
        <f t="shared" si="1157"/>
        <v>0</v>
      </c>
      <c r="W1219" s="407">
        <f t="shared" si="1157"/>
        <v>0</v>
      </c>
      <c r="X1219" s="407">
        <f t="shared" si="1157"/>
        <v>0</v>
      </c>
      <c r="Y1219" s="407">
        <f t="shared" si="1157"/>
        <v>0</v>
      </c>
      <c r="Z1219" s="346"/>
      <c r="AA1219" s="322">
        <f t="shared" si="1134"/>
        <v>0</v>
      </c>
      <c r="AB1219" s="322">
        <f t="shared" si="1135"/>
        <v>0</v>
      </c>
      <c r="AC1219" s="37">
        <f t="shared" si="1136"/>
        <v>0</v>
      </c>
    </row>
    <row r="1220" spans="1:29" s="5" customFormat="1" ht="30.75" hidden="1" thickBot="1" x14ac:dyDescent="0.3">
      <c r="A1220" s="166"/>
      <c r="B1220" s="415" t="s">
        <v>311</v>
      </c>
      <c r="C1220" s="416" t="s">
        <v>1971</v>
      </c>
      <c r="D1220" s="407">
        <f>+D1221</f>
        <v>0</v>
      </c>
      <c r="E1220" s="154">
        <f>SUM('ADICIONES  2018'!C1220:E1220)</f>
        <v>4500000</v>
      </c>
      <c r="F1220" s="407">
        <f t="shared" si="1155"/>
        <v>0</v>
      </c>
      <c r="G1220" s="407">
        <f t="shared" si="1155"/>
        <v>0</v>
      </c>
      <c r="H1220" s="407">
        <f t="shared" si="1155"/>
        <v>0</v>
      </c>
      <c r="I1220" s="407">
        <f t="shared" si="1155"/>
        <v>0</v>
      </c>
      <c r="J1220" s="407">
        <f t="shared" si="1155"/>
        <v>0</v>
      </c>
      <c r="K1220" s="309">
        <f t="shared" si="1139"/>
        <v>4500000</v>
      </c>
      <c r="L1220" s="407">
        <f t="shared" si="1156"/>
        <v>0</v>
      </c>
      <c r="M1220" s="407">
        <f t="shared" si="1156"/>
        <v>0</v>
      </c>
      <c r="N1220" s="407">
        <f t="shared" si="1156"/>
        <v>0</v>
      </c>
      <c r="O1220" s="407">
        <f t="shared" si="1156"/>
        <v>0</v>
      </c>
      <c r="P1220" s="407">
        <f t="shared" si="1156"/>
        <v>0</v>
      </c>
      <c r="Q1220" s="407">
        <f t="shared" si="1156"/>
        <v>0</v>
      </c>
      <c r="R1220" s="346"/>
      <c r="S1220" s="407">
        <f t="shared" si="1157"/>
        <v>0</v>
      </c>
      <c r="T1220" s="407">
        <f t="shared" si="1157"/>
        <v>0</v>
      </c>
      <c r="U1220" s="407">
        <f t="shared" si="1157"/>
        <v>0</v>
      </c>
      <c r="V1220" s="407">
        <f t="shared" si="1157"/>
        <v>0</v>
      </c>
      <c r="W1220" s="407">
        <f t="shared" si="1157"/>
        <v>0</v>
      </c>
      <c r="X1220" s="407">
        <f t="shared" si="1157"/>
        <v>0</v>
      </c>
      <c r="Y1220" s="407">
        <f t="shared" si="1157"/>
        <v>0</v>
      </c>
      <c r="Z1220" s="346"/>
      <c r="AA1220" s="322">
        <f t="shared" si="1134"/>
        <v>0</v>
      </c>
      <c r="AB1220" s="322">
        <f t="shared" si="1135"/>
        <v>0</v>
      </c>
      <c r="AC1220" s="37">
        <f t="shared" si="1136"/>
        <v>0</v>
      </c>
    </row>
    <row r="1221" spans="1:29" s="5" customFormat="1" ht="30.75" hidden="1" thickBot="1" x14ac:dyDescent="0.3">
      <c r="A1221" s="166"/>
      <c r="B1221" s="415" t="s">
        <v>811</v>
      </c>
      <c r="C1221" s="416" t="s">
        <v>812</v>
      </c>
      <c r="D1221" s="407">
        <f>+D1222</f>
        <v>0</v>
      </c>
      <c r="E1221" s="154">
        <f>SUM('ADICIONES  2018'!C1221:E1221)</f>
        <v>4500000</v>
      </c>
      <c r="F1221" s="407">
        <f t="shared" si="1155"/>
        <v>0</v>
      </c>
      <c r="G1221" s="407">
        <f t="shared" si="1155"/>
        <v>0</v>
      </c>
      <c r="H1221" s="407">
        <f t="shared" si="1155"/>
        <v>0</v>
      </c>
      <c r="I1221" s="407">
        <f t="shared" si="1155"/>
        <v>0</v>
      </c>
      <c r="J1221" s="407">
        <f t="shared" si="1155"/>
        <v>0</v>
      </c>
      <c r="K1221" s="309">
        <f t="shared" si="1139"/>
        <v>4500000</v>
      </c>
      <c r="L1221" s="407">
        <f t="shared" si="1156"/>
        <v>0</v>
      </c>
      <c r="M1221" s="407">
        <f t="shared" si="1156"/>
        <v>0</v>
      </c>
      <c r="N1221" s="407">
        <f t="shared" si="1156"/>
        <v>0</v>
      </c>
      <c r="O1221" s="407">
        <f t="shared" si="1156"/>
        <v>0</v>
      </c>
      <c r="P1221" s="407">
        <f t="shared" si="1156"/>
        <v>0</v>
      </c>
      <c r="Q1221" s="407">
        <f t="shared" si="1156"/>
        <v>0</v>
      </c>
      <c r="R1221" s="346"/>
      <c r="S1221" s="407">
        <f t="shared" si="1157"/>
        <v>0</v>
      </c>
      <c r="T1221" s="407">
        <f t="shared" si="1157"/>
        <v>0</v>
      </c>
      <c r="U1221" s="407">
        <f t="shared" si="1157"/>
        <v>0</v>
      </c>
      <c r="V1221" s="407">
        <f t="shared" si="1157"/>
        <v>0</v>
      </c>
      <c r="W1221" s="407">
        <f t="shared" si="1157"/>
        <v>0</v>
      </c>
      <c r="X1221" s="407">
        <f t="shared" si="1157"/>
        <v>0</v>
      </c>
      <c r="Y1221" s="407">
        <f t="shared" si="1157"/>
        <v>0</v>
      </c>
      <c r="Z1221" s="346"/>
      <c r="AA1221" s="322">
        <f t="shared" si="1134"/>
        <v>0</v>
      </c>
      <c r="AB1221" s="322">
        <f t="shared" si="1135"/>
        <v>0</v>
      </c>
      <c r="AC1221" s="37">
        <f t="shared" si="1136"/>
        <v>0</v>
      </c>
    </row>
    <row r="1222" spans="1:29" s="5" customFormat="1" ht="45.75" hidden="1" thickBot="1" x14ac:dyDescent="0.3">
      <c r="A1222" s="166"/>
      <c r="B1222" s="415" t="s">
        <v>813</v>
      </c>
      <c r="C1222" s="416" t="s">
        <v>1972</v>
      </c>
      <c r="D1222" s="407">
        <f>+D1223</f>
        <v>0</v>
      </c>
      <c r="E1222" s="154">
        <f>SUM('ADICIONES  2018'!C1222:E1222)</f>
        <v>4500000</v>
      </c>
      <c r="F1222" s="407">
        <f t="shared" si="1155"/>
        <v>0</v>
      </c>
      <c r="G1222" s="407">
        <f t="shared" si="1155"/>
        <v>0</v>
      </c>
      <c r="H1222" s="407">
        <f t="shared" si="1155"/>
        <v>0</v>
      </c>
      <c r="I1222" s="407">
        <f t="shared" si="1155"/>
        <v>0</v>
      </c>
      <c r="J1222" s="407">
        <f t="shared" si="1155"/>
        <v>0</v>
      </c>
      <c r="K1222" s="309">
        <f t="shared" si="1139"/>
        <v>4500000</v>
      </c>
      <c r="L1222" s="407">
        <f t="shared" si="1156"/>
        <v>0</v>
      </c>
      <c r="M1222" s="407">
        <f t="shared" si="1156"/>
        <v>0</v>
      </c>
      <c r="N1222" s="407">
        <f t="shared" si="1156"/>
        <v>0</v>
      </c>
      <c r="O1222" s="407">
        <f t="shared" si="1156"/>
        <v>0</v>
      </c>
      <c r="P1222" s="407">
        <f t="shared" si="1156"/>
        <v>0</v>
      </c>
      <c r="Q1222" s="407">
        <f t="shared" si="1156"/>
        <v>0</v>
      </c>
      <c r="R1222" s="346"/>
      <c r="S1222" s="407">
        <f t="shared" si="1157"/>
        <v>0</v>
      </c>
      <c r="T1222" s="407">
        <f t="shared" si="1157"/>
        <v>0</v>
      </c>
      <c r="U1222" s="407">
        <f t="shared" si="1157"/>
        <v>0</v>
      </c>
      <c r="V1222" s="407">
        <f t="shared" si="1157"/>
        <v>0</v>
      </c>
      <c r="W1222" s="407">
        <f t="shared" si="1157"/>
        <v>0</v>
      </c>
      <c r="X1222" s="407">
        <f t="shared" si="1157"/>
        <v>0</v>
      </c>
      <c r="Y1222" s="407">
        <f t="shared" si="1157"/>
        <v>0</v>
      </c>
      <c r="Z1222" s="346"/>
      <c r="AA1222" s="322">
        <f t="shared" si="1134"/>
        <v>0</v>
      </c>
      <c r="AB1222" s="322">
        <f t="shared" si="1135"/>
        <v>0</v>
      </c>
      <c r="AC1222" s="37">
        <f t="shared" si="1136"/>
        <v>0</v>
      </c>
    </row>
    <row r="1223" spans="1:29" s="5" customFormat="1" ht="30.75" hidden="1" thickBot="1" x14ac:dyDescent="0.3">
      <c r="A1223" s="166"/>
      <c r="B1223" s="415" t="s">
        <v>1973</v>
      </c>
      <c r="C1223" s="416" t="s">
        <v>1954</v>
      </c>
      <c r="D1223" s="407">
        <f>SUM(D1224:D1226)</f>
        <v>0</v>
      </c>
      <c r="E1223" s="154">
        <f>SUM('ADICIONES  2018'!C1223:E1223)</f>
        <v>4500000</v>
      </c>
      <c r="F1223" s="407">
        <f t="shared" ref="F1223:J1223" si="1158">SUM(F1224:F1226)</f>
        <v>0</v>
      </c>
      <c r="G1223" s="407">
        <f t="shared" si="1158"/>
        <v>0</v>
      </c>
      <c r="H1223" s="407">
        <f t="shared" si="1158"/>
        <v>0</v>
      </c>
      <c r="I1223" s="407">
        <f t="shared" si="1158"/>
        <v>0</v>
      </c>
      <c r="J1223" s="407">
        <f t="shared" si="1158"/>
        <v>0</v>
      </c>
      <c r="K1223" s="309">
        <f t="shared" si="1139"/>
        <v>4500000</v>
      </c>
      <c r="L1223" s="407">
        <f t="shared" ref="L1223:Q1223" si="1159">SUM(L1224:L1226)</f>
        <v>0</v>
      </c>
      <c r="M1223" s="407">
        <f t="shared" si="1159"/>
        <v>0</v>
      </c>
      <c r="N1223" s="407">
        <f t="shared" si="1159"/>
        <v>0</v>
      </c>
      <c r="O1223" s="407">
        <f t="shared" si="1159"/>
        <v>0</v>
      </c>
      <c r="P1223" s="407">
        <f t="shared" si="1159"/>
        <v>0</v>
      </c>
      <c r="Q1223" s="407">
        <f t="shared" si="1159"/>
        <v>0</v>
      </c>
      <c r="R1223" s="346"/>
      <c r="S1223" s="407">
        <f t="shared" ref="S1223:Y1223" si="1160">SUM(S1224:S1226)</f>
        <v>0</v>
      </c>
      <c r="T1223" s="407">
        <f t="shared" si="1160"/>
        <v>0</v>
      </c>
      <c r="U1223" s="407">
        <f t="shared" si="1160"/>
        <v>0</v>
      </c>
      <c r="V1223" s="407">
        <f t="shared" si="1160"/>
        <v>0</v>
      </c>
      <c r="W1223" s="407">
        <f t="shared" si="1160"/>
        <v>0</v>
      </c>
      <c r="X1223" s="407">
        <f t="shared" si="1160"/>
        <v>0</v>
      </c>
      <c r="Y1223" s="407">
        <f t="shared" si="1160"/>
        <v>0</v>
      </c>
      <c r="Z1223" s="346"/>
      <c r="AA1223" s="322">
        <f t="shared" si="1134"/>
        <v>0</v>
      </c>
      <c r="AB1223" s="322">
        <f t="shared" si="1135"/>
        <v>0</v>
      </c>
      <c r="AC1223" s="37">
        <f t="shared" si="1136"/>
        <v>0</v>
      </c>
    </row>
    <row r="1224" spans="1:29" ht="57.75" hidden="1" thickBot="1" x14ac:dyDescent="0.25">
      <c r="A1224" s="166"/>
      <c r="B1224" s="417" t="s">
        <v>1974</v>
      </c>
      <c r="C1224" s="418" t="s">
        <v>1956</v>
      </c>
      <c r="D1224" s="344"/>
      <c r="E1224" s="387">
        <f>SUM('ADICIONES  2018'!C1224:E1224)</f>
        <v>1500000</v>
      </c>
      <c r="F1224" s="344"/>
      <c r="G1224" s="344"/>
      <c r="H1224" s="344"/>
      <c r="I1224" s="344"/>
      <c r="J1224" s="344"/>
      <c r="K1224" s="305">
        <f t="shared" si="1139"/>
        <v>1500000</v>
      </c>
      <c r="L1224" s="344"/>
      <c r="M1224" s="344"/>
      <c r="N1224" s="344"/>
      <c r="O1224" s="344"/>
      <c r="P1224" s="344"/>
      <c r="Q1224" s="344"/>
      <c r="R1224" s="345"/>
      <c r="S1224" s="344"/>
      <c r="T1224" s="344"/>
      <c r="U1224" s="344"/>
      <c r="V1224" s="344"/>
      <c r="W1224" s="344"/>
      <c r="X1224" s="344"/>
      <c r="Y1224" s="344"/>
      <c r="Z1224" s="345"/>
      <c r="AA1224" s="322">
        <f t="shared" si="1134"/>
        <v>0</v>
      </c>
      <c r="AB1224" s="322">
        <f t="shared" si="1135"/>
        <v>0</v>
      </c>
      <c r="AC1224" s="37">
        <f t="shared" si="1136"/>
        <v>0</v>
      </c>
    </row>
    <row r="1225" spans="1:29" ht="43.5" hidden="1" thickBot="1" x14ac:dyDescent="0.25">
      <c r="A1225" s="166"/>
      <c r="B1225" s="417" t="s">
        <v>1975</v>
      </c>
      <c r="C1225" s="418" t="s">
        <v>1958</v>
      </c>
      <c r="D1225" s="344"/>
      <c r="E1225" s="387">
        <f>SUM('ADICIONES  2018'!C1225:E1225)</f>
        <v>1500000</v>
      </c>
      <c r="F1225" s="344"/>
      <c r="G1225" s="344"/>
      <c r="H1225" s="344"/>
      <c r="I1225" s="344"/>
      <c r="J1225" s="344"/>
      <c r="K1225" s="305">
        <f t="shared" si="1139"/>
        <v>1500000</v>
      </c>
      <c r="L1225" s="344"/>
      <c r="M1225" s="344"/>
      <c r="N1225" s="344"/>
      <c r="O1225" s="344"/>
      <c r="P1225" s="344"/>
      <c r="Q1225" s="344"/>
      <c r="R1225" s="345"/>
      <c r="S1225" s="344"/>
      <c r="T1225" s="344"/>
      <c r="U1225" s="344"/>
      <c r="V1225" s="344"/>
      <c r="W1225" s="344"/>
      <c r="X1225" s="344"/>
      <c r="Y1225" s="344"/>
      <c r="Z1225" s="345"/>
      <c r="AA1225" s="322">
        <f t="shared" si="1134"/>
        <v>0</v>
      </c>
      <c r="AB1225" s="322">
        <f t="shared" si="1135"/>
        <v>0</v>
      </c>
      <c r="AC1225" s="37">
        <f t="shared" si="1136"/>
        <v>0</v>
      </c>
    </row>
    <row r="1226" spans="1:29" ht="43.5" hidden="1" thickBot="1" x14ac:dyDescent="0.25">
      <c r="A1226" s="166"/>
      <c r="B1226" s="419" t="s">
        <v>1976</v>
      </c>
      <c r="C1226" s="420" t="s">
        <v>1960</v>
      </c>
      <c r="D1226" s="410"/>
      <c r="E1226" s="390">
        <f>SUM('ADICIONES  2018'!C1226:E1226)</f>
        <v>1500000</v>
      </c>
      <c r="F1226" s="410"/>
      <c r="G1226" s="410"/>
      <c r="H1226" s="410"/>
      <c r="I1226" s="410"/>
      <c r="J1226" s="410"/>
      <c r="K1226" s="369">
        <f t="shared" si="1139"/>
        <v>1500000</v>
      </c>
      <c r="L1226" s="410"/>
      <c r="M1226" s="410"/>
      <c r="N1226" s="410"/>
      <c r="O1226" s="410"/>
      <c r="P1226" s="410"/>
      <c r="Q1226" s="410"/>
      <c r="R1226" s="411"/>
      <c r="S1226" s="410"/>
      <c r="T1226" s="410"/>
      <c r="U1226" s="410"/>
      <c r="V1226" s="410"/>
      <c r="W1226" s="410"/>
      <c r="X1226" s="410"/>
      <c r="Y1226" s="410"/>
      <c r="Z1226" s="411"/>
      <c r="AA1226" s="322">
        <f t="shared" si="1134"/>
        <v>0</v>
      </c>
      <c r="AB1226" s="370">
        <f t="shared" si="1135"/>
        <v>0</v>
      </c>
      <c r="AC1226" s="39">
        <f t="shared" si="1136"/>
        <v>0</v>
      </c>
    </row>
    <row r="1227" spans="1:29" s="409" customFormat="1" ht="20.25" thickBot="1" x14ac:dyDescent="0.25">
      <c r="A1227" s="408">
        <v>1</v>
      </c>
      <c r="B1227" s="445" t="s">
        <v>1977</v>
      </c>
      <c r="C1227" s="471"/>
      <c r="D1227" s="422">
        <f>+D1196</f>
        <v>0</v>
      </c>
      <c r="E1227" s="412">
        <f>+E1196</f>
        <v>2810342816.4200001</v>
      </c>
      <c r="F1227" s="412">
        <f t="shared" ref="F1227:AB1227" si="1161">+F1196</f>
        <v>0</v>
      </c>
      <c r="G1227" s="412">
        <f t="shared" si="1161"/>
        <v>0</v>
      </c>
      <c r="H1227" s="412">
        <f t="shared" si="1161"/>
        <v>0</v>
      </c>
      <c r="I1227" s="412">
        <f t="shared" si="1161"/>
        <v>0</v>
      </c>
      <c r="J1227" s="421">
        <f t="shared" si="1161"/>
        <v>0</v>
      </c>
      <c r="K1227" s="423">
        <f t="shared" si="1161"/>
        <v>2810342816.4200001</v>
      </c>
      <c r="L1227" s="412">
        <f t="shared" si="1161"/>
        <v>0</v>
      </c>
      <c r="M1227" s="412">
        <f t="shared" si="1161"/>
        <v>0</v>
      </c>
      <c r="N1227" s="424">
        <f t="shared" si="1161"/>
        <v>0</v>
      </c>
      <c r="O1227" s="422">
        <f t="shared" si="1161"/>
        <v>0</v>
      </c>
      <c r="P1227" s="412">
        <f t="shared" si="1161"/>
        <v>0</v>
      </c>
      <c r="Q1227" s="412">
        <f t="shared" si="1161"/>
        <v>0</v>
      </c>
      <c r="R1227" s="412">
        <f t="shared" si="1161"/>
        <v>0</v>
      </c>
      <c r="S1227" s="412">
        <f t="shared" si="1161"/>
        <v>0</v>
      </c>
      <c r="T1227" s="412">
        <f t="shared" si="1161"/>
        <v>0</v>
      </c>
      <c r="U1227" s="412">
        <f t="shared" si="1161"/>
        <v>0</v>
      </c>
      <c r="V1227" s="412">
        <f t="shared" si="1161"/>
        <v>0</v>
      </c>
      <c r="W1227" s="412">
        <f t="shared" si="1161"/>
        <v>0</v>
      </c>
      <c r="X1227" s="412">
        <f t="shared" si="1161"/>
        <v>0</v>
      </c>
      <c r="Y1227" s="412">
        <f t="shared" si="1161"/>
        <v>0</v>
      </c>
      <c r="Z1227" s="412">
        <f t="shared" si="1161"/>
        <v>0</v>
      </c>
      <c r="AA1227" s="421">
        <f t="shared" si="1161"/>
        <v>0</v>
      </c>
      <c r="AB1227" s="423">
        <f t="shared" si="1161"/>
        <v>0</v>
      </c>
      <c r="AC1227" s="61">
        <f t="shared" si="1136"/>
        <v>0</v>
      </c>
    </row>
    <row r="1228" spans="1:29" x14ac:dyDescent="0.2">
      <c r="A1228" s="166">
        <v>1</v>
      </c>
      <c r="B1228" s="342"/>
      <c r="C1228" s="343"/>
      <c r="D1228" s="344"/>
      <c r="E1228" s="393"/>
      <c r="F1228" s="346"/>
      <c r="G1228" s="346"/>
      <c r="H1228" s="346"/>
      <c r="I1228" s="345"/>
      <c r="J1228" s="345"/>
      <c r="K1228" s="345"/>
      <c r="L1228" s="345"/>
      <c r="M1228" s="345"/>
      <c r="N1228" s="345"/>
      <c r="O1228" s="345"/>
      <c r="P1228" s="345"/>
      <c r="Q1228" s="345"/>
      <c r="R1228" s="345"/>
      <c r="S1228" s="345"/>
      <c r="T1228" s="345"/>
      <c r="U1228" s="345"/>
      <c r="V1228" s="345"/>
      <c r="W1228" s="345"/>
      <c r="X1228" s="345"/>
      <c r="Y1228" s="345"/>
      <c r="Z1228" s="345"/>
      <c r="AA1228" s="345"/>
      <c r="AB1228" s="345"/>
      <c r="AC1228" s="347"/>
    </row>
    <row r="1229" spans="1:29" hidden="1" x14ac:dyDescent="0.2">
      <c r="A1229" s="166"/>
      <c r="B1229" s="342"/>
      <c r="C1229" s="343"/>
      <c r="D1229" s="344"/>
      <c r="E1229" s="393"/>
      <c r="F1229" s="346"/>
      <c r="G1229" s="346"/>
      <c r="H1229" s="346"/>
      <c r="I1229" s="345"/>
      <c r="J1229" s="345"/>
      <c r="K1229" s="345"/>
      <c r="L1229" s="345"/>
      <c r="M1229" s="345"/>
      <c r="N1229" s="345"/>
      <c r="O1229" s="345"/>
      <c r="P1229" s="345"/>
      <c r="Q1229" s="345"/>
      <c r="R1229" s="345"/>
      <c r="S1229" s="345"/>
      <c r="T1229" s="345"/>
      <c r="U1229" s="345"/>
      <c r="V1229" s="345"/>
      <c r="W1229" s="345"/>
      <c r="X1229" s="345"/>
      <c r="Y1229" s="345"/>
      <c r="Z1229" s="345"/>
      <c r="AA1229" s="345"/>
      <c r="AB1229" s="345"/>
      <c r="AC1229" s="347"/>
    </row>
    <row r="1230" spans="1:29" ht="19.5" hidden="1" x14ac:dyDescent="0.2">
      <c r="A1230" s="166"/>
      <c r="B1230" s="439" t="s">
        <v>1890</v>
      </c>
      <c r="C1230" s="440"/>
      <c r="D1230" s="307"/>
      <c r="E1230" s="156"/>
      <c r="F1230" s="309"/>
      <c r="G1230" s="309"/>
      <c r="H1230" s="309"/>
      <c r="I1230" s="305"/>
      <c r="J1230" s="305"/>
      <c r="K1230" s="305"/>
      <c r="L1230" s="305"/>
      <c r="M1230" s="305"/>
      <c r="N1230" s="305"/>
      <c r="O1230" s="305"/>
      <c r="P1230" s="305"/>
      <c r="Q1230" s="305"/>
      <c r="R1230" s="305"/>
      <c r="S1230" s="305"/>
      <c r="T1230" s="305"/>
      <c r="U1230" s="305"/>
      <c r="V1230" s="305"/>
      <c r="W1230" s="305"/>
      <c r="X1230" s="305"/>
      <c r="Y1230" s="305"/>
      <c r="Z1230" s="305"/>
      <c r="AA1230" s="305"/>
      <c r="AB1230" s="305"/>
      <c r="AC1230" s="37"/>
    </row>
    <row r="1231" spans="1:29" ht="51.75" hidden="1" thickBot="1" x14ac:dyDescent="0.25">
      <c r="A1231" s="166"/>
      <c r="B1231" s="350"/>
      <c r="C1231" s="351" t="s">
        <v>1892</v>
      </c>
      <c r="D1231" s="311"/>
      <c r="E1231" s="387">
        <f>SUM('ADICIONES  2018'!C1230:E1230)</f>
        <v>607642880</v>
      </c>
      <c r="F1231" s="352"/>
      <c r="G1231" s="352"/>
      <c r="H1231" s="352"/>
      <c r="I1231" s="312"/>
      <c r="J1231" s="312"/>
      <c r="K1231" s="312">
        <f t="shared" ref="K1231" si="1162">+D1231+E1231-F1231+G1231-H1231</f>
        <v>607642880</v>
      </c>
      <c r="L1231" s="312"/>
      <c r="M1231" s="312"/>
      <c r="N1231" s="312"/>
      <c r="O1231" s="312"/>
      <c r="P1231" s="312"/>
      <c r="Q1231" s="312"/>
      <c r="R1231" s="312">
        <f t="shared" ref="R1231" si="1163">SUM(L1231:Q1231)</f>
        <v>0</v>
      </c>
      <c r="S1231" s="312"/>
      <c r="T1231" s="312"/>
      <c r="U1231" s="312"/>
      <c r="V1231" s="312"/>
      <c r="W1231" s="312"/>
      <c r="X1231" s="312"/>
      <c r="Y1231" s="312"/>
      <c r="Z1231" s="312"/>
      <c r="AA1231" s="329">
        <f t="shared" ref="AA1231" si="1164">SUM(S1231:Z1231)</f>
        <v>0</v>
      </c>
      <c r="AB1231" s="329">
        <f t="shared" ref="AB1231" si="1165">+AA1231+R1231</f>
        <v>0</v>
      </c>
      <c r="AC1231" s="38">
        <v>0</v>
      </c>
    </row>
    <row r="1232" spans="1:29" ht="20.25" hidden="1" thickBot="1" x14ac:dyDescent="0.25">
      <c r="A1232" s="166"/>
      <c r="B1232" s="441" t="s">
        <v>1891</v>
      </c>
      <c r="C1232" s="442"/>
      <c r="D1232" s="348">
        <f>+D1231</f>
        <v>0</v>
      </c>
      <c r="E1232" s="392">
        <f>+E1231</f>
        <v>607642880</v>
      </c>
      <c r="F1232" s="348">
        <f t="shared" ref="F1232:AB1232" si="1166">+F1231</f>
        <v>0</v>
      </c>
      <c r="G1232" s="348">
        <f t="shared" si="1166"/>
        <v>0</v>
      </c>
      <c r="H1232" s="348">
        <f t="shared" si="1166"/>
        <v>0</v>
      </c>
      <c r="I1232" s="348">
        <f t="shared" si="1166"/>
        <v>0</v>
      </c>
      <c r="J1232" s="348">
        <f t="shared" si="1166"/>
        <v>0</v>
      </c>
      <c r="K1232" s="348">
        <f t="shared" si="1166"/>
        <v>607642880</v>
      </c>
      <c r="L1232" s="348">
        <f t="shared" si="1166"/>
        <v>0</v>
      </c>
      <c r="M1232" s="348">
        <f t="shared" si="1166"/>
        <v>0</v>
      </c>
      <c r="N1232" s="348">
        <f t="shared" si="1166"/>
        <v>0</v>
      </c>
      <c r="O1232" s="348">
        <f t="shared" si="1166"/>
        <v>0</v>
      </c>
      <c r="P1232" s="348">
        <f t="shared" si="1166"/>
        <v>0</v>
      </c>
      <c r="Q1232" s="348">
        <f t="shared" si="1166"/>
        <v>0</v>
      </c>
      <c r="R1232" s="348">
        <f t="shared" si="1166"/>
        <v>0</v>
      </c>
      <c r="S1232" s="348">
        <f t="shared" si="1166"/>
        <v>0</v>
      </c>
      <c r="T1232" s="348">
        <f t="shared" si="1166"/>
        <v>0</v>
      </c>
      <c r="U1232" s="348">
        <f t="shared" si="1166"/>
        <v>0</v>
      </c>
      <c r="V1232" s="348">
        <f t="shared" si="1166"/>
        <v>0</v>
      </c>
      <c r="W1232" s="348">
        <f t="shared" si="1166"/>
        <v>0</v>
      </c>
      <c r="X1232" s="348">
        <f t="shared" si="1166"/>
        <v>0</v>
      </c>
      <c r="Y1232" s="348">
        <f t="shared" si="1166"/>
        <v>0</v>
      </c>
      <c r="Z1232" s="348">
        <f t="shared" si="1166"/>
        <v>0</v>
      </c>
      <c r="AA1232" s="348">
        <f t="shared" si="1166"/>
        <v>0</v>
      </c>
      <c r="AB1232" s="348">
        <f t="shared" si="1166"/>
        <v>0</v>
      </c>
      <c r="AC1232" s="349">
        <f t="shared" ref="AC1232" si="1167">+AB1232/K1232</f>
        <v>0</v>
      </c>
    </row>
    <row r="1233" spans="1:29" hidden="1" x14ac:dyDescent="0.2">
      <c r="A1233" s="166"/>
      <c r="B1233" s="342"/>
      <c r="C1233" s="343"/>
      <c r="D1233" s="344"/>
      <c r="E1233" s="393"/>
      <c r="F1233" s="346"/>
      <c r="G1233" s="346"/>
      <c r="H1233" s="346"/>
      <c r="I1233" s="345"/>
      <c r="J1233" s="345"/>
      <c r="K1233" s="345"/>
      <c r="L1233" s="345"/>
      <c r="M1233" s="345"/>
      <c r="N1233" s="345"/>
      <c r="O1233" s="345"/>
      <c r="P1233" s="345"/>
      <c r="Q1233" s="345"/>
      <c r="R1233" s="345"/>
      <c r="S1233" s="345"/>
      <c r="T1233" s="345"/>
      <c r="U1233" s="345"/>
      <c r="V1233" s="345"/>
      <c r="W1233" s="345"/>
      <c r="X1233" s="345"/>
      <c r="Y1233" s="345"/>
      <c r="Z1233" s="345"/>
      <c r="AA1233" s="345"/>
      <c r="AB1233" s="345"/>
      <c r="AC1233" s="347"/>
    </row>
    <row r="1234" spans="1:29" ht="19.5" x14ac:dyDescent="0.2">
      <c r="A1234" s="166">
        <v>1</v>
      </c>
      <c r="B1234" s="439" t="s">
        <v>32</v>
      </c>
      <c r="C1234" s="440"/>
      <c r="D1234" s="303"/>
      <c r="E1234" s="394"/>
      <c r="F1234" s="303"/>
      <c r="G1234" s="303"/>
      <c r="H1234" s="303"/>
      <c r="I1234" s="303"/>
      <c r="J1234" s="309"/>
      <c r="K1234" s="309"/>
      <c r="L1234" s="309"/>
      <c r="M1234" s="309"/>
      <c r="N1234" s="309"/>
      <c r="O1234" s="309"/>
      <c r="P1234" s="309"/>
      <c r="Q1234" s="309"/>
      <c r="R1234" s="309"/>
      <c r="S1234" s="309"/>
      <c r="T1234" s="309"/>
      <c r="U1234" s="309"/>
      <c r="V1234" s="309"/>
      <c r="W1234" s="309"/>
      <c r="X1234" s="309"/>
      <c r="Y1234" s="309"/>
      <c r="Z1234" s="309"/>
      <c r="AA1234" s="309"/>
      <c r="AB1234" s="305"/>
      <c r="AC1234" s="36"/>
    </row>
    <row r="1235" spans="1:29" s="82" customFormat="1" ht="15.75" x14ac:dyDescent="0.2">
      <c r="A1235" s="413">
        <v>1</v>
      </c>
      <c r="B1235" s="138" t="s">
        <v>90</v>
      </c>
      <c r="C1235" s="143" t="s">
        <v>355</v>
      </c>
      <c r="D1235" s="331">
        <f>+D1236</f>
        <v>522208495081</v>
      </c>
      <c r="E1235" s="154">
        <f>SUM('ADICIONES  2018'!C1234:E1234)</f>
        <v>0</v>
      </c>
      <c r="F1235" s="331">
        <f t="shared" ref="F1235:J1235" si="1168">+F1236</f>
        <v>0</v>
      </c>
      <c r="G1235" s="331">
        <f t="shared" si="1168"/>
        <v>0</v>
      </c>
      <c r="H1235" s="331">
        <f t="shared" si="1168"/>
        <v>0</v>
      </c>
      <c r="I1235" s="331">
        <f t="shared" si="1168"/>
        <v>0</v>
      </c>
      <c r="J1235" s="331">
        <f t="shared" si="1168"/>
        <v>0</v>
      </c>
      <c r="K1235" s="331">
        <f>+D1235+E1235-F1235+G1235-H1235</f>
        <v>522208495081</v>
      </c>
      <c r="L1235" s="331">
        <f t="shared" ref="L1235:Q1235" si="1169">+L1236</f>
        <v>37773099177.309998</v>
      </c>
      <c r="M1235" s="331">
        <f t="shared" si="1169"/>
        <v>33443485307.389999</v>
      </c>
      <c r="N1235" s="331">
        <f t="shared" si="1169"/>
        <v>43885047325</v>
      </c>
      <c r="O1235" s="331">
        <f t="shared" si="1169"/>
        <v>0</v>
      </c>
      <c r="P1235" s="331">
        <f t="shared" si="1169"/>
        <v>0</v>
      </c>
      <c r="Q1235" s="331">
        <f t="shared" si="1169"/>
        <v>0</v>
      </c>
      <c r="R1235" s="331">
        <f>SUM(L1235:Q1235)</f>
        <v>115101631809.7</v>
      </c>
      <c r="S1235" s="331">
        <f t="shared" ref="S1235:Z1235" si="1170">+S1236</f>
        <v>0</v>
      </c>
      <c r="T1235" s="331">
        <f t="shared" si="1170"/>
        <v>0</v>
      </c>
      <c r="U1235" s="331">
        <f t="shared" si="1170"/>
        <v>0</v>
      </c>
      <c r="V1235" s="331">
        <f t="shared" si="1170"/>
        <v>0</v>
      </c>
      <c r="W1235" s="331">
        <f t="shared" si="1170"/>
        <v>0</v>
      </c>
      <c r="X1235" s="331">
        <f t="shared" si="1170"/>
        <v>0</v>
      </c>
      <c r="Y1235" s="331">
        <f t="shared" si="1170"/>
        <v>0</v>
      </c>
      <c r="Z1235" s="331">
        <f t="shared" si="1170"/>
        <v>0</v>
      </c>
      <c r="AA1235" s="303">
        <f>SUM(S1235:Z1235)</f>
        <v>0</v>
      </c>
      <c r="AB1235" s="303">
        <f>+R1235+AA1235</f>
        <v>115101631809.7</v>
      </c>
      <c r="AC1235" s="108">
        <f>AB1235/K1235</f>
        <v>0.220413173845145</v>
      </c>
    </row>
    <row r="1236" spans="1:29" s="82" customFormat="1" ht="15.75" x14ac:dyDescent="0.2">
      <c r="A1236" s="413">
        <v>1</v>
      </c>
      <c r="B1236" s="138" t="s">
        <v>186</v>
      </c>
      <c r="C1236" s="143" t="s">
        <v>355</v>
      </c>
      <c r="D1236" s="331">
        <f>+D1237+D1258</f>
        <v>522208495081</v>
      </c>
      <c r="E1236" s="154">
        <f>SUM('ADICIONES  2018'!C1235:E1235)</f>
        <v>0</v>
      </c>
      <c r="F1236" s="331">
        <f t="shared" ref="F1236:J1236" si="1171">+F1237+F1258</f>
        <v>0</v>
      </c>
      <c r="G1236" s="331">
        <f t="shared" si="1171"/>
        <v>0</v>
      </c>
      <c r="H1236" s="331">
        <f t="shared" si="1171"/>
        <v>0</v>
      </c>
      <c r="I1236" s="331">
        <f t="shared" si="1171"/>
        <v>0</v>
      </c>
      <c r="J1236" s="331">
        <f t="shared" si="1171"/>
        <v>0</v>
      </c>
      <c r="K1236" s="331">
        <f t="shared" ref="K1236:K1291" si="1172">+D1236+E1236-F1236+G1236-H1236</f>
        <v>522208495081</v>
      </c>
      <c r="L1236" s="331">
        <f t="shared" ref="L1236:Q1236" si="1173">+L1237+L1258</f>
        <v>37773099177.309998</v>
      </c>
      <c r="M1236" s="331">
        <f t="shared" si="1173"/>
        <v>33443485307.389999</v>
      </c>
      <c r="N1236" s="331">
        <f t="shared" si="1173"/>
        <v>43885047325</v>
      </c>
      <c r="O1236" s="331">
        <f t="shared" si="1173"/>
        <v>0</v>
      </c>
      <c r="P1236" s="331">
        <f t="shared" si="1173"/>
        <v>0</v>
      </c>
      <c r="Q1236" s="331">
        <f t="shared" si="1173"/>
        <v>0</v>
      </c>
      <c r="R1236" s="331">
        <f t="shared" ref="R1236:R1291" si="1174">SUM(L1236:Q1236)</f>
        <v>115101631809.7</v>
      </c>
      <c r="S1236" s="331">
        <f t="shared" ref="S1236:Z1236" si="1175">+S1237+S1258</f>
        <v>0</v>
      </c>
      <c r="T1236" s="331">
        <f t="shared" si="1175"/>
        <v>0</v>
      </c>
      <c r="U1236" s="331">
        <f t="shared" si="1175"/>
        <v>0</v>
      </c>
      <c r="V1236" s="331">
        <f t="shared" si="1175"/>
        <v>0</v>
      </c>
      <c r="W1236" s="331">
        <f t="shared" si="1175"/>
        <v>0</v>
      </c>
      <c r="X1236" s="331">
        <f t="shared" si="1175"/>
        <v>0</v>
      </c>
      <c r="Y1236" s="331">
        <f t="shared" si="1175"/>
        <v>0</v>
      </c>
      <c r="Z1236" s="331">
        <f t="shared" si="1175"/>
        <v>0</v>
      </c>
      <c r="AA1236" s="303">
        <f t="shared" ref="AA1236:AA1274" si="1176">SUM(S1236:Z1236)</f>
        <v>0</v>
      </c>
      <c r="AB1236" s="303">
        <f t="shared" ref="AB1236:AB1291" si="1177">+R1236+AA1236</f>
        <v>115101631809.7</v>
      </c>
      <c r="AC1236" s="108">
        <f t="shared" ref="AC1236:AC1292" si="1178">AB1236/K1236</f>
        <v>0.220413173845145</v>
      </c>
    </row>
    <row r="1237" spans="1:29" s="82" customFormat="1" ht="15.75" x14ac:dyDescent="0.2">
      <c r="A1237" s="413">
        <v>1</v>
      </c>
      <c r="B1237" s="138" t="s">
        <v>188</v>
      </c>
      <c r="C1237" s="143" t="s">
        <v>91</v>
      </c>
      <c r="D1237" s="331">
        <f>+D1238</f>
        <v>521097495081</v>
      </c>
      <c r="E1237" s="154">
        <f>SUM('ADICIONES  2018'!C1236:E1236)</f>
        <v>0</v>
      </c>
      <c r="F1237" s="331">
        <f t="shared" ref="F1237:J1237" si="1179">+F1238</f>
        <v>0</v>
      </c>
      <c r="G1237" s="331">
        <f t="shared" si="1179"/>
        <v>0</v>
      </c>
      <c r="H1237" s="331">
        <f t="shared" si="1179"/>
        <v>0</v>
      </c>
      <c r="I1237" s="331">
        <f t="shared" si="1179"/>
        <v>0</v>
      </c>
      <c r="J1237" s="331">
        <f t="shared" si="1179"/>
        <v>0</v>
      </c>
      <c r="K1237" s="331">
        <f t="shared" si="1172"/>
        <v>521097495081</v>
      </c>
      <c r="L1237" s="331">
        <f t="shared" ref="L1237:Q1237" si="1180">+L1238</f>
        <v>37700249028</v>
      </c>
      <c r="M1237" s="331">
        <f t="shared" si="1180"/>
        <v>33369269866</v>
      </c>
      <c r="N1237" s="331">
        <f t="shared" si="1180"/>
        <v>43419755420</v>
      </c>
      <c r="O1237" s="331">
        <f t="shared" si="1180"/>
        <v>0</v>
      </c>
      <c r="P1237" s="331">
        <f t="shared" si="1180"/>
        <v>0</v>
      </c>
      <c r="Q1237" s="331">
        <f t="shared" si="1180"/>
        <v>0</v>
      </c>
      <c r="R1237" s="331">
        <f t="shared" si="1174"/>
        <v>114489274314</v>
      </c>
      <c r="S1237" s="331">
        <f t="shared" ref="S1237:Z1237" si="1181">+S1238</f>
        <v>0</v>
      </c>
      <c r="T1237" s="331">
        <f t="shared" si="1181"/>
        <v>0</v>
      </c>
      <c r="U1237" s="331">
        <f t="shared" si="1181"/>
        <v>0</v>
      </c>
      <c r="V1237" s="331">
        <f t="shared" si="1181"/>
        <v>0</v>
      </c>
      <c r="W1237" s="331">
        <f t="shared" si="1181"/>
        <v>0</v>
      </c>
      <c r="X1237" s="331">
        <f t="shared" si="1181"/>
        <v>0</v>
      </c>
      <c r="Y1237" s="331">
        <f t="shared" si="1181"/>
        <v>0</v>
      </c>
      <c r="Z1237" s="331">
        <f t="shared" si="1181"/>
        <v>0</v>
      </c>
      <c r="AA1237" s="303">
        <f t="shared" si="1176"/>
        <v>0</v>
      </c>
      <c r="AB1237" s="303">
        <f t="shared" si="1177"/>
        <v>114489274314</v>
      </c>
      <c r="AC1237" s="108">
        <f t="shared" si="1178"/>
        <v>0.21970797287406582</v>
      </c>
    </row>
    <row r="1238" spans="1:29" s="82" customFormat="1" ht="15.75" x14ac:dyDescent="0.2">
      <c r="A1238" s="413">
        <v>1</v>
      </c>
      <c r="B1238" s="138" t="s">
        <v>237</v>
      </c>
      <c r="C1238" s="143" t="s">
        <v>658</v>
      </c>
      <c r="D1238" s="331">
        <f>+D1239+D1256</f>
        <v>521097495081</v>
      </c>
      <c r="E1238" s="154">
        <f>SUM('ADICIONES  2018'!C1237:E1237)</f>
        <v>0</v>
      </c>
      <c r="F1238" s="331">
        <f t="shared" ref="F1238:J1238" si="1182">+F1239+F1256</f>
        <v>0</v>
      </c>
      <c r="G1238" s="331">
        <f t="shared" si="1182"/>
        <v>0</v>
      </c>
      <c r="H1238" s="331">
        <f t="shared" si="1182"/>
        <v>0</v>
      </c>
      <c r="I1238" s="331">
        <f t="shared" si="1182"/>
        <v>0</v>
      </c>
      <c r="J1238" s="331">
        <f t="shared" si="1182"/>
        <v>0</v>
      </c>
      <c r="K1238" s="331">
        <f t="shared" si="1172"/>
        <v>521097495081</v>
      </c>
      <c r="L1238" s="331">
        <f t="shared" ref="L1238:Q1238" si="1183">+L1239+L1256</f>
        <v>37700249028</v>
      </c>
      <c r="M1238" s="331">
        <f t="shared" si="1183"/>
        <v>33369269866</v>
      </c>
      <c r="N1238" s="331">
        <f t="shared" si="1183"/>
        <v>43419755420</v>
      </c>
      <c r="O1238" s="331">
        <f t="shared" si="1183"/>
        <v>0</v>
      </c>
      <c r="P1238" s="331">
        <f t="shared" si="1183"/>
        <v>0</v>
      </c>
      <c r="Q1238" s="331">
        <f t="shared" si="1183"/>
        <v>0</v>
      </c>
      <c r="R1238" s="331">
        <f t="shared" si="1174"/>
        <v>114489274314</v>
      </c>
      <c r="S1238" s="331">
        <f t="shared" ref="S1238:Z1238" si="1184">+S1239+S1256</f>
        <v>0</v>
      </c>
      <c r="T1238" s="331">
        <f t="shared" si="1184"/>
        <v>0</v>
      </c>
      <c r="U1238" s="331">
        <f t="shared" si="1184"/>
        <v>0</v>
      </c>
      <c r="V1238" s="331">
        <f t="shared" si="1184"/>
        <v>0</v>
      </c>
      <c r="W1238" s="331">
        <f t="shared" si="1184"/>
        <v>0</v>
      </c>
      <c r="X1238" s="331">
        <f t="shared" si="1184"/>
        <v>0</v>
      </c>
      <c r="Y1238" s="331">
        <f t="shared" si="1184"/>
        <v>0</v>
      </c>
      <c r="Z1238" s="331">
        <f t="shared" si="1184"/>
        <v>0</v>
      </c>
      <c r="AA1238" s="303">
        <f t="shared" si="1176"/>
        <v>0</v>
      </c>
      <c r="AB1238" s="303">
        <f t="shared" si="1177"/>
        <v>114489274314</v>
      </c>
      <c r="AC1238" s="108">
        <f t="shared" si="1178"/>
        <v>0.21970797287406582</v>
      </c>
    </row>
    <row r="1239" spans="1:29" s="82" customFormat="1" ht="15.75" x14ac:dyDescent="0.2">
      <c r="A1239" s="413">
        <v>1</v>
      </c>
      <c r="B1239" s="138" t="s">
        <v>268</v>
      </c>
      <c r="C1239" s="143" t="s">
        <v>269</v>
      </c>
      <c r="D1239" s="331">
        <f>+D1240+D1244</f>
        <v>521097495081</v>
      </c>
      <c r="E1239" s="154">
        <f>SUM('ADICIONES  2018'!C1238:E1238)</f>
        <v>0</v>
      </c>
      <c r="F1239" s="331">
        <f t="shared" ref="F1239:J1239" si="1185">+F1240+F1244</f>
        <v>0</v>
      </c>
      <c r="G1239" s="331">
        <f t="shared" si="1185"/>
        <v>0</v>
      </c>
      <c r="H1239" s="331">
        <f t="shared" si="1185"/>
        <v>0</v>
      </c>
      <c r="I1239" s="331">
        <f t="shared" si="1185"/>
        <v>0</v>
      </c>
      <c r="J1239" s="331">
        <f t="shared" si="1185"/>
        <v>0</v>
      </c>
      <c r="K1239" s="331">
        <f t="shared" si="1172"/>
        <v>521097495081</v>
      </c>
      <c r="L1239" s="331">
        <f t="shared" ref="L1239:Q1239" si="1186">+L1240+L1244</f>
        <v>37700249028</v>
      </c>
      <c r="M1239" s="331">
        <f t="shared" si="1186"/>
        <v>33369269866</v>
      </c>
      <c r="N1239" s="331">
        <f t="shared" si="1186"/>
        <v>43419755420</v>
      </c>
      <c r="O1239" s="331">
        <f t="shared" si="1186"/>
        <v>0</v>
      </c>
      <c r="P1239" s="331">
        <f t="shared" si="1186"/>
        <v>0</v>
      </c>
      <c r="Q1239" s="331">
        <f t="shared" si="1186"/>
        <v>0</v>
      </c>
      <c r="R1239" s="331">
        <f t="shared" si="1174"/>
        <v>114489274314</v>
      </c>
      <c r="S1239" s="331">
        <f t="shared" ref="S1239:Z1239" si="1187">+S1240+S1244</f>
        <v>0</v>
      </c>
      <c r="T1239" s="331">
        <f t="shared" si="1187"/>
        <v>0</v>
      </c>
      <c r="U1239" s="331">
        <f t="shared" si="1187"/>
        <v>0</v>
      </c>
      <c r="V1239" s="331">
        <f t="shared" si="1187"/>
        <v>0</v>
      </c>
      <c r="W1239" s="331">
        <f t="shared" si="1187"/>
        <v>0</v>
      </c>
      <c r="X1239" s="331">
        <f t="shared" si="1187"/>
        <v>0</v>
      </c>
      <c r="Y1239" s="331">
        <f t="shared" si="1187"/>
        <v>0</v>
      </c>
      <c r="Z1239" s="331">
        <f t="shared" si="1187"/>
        <v>0</v>
      </c>
      <c r="AA1239" s="303">
        <f t="shared" si="1176"/>
        <v>0</v>
      </c>
      <c r="AB1239" s="303">
        <f t="shared" si="1177"/>
        <v>114489274314</v>
      </c>
      <c r="AC1239" s="108">
        <f t="shared" si="1178"/>
        <v>0.21970797287406582</v>
      </c>
    </row>
    <row r="1240" spans="1:29" s="21" customFormat="1" ht="15.75" x14ac:dyDescent="0.2">
      <c r="A1240" s="95">
        <v>1</v>
      </c>
      <c r="B1240" s="146" t="s">
        <v>736</v>
      </c>
      <c r="C1240" s="147" t="s">
        <v>1871</v>
      </c>
      <c r="D1240" s="331">
        <f>+D1241</f>
        <v>0</v>
      </c>
      <c r="E1240" s="154">
        <f>SUM('ADICIONES  2018'!C1239:E1239)</f>
        <v>0</v>
      </c>
      <c r="F1240" s="331">
        <f t="shared" ref="F1240:J1242" si="1188">+F1241</f>
        <v>0</v>
      </c>
      <c r="G1240" s="331">
        <f t="shared" si="1188"/>
        <v>0</v>
      </c>
      <c r="H1240" s="331">
        <f t="shared" si="1188"/>
        <v>0</v>
      </c>
      <c r="I1240" s="331">
        <f t="shared" si="1188"/>
        <v>0</v>
      </c>
      <c r="J1240" s="331">
        <f t="shared" si="1188"/>
        <v>0</v>
      </c>
      <c r="K1240" s="332">
        <f t="shared" si="1172"/>
        <v>0</v>
      </c>
      <c r="L1240" s="332">
        <f t="shared" ref="L1240:Q1242" si="1189">+L1241</f>
        <v>0</v>
      </c>
      <c r="M1240" s="332">
        <f t="shared" si="1189"/>
        <v>0</v>
      </c>
      <c r="N1240" s="332">
        <f t="shared" si="1189"/>
        <v>0</v>
      </c>
      <c r="O1240" s="331">
        <f t="shared" si="1189"/>
        <v>0</v>
      </c>
      <c r="P1240" s="331">
        <f t="shared" si="1189"/>
        <v>0</v>
      </c>
      <c r="Q1240" s="331">
        <f t="shared" si="1189"/>
        <v>0</v>
      </c>
      <c r="R1240" s="331">
        <f t="shared" si="1174"/>
        <v>0</v>
      </c>
      <c r="S1240" s="331">
        <f t="shared" ref="S1240:Z1242" si="1190">+S1241</f>
        <v>0</v>
      </c>
      <c r="T1240" s="331">
        <f t="shared" si="1190"/>
        <v>0</v>
      </c>
      <c r="U1240" s="331">
        <f t="shared" si="1190"/>
        <v>0</v>
      </c>
      <c r="V1240" s="331">
        <f t="shared" si="1190"/>
        <v>0</v>
      </c>
      <c r="W1240" s="331">
        <f t="shared" si="1190"/>
        <v>0</v>
      </c>
      <c r="X1240" s="331">
        <f t="shared" si="1190"/>
        <v>0</v>
      </c>
      <c r="Y1240" s="331">
        <f t="shared" si="1190"/>
        <v>0</v>
      </c>
      <c r="Z1240" s="331">
        <f t="shared" si="1190"/>
        <v>0</v>
      </c>
      <c r="AA1240" s="303">
        <f t="shared" si="1176"/>
        <v>0</v>
      </c>
      <c r="AB1240" s="307">
        <f t="shared" si="1177"/>
        <v>0</v>
      </c>
      <c r="AC1240" s="118">
        <v>0</v>
      </c>
    </row>
    <row r="1241" spans="1:29" s="82" customFormat="1" ht="15.75" hidden="1" x14ac:dyDescent="0.2">
      <c r="A1241" s="413"/>
      <c r="B1241" s="138" t="s">
        <v>1872</v>
      </c>
      <c r="C1241" s="143" t="s">
        <v>1873</v>
      </c>
      <c r="D1241" s="331">
        <f>+D1242</f>
        <v>0</v>
      </c>
      <c r="E1241" s="154">
        <f>SUM('ADICIONES  2018'!C1240:E1240)</f>
        <v>0</v>
      </c>
      <c r="F1241" s="331">
        <f t="shared" si="1188"/>
        <v>0</v>
      </c>
      <c r="G1241" s="331">
        <f t="shared" si="1188"/>
        <v>0</v>
      </c>
      <c r="H1241" s="331">
        <f t="shared" si="1188"/>
        <v>0</v>
      </c>
      <c r="I1241" s="331">
        <f t="shared" si="1188"/>
        <v>0</v>
      </c>
      <c r="J1241" s="331">
        <f t="shared" si="1188"/>
        <v>0</v>
      </c>
      <c r="K1241" s="331">
        <f t="shared" si="1172"/>
        <v>0</v>
      </c>
      <c r="L1241" s="331">
        <f t="shared" si="1189"/>
        <v>0</v>
      </c>
      <c r="M1241" s="331">
        <f t="shared" si="1189"/>
        <v>0</v>
      </c>
      <c r="N1241" s="331">
        <f t="shared" si="1189"/>
        <v>0</v>
      </c>
      <c r="O1241" s="331">
        <f t="shared" si="1189"/>
        <v>0</v>
      </c>
      <c r="P1241" s="331">
        <f t="shared" si="1189"/>
        <v>0</v>
      </c>
      <c r="Q1241" s="331">
        <f t="shared" si="1189"/>
        <v>0</v>
      </c>
      <c r="R1241" s="331">
        <f t="shared" si="1174"/>
        <v>0</v>
      </c>
      <c r="S1241" s="331">
        <f t="shared" si="1190"/>
        <v>0</v>
      </c>
      <c r="T1241" s="331">
        <f t="shared" si="1190"/>
        <v>0</v>
      </c>
      <c r="U1241" s="331">
        <f t="shared" si="1190"/>
        <v>0</v>
      </c>
      <c r="V1241" s="331">
        <f t="shared" si="1190"/>
        <v>0</v>
      </c>
      <c r="W1241" s="331">
        <f t="shared" si="1190"/>
        <v>0</v>
      </c>
      <c r="X1241" s="331">
        <f t="shared" si="1190"/>
        <v>0</v>
      </c>
      <c r="Y1241" s="331">
        <f t="shared" si="1190"/>
        <v>0</v>
      </c>
      <c r="Z1241" s="331">
        <f t="shared" si="1190"/>
        <v>0</v>
      </c>
      <c r="AA1241" s="303">
        <f t="shared" si="1176"/>
        <v>0</v>
      </c>
      <c r="AB1241" s="303">
        <f t="shared" si="1177"/>
        <v>0</v>
      </c>
      <c r="AC1241" s="108" t="e">
        <f t="shared" si="1178"/>
        <v>#DIV/0!</v>
      </c>
    </row>
    <row r="1242" spans="1:29" s="82" customFormat="1" ht="47.25" hidden="1" x14ac:dyDescent="0.2">
      <c r="A1242" s="413"/>
      <c r="B1242" s="138" t="s">
        <v>1874</v>
      </c>
      <c r="C1242" s="143" t="s">
        <v>1875</v>
      </c>
      <c r="D1242" s="331">
        <f>+D1243</f>
        <v>0</v>
      </c>
      <c r="E1242" s="154">
        <f>SUM('ADICIONES  2018'!C1241:E1241)</f>
        <v>0</v>
      </c>
      <c r="F1242" s="331">
        <f t="shared" si="1188"/>
        <v>0</v>
      </c>
      <c r="G1242" s="331">
        <f t="shared" si="1188"/>
        <v>0</v>
      </c>
      <c r="H1242" s="331">
        <f t="shared" si="1188"/>
        <v>0</v>
      </c>
      <c r="I1242" s="331">
        <f t="shared" si="1188"/>
        <v>0</v>
      </c>
      <c r="J1242" s="331">
        <f t="shared" si="1188"/>
        <v>0</v>
      </c>
      <c r="K1242" s="331">
        <f t="shared" si="1172"/>
        <v>0</v>
      </c>
      <c r="L1242" s="331">
        <f t="shared" si="1189"/>
        <v>0</v>
      </c>
      <c r="M1242" s="331">
        <f t="shared" si="1189"/>
        <v>0</v>
      </c>
      <c r="N1242" s="331">
        <f t="shared" si="1189"/>
        <v>0</v>
      </c>
      <c r="O1242" s="331">
        <f t="shared" si="1189"/>
        <v>0</v>
      </c>
      <c r="P1242" s="331">
        <f t="shared" si="1189"/>
        <v>0</v>
      </c>
      <c r="Q1242" s="331">
        <f t="shared" si="1189"/>
        <v>0</v>
      </c>
      <c r="R1242" s="331">
        <f t="shared" si="1174"/>
        <v>0</v>
      </c>
      <c r="S1242" s="331">
        <f t="shared" si="1190"/>
        <v>0</v>
      </c>
      <c r="T1242" s="331">
        <f t="shared" si="1190"/>
        <v>0</v>
      </c>
      <c r="U1242" s="331">
        <f t="shared" si="1190"/>
        <v>0</v>
      </c>
      <c r="V1242" s="331">
        <f t="shared" si="1190"/>
        <v>0</v>
      </c>
      <c r="W1242" s="331">
        <f t="shared" si="1190"/>
        <v>0</v>
      </c>
      <c r="X1242" s="331">
        <f t="shared" si="1190"/>
        <v>0</v>
      </c>
      <c r="Y1242" s="331">
        <f t="shared" si="1190"/>
        <v>0</v>
      </c>
      <c r="Z1242" s="331">
        <f t="shared" si="1190"/>
        <v>0</v>
      </c>
      <c r="AA1242" s="303">
        <f t="shared" si="1176"/>
        <v>0</v>
      </c>
      <c r="AB1242" s="303">
        <f t="shared" si="1177"/>
        <v>0</v>
      </c>
      <c r="AC1242" s="108" t="e">
        <f t="shared" si="1178"/>
        <v>#DIV/0!</v>
      </c>
    </row>
    <row r="1243" spans="1:29" s="21" customFormat="1" ht="28.5" hidden="1" x14ac:dyDescent="0.2">
      <c r="A1243" s="95"/>
      <c r="B1243" s="139" t="s">
        <v>1876</v>
      </c>
      <c r="C1243" s="142" t="s">
        <v>1875</v>
      </c>
      <c r="D1243" s="332">
        <v>0</v>
      </c>
      <c r="E1243" s="154">
        <f>SUM('ADICIONES  2018'!C1242:E1242)</f>
        <v>0</v>
      </c>
      <c r="F1243" s="332"/>
      <c r="G1243" s="332"/>
      <c r="H1243" s="332"/>
      <c r="I1243" s="332"/>
      <c r="J1243" s="332"/>
      <c r="K1243" s="332">
        <f t="shared" si="1172"/>
        <v>0</v>
      </c>
      <c r="L1243" s="332"/>
      <c r="M1243" s="332">
        <v>0</v>
      </c>
      <c r="N1243" s="332"/>
      <c r="O1243" s="332"/>
      <c r="P1243" s="332"/>
      <c r="Q1243" s="332"/>
      <c r="R1243" s="332">
        <f t="shared" si="1174"/>
        <v>0</v>
      </c>
      <c r="S1243" s="332"/>
      <c r="T1243" s="332"/>
      <c r="U1243" s="332"/>
      <c r="V1243" s="332"/>
      <c r="W1243" s="332"/>
      <c r="X1243" s="332"/>
      <c r="Y1243" s="332"/>
      <c r="Z1243" s="332"/>
      <c r="AA1243" s="307">
        <f t="shared" si="1176"/>
        <v>0</v>
      </c>
      <c r="AB1243" s="307">
        <f t="shared" si="1177"/>
        <v>0</v>
      </c>
      <c r="AC1243" s="118" t="e">
        <f t="shared" si="1178"/>
        <v>#DIV/0!</v>
      </c>
    </row>
    <row r="1244" spans="1:29" s="21" customFormat="1" ht="30" x14ac:dyDescent="0.2">
      <c r="A1244" s="95">
        <v>1</v>
      </c>
      <c r="B1244" s="146" t="s">
        <v>270</v>
      </c>
      <c r="C1244" s="147" t="s">
        <v>96</v>
      </c>
      <c r="D1244" s="331">
        <f>+D1245</f>
        <v>521097495081</v>
      </c>
      <c r="E1244" s="154">
        <f>SUM('ADICIONES  2018'!C1243:E1243)</f>
        <v>0</v>
      </c>
      <c r="F1244" s="331">
        <f t="shared" ref="F1244:J1244" si="1191">+F1245</f>
        <v>0</v>
      </c>
      <c r="G1244" s="331">
        <f t="shared" si="1191"/>
        <v>0</v>
      </c>
      <c r="H1244" s="331">
        <f t="shared" si="1191"/>
        <v>0</v>
      </c>
      <c r="I1244" s="331">
        <f t="shared" si="1191"/>
        <v>0</v>
      </c>
      <c r="J1244" s="331">
        <f t="shared" si="1191"/>
        <v>0</v>
      </c>
      <c r="K1244" s="332">
        <f t="shared" si="1172"/>
        <v>521097495081</v>
      </c>
      <c r="L1244" s="332">
        <f t="shared" ref="L1244:Q1244" si="1192">+L1245</f>
        <v>37700249028</v>
      </c>
      <c r="M1244" s="332">
        <f t="shared" si="1192"/>
        <v>33369269866</v>
      </c>
      <c r="N1244" s="332">
        <f t="shared" si="1192"/>
        <v>43419755420</v>
      </c>
      <c r="O1244" s="331">
        <f t="shared" si="1192"/>
        <v>0</v>
      </c>
      <c r="P1244" s="331">
        <f t="shared" si="1192"/>
        <v>0</v>
      </c>
      <c r="Q1244" s="331">
        <f t="shared" si="1192"/>
        <v>0</v>
      </c>
      <c r="R1244" s="331">
        <f t="shared" si="1174"/>
        <v>114489274314</v>
      </c>
      <c r="S1244" s="331">
        <f t="shared" ref="S1244:Z1244" si="1193">+S1245</f>
        <v>0</v>
      </c>
      <c r="T1244" s="331">
        <f t="shared" si="1193"/>
        <v>0</v>
      </c>
      <c r="U1244" s="331">
        <f t="shared" si="1193"/>
        <v>0</v>
      </c>
      <c r="V1244" s="331">
        <f t="shared" si="1193"/>
        <v>0</v>
      </c>
      <c r="W1244" s="331">
        <f t="shared" si="1193"/>
        <v>0</v>
      </c>
      <c r="X1244" s="331">
        <f t="shared" si="1193"/>
        <v>0</v>
      </c>
      <c r="Y1244" s="331">
        <f t="shared" si="1193"/>
        <v>0</v>
      </c>
      <c r="Z1244" s="331">
        <f t="shared" si="1193"/>
        <v>0</v>
      </c>
      <c r="AA1244" s="303">
        <f t="shared" si="1176"/>
        <v>0</v>
      </c>
      <c r="AB1244" s="307">
        <f t="shared" si="1177"/>
        <v>114489274314</v>
      </c>
      <c r="AC1244" s="118">
        <f t="shared" si="1178"/>
        <v>0.21970797287406582</v>
      </c>
    </row>
    <row r="1245" spans="1:29" s="82" customFormat="1" ht="15.75" hidden="1" x14ac:dyDescent="0.2">
      <c r="A1245" s="413"/>
      <c r="B1245" s="138" t="s">
        <v>271</v>
      </c>
      <c r="C1245" s="143" t="s">
        <v>97</v>
      </c>
      <c r="D1245" s="331">
        <f>+D1246+D1253</f>
        <v>521097495081</v>
      </c>
      <c r="E1245" s="154">
        <f>SUM('ADICIONES  2018'!C1244:E1244)</f>
        <v>0</v>
      </c>
      <c r="F1245" s="331">
        <f t="shared" ref="F1245:J1245" si="1194">+F1246+F1253</f>
        <v>0</v>
      </c>
      <c r="G1245" s="331">
        <f t="shared" si="1194"/>
        <v>0</v>
      </c>
      <c r="H1245" s="331">
        <f t="shared" si="1194"/>
        <v>0</v>
      </c>
      <c r="I1245" s="331">
        <f t="shared" si="1194"/>
        <v>0</v>
      </c>
      <c r="J1245" s="331">
        <f t="shared" si="1194"/>
        <v>0</v>
      </c>
      <c r="K1245" s="331">
        <f t="shared" si="1172"/>
        <v>521097495081</v>
      </c>
      <c r="L1245" s="331">
        <f t="shared" ref="L1245:Q1245" si="1195">+L1246+L1253</f>
        <v>37700249028</v>
      </c>
      <c r="M1245" s="331">
        <f t="shared" si="1195"/>
        <v>33369269866</v>
      </c>
      <c r="N1245" s="331">
        <f t="shared" si="1195"/>
        <v>43419755420</v>
      </c>
      <c r="O1245" s="331">
        <f t="shared" si="1195"/>
        <v>0</v>
      </c>
      <c r="P1245" s="331">
        <f t="shared" si="1195"/>
        <v>0</v>
      </c>
      <c r="Q1245" s="331">
        <f t="shared" si="1195"/>
        <v>0</v>
      </c>
      <c r="R1245" s="331">
        <f t="shared" si="1174"/>
        <v>114489274314</v>
      </c>
      <c r="S1245" s="331">
        <f t="shared" ref="S1245:Z1245" si="1196">+S1246+S1253</f>
        <v>0</v>
      </c>
      <c r="T1245" s="331">
        <f t="shared" si="1196"/>
        <v>0</v>
      </c>
      <c r="U1245" s="331">
        <f t="shared" si="1196"/>
        <v>0</v>
      </c>
      <c r="V1245" s="331">
        <f t="shared" si="1196"/>
        <v>0</v>
      </c>
      <c r="W1245" s="331">
        <f t="shared" si="1196"/>
        <v>0</v>
      </c>
      <c r="X1245" s="331">
        <f t="shared" si="1196"/>
        <v>0</v>
      </c>
      <c r="Y1245" s="331">
        <f t="shared" si="1196"/>
        <v>0</v>
      </c>
      <c r="Z1245" s="331">
        <f t="shared" si="1196"/>
        <v>0</v>
      </c>
      <c r="AA1245" s="303">
        <f t="shared" si="1176"/>
        <v>0</v>
      </c>
      <c r="AB1245" s="303">
        <f t="shared" si="1177"/>
        <v>114489274314</v>
      </c>
      <c r="AC1245" s="108">
        <f t="shared" si="1178"/>
        <v>0.21970797287406582</v>
      </c>
    </row>
    <row r="1246" spans="1:29" s="82" customFormat="1" ht="31.5" hidden="1" x14ac:dyDescent="0.2">
      <c r="A1246" s="413"/>
      <c r="B1246" s="138" t="s">
        <v>272</v>
      </c>
      <c r="C1246" s="143" t="s">
        <v>98</v>
      </c>
      <c r="D1246" s="331">
        <f>+D1247</f>
        <v>505445411562</v>
      </c>
      <c r="E1246" s="154">
        <f>SUM('ADICIONES  2018'!C1245:E1245)</f>
        <v>0</v>
      </c>
      <c r="F1246" s="331">
        <f t="shared" ref="F1246:J1247" si="1197">+F1247</f>
        <v>0</v>
      </c>
      <c r="G1246" s="331">
        <f t="shared" si="1197"/>
        <v>0</v>
      </c>
      <c r="H1246" s="331">
        <f t="shared" si="1197"/>
        <v>0</v>
      </c>
      <c r="I1246" s="331">
        <f t="shared" si="1197"/>
        <v>0</v>
      </c>
      <c r="J1246" s="331">
        <f t="shared" si="1197"/>
        <v>0</v>
      </c>
      <c r="K1246" s="331">
        <f t="shared" si="1172"/>
        <v>505445411562</v>
      </c>
      <c r="L1246" s="331">
        <f t="shared" ref="L1246:Q1247" si="1198">+L1247</f>
        <v>35308603761</v>
      </c>
      <c r="M1246" s="331">
        <f t="shared" si="1198"/>
        <v>33369269866</v>
      </c>
      <c r="N1246" s="331">
        <f t="shared" si="1198"/>
        <v>43419755420</v>
      </c>
      <c r="O1246" s="331">
        <f t="shared" si="1198"/>
        <v>0</v>
      </c>
      <c r="P1246" s="331">
        <f t="shared" si="1198"/>
        <v>0</v>
      </c>
      <c r="Q1246" s="331">
        <f t="shared" si="1198"/>
        <v>0</v>
      </c>
      <c r="R1246" s="331">
        <f t="shared" si="1174"/>
        <v>112097629047</v>
      </c>
      <c r="S1246" s="331">
        <f t="shared" ref="S1246:Z1247" si="1199">+S1247</f>
        <v>0</v>
      </c>
      <c r="T1246" s="331">
        <f t="shared" si="1199"/>
        <v>0</v>
      </c>
      <c r="U1246" s="331">
        <f t="shared" si="1199"/>
        <v>0</v>
      </c>
      <c r="V1246" s="331">
        <f t="shared" si="1199"/>
        <v>0</v>
      </c>
      <c r="W1246" s="331">
        <f t="shared" si="1199"/>
        <v>0</v>
      </c>
      <c r="X1246" s="331">
        <f t="shared" si="1199"/>
        <v>0</v>
      </c>
      <c r="Y1246" s="331">
        <f t="shared" si="1199"/>
        <v>0</v>
      </c>
      <c r="Z1246" s="331">
        <f t="shared" si="1199"/>
        <v>0</v>
      </c>
      <c r="AA1246" s="303">
        <f t="shared" si="1176"/>
        <v>0</v>
      </c>
      <c r="AB1246" s="303">
        <f t="shared" si="1177"/>
        <v>112097629047</v>
      </c>
      <c r="AC1246" s="108">
        <f t="shared" si="1178"/>
        <v>0.22177989251219002</v>
      </c>
    </row>
    <row r="1247" spans="1:29" s="82" customFormat="1" ht="31.5" hidden="1" x14ac:dyDescent="0.2">
      <c r="A1247" s="413"/>
      <c r="B1247" s="138" t="s">
        <v>877</v>
      </c>
      <c r="C1247" s="143" t="s">
        <v>878</v>
      </c>
      <c r="D1247" s="331">
        <f>+D1248</f>
        <v>505445411562</v>
      </c>
      <c r="E1247" s="154">
        <f>SUM('ADICIONES  2018'!C1246:E1246)</f>
        <v>0</v>
      </c>
      <c r="F1247" s="331">
        <f t="shared" si="1197"/>
        <v>0</v>
      </c>
      <c r="G1247" s="331">
        <f t="shared" si="1197"/>
        <v>0</v>
      </c>
      <c r="H1247" s="331">
        <f t="shared" si="1197"/>
        <v>0</v>
      </c>
      <c r="I1247" s="331">
        <f t="shared" si="1197"/>
        <v>0</v>
      </c>
      <c r="J1247" s="331">
        <f t="shared" si="1197"/>
        <v>0</v>
      </c>
      <c r="K1247" s="331">
        <f t="shared" si="1172"/>
        <v>505445411562</v>
      </c>
      <c r="L1247" s="331">
        <f t="shared" si="1198"/>
        <v>35308603761</v>
      </c>
      <c r="M1247" s="331">
        <f t="shared" si="1198"/>
        <v>33369269866</v>
      </c>
      <c r="N1247" s="331">
        <f t="shared" si="1198"/>
        <v>43419755420</v>
      </c>
      <c r="O1247" s="331">
        <f t="shared" si="1198"/>
        <v>0</v>
      </c>
      <c r="P1247" s="331">
        <f t="shared" si="1198"/>
        <v>0</v>
      </c>
      <c r="Q1247" s="331">
        <f t="shared" si="1198"/>
        <v>0</v>
      </c>
      <c r="R1247" s="331">
        <f t="shared" si="1174"/>
        <v>112097629047</v>
      </c>
      <c r="S1247" s="331">
        <f t="shared" si="1199"/>
        <v>0</v>
      </c>
      <c r="T1247" s="331">
        <f t="shared" si="1199"/>
        <v>0</v>
      </c>
      <c r="U1247" s="331">
        <f t="shared" si="1199"/>
        <v>0</v>
      </c>
      <c r="V1247" s="331">
        <f t="shared" si="1199"/>
        <v>0</v>
      </c>
      <c r="W1247" s="331">
        <f t="shared" si="1199"/>
        <v>0</v>
      </c>
      <c r="X1247" s="331">
        <f t="shared" si="1199"/>
        <v>0</v>
      </c>
      <c r="Y1247" s="331">
        <f t="shared" si="1199"/>
        <v>0</v>
      </c>
      <c r="Z1247" s="331">
        <f t="shared" si="1199"/>
        <v>0</v>
      </c>
      <c r="AA1247" s="303">
        <f t="shared" si="1176"/>
        <v>0</v>
      </c>
      <c r="AB1247" s="303">
        <f t="shared" si="1177"/>
        <v>112097629047</v>
      </c>
      <c r="AC1247" s="108">
        <f t="shared" si="1178"/>
        <v>0.22177989251219002</v>
      </c>
    </row>
    <row r="1248" spans="1:29" s="82" customFormat="1" ht="31.5" hidden="1" x14ac:dyDescent="0.2">
      <c r="A1248" s="413"/>
      <c r="B1248" s="138" t="s">
        <v>879</v>
      </c>
      <c r="C1248" s="143" t="s">
        <v>880</v>
      </c>
      <c r="D1248" s="331">
        <f>SUM(D1249:D1252)</f>
        <v>505445411562</v>
      </c>
      <c r="E1248" s="154">
        <f>SUM('ADICIONES  2018'!C1247:E1247)</f>
        <v>0</v>
      </c>
      <c r="F1248" s="331">
        <f t="shared" ref="F1248:J1248" si="1200">SUM(F1249:F1252)</f>
        <v>0</v>
      </c>
      <c r="G1248" s="331">
        <f t="shared" si="1200"/>
        <v>0</v>
      </c>
      <c r="H1248" s="331">
        <f t="shared" si="1200"/>
        <v>0</v>
      </c>
      <c r="I1248" s="331">
        <f t="shared" si="1200"/>
        <v>0</v>
      </c>
      <c r="J1248" s="331">
        <f t="shared" si="1200"/>
        <v>0</v>
      </c>
      <c r="K1248" s="331">
        <f t="shared" si="1172"/>
        <v>505445411562</v>
      </c>
      <c r="L1248" s="331">
        <f t="shared" ref="L1248:Q1248" si="1201">SUM(L1249:L1252)</f>
        <v>35308603761</v>
      </c>
      <c r="M1248" s="331">
        <f t="shared" si="1201"/>
        <v>33369269866</v>
      </c>
      <c r="N1248" s="331">
        <f t="shared" si="1201"/>
        <v>43419755420</v>
      </c>
      <c r="O1248" s="331">
        <f t="shared" si="1201"/>
        <v>0</v>
      </c>
      <c r="P1248" s="331">
        <f t="shared" si="1201"/>
        <v>0</v>
      </c>
      <c r="Q1248" s="331">
        <f t="shared" si="1201"/>
        <v>0</v>
      </c>
      <c r="R1248" s="331">
        <f t="shared" si="1174"/>
        <v>112097629047</v>
      </c>
      <c r="S1248" s="331">
        <f t="shared" ref="S1248:Z1248" si="1202">SUM(S1249:S1252)</f>
        <v>0</v>
      </c>
      <c r="T1248" s="331">
        <f t="shared" si="1202"/>
        <v>0</v>
      </c>
      <c r="U1248" s="331">
        <f t="shared" si="1202"/>
        <v>0</v>
      </c>
      <c r="V1248" s="331">
        <f t="shared" si="1202"/>
        <v>0</v>
      </c>
      <c r="W1248" s="331">
        <f t="shared" si="1202"/>
        <v>0</v>
      </c>
      <c r="X1248" s="331">
        <f t="shared" si="1202"/>
        <v>0</v>
      </c>
      <c r="Y1248" s="331">
        <f t="shared" si="1202"/>
        <v>0</v>
      </c>
      <c r="Z1248" s="331">
        <f t="shared" si="1202"/>
        <v>0</v>
      </c>
      <c r="AA1248" s="303">
        <f t="shared" si="1176"/>
        <v>0</v>
      </c>
      <c r="AB1248" s="303">
        <f t="shared" si="1177"/>
        <v>112097629047</v>
      </c>
      <c r="AC1248" s="108">
        <f t="shared" si="1178"/>
        <v>0.22177989251219002</v>
      </c>
    </row>
    <row r="1249" spans="1:29" hidden="1" x14ac:dyDescent="0.2">
      <c r="B1249" s="139" t="s">
        <v>881</v>
      </c>
      <c r="C1249" s="142" t="s">
        <v>882</v>
      </c>
      <c r="D1249" s="333">
        <v>54345322343</v>
      </c>
      <c r="E1249" s="387">
        <f>SUM('ADICIONES  2018'!C1248:E1248)</f>
        <v>0</v>
      </c>
      <c r="F1249" s="333"/>
      <c r="G1249" s="333"/>
      <c r="H1249" s="333"/>
      <c r="I1249" s="333"/>
      <c r="J1249" s="333"/>
      <c r="K1249" s="333">
        <f t="shared" si="1172"/>
        <v>54345322343</v>
      </c>
      <c r="L1249" s="333">
        <v>3853429501</v>
      </c>
      <c r="M1249" s="333">
        <v>0</v>
      </c>
      <c r="N1249" s="333">
        <v>4435497128</v>
      </c>
      <c r="O1249" s="333"/>
      <c r="P1249" s="333"/>
      <c r="Q1249" s="333"/>
      <c r="R1249" s="333">
        <f t="shared" si="1174"/>
        <v>8288926629</v>
      </c>
      <c r="S1249" s="333"/>
      <c r="T1249" s="333"/>
      <c r="U1249" s="333"/>
      <c r="V1249" s="333"/>
      <c r="W1249" s="333"/>
      <c r="X1249" s="333"/>
      <c r="Y1249" s="333"/>
      <c r="Z1249" s="333"/>
      <c r="AA1249" s="305">
        <f t="shared" si="1176"/>
        <v>0</v>
      </c>
      <c r="AB1249" s="305">
        <f t="shared" si="1177"/>
        <v>8288926629</v>
      </c>
      <c r="AC1249" s="118">
        <f t="shared" si="1178"/>
        <v>0.15252327655146686</v>
      </c>
    </row>
    <row r="1250" spans="1:29" hidden="1" x14ac:dyDescent="0.2">
      <c r="B1250" s="139" t="s">
        <v>883</v>
      </c>
      <c r="C1250" s="142" t="s">
        <v>884</v>
      </c>
      <c r="D1250" s="333">
        <v>376357537531</v>
      </c>
      <c r="E1250" s="387">
        <f>SUM('ADICIONES  2018'!C1249:D1249)</f>
        <v>0</v>
      </c>
      <c r="F1250" s="333"/>
      <c r="G1250" s="333"/>
      <c r="H1250" s="333"/>
      <c r="I1250" s="333"/>
      <c r="J1250" s="333"/>
      <c r="K1250" s="333">
        <f t="shared" si="1172"/>
        <v>376357537531</v>
      </c>
      <c r="L1250" s="333">
        <v>25729327847</v>
      </c>
      <c r="M1250" s="333">
        <v>29521877814</v>
      </c>
      <c r="N1250" s="333">
        <v>31150806388</v>
      </c>
      <c r="O1250" s="333"/>
      <c r="P1250" s="333"/>
      <c r="Q1250" s="333"/>
      <c r="R1250" s="333">
        <f t="shared" si="1174"/>
        <v>86402012049</v>
      </c>
      <c r="S1250" s="333"/>
      <c r="T1250" s="333"/>
      <c r="U1250" s="333"/>
      <c r="V1250" s="333"/>
      <c r="W1250" s="333"/>
      <c r="X1250" s="333"/>
      <c r="Y1250" s="333"/>
      <c r="Z1250" s="333"/>
      <c r="AA1250" s="305">
        <f t="shared" si="1176"/>
        <v>0</v>
      </c>
      <c r="AB1250" s="305">
        <f t="shared" si="1177"/>
        <v>86402012049</v>
      </c>
      <c r="AC1250" s="118">
        <f t="shared" si="1178"/>
        <v>0.22957428358103016</v>
      </c>
    </row>
    <row r="1251" spans="1:29" ht="28.5" hidden="1" x14ac:dyDescent="0.2">
      <c r="B1251" s="139" t="s">
        <v>885</v>
      </c>
      <c r="C1251" s="142" t="s">
        <v>886</v>
      </c>
      <c r="D1251" s="333">
        <v>22650586400</v>
      </c>
      <c r="E1251" s="387">
        <f>SUM('ADICIONES  2018'!C1250:D1250)</f>
        <v>0</v>
      </c>
      <c r="F1251" s="305"/>
      <c r="G1251" s="308"/>
      <c r="H1251" s="305"/>
      <c r="I1251" s="305"/>
      <c r="J1251" s="305"/>
      <c r="K1251" s="333">
        <f t="shared" si="1172"/>
        <v>22650586400</v>
      </c>
      <c r="L1251" s="305">
        <v>1878454361</v>
      </c>
      <c r="M1251" s="305">
        <v>1878454361</v>
      </c>
      <c r="N1251" s="305">
        <v>1838730664</v>
      </c>
      <c r="O1251" s="305"/>
      <c r="P1251" s="305"/>
      <c r="Q1251" s="305"/>
      <c r="R1251" s="333">
        <f t="shared" si="1174"/>
        <v>5595639386</v>
      </c>
      <c r="S1251" s="305"/>
      <c r="T1251" s="305"/>
      <c r="U1251" s="305"/>
      <c r="V1251" s="305"/>
      <c r="W1251" s="305"/>
      <c r="X1251" s="305"/>
      <c r="Y1251" s="305"/>
      <c r="Z1251" s="305"/>
      <c r="AA1251" s="305">
        <f t="shared" si="1176"/>
        <v>0</v>
      </c>
      <c r="AB1251" s="305">
        <f t="shared" si="1177"/>
        <v>5595639386</v>
      </c>
      <c r="AC1251" s="118">
        <f t="shared" si="1178"/>
        <v>0.24704170069521908</v>
      </c>
    </row>
    <row r="1252" spans="1:29" hidden="1" x14ac:dyDescent="0.2">
      <c r="B1252" s="139" t="s">
        <v>887</v>
      </c>
      <c r="C1252" s="142" t="s">
        <v>888</v>
      </c>
      <c r="D1252" s="333">
        <v>52091965288</v>
      </c>
      <c r="E1252" s="387">
        <f>SUM('ADICIONES  2018'!C1251:D1251)</f>
        <v>0</v>
      </c>
      <c r="F1252" s="333"/>
      <c r="G1252" s="333"/>
      <c r="H1252" s="333"/>
      <c r="I1252" s="333"/>
      <c r="J1252" s="333"/>
      <c r="K1252" s="333">
        <f t="shared" si="1172"/>
        <v>52091965288</v>
      </c>
      <c r="L1252" s="333">
        <v>3847392052</v>
      </c>
      <c r="M1252" s="333">
        <v>1968937691</v>
      </c>
      <c r="N1252" s="333">
        <v>5994721240</v>
      </c>
      <c r="O1252" s="333"/>
      <c r="P1252" s="333"/>
      <c r="Q1252" s="333"/>
      <c r="R1252" s="333">
        <f t="shared" si="1174"/>
        <v>11811050983</v>
      </c>
      <c r="S1252" s="333"/>
      <c r="T1252" s="333"/>
      <c r="U1252" s="333"/>
      <c r="V1252" s="333"/>
      <c r="W1252" s="333"/>
      <c r="X1252" s="333"/>
      <c r="Y1252" s="333"/>
      <c r="Z1252" s="333"/>
      <c r="AA1252" s="305">
        <f t="shared" si="1176"/>
        <v>0</v>
      </c>
      <c r="AB1252" s="305">
        <f t="shared" si="1177"/>
        <v>11811050983</v>
      </c>
      <c r="AC1252" s="118">
        <f t="shared" si="1178"/>
        <v>0.22673460134783618</v>
      </c>
    </row>
    <row r="1253" spans="1:29" s="82" customFormat="1" ht="47.25" hidden="1" x14ac:dyDescent="0.2">
      <c r="A1253" s="413"/>
      <c r="B1253" s="138" t="s">
        <v>281</v>
      </c>
      <c r="C1253" s="143" t="s">
        <v>889</v>
      </c>
      <c r="D1253" s="331">
        <f>+D1254</f>
        <v>15652083519</v>
      </c>
      <c r="E1253" s="154">
        <f>SUM('ADICIONES  2018'!C1252:D1252)</f>
        <v>0</v>
      </c>
      <c r="F1253" s="331">
        <f t="shared" ref="F1253:J1254" si="1203">+F1254</f>
        <v>0</v>
      </c>
      <c r="G1253" s="331">
        <f t="shared" si="1203"/>
        <v>0</v>
      </c>
      <c r="H1253" s="331">
        <f t="shared" si="1203"/>
        <v>0</v>
      </c>
      <c r="I1253" s="331">
        <f t="shared" si="1203"/>
        <v>0</v>
      </c>
      <c r="J1253" s="331">
        <f t="shared" si="1203"/>
        <v>0</v>
      </c>
      <c r="K1253" s="331">
        <f t="shared" si="1172"/>
        <v>15652083519</v>
      </c>
      <c r="L1253" s="331">
        <f t="shared" ref="L1253:Q1254" si="1204">+L1254</f>
        <v>2391645267</v>
      </c>
      <c r="M1253" s="331">
        <f t="shared" si="1204"/>
        <v>0</v>
      </c>
      <c r="N1253" s="331">
        <f t="shared" si="1204"/>
        <v>0</v>
      </c>
      <c r="O1253" s="331">
        <f t="shared" si="1204"/>
        <v>0</v>
      </c>
      <c r="P1253" s="331">
        <f t="shared" si="1204"/>
        <v>0</v>
      </c>
      <c r="Q1253" s="331">
        <f t="shared" si="1204"/>
        <v>0</v>
      </c>
      <c r="R1253" s="331">
        <f t="shared" si="1174"/>
        <v>2391645267</v>
      </c>
      <c r="S1253" s="331">
        <f t="shared" ref="S1253:Z1254" si="1205">+S1254</f>
        <v>0</v>
      </c>
      <c r="T1253" s="331">
        <f t="shared" si="1205"/>
        <v>0</v>
      </c>
      <c r="U1253" s="331">
        <f t="shared" si="1205"/>
        <v>0</v>
      </c>
      <c r="V1253" s="331">
        <f t="shared" si="1205"/>
        <v>0</v>
      </c>
      <c r="W1253" s="331">
        <f t="shared" si="1205"/>
        <v>0</v>
      </c>
      <c r="X1253" s="331">
        <f t="shared" si="1205"/>
        <v>0</v>
      </c>
      <c r="Y1253" s="331">
        <f t="shared" si="1205"/>
        <v>0</v>
      </c>
      <c r="Z1253" s="331">
        <f t="shared" si="1205"/>
        <v>0</v>
      </c>
      <c r="AA1253" s="303">
        <f t="shared" si="1176"/>
        <v>0</v>
      </c>
      <c r="AB1253" s="303">
        <f t="shared" si="1177"/>
        <v>2391645267</v>
      </c>
      <c r="AC1253" s="108">
        <f t="shared" si="1178"/>
        <v>0.15280044117428787</v>
      </c>
    </row>
    <row r="1254" spans="1:29" s="82" customFormat="1" ht="15.75" hidden="1" x14ac:dyDescent="0.2">
      <c r="A1254" s="413"/>
      <c r="B1254" s="138" t="s">
        <v>890</v>
      </c>
      <c r="C1254" s="143" t="s">
        <v>891</v>
      </c>
      <c r="D1254" s="331">
        <f>+D1255</f>
        <v>15652083519</v>
      </c>
      <c r="E1254" s="154">
        <f>SUM('ADICIONES  2018'!C1253:D1253)</f>
        <v>0</v>
      </c>
      <c r="F1254" s="331">
        <f t="shared" si="1203"/>
        <v>0</v>
      </c>
      <c r="G1254" s="331">
        <f t="shared" si="1203"/>
        <v>0</v>
      </c>
      <c r="H1254" s="331">
        <f t="shared" si="1203"/>
        <v>0</v>
      </c>
      <c r="I1254" s="331">
        <f t="shared" si="1203"/>
        <v>0</v>
      </c>
      <c r="J1254" s="331">
        <f t="shared" si="1203"/>
        <v>0</v>
      </c>
      <c r="K1254" s="331">
        <f t="shared" si="1172"/>
        <v>15652083519</v>
      </c>
      <c r="L1254" s="331">
        <f t="shared" si="1204"/>
        <v>2391645267</v>
      </c>
      <c r="M1254" s="331">
        <f t="shared" si="1204"/>
        <v>0</v>
      </c>
      <c r="N1254" s="331">
        <f t="shared" si="1204"/>
        <v>0</v>
      </c>
      <c r="O1254" s="331">
        <f t="shared" si="1204"/>
        <v>0</v>
      </c>
      <c r="P1254" s="331">
        <f t="shared" si="1204"/>
        <v>0</v>
      </c>
      <c r="Q1254" s="331">
        <f t="shared" si="1204"/>
        <v>0</v>
      </c>
      <c r="R1254" s="331">
        <f t="shared" si="1174"/>
        <v>2391645267</v>
      </c>
      <c r="S1254" s="331">
        <f t="shared" si="1205"/>
        <v>0</v>
      </c>
      <c r="T1254" s="331">
        <f t="shared" si="1205"/>
        <v>0</v>
      </c>
      <c r="U1254" s="331">
        <f t="shared" si="1205"/>
        <v>0</v>
      </c>
      <c r="V1254" s="331">
        <f t="shared" si="1205"/>
        <v>0</v>
      </c>
      <c r="W1254" s="331">
        <f t="shared" si="1205"/>
        <v>0</v>
      </c>
      <c r="X1254" s="331">
        <f t="shared" si="1205"/>
        <v>0</v>
      </c>
      <c r="Y1254" s="331">
        <f t="shared" si="1205"/>
        <v>0</v>
      </c>
      <c r="Z1254" s="331">
        <f t="shared" si="1205"/>
        <v>0</v>
      </c>
      <c r="AA1254" s="303">
        <f t="shared" si="1176"/>
        <v>0</v>
      </c>
      <c r="AB1254" s="303">
        <f t="shared" si="1177"/>
        <v>2391645267</v>
      </c>
      <c r="AC1254" s="108">
        <f t="shared" si="1178"/>
        <v>0.15280044117428787</v>
      </c>
    </row>
    <row r="1255" spans="1:29" ht="28.5" hidden="1" x14ac:dyDescent="0.2">
      <c r="B1255" s="139" t="s">
        <v>892</v>
      </c>
      <c r="C1255" s="142" t="s">
        <v>893</v>
      </c>
      <c r="D1255" s="333">
        <v>15652083519</v>
      </c>
      <c r="E1255" s="387">
        <f>SUM('ADICIONES  2018'!C1254:D1254)</f>
        <v>0</v>
      </c>
      <c r="F1255" s="333"/>
      <c r="G1255" s="333"/>
      <c r="H1255" s="333"/>
      <c r="I1255" s="333"/>
      <c r="J1255" s="333"/>
      <c r="K1255" s="333">
        <f t="shared" si="1172"/>
        <v>15652083519</v>
      </c>
      <c r="L1255" s="333">
        <v>2391645267</v>
      </c>
      <c r="M1255" s="333">
        <v>0</v>
      </c>
      <c r="N1255" s="333"/>
      <c r="O1255" s="333"/>
      <c r="P1255" s="333"/>
      <c r="Q1255" s="333"/>
      <c r="R1255" s="333">
        <f t="shared" si="1174"/>
        <v>2391645267</v>
      </c>
      <c r="S1255" s="333"/>
      <c r="T1255" s="333"/>
      <c r="U1255" s="333"/>
      <c r="V1255" s="333"/>
      <c r="W1255" s="333"/>
      <c r="X1255" s="333"/>
      <c r="Y1255" s="333"/>
      <c r="Z1255" s="333"/>
      <c r="AA1255" s="305">
        <f t="shared" si="1176"/>
        <v>0</v>
      </c>
      <c r="AB1255" s="305">
        <f t="shared" si="1177"/>
        <v>2391645267</v>
      </c>
      <c r="AC1255" s="118">
        <f t="shared" si="1178"/>
        <v>0.15280044117428787</v>
      </c>
    </row>
    <row r="1256" spans="1:29" s="21" customFormat="1" ht="30" x14ac:dyDescent="0.2">
      <c r="A1256" s="95">
        <v>1</v>
      </c>
      <c r="B1256" s="146" t="s">
        <v>294</v>
      </c>
      <c r="C1256" s="147" t="s">
        <v>99</v>
      </c>
      <c r="D1256" s="331">
        <f>+D1257</f>
        <v>0</v>
      </c>
      <c r="E1256" s="387">
        <f>SUM('ADICIONES  2018'!C1255:D1255)</f>
        <v>0</v>
      </c>
      <c r="F1256" s="331">
        <f t="shared" ref="F1256:J1256" si="1206">+F1257</f>
        <v>0</v>
      </c>
      <c r="G1256" s="331">
        <f t="shared" si="1206"/>
        <v>0</v>
      </c>
      <c r="H1256" s="331">
        <f t="shared" si="1206"/>
        <v>0</v>
      </c>
      <c r="I1256" s="331">
        <f t="shared" si="1206"/>
        <v>0</v>
      </c>
      <c r="J1256" s="331">
        <f t="shared" si="1206"/>
        <v>0</v>
      </c>
      <c r="K1256" s="332">
        <f t="shared" si="1172"/>
        <v>0</v>
      </c>
      <c r="L1256" s="332">
        <f t="shared" ref="L1256:Q1256" si="1207">+L1257</f>
        <v>0</v>
      </c>
      <c r="M1256" s="332">
        <f t="shared" si="1207"/>
        <v>0</v>
      </c>
      <c r="N1256" s="332">
        <f t="shared" si="1207"/>
        <v>0</v>
      </c>
      <c r="O1256" s="331">
        <f t="shared" si="1207"/>
        <v>0</v>
      </c>
      <c r="P1256" s="331">
        <f t="shared" si="1207"/>
        <v>0</v>
      </c>
      <c r="Q1256" s="331">
        <f t="shared" si="1207"/>
        <v>0</v>
      </c>
      <c r="R1256" s="331">
        <f t="shared" si="1174"/>
        <v>0</v>
      </c>
      <c r="S1256" s="331">
        <f t="shared" ref="S1256:Z1256" si="1208">+S1257</f>
        <v>0</v>
      </c>
      <c r="T1256" s="331">
        <f t="shared" si="1208"/>
        <v>0</v>
      </c>
      <c r="U1256" s="331">
        <f t="shared" si="1208"/>
        <v>0</v>
      </c>
      <c r="V1256" s="331">
        <f t="shared" si="1208"/>
        <v>0</v>
      </c>
      <c r="W1256" s="331">
        <f t="shared" si="1208"/>
        <v>0</v>
      </c>
      <c r="X1256" s="331">
        <f t="shared" si="1208"/>
        <v>0</v>
      </c>
      <c r="Y1256" s="331">
        <f t="shared" si="1208"/>
        <v>0</v>
      </c>
      <c r="Z1256" s="331">
        <f t="shared" si="1208"/>
        <v>0</v>
      </c>
      <c r="AA1256" s="303">
        <f t="shared" si="1176"/>
        <v>0</v>
      </c>
      <c r="AB1256" s="307">
        <f t="shared" si="1177"/>
        <v>0</v>
      </c>
      <c r="AC1256" s="118">
        <v>0</v>
      </c>
    </row>
    <row r="1257" spans="1:29" hidden="1" x14ac:dyDescent="0.2">
      <c r="B1257" s="139" t="s">
        <v>356</v>
      </c>
      <c r="C1257" s="142" t="s">
        <v>1877</v>
      </c>
      <c r="D1257" s="304">
        <v>0</v>
      </c>
      <c r="E1257" s="387">
        <f>SUM('ADICIONES  2018'!C1256:D1256)</f>
        <v>0</v>
      </c>
      <c r="F1257" s="304"/>
      <c r="G1257" s="304"/>
      <c r="H1257" s="304"/>
      <c r="I1257" s="304"/>
      <c r="J1257" s="304"/>
      <c r="K1257" s="332">
        <f t="shared" si="1172"/>
        <v>0</v>
      </c>
      <c r="L1257" s="304"/>
      <c r="M1257" s="304">
        <v>0</v>
      </c>
      <c r="N1257" s="304"/>
      <c r="O1257" s="304"/>
      <c r="P1257" s="304"/>
      <c r="Q1257" s="304"/>
      <c r="R1257" s="332">
        <f t="shared" si="1174"/>
        <v>0</v>
      </c>
      <c r="S1257" s="304"/>
      <c r="T1257" s="304"/>
      <c r="U1257" s="304"/>
      <c r="V1257" s="304"/>
      <c r="W1257" s="304"/>
      <c r="X1257" s="304"/>
      <c r="Y1257" s="304"/>
      <c r="Z1257" s="304"/>
      <c r="AA1257" s="307">
        <f t="shared" ref="AA1257:AA1266" si="1209">SUM(S1257:Z1257)</f>
        <v>0</v>
      </c>
      <c r="AB1257" s="307">
        <f t="shared" si="1177"/>
        <v>0</v>
      </c>
      <c r="AC1257" s="118" t="e">
        <f t="shared" si="1178"/>
        <v>#DIV/0!</v>
      </c>
    </row>
    <row r="1258" spans="1:29" s="82" customFormat="1" ht="15.75" x14ac:dyDescent="0.2">
      <c r="A1258" s="413">
        <v>1</v>
      </c>
      <c r="B1258" s="138" t="s">
        <v>308</v>
      </c>
      <c r="C1258" s="143" t="s">
        <v>102</v>
      </c>
      <c r="D1258" s="109">
        <f>+D1259+D1263+D1265+D1283</f>
        <v>1111000000</v>
      </c>
      <c r="E1258" s="154">
        <f>SUM('ADICIONES  2018'!C1257:D1257)</f>
        <v>0</v>
      </c>
      <c r="F1258" s="109">
        <f t="shared" ref="F1258:J1258" si="1210">+F1259+F1263+F1265+F1283</f>
        <v>0</v>
      </c>
      <c r="G1258" s="109">
        <f t="shared" si="1210"/>
        <v>0</v>
      </c>
      <c r="H1258" s="109">
        <f t="shared" si="1210"/>
        <v>0</v>
      </c>
      <c r="I1258" s="109">
        <f t="shared" si="1210"/>
        <v>0</v>
      </c>
      <c r="J1258" s="109">
        <f t="shared" si="1210"/>
        <v>0</v>
      </c>
      <c r="K1258" s="331">
        <f t="shared" si="1172"/>
        <v>1111000000</v>
      </c>
      <c r="L1258" s="109">
        <f t="shared" ref="L1258:Q1258" si="1211">+L1259+L1263+L1265+L1283</f>
        <v>72850149.310000002</v>
      </c>
      <c r="M1258" s="109">
        <f t="shared" si="1211"/>
        <v>74215441.390000001</v>
      </c>
      <c r="N1258" s="109">
        <f t="shared" si="1211"/>
        <v>465291905</v>
      </c>
      <c r="O1258" s="109">
        <f t="shared" si="1211"/>
        <v>0</v>
      </c>
      <c r="P1258" s="109">
        <f t="shared" si="1211"/>
        <v>0</v>
      </c>
      <c r="Q1258" s="109">
        <f t="shared" si="1211"/>
        <v>0</v>
      </c>
      <c r="R1258" s="331">
        <f t="shared" si="1174"/>
        <v>612357495.70000005</v>
      </c>
      <c r="S1258" s="109">
        <f t="shared" ref="S1258:Z1258" si="1212">+S1259+S1263+S1265+S1283</f>
        <v>0</v>
      </c>
      <c r="T1258" s="109">
        <f t="shared" si="1212"/>
        <v>0</v>
      </c>
      <c r="U1258" s="109">
        <f t="shared" si="1212"/>
        <v>0</v>
      </c>
      <c r="V1258" s="109">
        <f t="shared" si="1212"/>
        <v>0</v>
      </c>
      <c r="W1258" s="109">
        <f t="shared" si="1212"/>
        <v>0</v>
      </c>
      <c r="X1258" s="109">
        <f t="shared" si="1212"/>
        <v>0</v>
      </c>
      <c r="Y1258" s="109">
        <f t="shared" si="1212"/>
        <v>0</v>
      </c>
      <c r="Z1258" s="109">
        <f t="shared" si="1212"/>
        <v>0</v>
      </c>
      <c r="AA1258" s="303">
        <f t="shared" si="1209"/>
        <v>0</v>
      </c>
      <c r="AB1258" s="303">
        <f t="shared" si="1177"/>
        <v>612357495.70000005</v>
      </c>
      <c r="AC1258" s="108">
        <f t="shared" si="1178"/>
        <v>0.55117686381638165</v>
      </c>
    </row>
    <row r="1259" spans="1:29" s="21" customFormat="1" ht="15.75" x14ac:dyDescent="0.2">
      <c r="A1259" s="95">
        <v>1</v>
      </c>
      <c r="B1259" s="146" t="s">
        <v>894</v>
      </c>
      <c r="C1259" s="147" t="s">
        <v>184</v>
      </c>
      <c r="D1259" s="109">
        <f>+D1260+D1262</f>
        <v>800000000</v>
      </c>
      <c r="E1259" s="154">
        <f>SUM('ADICIONES  2018'!C1258:D1258)</f>
        <v>0</v>
      </c>
      <c r="F1259" s="109">
        <f t="shared" ref="F1259:J1259" si="1213">+F1260+F1262</f>
        <v>0</v>
      </c>
      <c r="G1259" s="109">
        <f t="shared" si="1213"/>
        <v>0</v>
      </c>
      <c r="H1259" s="109">
        <f t="shared" si="1213"/>
        <v>0</v>
      </c>
      <c r="I1259" s="109">
        <f t="shared" si="1213"/>
        <v>0</v>
      </c>
      <c r="J1259" s="109">
        <f t="shared" si="1213"/>
        <v>0</v>
      </c>
      <c r="K1259" s="332">
        <f t="shared" si="1172"/>
        <v>800000000</v>
      </c>
      <c r="L1259" s="304">
        <f t="shared" ref="L1259:Q1259" si="1214">+L1260+L1262</f>
        <v>42951527</v>
      </c>
      <c r="M1259" s="304">
        <f t="shared" si="1214"/>
        <v>34741195</v>
      </c>
      <c r="N1259" s="304">
        <f t="shared" si="1214"/>
        <v>423168383</v>
      </c>
      <c r="O1259" s="109">
        <f t="shared" si="1214"/>
        <v>0</v>
      </c>
      <c r="P1259" s="109">
        <f t="shared" si="1214"/>
        <v>0</v>
      </c>
      <c r="Q1259" s="109">
        <f t="shared" si="1214"/>
        <v>0</v>
      </c>
      <c r="R1259" s="331">
        <f t="shared" si="1174"/>
        <v>500861105</v>
      </c>
      <c r="S1259" s="109">
        <f t="shared" ref="S1259:Z1259" si="1215">+S1260+S1262</f>
        <v>0</v>
      </c>
      <c r="T1259" s="109">
        <f t="shared" si="1215"/>
        <v>0</v>
      </c>
      <c r="U1259" s="109">
        <f t="shared" si="1215"/>
        <v>0</v>
      </c>
      <c r="V1259" s="109">
        <f t="shared" si="1215"/>
        <v>0</v>
      </c>
      <c r="W1259" s="109">
        <f t="shared" si="1215"/>
        <v>0</v>
      </c>
      <c r="X1259" s="109">
        <f t="shared" si="1215"/>
        <v>0</v>
      </c>
      <c r="Y1259" s="109">
        <f t="shared" si="1215"/>
        <v>0</v>
      </c>
      <c r="Z1259" s="109">
        <f t="shared" si="1215"/>
        <v>0</v>
      </c>
      <c r="AA1259" s="303">
        <f t="shared" si="1209"/>
        <v>0</v>
      </c>
      <c r="AB1259" s="307">
        <f t="shared" si="1177"/>
        <v>500861105</v>
      </c>
      <c r="AC1259" s="118">
        <f t="shared" si="1178"/>
        <v>0.62607638124999998</v>
      </c>
    </row>
    <row r="1260" spans="1:29" s="82" customFormat="1" ht="15.75" hidden="1" x14ac:dyDescent="0.2">
      <c r="A1260" s="413"/>
      <c r="B1260" s="138" t="s">
        <v>1878</v>
      </c>
      <c r="C1260" s="143" t="s">
        <v>1879</v>
      </c>
      <c r="D1260" s="109">
        <f>+D1261</f>
        <v>0</v>
      </c>
      <c r="E1260" s="387">
        <f>SUM('ADICIONES  2018'!C1259:D1259)</f>
        <v>0</v>
      </c>
      <c r="F1260" s="109">
        <f t="shared" ref="F1260:J1260" si="1216">+F1261</f>
        <v>0</v>
      </c>
      <c r="G1260" s="109">
        <f t="shared" si="1216"/>
        <v>0</v>
      </c>
      <c r="H1260" s="109">
        <f t="shared" si="1216"/>
        <v>0</v>
      </c>
      <c r="I1260" s="109">
        <f t="shared" si="1216"/>
        <v>0</v>
      </c>
      <c r="J1260" s="109">
        <f t="shared" si="1216"/>
        <v>0</v>
      </c>
      <c r="K1260" s="331">
        <f t="shared" si="1172"/>
        <v>0</v>
      </c>
      <c r="L1260" s="109">
        <f t="shared" ref="L1260:Q1260" si="1217">+L1261</f>
        <v>0</v>
      </c>
      <c r="M1260" s="109">
        <f t="shared" si="1217"/>
        <v>0</v>
      </c>
      <c r="N1260" s="109">
        <f t="shared" si="1217"/>
        <v>0</v>
      </c>
      <c r="O1260" s="109">
        <f t="shared" si="1217"/>
        <v>0</v>
      </c>
      <c r="P1260" s="109">
        <f t="shared" si="1217"/>
        <v>0</v>
      </c>
      <c r="Q1260" s="109">
        <f t="shared" si="1217"/>
        <v>0</v>
      </c>
      <c r="R1260" s="331">
        <f t="shared" si="1174"/>
        <v>0</v>
      </c>
      <c r="S1260" s="109">
        <f t="shared" ref="S1260:Z1260" si="1218">+S1261</f>
        <v>0</v>
      </c>
      <c r="T1260" s="109">
        <f t="shared" si="1218"/>
        <v>0</v>
      </c>
      <c r="U1260" s="109">
        <f t="shared" si="1218"/>
        <v>0</v>
      </c>
      <c r="V1260" s="109">
        <f t="shared" si="1218"/>
        <v>0</v>
      </c>
      <c r="W1260" s="109">
        <f t="shared" si="1218"/>
        <v>0</v>
      </c>
      <c r="X1260" s="109">
        <f t="shared" si="1218"/>
        <v>0</v>
      </c>
      <c r="Y1260" s="109">
        <f t="shared" si="1218"/>
        <v>0</v>
      </c>
      <c r="Z1260" s="109">
        <f t="shared" si="1218"/>
        <v>0</v>
      </c>
      <c r="AA1260" s="303">
        <f t="shared" si="1209"/>
        <v>0</v>
      </c>
      <c r="AB1260" s="303">
        <f t="shared" si="1177"/>
        <v>0</v>
      </c>
      <c r="AC1260" s="108">
        <v>0</v>
      </c>
    </row>
    <row r="1261" spans="1:29" ht="15.75" hidden="1" x14ac:dyDescent="0.2">
      <c r="B1261" s="139" t="s">
        <v>1880</v>
      </c>
      <c r="C1261" s="142" t="s">
        <v>1881</v>
      </c>
      <c r="D1261" s="308">
        <v>0</v>
      </c>
      <c r="E1261" s="387">
        <f>SUM('ADICIONES  2018'!C1260:D1260)</f>
        <v>0</v>
      </c>
      <c r="F1261" s="308"/>
      <c r="G1261" s="308"/>
      <c r="H1261" s="308"/>
      <c r="I1261" s="308"/>
      <c r="J1261" s="308"/>
      <c r="K1261" s="333">
        <f t="shared" si="1172"/>
        <v>0</v>
      </c>
      <c r="L1261" s="308">
        <v>0</v>
      </c>
      <c r="M1261" s="308">
        <v>0</v>
      </c>
      <c r="N1261" s="308">
        <v>0</v>
      </c>
      <c r="O1261" s="308"/>
      <c r="P1261" s="308"/>
      <c r="Q1261" s="308"/>
      <c r="R1261" s="333">
        <f t="shared" si="1174"/>
        <v>0</v>
      </c>
      <c r="S1261" s="308"/>
      <c r="T1261" s="308"/>
      <c r="U1261" s="308"/>
      <c r="V1261" s="308"/>
      <c r="W1261" s="308"/>
      <c r="X1261" s="308"/>
      <c r="Y1261" s="308"/>
      <c r="Z1261" s="308"/>
      <c r="AA1261" s="305">
        <f t="shared" si="1209"/>
        <v>0</v>
      </c>
      <c r="AB1261" s="305">
        <f t="shared" si="1177"/>
        <v>0</v>
      </c>
      <c r="AC1261" s="108">
        <v>0</v>
      </c>
    </row>
    <row r="1262" spans="1:29" ht="42.75" hidden="1" x14ac:dyDescent="0.2">
      <c r="B1262" s="139" t="s">
        <v>895</v>
      </c>
      <c r="C1262" s="142" t="s">
        <v>896</v>
      </c>
      <c r="D1262" s="308">
        <v>800000000</v>
      </c>
      <c r="E1262" s="387">
        <f>SUM('ADICIONES  2018'!C1261:D1261)</f>
        <v>0</v>
      </c>
      <c r="F1262" s="308"/>
      <c r="G1262" s="308"/>
      <c r="H1262" s="308"/>
      <c r="I1262" s="308"/>
      <c r="J1262" s="308"/>
      <c r="K1262" s="333">
        <f t="shared" si="1172"/>
        <v>800000000</v>
      </c>
      <c r="L1262" s="308">
        <v>42951527</v>
      </c>
      <c r="M1262" s="308">
        <v>34741195</v>
      </c>
      <c r="N1262" s="308">
        <v>423168383</v>
      </c>
      <c r="O1262" s="308"/>
      <c r="P1262" s="308"/>
      <c r="Q1262" s="308"/>
      <c r="R1262" s="333">
        <f t="shared" si="1174"/>
        <v>500861105</v>
      </c>
      <c r="S1262" s="308"/>
      <c r="T1262" s="308"/>
      <c r="U1262" s="308"/>
      <c r="V1262" s="308"/>
      <c r="W1262" s="308"/>
      <c r="X1262" s="308"/>
      <c r="Y1262" s="308"/>
      <c r="Z1262" s="308"/>
      <c r="AA1262" s="305">
        <f t="shared" si="1209"/>
        <v>0</v>
      </c>
      <c r="AB1262" s="305">
        <f t="shared" si="1177"/>
        <v>500861105</v>
      </c>
      <c r="AC1262" s="118">
        <f t="shared" si="1178"/>
        <v>0.62607638124999998</v>
      </c>
    </row>
    <row r="1263" spans="1:29" s="21" customFormat="1" ht="15.75" x14ac:dyDescent="0.2">
      <c r="A1263" s="95">
        <v>1</v>
      </c>
      <c r="B1263" s="146" t="s">
        <v>897</v>
      </c>
      <c r="C1263" s="147" t="s">
        <v>898</v>
      </c>
      <c r="D1263" s="331">
        <f>+D1264</f>
        <v>50000000</v>
      </c>
      <c r="E1263" s="154">
        <f>SUM('ADICIONES  2018'!C1262:D1262)</f>
        <v>0</v>
      </c>
      <c r="F1263" s="331">
        <f t="shared" ref="F1263:J1263" si="1219">+F1264</f>
        <v>0</v>
      </c>
      <c r="G1263" s="331">
        <f t="shared" si="1219"/>
        <v>0</v>
      </c>
      <c r="H1263" s="331">
        <f t="shared" si="1219"/>
        <v>0</v>
      </c>
      <c r="I1263" s="331">
        <f t="shared" si="1219"/>
        <v>0</v>
      </c>
      <c r="J1263" s="331">
        <f t="shared" si="1219"/>
        <v>0</v>
      </c>
      <c r="K1263" s="332">
        <f t="shared" si="1172"/>
        <v>50000000</v>
      </c>
      <c r="L1263" s="332">
        <f t="shared" ref="L1263:Q1263" si="1220">+L1264</f>
        <v>1171850</v>
      </c>
      <c r="M1263" s="332">
        <f t="shared" si="1220"/>
        <v>0</v>
      </c>
      <c r="N1263" s="332">
        <f t="shared" si="1220"/>
        <v>0</v>
      </c>
      <c r="O1263" s="331">
        <f t="shared" si="1220"/>
        <v>0</v>
      </c>
      <c r="P1263" s="331">
        <f t="shared" si="1220"/>
        <v>0</v>
      </c>
      <c r="Q1263" s="331">
        <f t="shared" si="1220"/>
        <v>0</v>
      </c>
      <c r="R1263" s="331">
        <f t="shared" si="1174"/>
        <v>1171850</v>
      </c>
      <c r="S1263" s="331">
        <f t="shared" ref="S1263:Z1263" si="1221">+S1264</f>
        <v>0</v>
      </c>
      <c r="T1263" s="331">
        <f t="shared" si="1221"/>
        <v>0</v>
      </c>
      <c r="U1263" s="331">
        <f t="shared" si="1221"/>
        <v>0</v>
      </c>
      <c r="V1263" s="331">
        <f t="shared" si="1221"/>
        <v>0</v>
      </c>
      <c r="W1263" s="331">
        <f t="shared" si="1221"/>
        <v>0</v>
      </c>
      <c r="X1263" s="331">
        <f t="shared" si="1221"/>
        <v>0</v>
      </c>
      <c r="Y1263" s="331">
        <f t="shared" si="1221"/>
        <v>0</v>
      </c>
      <c r="Z1263" s="331">
        <f t="shared" si="1221"/>
        <v>0</v>
      </c>
      <c r="AA1263" s="303">
        <f t="shared" si="1209"/>
        <v>0</v>
      </c>
      <c r="AB1263" s="307">
        <f t="shared" si="1177"/>
        <v>1171850</v>
      </c>
      <c r="AC1263" s="118">
        <f t="shared" si="1178"/>
        <v>2.3436999999999999E-2</v>
      </c>
    </row>
    <row r="1264" spans="1:29" hidden="1" x14ac:dyDescent="0.2">
      <c r="B1264" s="139" t="s">
        <v>899</v>
      </c>
      <c r="C1264" s="142" t="s">
        <v>900</v>
      </c>
      <c r="D1264" s="333">
        <v>50000000</v>
      </c>
      <c r="E1264" s="387">
        <f>SUM('ADICIONES  2018'!C1263:D1263)</f>
        <v>0</v>
      </c>
      <c r="F1264" s="305"/>
      <c r="G1264" s="308"/>
      <c r="H1264" s="305"/>
      <c r="I1264" s="305"/>
      <c r="J1264" s="305"/>
      <c r="K1264" s="333">
        <f t="shared" si="1172"/>
        <v>50000000</v>
      </c>
      <c r="L1264" s="305">
        <v>1171850</v>
      </c>
      <c r="M1264" s="305"/>
      <c r="N1264" s="305"/>
      <c r="O1264" s="305"/>
      <c r="P1264" s="305"/>
      <c r="Q1264" s="305"/>
      <c r="R1264" s="333">
        <f t="shared" si="1174"/>
        <v>1171850</v>
      </c>
      <c r="S1264" s="305"/>
      <c r="T1264" s="305"/>
      <c r="U1264" s="305"/>
      <c r="V1264" s="305"/>
      <c r="W1264" s="305"/>
      <c r="X1264" s="305"/>
      <c r="Y1264" s="305"/>
      <c r="Z1264" s="305"/>
      <c r="AA1264" s="305">
        <f t="shared" si="1209"/>
        <v>0</v>
      </c>
      <c r="AB1264" s="305">
        <f t="shared" si="1177"/>
        <v>1171850</v>
      </c>
      <c r="AC1264" s="118">
        <f t="shared" si="1178"/>
        <v>2.3436999999999999E-2</v>
      </c>
    </row>
    <row r="1265" spans="1:29" s="21" customFormat="1" ht="15.75" x14ac:dyDescent="0.2">
      <c r="A1265" s="95">
        <v>1</v>
      </c>
      <c r="B1265" s="146" t="s">
        <v>799</v>
      </c>
      <c r="C1265" s="147" t="s">
        <v>174</v>
      </c>
      <c r="D1265" s="331">
        <f>+D1266</f>
        <v>0</v>
      </c>
      <c r="E1265" s="387">
        <f>SUM('ADICIONES  2018'!C1264:D1264)</f>
        <v>0</v>
      </c>
      <c r="F1265" s="331">
        <f t="shared" ref="F1265:J1265" si="1222">+F1266</f>
        <v>0</v>
      </c>
      <c r="G1265" s="331">
        <f t="shared" si="1222"/>
        <v>0</v>
      </c>
      <c r="H1265" s="331">
        <f t="shared" si="1222"/>
        <v>0</v>
      </c>
      <c r="I1265" s="331">
        <f t="shared" si="1222"/>
        <v>0</v>
      </c>
      <c r="J1265" s="331">
        <f t="shared" si="1222"/>
        <v>0</v>
      </c>
      <c r="K1265" s="332">
        <f t="shared" si="1172"/>
        <v>0</v>
      </c>
      <c r="L1265" s="332">
        <f t="shared" ref="L1265:Q1265" si="1223">+L1266</f>
        <v>0</v>
      </c>
      <c r="M1265" s="332">
        <f t="shared" si="1223"/>
        <v>0</v>
      </c>
      <c r="N1265" s="332">
        <f t="shared" si="1223"/>
        <v>0</v>
      </c>
      <c r="O1265" s="331">
        <f t="shared" si="1223"/>
        <v>0</v>
      </c>
      <c r="P1265" s="331">
        <f t="shared" si="1223"/>
        <v>0</v>
      </c>
      <c r="Q1265" s="331">
        <f t="shared" si="1223"/>
        <v>0</v>
      </c>
      <c r="R1265" s="331">
        <f t="shared" si="1174"/>
        <v>0</v>
      </c>
      <c r="S1265" s="331">
        <f t="shared" ref="S1265:Z1265" si="1224">+S1266</f>
        <v>0</v>
      </c>
      <c r="T1265" s="331">
        <f t="shared" si="1224"/>
        <v>0</v>
      </c>
      <c r="U1265" s="331">
        <f t="shared" si="1224"/>
        <v>0</v>
      </c>
      <c r="V1265" s="331">
        <f t="shared" si="1224"/>
        <v>0</v>
      </c>
      <c r="W1265" s="331">
        <f t="shared" si="1224"/>
        <v>0</v>
      </c>
      <c r="X1265" s="331">
        <f t="shared" si="1224"/>
        <v>0</v>
      </c>
      <c r="Y1265" s="331">
        <f t="shared" si="1224"/>
        <v>0</v>
      </c>
      <c r="Z1265" s="331">
        <f t="shared" si="1224"/>
        <v>0</v>
      </c>
      <c r="AA1265" s="303">
        <f t="shared" si="1209"/>
        <v>0</v>
      </c>
      <c r="AB1265" s="307">
        <f t="shared" si="1177"/>
        <v>0</v>
      </c>
      <c r="AC1265" s="118">
        <v>0</v>
      </c>
    </row>
    <row r="1266" spans="1:29" s="82" customFormat="1" ht="15.75" hidden="1" x14ac:dyDescent="0.2">
      <c r="A1266" s="413"/>
      <c r="B1266" s="138" t="s">
        <v>352</v>
      </c>
      <c r="C1266" s="143" t="s">
        <v>175</v>
      </c>
      <c r="D1266" s="331">
        <f>+D1267+D1277</f>
        <v>0</v>
      </c>
      <c r="E1266" s="387">
        <f>SUM('ADICIONES  2018'!C1265:D1265)</f>
        <v>0</v>
      </c>
      <c r="F1266" s="331">
        <f t="shared" ref="F1266:J1266" si="1225">+F1267+F1277</f>
        <v>0</v>
      </c>
      <c r="G1266" s="331">
        <f t="shared" si="1225"/>
        <v>0</v>
      </c>
      <c r="H1266" s="331">
        <f t="shared" si="1225"/>
        <v>0</v>
      </c>
      <c r="I1266" s="331">
        <f t="shared" si="1225"/>
        <v>0</v>
      </c>
      <c r="J1266" s="331">
        <f t="shared" si="1225"/>
        <v>0</v>
      </c>
      <c r="K1266" s="331">
        <f t="shared" si="1172"/>
        <v>0</v>
      </c>
      <c r="L1266" s="331">
        <f t="shared" ref="L1266:Q1266" si="1226">+L1267+L1277</f>
        <v>0</v>
      </c>
      <c r="M1266" s="331">
        <f t="shared" si="1226"/>
        <v>0</v>
      </c>
      <c r="N1266" s="331">
        <f t="shared" si="1226"/>
        <v>0</v>
      </c>
      <c r="O1266" s="331">
        <f t="shared" si="1226"/>
        <v>0</v>
      </c>
      <c r="P1266" s="331">
        <f t="shared" si="1226"/>
        <v>0</v>
      </c>
      <c r="Q1266" s="331">
        <f t="shared" si="1226"/>
        <v>0</v>
      </c>
      <c r="R1266" s="331">
        <f t="shared" si="1174"/>
        <v>0</v>
      </c>
      <c r="S1266" s="331">
        <f t="shared" ref="S1266:Z1266" si="1227">+S1267+S1277</f>
        <v>0</v>
      </c>
      <c r="T1266" s="331">
        <f t="shared" si="1227"/>
        <v>0</v>
      </c>
      <c r="U1266" s="331">
        <f t="shared" si="1227"/>
        <v>0</v>
      </c>
      <c r="V1266" s="331">
        <f t="shared" si="1227"/>
        <v>0</v>
      </c>
      <c r="W1266" s="331">
        <f t="shared" si="1227"/>
        <v>0</v>
      </c>
      <c r="X1266" s="331">
        <f t="shared" si="1227"/>
        <v>0</v>
      </c>
      <c r="Y1266" s="331">
        <f t="shared" si="1227"/>
        <v>0</v>
      </c>
      <c r="Z1266" s="331">
        <f t="shared" si="1227"/>
        <v>0</v>
      </c>
      <c r="AA1266" s="303">
        <f t="shared" si="1209"/>
        <v>0</v>
      </c>
      <c r="AB1266" s="303">
        <f t="shared" si="1177"/>
        <v>0</v>
      </c>
      <c r="AC1266" s="108" t="e">
        <f t="shared" si="1178"/>
        <v>#DIV/0!</v>
      </c>
    </row>
    <row r="1267" spans="1:29" s="82" customFormat="1" ht="31.5" hidden="1" x14ac:dyDescent="0.2">
      <c r="A1267" s="413"/>
      <c r="B1267" s="138" t="s">
        <v>353</v>
      </c>
      <c r="C1267" s="143" t="s">
        <v>354</v>
      </c>
      <c r="D1267" s="331">
        <f>+D1268</f>
        <v>0</v>
      </c>
      <c r="E1267" s="387">
        <f>SUM('ADICIONES  2018'!C1266:D1266)</f>
        <v>0</v>
      </c>
      <c r="F1267" s="331">
        <f t="shared" ref="F1267:J1267" si="1228">+F1268</f>
        <v>0</v>
      </c>
      <c r="G1267" s="331">
        <f t="shared" si="1228"/>
        <v>0</v>
      </c>
      <c r="H1267" s="331">
        <f t="shared" si="1228"/>
        <v>0</v>
      </c>
      <c r="I1267" s="331">
        <f t="shared" si="1228"/>
        <v>0</v>
      </c>
      <c r="J1267" s="331">
        <f t="shared" si="1228"/>
        <v>0</v>
      </c>
      <c r="K1267" s="331">
        <f t="shared" si="1172"/>
        <v>0</v>
      </c>
      <c r="L1267" s="331">
        <f t="shared" ref="L1267:Q1267" si="1229">+L1268</f>
        <v>0</v>
      </c>
      <c r="M1267" s="331">
        <f t="shared" si="1229"/>
        <v>0</v>
      </c>
      <c r="N1267" s="331">
        <f t="shared" si="1229"/>
        <v>0</v>
      </c>
      <c r="O1267" s="331">
        <f t="shared" si="1229"/>
        <v>0</v>
      </c>
      <c r="P1267" s="331">
        <f t="shared" si="1229"/>
        <v>0</v>
      </c>
      <c r="Q1267" s="331">
        <f t="shared" si="1229"/>
        <v>0</v>
      </c>
      <c r="R1267" s="331">
        <f t="shared" si="1174"/>
        <v>0</v>
      </c>
      <c r="S1267" s="331">
        <f t="shared" ref="S1267:Z1267" si="1230">+S1268</f>
        <v>0</v>
      </c>
      <c r="T1267" s="331">
        <f t="shared" si="1230"/>
        <v>0</v>
      </c>
      <c r="U1267" s="331">
        <f t="shared" si="1230"/>
        <v>0</v>
      </c>
      <c r="V1267" s="331">
        <f t="shared" si="1230"/>
        <v>0</v>
      </c>
      <c r="W1267" s="331">
        <f t="shared" si="1230"/>
        <v>0</v>
      </c>
      <c r="X1267" s="331">
        <f t="shared" si="1230"/>
        <v>0</v>
      </c>
      <c r="Y1267" s="331">
        <f t="shared" si="1230"/>
        <v>0</v>
      </c>
      <c r="Z1267" s="331">
        <f t="shared" si="1230"/>
        <v>0</v>
      </c>
      <c r="AA1267" s="303">
        <f t="shared" si="1176"/>
        <v>0</v>
      </c>
      <c r="AB1267" s="303">
        <f t="shared" si="1177"/>
        <v>0</v>
      </c>
      <c r="AC1267" s="108" t="e">
        <f t="shared" si="1178"/>
        <v>#DIV/0!</v>
      </c>
    </row>
    <row r="1268" spans="1:29" s="82" customFormat="1" ht="47.25" hidden="1" x14ac:dyDescent="0.2">
      <c r="A1268" s="413"/>
      <c r="B1268" s="138" t="s">
        <v>931</v>
      </c>
      <c r="C1268" s="143" t="s">
        <v>1197</v>
      </c>
      <c r="D1268" s="331">
        <f>+D1269+D1272+D1273+D1274+D1275+D1276</f>
        <v>0</v>
      </c>
      <c r="E1268" s="387">
        <f>SUM('ADICIONES  2018'!C1267:D1267)</f>
        <v>0</v>
      </c>
      <c r="F1268" s="331">
        <f t="shared" ref="F1268:J1268" si="1231">+F1269+F1272+F1273+F1274+F1275+F1276</f>
        <v>0</v>
      </c>
      <c r="G1268" s="331">
        <f t="shared" si="1231"/>
        <v>0</v>
      </c>
      <c r="H1268" s="331">
        <f t="shared" si="1231"/>
        <v>0</v>
      </c>
      <c r="I1268" s="331">
        <f t="shared" si="1231"/>
        <v>0</v>
      </c>
      <c r="J1268" s="331">
        <f t="shared" si="1231"/>
        <v>0</v>
      </c>
      <c r="K1268" s="331">
        <f t="shared" si="1172"/>
        <v>0</v>
      </c>
      <c r="L1268" s="331">
        <f t="shared" ref="L1268:Q1268" si="1232">+L1269+L1272+L1273+L1274+L1275+L1276</f>
        <v>0</v>
      </c>
      <c r="M1268" s="331">
        <f t="shared" si="1232"/>
        <v>0</v>
      </c>
      <c r="N1268" s="331">
        <f t="shared" si="1232"/>
        <v>0</v>
      </c>
      <c r="O1268" s="331">
        <f t="shared" si="1232"/>
        <v>0</v>
      </c>
      <c r="P1268" s="331">
        <f t="shared" si="1232"/>
        <v>0</v>
      </c>
      <c r="Q1268" s="331">
        <f t="shared" si="1232"/>
        <v>0</v>
      </c>
      <c r="R1268" s="331">
        <f t="shared" si="1174"/>
        <v>0</v>
      </c>
      <c r="S1268" s="331">
        <f t="shared" ref="S1268:Z1268" si="1233">+S1269+S1272+S1273+S1274+S1275+S1276</f>
        <v>0</v>
      </c>
      <c r="T1268" s="331">
        <f t="shared" si="1233"/>
        <v>0</v>
      </c>
      <c r="U1268" s="331">
        <f t="shared" si="1233"/>
        <v>0</v>
      </c>
      <c r="V1268" s="331">
        <f t="shared" si="1233"/>
        <v>0</v>
      </c>
      <c r="W1268" s="331">
        <f t="shared" si="1233"/>
        <v>0</v>
      </c>
      <c r="X1268" s="331">
        <f t="shared" si="1233"/>
        <v>0</v>
      </c>
      <c r="Y1268" s="331">
        <f t="shared" si="1233"/>
        <v>0</v>
      </c>
      <c r="Z1268" s="331">
        <f t="shared" si="1233"/>
        <v>0</v>
      </c>
      <c r="AA1268" s="303">
        <f t="shared" si="1176"/>
        <v>0</v>
      </c>
      <c r="AB1268" s="303">
        <f t="shared" si="1177"/>
        <v>0</v>
      </c>
      <c r="AC1268" s="108" t="e">
        <f t="shared" si="1178"/>
        <v>#DIV/0!</v>
      </c>
    </row>
    <row r="1269" spans="1:29" s="82" customFormat="1" ht="47.25" hidden="1" x14ac:dyDescent="0.2">
      <c r="A1269" s="413"/>
      <c r="B1269" s="138" t="s">
        <v>932</v>
      </c>
      <c r="C1269" s="143" t="s">
        <v>1198</v>
      </c>
      <c r="D1269" s="331">
        <f>+D1270</f>
        <v>0</v>
      </c>
      <c r="E1269" s="387">
        <f>SUM('ADICIONES  2018'!C1268:D1268)</f>
        <v>0</v>
      </c>
      <c r="F1269" s="331">
        <f t="shared" ref="F1269:J1270" si="1234">+F1270</f>
        <v>0</v>
      </c>
      <c r="G1269" s="331">
        <f t="shared" si="1234"/>
        <v>0</v>
      </c>
      <c r="H1269" s="331">
        <f t="shared" si="1234"/>
        <v>0</v>
      </c>
      <c r="I1269" s="331">
        <f t="shared" si="1234"/>
        <v>0</v>
      </c>
      <c r="J1269" s="331">
        <f t="shared" si="1234"/>
        <v>0</v>
      </c>
      <c r="K1269" s="331">
        <f t="shared" si="1172"/>
        <v>0</v>
      </c>
      <c r="L1269" s="331">
        <f t="shared" ref="L1269:Q1270" si="1235">+L1270</f>
        <v>0</v>
      </c>
      <c r="M1269" s="331">
        <f t="shared" si="1235"/>
        <v>0</v>
      </c>
      <c r="N1269" s="331">
        <f t="shared" si="1235"/>
        <v>0</v>
      </c>
      <c r="O1269" s="331">
        <f t="shared" si="1235"/>
        <v>0</v>
      </c>
      <c r="P1269" s="331">
        <f t="shared" si="1235"/>
        <v>0</v>
      </c>
      <c r="Q1269" s="331">
        <f t="shared" si="1235"/>
        <v>0</v>
      </c>
      <c r="R1269" s="331">
        <f t="shared" si="1174"/>
        <v>0</v>
      </c>
      <c r="S1269" s="331">
        <f t="shared" ref="S1269:Z1270" si="1236">+S1270</f>
        <v>0</v>
      </c>
      <c r="T1269" s="331">
        <f t="shared" si="1236"/>
        <v>0</v>
      </c>
      <c r="U1269" s="331">
        <f t="shared" si="1236"/>
        <v>0</v>
      </c>
      <c r="V1269" s="331">
        <f t="shared" si="1236"/>
        <v>0</v>
      </c>
      <c r="W1269" s="331">
        <f t="shared" si="1236"/>
        <v>0</v>
      </c>
      <c r="X1269" s="331">
        <f t="shared" si="1236"/>
        <v>0</v>
      </c>
      <c r="Y1269" s="331">
        <f t="shared" si="1236"/>
        <v>0</v>
      </c>
      <c r="Z1269" s="331">
        <f t="shared" si="1236"/>
        <v>0</v>
      </c>
      <c r="AA1269" s="303">
        <f t="shared" si="1176"/>
        <v>0</v>
      </c>
      <c r="AB1269" s="303">
        <f t="shared" si="1177"/>
        <v>0</v>
      </c>
      <c r="AC1269" s="108" t="e">
        <f t="shared" si="1178"/>
        <v>#DIV/0!</v>
      </c>
    </row>
    <row r="1270" spans="1:29" s="82" customFormat="1" ht="31.5" hidden="1" x14ac:dyDescent="0.2">
      <c r="A1270" s="413"/>
      <c r="B1270" s="138" t="s">
        <v>1199</v>
      </c>
      <c r="C1270" s="143" t="s">
        <v>1200</v>
      </c>
      <c r="D1270" s="331">
        <f>+D1271</f>
        <v>0</v>
      </c>
      <c r="E1270" s="387">
        <f>SUM('ADICIONES  2018'!C1269:D1269)</f>
        <v>0</v>
      </c>
      <c r="F1270" s="331">
        <f t="shared" si="1234"/>
        <v>0</v>
      </c>
      <c r="G1270" s="331">
        <f t="shared" si="1234"/>
        <v>0</v>
      </c>
      <c r="H1270" s="331">
        <f t="shared" si="1234"/>
        <v>0</v>
      </c>
      <c r="I1270" s="331">
        <f t="shared" si="1234"/>
        <v>0</v>
      </c>
      <c r="J1270" s="331">
        <f t="shared" si="1234"/>
        <v>0</v>
      </c>
      <c r="K1270" s="331">
        <f t="shared" si="1172"/>
        <v>0</v>
      </c>
      <c r="L1270" s="331">
        <f t="shared" si="1235"/>
        <v>0</v>
      </c>
      <c r="M1270" s="331">
        <f t="shared" si="1235"/>
        <v>0</v>
      </c>
      <c r="N1270" s="331">
        <f t="shared" si="1235"/>
        <v>0</v>
      </c>
      <c r="O1270" s="331">
        <f t="shared" si="1235"/>
        <v>0</v>
      </c>
      <c r="P1270" s="331">
        <f t="shared" si="1235"/>
        <v>0</v>
      </c>
      <c r="Q1270" s="331">
        <f t="shared" si="1235"/>
        <v>0</v>
      </c>
      <c r="R1270" s="331">
        <f t="shared" si="1174"/>
        <v>0</v>
      </c>
      <c r="S1270" s="331">
        <f t="shared" si="1236"/>
        <v>0</v>
      </c>
      <c r="T1270" s="331">
        <f t="shared" si="1236"/>
        <v>0</v>
      </c>
      <c r="U1270" s="331">
        <f t="shared" si="1236"/>
        <v>0</v>
      </c>
      <c r="V1270" s="331">
        <f t="shared" si="1236"/>
        <v>0</v>
      </c>
      <c r="W1270" s="331">
        <f t="shared" si="1236"/>
        <v>0</v>
      </c>
      <c r="X1270" s="331">
        <f t="shared" si="1236"/>
        <v>0</v>
      </c>
      <c r="Y1270" s="331">
        <f t="shared" si="1236"/>
        <v>0</v>
      </c>
      <c r="Z1270" s="331">
        <f t="shared" si="1236"/>
        <v>0</v>
      </c>
      <c r="AA1270" s="303">
        <f t="shared" si="1176"/>
        <v>0</v>
      </c>
      <c r="AB1270" s="303">
        <f t="shared" si="1177"/>
        <v>0</v>
      </c>
      <c r="AC1270" s="108" t="e">
        <f t="shared" si="1178"/>
        <v>#DIV/0!</v>
      </c>
    </row>
    <row r="1271" spans="1:29" hidden="1" x14ac:dyDescent="0.2">
      <c r="B1271" s="139" t="s">
        <v>1201</v>
      </c>
      <c r="C1271" s="142" t="s">
        <v>1202</v>
      </c>
      <c r="D1271" s="333">
        <v>0</v>
      </c>
      <c r="E1271" s="387">
        <f>SUM('ADICIONES  2018'!C1270:D1270)</f>
        <v>0</v>
      </c>
      <c r="F1271" s="305"/>
      <c r="G1271" s="308"/>
      <c r="H1271" s="305"/>
      <c r="I1271" s="305"/>
      <c r="J1271" s="305"/>
      <c r="K1271" s="333">
        <f t="shared" si="1172"/>
        <v>0</v>
      </c>
      <c r="L1271" s="305"/>
      <c r="M1271" s="305"/>
      <c r="N1271" s="305"/>
      <c r="O1271" s="305"/>
      <c r="P1271" s="305"/>
      <c r="Q1271" s="305"/>
      <c r="R1271" s="333">
        <f t="shared" si="1174"/>
        <v>0</v>
      </c>
      <c r="S1271" s="305"/>
      <c r="T1271" s="305"/>
      <c r="U1271" s="305"/>
      <c r="V1271" s="305"/>
      <c r="W1271" s="305"/>
      <c r="X1271" s="305"/>
      <c r="Y1271" s="305"/>
      <c r="Z1271" s="305"/>
      <c r="AA1271" s="305">
        <f t="shared" si="1176"/>
        <v>0</v>
      </c>
      <c r="AB1271" s="305">
        <f t="shared" si="1177"/>
        <v>0</v>
      </c>
      <c r="AC1271" s="118" t="e">
        <f t="shared" si="1178"/>
        <v>#DIV/0!</v>
      </c>
    </row>
    <row r="1272" spans="1:29" ht="42.75" hidden="1" x14ac:dyDescent="0.2">
      <c r="B1272" s="139" t="s">
        <v>934</v>
      </c>
      <c r="C1272" s="142" t="s">
        <v>1203</v>
      </c>
      <c r="D1272" s="333">
        <v>0</v>
      </c>
      <c r="E1272" s="387">
        <f>SUM('ADICIONES  2018'!C1271:D1271)</f>
        <v>0</v>
      </c>
      <c r="F1272" s="333"/>
      <c r="G1272" s="333"/>
      <c r="H1272" s="333"/>
      <c r="I1272" s="333"/>
      <c r="J1272" s="333"/>
      <c r="K1272" s="333">
        <f t="shared" si="1172"/>
        <v>0</v>
      </c>
      <c r="L1272" s="333"/>
      <c r="M1272" s="333"/>
      <c r="N1272" s="333"/>
      <c r="O1272" s="333"/>
      <c r="P1272" s="333"/>
      <c r="Q1272" s="333"/>
      <c r="R1272" s="333">
        <f t="shared" si="1174"/>
        <v>0</v>
      </c>
      <c r="S1272" s="333"/>
      <c r="T1272" s="333"/>
      <c r="U1272" s="333"/>
      <c r="V1272" s="333"/>
      <c r="W1272" s="333"/>
      <c r="X1272" s="333"/>
      <c r="Y1272" s="333"/>
      <c r="Z1272" s="333"/>
      <c r="AA1272" s="305">
        <f t="shared" si="1176"/>
        <v>0</v>
      </c>
      <c r="AB1272" s="305">
        <f t="shared" si="1177"/>
        <v>0</v>
      </c>
      <c r="AC1272" s="118" t="e">
        <f t="shared" si="1178"/>
        <v>#DIV/0!</v>
      </c>
    </row>
    <row r="1273" spans="1:29" ht="42.75" hidden="1" x14ac:dyDescent="0.2">
      <c r="B1273" s="139" t="s">
        <v>934</v>
      </c>
      <c r="C1273" s="142" t="s">
        <v>1203</v>
      </c>
      <c r="D1273" s="333">
        <v>0</v>
      </c>
      <c r="E1273" s="387">
        <f>SUM('ADICIONES  2018'!C1272:D1272)</f>
        <v>0</v>
      </c>
      <c r="F1273" s="305"/>
      <c r="G1273" s="308"/>
      <c r="H1273" s="305"/>
      <c r="I1273" s="305"/>
      <c r="J1273" s="305"/>
      <c r="K1273" s="333">
        <f t="shared" si="1172"/>
        <v>0</v>
      </c>
      <c r="L1273" s="305"/>
      <c r="M1273" s="305"/>
      <c r="N1273" s="305"/>
      <c r="O1273" s="305"/>
      <c r="P1273" s="305"/>
      <c r="Q1273" s="305"/>
      <c r="R1273" s="333">
        <f t="shared" si="1174"/>
        <v>0</v>
      </c>
      <c r="S1273" s="305"/>
      <c r="T1273" s="305"/>
      <c r="U1273" s="305"/>
      <c r="V1273" s="305"/>
      <c r="W1273" s="305"/>
      <c r="X1273" s="305"/>
      <c r="Y1273" s="305"/>
      <c r="Z1273" s="305"/>
      <c r="AA1273" s="305">
        <f t="shared" si="1176"/>
        <v>0</v>
      </c>
      <c r="AB1273" s="305">
        <f t="shared" si="1177"/>
        <v>0</v>
      </c>
      <c r="AC1273" s="118" t="e">
        <f t="shared" si="1178"/>
        <v>#DIV/0!</v>
      </c>
    </row>
    <row r="1274" spans="1:29" ht="42.75" hidden="1" x14ac:dyDescent="0.2">
      <c r="B1274" s="139" t="s">
        <v>934</v>
      </c>
      <c r="C1274" s="142" t="s">
        <v>1203</v>
      </c>
      <c r="D1274" s="333">
        <v>0</v>
      </c>
      <c r="E1274" s="387">
        <f>SUM('ADICIONES  2018'!C1273:D1273)</f>
        <v>0</v>
      </c>
      <c r="F1274" s="305"/>
      <c r="G1274" s="308"/>
      <c r="H1274" s="305"/>
      <c r="I1274" s="305"/>
      <c r="J1274" s="305"/>
      <c r="K1274" s="333">
        <f t="shared" si="1172"/>
        <v>0</v>
      </c>
      <c r="L1274" s="305"/>
      <c r="M1274" s="305"/>
      <c r="N1274" s="305"/>
      <c r="O1274" s="305"/>
      <c r="P1274" s="305"/>
      <c r="Q1274" s="305"/>
      <c r="R1274" s="333">
        <f t="shared" si="1174"/>
        <v>0</v>
      </c>
      <c r="S1274" s="305"/>
      <c r="T1274" s="305"/>
      <c r="U1274" s="305"/>
      <c r="V1274" s="305"/>
      <c r="W1274" s="305"/>
      <c r="X1274" s="305"/>
      <c r="Y1274" s="305"/>
      <c r="Z1274" s="305"/>
      <c r="AA1274" s="305">
        <f t="shared" si="1176"/>
        <v>0</v>
      </c>
      <c r="AB1274" s="305">
        <f t="shared" si="1177"/>
        <v>0</v>
      </c>
      <c r="AC1274" s="108" t="e">
        <f t="shared" si="1178"/>
        <v>#DIV/0!</v>
      </c>
    </row>
    <row r="1275" spans="1:29" ht="42.75" hidden="1" x14ac:dyDescent="0.2">
      <c r="B1275" s="139" t="s">
        <v>934</v>
      </c>
      <c r="C1275" s="142" t="s">
        <v>1203</v>
      </c>
      <c r="D1275" s="333">
        <v>0</v>
      </c>
      <c r="E1275" s="387">
        <f>SUM('ADICIONES  2018'!C1274:D1274)</f>
        <v>0</v>
      </c>
      <c r="F1275" s="305"/>
      <c r="G1275" s="308"/>
      <c r="H1275" s="305"/>
      <c r="I1275" s="305"/>
      <c r="J1275" s="305"/>
      <c r="K1275" s="333">
        <f t="shared" si="1172"/>
        <v>0</v>
      </c>
      <c r="L1275" s="305"/>
      <c r="M1275" s="305"/>
      <c r="N1275" s="305"/>
      <c r="O1275" s="305"/>
      <c r="P1275" s="305"/>
      <c r="Q1275" s="305"/>
      <c r="R1275" s="333">
        <f t="shared" si="1174"/>
        <v>0</v>
      </c>
      <c r="S1275" s="305"/>
      <c r="T1275" s="305"/>
      <c r="U1275" s="305"/>
      <c r="V1275" s="305"/>
      <c r="W1275" s="305"/>
      <c r="X1275" s="305"/>
      <c r="Y1275" s="305"/>
      <c r="Z1275" s="305"/>
      <c r="AA1275" s="305">
        <f t="shared" ref="AA1275:AA1291" si="1237">SUM(S1275:Z1275)</f>
        <v>0</v>
      </c>
      <c r="AB1275" s="305">
        <f t="shared" si="1177"/>
        <v>0</v>
      </c>
      <c r="AC1275" s="108" t="e">
        <f t="shared" si="1178"/>
        <v>#DIV/0!</v>
      </c>
    </row>
    <row r="1276" spans="1:29" ht="42.75" hidden="1" x14ac:dyDescent="0.2">
      <c r="B1276" s="139" t="s">
        <v>934</v>
      </c>
      <c r="C1276" s="142" t="s">
        <v>1203</v>
      </c>
      <c r="D1276" s="333">
        <v>0</v>
      </c>
      <c r="E1276" s="387">
        <f>SUM('ADICIONES  2018'!C1275:D1275)</f>
        <v>0</v>
      </c>
      <c r="F1276" s="305"/>
      <c r="G1276" s="308"/>
      <c r="H1276" s="305"/>
      <c r="I1276" s="305"/>
      <c r="J1276" s="305"/>
      <c r="K1276" s="333">
        <f t="shared" si="1172"/>
        <v>0</v>
      </c>
      <c r="L1276" s="305"/>
      <c r="M1276" s="305"/>
      <c r="N1276" s="305"/>
      <c r="O1276" s="305"/>
      <c r="P1276" s="305"/>
      <c r="Q1276" s="305"/>
      <c r="R1276" s="333">
        <f t="shared" si="1174"/>
        <v>0</v>
      </c>
      <c r="S1276" s="305"/>
      <c r="T1276" s="305"/>
      <c r="U1276" s="305"/>
      <c r="V1276" s="305"/>
      <c r="W1276" s="305"/>
      <c r="X1276" s="305"/>
      <c r="Y1276" s="305"/>
      <c r="Z1276" s="305"/>
      <c r="AA1276" s="305">
        <f t="shared" si="1237"/>
        <v>0</v>
      </c>
      <c r="AB1276" s="305">
        <f t="shared" si="1177"/>
        <v>0</v>
      </c>
      <c r="AC1276" s="108" t="e">
        <f t="shared" si="1178"/>
        <v>#DIV/0!</v>
      </c>
    </row>
    <row r="1277" spans="1:29" s="82" customFormat="1" ht="31.5" hidden="1" x14ac:dyDescent="0.2">
      <c r="A1277" s="413"/>
      <c r="B1277" s="138" t="s">
        <v>987</v>
      </c>
      <c r="C1277" s="143" t="s">
        <v>1882</v>
      </c>
      <c r="D1277" s="331">
        <f>+D1278</f>
        <v>0</v>
      </c>
      <c r="E1277" s="387">
        <f>SUM('ADICIONES  2018'!C1276:D1276)</f>
        <v>0</v>
      </c>
      <c r="F1277" s="331">
        <f t="shared" ref="F1277:J1277" si="1238">+F1278</f>
        <v>0</v>
      </c>
      <c r="G1277" s="331">
        <f t="shared" si="1238"/>
        <v>0</v>
      </c>
      <c r="H1277" s="331">
        <f t="shared" si="1238"/>
        <v>0</v>
      </c>
      <c r="I1277" s="331">
        <f t="shared" si="1238"/>
        <v>0</v>
      </c>
      <c r="J1277" s="331">
        <f t="shared" si="1238"/>
        <v>0</v>
      </c>
      <c r="K1277" s="334">
        <f t="shared" si="1172"/>
        <v>0</v>
      </c>
      <c r="L1277" s="331">
        <f t="shared" ref="L1277:Q1277" si="1239">+L1278</f>
        <v>0</v>
      </c>
      <c r="M1277" s="331">
        <f t="shared" si="1239"/>
        <v>0</v>
      </c>
      <c r="N1277" s="331">
        <f t="shared" si="1239"/>
        <v>0</v>
      </c>
      <c r="O1277" s="331">
        <f t="shared" si="1239"/>
        <v>0</v>
      </c>
      <c r="P1277" s="331">
        <f t="shared" si="1239"/>
        <v>0</v>
      </c>
      <c r="Q1277" s="331">
        <f t="shared" si="1239"/>
        <v>0</v>
      </c>
      <c r="R1277" s="334">
        <f t="shared" si="1174"/>
        <v>0</v>
      </c>
      <c r="S1277" s="331">
        <f t="shared" ref="S1277:Z1277" si="1240">+S1278</f>
        <v>0</v>
      </c>
      <c r="T1277" s="331">
        <f t="shared" si="1240"/>
        <v>0</v>
      </c>
      <c r="U1277" s="331">
        <f t="shared" si="1240"/>
        <v>0</v>
      </c>
      <c r="V1277" s="331">
        <f t="shared" si="1240"/>
        <v>0</v>
      </c>
      <c r="W1277" s="331">
        <f t="shared" si="1240"/>
        <v>0</v>
      </c>
      <c r="X1277" s="331">
        <f t="shared" si="1240"/>
        <v>0</v>
      </c>
      <c r="Y1277" s="331">
        <f t="shared" si="1240"/>
        <v>0</v>
      </c>
      <c r="Z1277" s="331">
        <f t="shared" si="1240"/>
        <v>0</v>
      </c>
      <c r="AA1277" s="303">
        <f t="shared" si="1237"/>
        <v>0</v>
      </c>
      <c r="AB1277" s="303">
        <f t="shared" si="1177"/>
        <v>0</v>
      </c>
      <c r="AC1277" s="108" t="e">
        <f t="shared" si="1178"/>
        <v>#DIV/0!</v>
      </c>
    </row>
    <row r="1278" spans="1:29" s="82" customFormat="1" ht="47.25" hidden="1" x14ac:dyDescent="0.2">
      <c r="A1278" s="413"/>
      <c r="B1278" s="138" t="s">
        <v>989</v>
      </c>
      <c r="C1278" s="143" t="s">
        <v>1883</v>
      </c>
      <c r="D1278" s="331">
        <f>+D1279+D1282</f>
        <v>0</v>
      </c>
      <c r="E1278" s="387">
        <f>SUM('ADICIONES  2018'!C1277:D1277)</f>
        <v>0</v>
      </c>
      <c r="F1278" s="331">
        <f t="shared" ref="F1278:J1278" si="1241">+F1279+F1282</f>
        <v>0</v>
      </c>
      <c r="G1278" s="331">
        <f t="shared" si="1241"/>
        <v>0</v>
      </c>
      <c r="H1278" s="331">
        <f t="shared" si="1241"/>
        <v>0</v>
      </c>
      <c r="I1278" s="331">
        <f t="shared" si="1241"/>
        <v>0</v>
      </c>
      <c r="J1278" s="331">
        <f t="shared" si="1241"/>
        <v>0</v>
      </c>
      <c r="K1278" s="334">
        <f t="shared" si="1172"/>
        <v>0</v>
      </c>
      <c r="L1278" s="331">
        <f t="shared" ref="L1278:Q1278" si="1242">+L1279+L1282</f>
        <v>0</v>
      </c>
      <c r="M1278" s="331">
        <f t="shared" si="1242"/>
        <v>0</v>
      </c>
      <c r="N1278" s="331">
        <f t="shared" si="1242"/>
        <v>0</v>
      </c>
      <c r="O1278" s="331">
        <f t="shared" si="1242"/>
        <v>0</v>
      </c>
      <c r="P1278" s="331">
        <f t="shared" si="1242"/>
        <v>0</v>
      </c>
      <c r="Q1278" s="331">
        <f t="shared" si="1242"/>
        <v>0</v>
      </c>
      <c r="R1278" s="334">
        <f t="shared" si="1174"/>
        <v>0</v>
      </c>
      <c r="S1278" s="331">
        <f t="shared" ref="S1278:Z1278" si="1243">+S1279+S1282</f>
        <v>0</v>
      </c>
      <c r="T1278" s="331">
        <f t="shared" si="1243"/>
        <v>0</v>
      </c>
      <c r="U1278" s="331">
        <f t="shared" si="1243"/>
        <v>0</v>
      </c>
      <c r="V1278" s="331">
        <f t="shared" si="1243"/>
        <v>0</v>
      </c>
      <c r="W1278" s="331">
        <f t="shared" si="1243"/>
        <v>0</v>
      </c>
      <c r="X1278" s="331">
        <f t="shared" si="1243"/>
        <v>0</v>
      </c>
      <c r="Y1278" s="331">
        <f t="shared" si="1243"/>
        <v>0</v>
      </c>
      <c r="Z1278" s="331">
        <f t="shared" si="1243"/>
        <v>0</v>
      </c>
      <c r="AA1278" s="303">
        <f t="shared" si="1237"/>
        <v>0</v>
      </c>
      <c r="AB1278" s="303">
        <f t="shared" si="1177"/>
        <v>0</v>
      </c>
      <c r="AC1278" s="108" t="e">
        <f t="shared" si="1178"/>
        <v>#DIV/0!</v>
      </c>
    </row>
    <row r="1279" spans="1:29" s="82" customFormat="1" ht="47.25" hidden="1" x14ac:dyDescent="0.2">
      <c r="A1279" s="413"/>
      <c r="B1279" s="138" t="s">
        <v>991</v>
      </c>
      <c r="C1279" s="143" t="s">
        <v>1198</v>
      </c>
      <c r="D1279" s="331">
        <f>+D1280</f>
        <v>0</v>
      </c>
      <c r="E1279" s="387">
        <f>SUM('ADICIONES  2018'!C1278:D1278)</f>
        <v>0</v>
      </c>
      <c r="F1279" s="331">
        <f t="shared" ref="F1279:J1280" si="1244">+F1280</f>
        <v>0</v>
      </c>
      <c r="G1279" s="331">
        <f t="shared" si="1244"/>
        <v>0</v>
      </c>
      <c r="H1279" s="331">
        <f t="shared" si="1244"/>
        <v>0</v>
      </c>
      <c r="I1279" s="331">
        <f t="shared" si="1244"/>
        <v>0</v>
      </c>
      <c r="J1279" s="331">
        <f t="shared" si="1244"/>
        <v>0</v>
      </c>
      <c r="K1279" s="334">
        <f t="shared" si="1172"/>
        <v>0</v>
      </c>
      <c r="L1279" s="331">
        <f t="shared" ref="L1279:Q1280" si="1245">+L1280</f>
        <v>0</v>
      </c>
      <c r="M1279" s="331">
        <f t="shared" si="1245"/>
        <v>0</v>
      </c>
      <c r="N1279" s="331">
        <f t="shared" si="1245"/>
        <v>0</v>
      </c>
      <c r="O1279" s="331">
        <f t="shared" si="1245"/>
        <v>0</v>
      </c>
      <c r="P1279" s="331">
        <f t="shared" si="1245"/>
        <v>0</v>
      </c>
      <c r="Q1279" s="331">
        <f t="shared" si="1245"/>
        <v>0</v>
      </c>
      <c r="R1279" s="334">
        <f t="shared" si="1174"/>
        <v>0</v>
      </c>
      <c r="S1279" s="331">
        <f t="shared" ref="S1279:Z1280" si="1246">+S1280</f>
        <v>0</v>
      </c>
      <c r="T1279" s="331">
        <f t="shared" si="1246"/>
        <v>0</v>
      </c>
      <c r="U1279" s="331">
        <f t="shared" si="1246"/>
        <v>0</v>
      </c>
      <c r="V1279" s="331">
        <f t="shared" si="1246"/>
        <v>0</v>
      </c>
      <c r="W1279" s="331">
        <f t="shared" si="1246"/>
        <v>0</v>
      </c>
      <c r="X1279" s="331">
        <f t="shared" si="1246"/>
        <v>0</v>
      </c>
      <c r="Y1279" s="331">
        <f t="shared" si="1246"/>
        <v>0</v>
      </c>
      <c r="Z1279" s="331">
        <f t="shared" si="1246"/>
        <v>0</v>
      </c>
      <c r="AA1279" s="303">
        <f t="shared" si="1237"/>
        <v>0</v>
      </c>
      <c r="AB1279" s="303">
        <f t="shared" si="1177"/>
        <v>0</v>
      </c>
      <c r="AC1279" s="108" t="e">
        <f t="shared" si="1178"/>
        <v>#DIV/0!</v>
      </c>
    </row>
    <row r="1280" spans="1:29" s="82" customFormat="1" ht="31.5" hidden="1" x14ac:dyDescent="0.2">
      <c r="A1280" s="413"/>
      <c r="B1280" s="138" t="s">
        <v>1884</v>
      </c>
      <c r="C1280" s="143" t="s">
        <v>1885</v>
      </c>
      <c r="D1280" s="331">
        <f>+D1281</f>
        <v>0</v>
      </c>
      <c r="E1280" s="387">
        <f>SUM('ADICIONES  2018'!C1279:D1279)</f>
        <v>0</v>
      </c>
      <c r="F1280" s="331">
        <f t="shared" si="1244"/>
        <v>0</v>
      </c>
      <c r="G1280" s="331">
        <f t="shared" si="1244"/>
        <v>0</v>
      </c>
      <c r="H1280" s="331">
        <f t="shared" si="1244"/>
        <v>0</v>
      </c>
      <c r="I1280" s="331">
        <f t="shared" si="1244"/>
        <v>0</v>
      </c>
      <c r="J1280" s="331">
        <f t="shared" si="1244"/>
        <v>0</v>
      </c>
      <c r="K1280" s="334">
        <f t="shared" si="1172"/>
        <v>0</v>
      </c>
      <c r="L1280" s="331">
        <f t="shared" si="1245"/>
        <v>0</v>
      </c>
      <c r="M1280" s="331">
        <f t="shared" si="1245"/>
        <v>0</v>
      </c>
      <c r="N1280" s="331">
        <f t="shared" si="1245"/>
        <v>0</v>
      </c>
      <c r="O1280" s="331">
        <f t="shared" si="1245"/>
        <v>0</v>
      </c>
      <c r="P1280" s="331">
        <f t="shared" si="1245"/>
        <v>0</v>
      </c>
      <c r="Q1280" s="331">
        <f t="shared" si="1245"/>
        <v>0</v>
      </c>
      <c r="R1280" s="334">
        <f t="shared" si="1174"/>
        <v>0</v>
      </c>
      <c r="S1280" s="331">
        <f t="shared" si="1246"/>
        <v>0</v>
      </c>
      <c r="T1280" s="331">
        <f t="shared" si="1246"/>
        <v>0</v>
      </c>
      <c r="U1280" s="331">
        <f t="shared" si="1246"/>
        <v>0</v>
      </c>
      <c r="V1280" s="331">
        <f t="shared" si="1246"/>
        <v>0</v>
      </c>
      <c r="W1280" s="331">
        <f t="shared" si="1246"/>
        <v>0</v>
      </c>
      <c r="X1280" s="331">
        <f t="shared" si="1246"/>
        <v>0</v>
      </c>
      <c r="Y1280" s="331">
        <f t="shared" si="1246"/>
        <v>0</v>
      </c>
      <c r="Z1280" s="331">
        <f t="shared" si="1246"/>
        <v>0</v>
      </c>
      <c r="AA1280" s="303">
        <f t="shared" si="1237"/>
        <v>0</v>
      </c>
      <c r="AB1280" s="303">
        <f t="shared" si="1177"/>
        <v>0</v>
      </c>
      <c r="AC1280" s="108" t="e">
        <f t="shared" si="1178"/>
        <v>#DIV/0!</v>
      </c>
    </row>
    <row r="1281" spans="1:29" ht="15.75" hidden="1" x14ac:dyDescent="0.2">
      <c r="B1281" s="139" t="s">
        <v>1886</v>
      </c>
      <c r="C1281" s="142" t="s">
        <v>1202</v>
      </c>
      <c r="D1281" s="333">
        <v>0</v>
      </c>
      <c r="E1281" s="387">
        <f>SUM('ADICIONES  2018'!C1280:D1280)</f>
        <v>0</v>
      </c>
      <c r="F1281" s="305"/>
      <c r="G1281" s="308"/>
      <c r="H1281" s="305"/>
      <c r="I1281" s="305"/>
      <c r="J1281" s="305"/>
      <c r="K1281" s="333">
        <f t="shared" si="1172"/>
        <v>0</v>
      </c>
      <c r="L1281" s="305"/>
      <c r="M1281" s="305"/>
      <c r="N1281" s="305"/>
      <c r="O1281" s="305"/>
      <c r="P1281" s="305"/>
      <c r="Q1281" s="305"/>
      <c r="R1281" s="333">
        <f t="shared" si="1174"/>
        <v>0</v>
      </c>
      <c r="S1281" s="305"/>
      <c r="T1281" s="305"/>
      <c r="U1281" s="305"/>
      <c r="V1281" s="305"/>
      <c r="W1281" s="305"/>
      <c r="X1281" s="305"/>
      <c r="Y1281" s="305"/>
      <c r="Z1281" s="305"/>
      <c r="AA1281" s="305">
        <f t="shared" si="1237"/>
        <v>0</v>
      </c>
      <c r="AB1281" s="305">
        <f t="shared" si="1177"/>
        <v>0</v>
      </c>
      <c r="AC1281" s="108" t="e">
        <f t="shared" si="1178"/>
        <v>#DIV/0!</v>
      </c>
    </row>
    <row r="1282" spans="1:29" ht="42.75" hidden="1" x14ac:dyDescent="0.2">
      <c r="B1282" s="139" t="s">
        <v>995</v>
      </c>
      <c r="C1282" s="142" t="s">
        <v>1887</v>
      </c>
      <c r="D1282" s="333">
        <v>0</v>
      </c>
      <c r="E1282" s="387">
        <f>SUM('ADICIONES  2018'!C1281:D1281)</f>
        <v>0</v>
      </c>
      <c r="F1282" s="305"/>
      <c r="G1282" s="308"/>
      <c r="H1282" s="305"/>
      <c r="I1282" s="305"/>
      <c r="J1282" s="305"/>
      <c r="K1282" s="333">
        <f t="shared" si="1172"/>
        <v>0</v>
      </c>
      <c r="L1282" s="305"/>
      <c r="M1282" s="305"/>
      <c r="N1282" s="305"/>
      <c r="O1282" s="305"/>
      <c r="P1282" s="305"/>
      <c r="Q1282" s="305"/>
      <c r="R1282" s="333">
        <f t="shared" si="1174"/>
        <v>0</v>
      </c>
      <c r="S1282" s="305"/>
      <c r="T1282" s="305"/>
      <c r="U1282" s="305"/>
      <c r="V1282" s="305"/>
      <c r="W1282" s="305"/>
      <c r="X1282" s="305"/>
      <c r="Y1282" s="305"/>
      <c r="Z1282" s="305"/>
      <c r="AA1282" s="305">
        <f t="shared" si="1237"/>
        <v>0</v>
      </c>
      <c r="AB1282" s="305">
        <f t="shared" si="1177"/>
        <v>0</v>
      </c>
      <c r="AC1282" s="108" t="e">
        <f t="shared" si="1178"/>
        <v>#DIV/0!</v>
      </c>
    </row>
    <row r="1283" spans="1:29" s="21" customFormat="1" ht="30.75" thickBot="1" x14ac:dyDescent="0.25">
      <c r="A1283" s="95">
        <v>1</v>
      </c>
      <c r="B1283" s="146" t="s">
        <v>310</v>
      </c>
      <c r="C1283" s="147" t="s">
        <v>105</v>
      </c>
      <c r="D1283" s="331">
        <f>+D1284</f>
        <v>261000000</v>
      </c>
      <c r="E1283" s="154">
        <f>SUM('ADICIONES  2018'!C1282:D1282)</f>
        <v>0</v>
      </c>
      <c r="F1283" s="331">
        <f t="shared" ref="F1283:J1283" si="1247">+F1284</f>
        <v>0</v>
      </c>
      <c r="G1283" s="331">
        <f t="shared" si="1247"/>
        <v>0</v>
      </c>
      <c r="H1283" s="331">
        <f t="shared" si="1247"/>
        <v>0</v>
      </c>
      <c r="I1283" s="331">
        <f t="shared" si="1247"/>
        <v>0</v>
      </c>
      <c r="J1283" s="331">
        <f t="shared" si="1247"/>
        <v>0</v>
      </c>
      <c r="K1283" s="333">
        <f t="shared" si="1172"/>
        <v>261000000</v>
      </c>
      <c r="L1283" s="332">
        <f t="shared" ref="L1283:Q1283" si="1248">+L1284</f>
        <v>28726772.309999999</v>
      </c>
      <c r="M1283" s="332">
        <f t="shared" si="1248"/>
        <v>39474246.390000001</v>
      </c>
      <c r="N1283" s="332">
        <f t="shared" si="1248"/>
        <v>42123522</v>
      </c>
      <c r="O1283" s="331">
        <f t="shared" si="1248"/>
        <v>0</v>
      </c>
      <c r="P1283" s="331">
        <f t="shared" si="1248"/>
        <v>0</v>
      </c>
      <c r="Q1283" s="331">
        <f t="shared" si="1248"/>
        <v>0</v>
      </c>
      <c r="R1283" s="334">
        <f t="shared" si="1174"/>
        <v>110324540.7</v>
      </c>
      <c r="S1283" s="331">
        <f t="shared" ref="S1283:Z1283" si="1249">+S1284</f>
        <v>0</v>
      </c>
      <c r="T1283" s="331">
        <f t="shared" si="1249"/>
        <v>0</v>
      </c>
      <c r="U1283" s="331">
        <f t="shared" si="1249"/>
        <v>0</v>
      </c>
      <c r="V1283" s="331">
        <f t="shared" si="1249"/>
        <v>0</v>
      </c>
      <c r="W1283" s="331">
        <f t="shared" si="1249"/>
        <v>0</v>
      </c>
      <c r="X1283" s="331">
        <f t="shared" si="1249"/>
        <v>0</v>
      </c>
      <c r="Y1283" s="331">
        <f t="shared" si="1249"/>
        <v>0</v>
      </c>
      <c r="Z1283" s="331">
        <f t="shared" si="1249"/>
        <v>0</v>
      </c>
      <c r="AA1283" s="303">
        <f t="shared" si="1237"/>
        <v>0</v>
      </c>
      <c r="AB1283" s="307">
        <f t="shared" si="1177"/>
        <v>110324540.7</v>
      </c>
      <c r="AC1283" s="118">
        <f t="shared" si="1178"/>
        <v>0.42269938965517245</v>
      </c>
    </row>
    <row r="1284" spans="1:29" s="82" customFormat="1" ht="32.25" hidden="1" thickBot="1" x14ac:dyDescent="0.25">
      <c r="A1284" s="413"/>
      <c r="B1284" s="138" t="s">
        <v>311</v>
      </c>
      <c r="C1284" s="143" t="s">
        <v>108</v>
      </c>
      <c r="D1284" s="331">
        <f>+D1285+D1288</f>
        <v>261000000</v>
      </c>
      <c r="E1284" s="154">
        <f>SUM('ADICIONES  2018'!C1283:D1283)</f>
        <v>0</v>
      </c>
      <c r="F1284" s="331">
        <f t="shared" ref="F1284:J1284" si="1250">+F1285+F1288</f>
        <v>0</v>
      </c>
      <c r="G1284" s="331">
        <f t="shared" si="1250"/>
        <v>0</v>
      </c>
      <c r="H1284" s="331">
        <f t="shared" si="1250"/>
        <v>0</v>
      </c>
      <c r="I1284" s="331">
        <f t="shared" si="1250"/>
        <v>0</v>
      </c>
      <c r="J1284" s="331">
        <f t="shared" si="1250"/>
        <v>0</v>
      </c>
      <c r="K1284" s="334">
        <f t="shared" si="1172"/>
        <v>261000000</v>
      </c>
      <c r="L1284" s="331">
        <f t="shared" ref="L1284:Q1284" si="1251">+L1285+L1288</f>
        <v>28726772.309999999</v>
      </c>
      <c r="M1284" s="331">
        <f t="shared" si="1251"/>
        <v>39474246.390000001</v>
      </c>
      <c r="N1284" s="331">
        <f t="shared" si="1251"/>
        <v>42123522</v>
      </c>
      <c r="O1284" s="331">
        <f t="shared" si="1251"/>
        <v>0</v>
      </c>
      <c r="P1284" s="331">
        <f t="shared" si="1251"/>
        <v>0</v>
      </c>
      <c r="Q1284" s="331">
        <f t="shared" si="1251"/>
        <v>0</v>
      </c>
      <c r="R1284" s="334">
        <f t="shared" si="1174"/>
        <v>110324540.7</v>
      </c>
      <c r="S1284" s="331">
        <f t="shared" ref="S1284:Z1284" si="1252">+S1285+S1288</f>
        <v>0</v>
      </c>
      <c r="T1284" s="331">
        <f t="shared" si="1252"/>
        <v>0</v>
      </c>
      <c r="U1284" s="331">
        <f t="shared" si="1252"/>
        <v>0</v>
      </c>
      <c r="V1284" s="331">
        <f t="shared" si="1252"/>
        <v>0</v>
      </c>
      <c r="W1284" s="331">
        <f t="shared" si="1252"/>
        <v>0</v>
      </c>
      <c r="X1284" s="331">
        <f t="shared" si="1252"/>
        <v>0</v>
      </c>
      <c r="Y1284" s="331">
        <f t="shared" si="1252"/>
        <v>0</v>
      </c>
      <c r="Z1284" s="331">
        <f t="shared" si="1252"/>
        <v>0</v>
      </c>
      <c r="AA1284" s="303">
        <f t="shared" si="1237"/>
        <v>0</v>
      </c>
      <c r="AB1284" s="303">
        <f t="shared" si="1177"/>
        <v>110324540.7</v>
      </c>
      <c r="AC1284" s="108">
        <f t="shared" si="1178"/>
        <v>0.42269938965517245</v>
      </c>
    </row>
    <row r="1285" spans="1:29" s="82" customFormat="1" ht="16.5" hidden="1" thickBot="1" x14ac:dyDescent="0.25">
      <c r="A1285" s="413"/>
      <c r="B1285" s="138" t="s">
        <v>811</v>
      </c>
      <c r="C1285" s="143" t="s">
        <v>1889</v>
      </c>
      <c r="D1285" s="331">
        <f>+D1286</f>
        <v>100000000</v>
      </c>
      <c r="E1285" s="387">
        <f>SUM('ADICIONES  2018'!C1284:D1284)</f>
        <v>0</v>
      </c>
      <c r="F1285" s="331">
        <f t="shared" ref="F1285:J1286" si="1253">+F1286</f>
        <v>0</v>
      </c>
      <c r="G1285" s="331">
        <f t="shared" si="1253"/>
        <v>0</v>
      </c>
      <c r="H1285" s="331">
        <f t="shared" si="1253"/>
        <v>0</v>
      </c>
      <c r="I1285" s="331">
        <f t="shared" si="1253"/>
        <v>0</v>
      </c>
      <c r="J1285" s="331">
        <f t="shared" si="1253"/>
        <v>0</v>
      </c>
      <c r="K1285" s="334">
        <f t="shared" si="1172"/>
        <v>100000000</v>
      </c>
      <c r="L1285" s="331">
        <f t="shared" ref="L1285:Q1286" si="1254">+L1286</f>
        <v>21656764.309999999</v>
      </c>
      <c r="M1285" s="331">
        <f t="shared" si="1254"/>
        <v>28535805.390000001</v>
      </c>
      <c r="N1285" s="331">
        <f t="shared" si="1254"/>
        <v>31171932</v>
      </c>
      <c r="O1285" s="331">
        <f t="shared" si="1254"/>
        <v>0</v>
      </c>
      <c r="P1285" s="331">
        <f t="shared" si="1254"/>
        <v>0</v>
      </c>
      <c r="Q1285" s="331">
        <f t="shared" si="1254"/>
        <v>0</v>
      </c>
      <c r="R1285" s="334">
        <f t="shared" si="1174"/>
        <v>81364501.700000003</v>
      </c>
      <c r="S1285" s="331">
        <f t="shared" ref="S1285:Z1286" si="1255">+S1286</f>
        <v>0</v>
      </c>
      <c r="T1285" s="331">
        <f t="shared" si="1255"/>
        <v>0</v>
      </c>
      <c r="U1285" s="331">
        <f t="shared" si="1255"/>
        <v>0</v>
      </c>
      <c r="V1285" s="331">
        <f t="shared" si="1255"/>
        <v>0</v>
      </c>
      <c r="W1285" s="331">
        <f t="shared" si="1255"/>
        <v>0</v>
      </c>
      <c r="X1285" s="331">
        <f t="shared" si="1255"/>
        <v>0</v>
      </c>
      <c r="Y1285" s="331">
        <f t="shared" si="1255"/>
        <v>0</v>
      </c>
      <c r="Z1285" s="331">
        <f t="shared" si="1255"/>
        <v>0</v>
      </c>
      <c r="AA1285" s="303">
        <f t="shared" si="1237"/>
        <v>0</v>
      </c>
      <c r="AB1285" s="303">
        <f t="shared" si="1177"/>
        <v>81364501.700000003</v>
      </c>
      <c r="AC1285" s="108">
        <f t="shared" si="1178"/>
        <v>0.81364501700000003</v>
      </c>
    </row>
    <row r="1286" spans="1:29" s="82" customFormat="1" ht="48" hidden="1" thickBot="1" x14ac:dyDescent="0.25">
      <c r="A1286" s="413"/>
      <c r="B1286" s="138" t="s">
        <v>902</v>
      </c>
      <c r="C1286" s="143" t="s">
        <v>903</v>
      </c>
      <c r="D1286" s="331">
        <f>+D1287</f>
        <v>100000000</v>
      </c>
      <c r="E1286" s="154">
        <f>SUM('ADICIONES  2018'!C1285:D1285)</f>
        <v>0</v>
      </c>
      <c r="F1286" s="331">
        <f t="shared" si="1253"/>
        <v>0</v>
      </c>
      <c r="G1286" s="331">
        <f t="shared" si="1253"/>
        <v>0</v>
      </c>
      <c r="H1286" s="331">
        <f t="shared" si="1253"/>
        <v>0</v>
      </c>
      <c r="I1286" s="331">
        <f t="shared" si="1253"/>
        <v>0</v>
      </c>
      <c r="J1286" s="331">
        <f t="shared" si="1253"/>
        <v>0</v>
      </c>
      <c r="K1286" s="334">
        <f t="shared" si="1172"/>
        <v>100000000</v>
      </c>
      <c r="L1286" s="331">
        <f t="shared" si="1254"/>
        <v>21656764.309999999</v>
      </c>
      <c r="M1286" s="331">
        <f t="shared" si="1254"/>
        <v>28535805.390000001</v>
      </c>
      <c r="N1286" s="331">
        <f t="shared" si="1254"/>
        <v>31171932</v>
      </c>
      <c r="O1286" s="331">
        <f t="shared" si="1254"/>
        <v>0</v>
      </c>
      <c r="P1286" s="331">
        <f t="shared" si="1254"/>
        <v>0</v>
      </c>
      <c r="Q1286" s="331">
        <f t="shared" si="1254"/>
        <v>0</v>
      </c>
      <c r="R1286" s="334">
        <f t="shared" si="1174"/>
        <v>81364501.700000003</v>
      </c>
      <c r="S1286" s="331">
        <f t="shared" si="1255"/>
        <v>0</v>
      </c>
      <c r="T1286" s="331">
        <f t="shared" si="1255"/>
        <v>0</v>
      </c>
      <c r="U1286" s="331">
        <f t="shared" si="1255"/>
        <v>0</v>
      </c>
      <c r="V1286" s="331">
        <f t="shared" si="1255"/>
        <v>0</v>
      </c>
      <c r="W1286" s="331">
        <f t="shared" si="1255"/>
        <v>0</v>
      </c>
      <c r="X1286" s="331">
        <f t="shared" si="1255"/>
        <v>0</v>
      </c>
      <c r="Y1286" s="331">
        <f t="shared" si="1255"/>
        <v>0</v>
      </c>
      <c r="Z1286" s="331">
        <f t="shared" si="1255"/>
        <v>0</v>
      </c>
      <c r="AA1286" s="303">
        <f t="shared" si="1237"/>
        <v>0</v>
      </c>
      <c r="AB1286" s="303">
        <f t="shared" si="1177"/>
        <v>81364501.700000003</v>
      </c>
      <c r="AC1286" s="108">
        <f t="shared" si="1178"/>
        <v>0.81364501700000003</v>
      </c>
    </row>
    <row r="1287" spans="1:29" ht="16.5" hidden="1" thickBot="1" x14ac:dyDescent="0.25">
      <c r="B1287" s="139" t="s">
        <v>904</v>
      </c>
      <c r="C1287" s="142" t="s">
        <v>905</v>
      </c>
      <c r="D1287" s="333">
        <v>100000000</v>
      </c>
      <c r="E1287" s="387">
        <f>SUM('ADICIONES  2018'!C1286:D1286)</f>
        <v>0</v>
      </c>
      <c r="F1287" s="305"/>
      <c r="G1287" s="308"/>
      <c r="H1287" s="305"/>
      <c r="I1287" s="305"/>
      <c r="J1287" s="305"/>
      <c r="K1287" s="333">
        <f t="shared" si="1172"/>
        <v>100000000</v>
      </c>
      <c r="L1287" s="305">
        <v>21656764.309999999</v>
      </c>
      <c r="M1287" s="305">
        <v>28535805.390000001</v>
      </c>
      <c r="N1287" s="305">
        <v>31171932</v>
      </c>
      <c r="O1287" s="305"/>
      <c r="P1287" s="305"/>
      <c r="Q1287" s="305"/>
      <c r="R1287" s="333">
        <f t="shared" si="1174"/>
        <v>81364501.700000003</v>
      </c>
      <c r="S1287" s="305"/>
      <c r="T1287" s="305"/>
      <c r="U1287" s="305"/>
      <c r="V1287" s="305"/>
      <c r="W1287" s="305"/>
      <c r="X1287" s="305"/>
      <c r="Y1287" s="305"/>
      <c r="Z1287" s="305"/>
      <c r="AA1287" s="305">
        <f t="shared" si="1237"/>
        <v>0</v>
      </c>
      <c r="AB1287" s="305">
        <f t="shared" si="1177"/>
        <v>81364501.700000003</v>
      </c>
      <c r="AC1287" s="108">
        <f t="shared" si="1178"/>
        <v>0.81364501700000003</v>
      </c>
    </row>
    <row r="1288" spans="1:29" s="82" customFormat="1" ht="48" hidden="1" thickBot="1" x14ac:dyDescent="0.25">
      <c r="A1288" s="413"/>
      <c r="B1288" s="138" t="s">
        <v>312</v>
      </c>
      <c r="C1288" s="143" t="s">
        <v>906</v>
      </c>
      <c r="D1288" s="331">
        <f>SUM(D1289:D1291)</f>
        <v>161000000</v>
      </c>
      <c r="E1288" s="154">
        <f>SUM('ADICIONES  2018'!C1287:D1287)</f>
        <v>0</v>
      </c>
      <c r="F1288" s="331">
        <f t="shared" ref="F1288:J1288" si="1256">SUM(F1289:F1291)</f>
        <v>0</v>
      </c>
      <c r="G1288" s="331">
        <f t="shared" si="1256"/>
        <v>0</v>
      </c>
      <c r="H1288" s="331">
        <f t="shared" si="1256"/>
        <v>0</v>
      </c>
      <c r="I1288" s="331">
        <f t="shared" si="1256"/>
        <v>0</v>
      </c>
      <c r="J1288" s="331">
        <f t="shared" si="1256"/>
        <v>0</v>
      </c>
      <c r="K1288" s="334">
        <f t="shared" si="1172"/>
        <v>161000000</v>
      </c>
      <c r="L1288" s="331">
        <f t="shared" ref="L1288:Q1288" si="1257">SUM(L1289:L1291)</f>
        <v>7070008</v>
      </c>
      <c r="M1288" s="331">
        <f t="shared" si="1257"/>
        <v>10938441</v>
      </c>
      <c r="N1288" s="331">
        <f t="shared" si="1257"/>
        <v>10951590</v>
      </c>
      <c r="O1288" s="331">
        <f t="shared" si="1257"/>
        <v>0</v>
      </c>
      <c r="P1288" s="331">
        <f t="shared" si="1257"/>
        <v>0</v>
      </c>
      <c r="Q1288" s="331">
        <f t="shared" si="1257"/>
        <v>0</v>
      </c>
      <c r="R1288" s="334">
        <f t="shared" si="1174"/>
        <v>28960039</v>
      </c>
      <c r="S1288" s="331">
        <f t="shared" ref="S1288:Z1288" si="1258">SUM(S1289:S1291)</f>
        <v>0</v>
      </c>
      <c r="T1288" s="331">
        <f t="shared" si="1258"/>
        <v>0</v>
      </c>
      <c r="U1288" s="331">
        <f t="shared" si="1258"/>
        <v>0</v>
      </c>
      <c r="V1288" s="331">
        <f t="shared" si="1258"/>
        <v>0</v>
      </c>
      <c r="W1288" s="331">
        <f t="shared" si="1258"/>
        <v>0</v>
      </c>
      <c r="X1288" s="331">
        <f t="shared" si="1258"/>
        <v>0</v>
      </c>
      <c r="Y1288" s="331">
        <f t="shared" si="1258"/>
        <v>0</v>
      </c>
      <c r="Z1288" s="331">
        <f t="shared" si="1258"/>
        <v>0</v>
      </c>
      <c r="AA1288" s="303">
        <f t="shared" si="1237"/>
        <v>0</v>
      </c>
      <c r="AB1288" s="303">
        <f t="shared" si="1177"/>
        <v>28960039</v>
      </c>
      <c r="AC1288" s="108">
        <f t="shared" si="1178"/>
        <v>0.17987601863354039</v>
      </c>
    </row>
    <row r="1289" spans="1:29" ht="29.25" hidden="1" thickBot="1" x14ac:dyDescent="0.25">
      <c r="B1289" s="139" t="s">
        <v>314</v>
      </c>
      <c r="C1289" s="142" t="s">
        <v>906</v>
      </c>
      <c r="D1289" s="333">
        <v>0</v>
      </c>
      <c r="E1289" s="387">
        <f>SUM('ADICIONES  2018'!C1288:D1288)</f>
        <v>0</v>
      </c>
      <c r="F1289" s="305"/>
      <c r="G1289" s="308"/>
      <c r="H1289" s="305"/>
      <c r="I1289" s="305"/>
      <c r="J1289" s="305"/>
      <c r="K1289" s="333">
        <f t="shared" si="1172"/>
        <v>0</v>
      </c>
      <c r="L1289" s="305">
        <v>0</v>
      </c>
      <c r="M1289" s="305">
        <v>0</v>
      </c>
      <c r="N1289" s="305"/>
      <c r="O1289" s="305"/>
      <c r="P1289" s="305"/>
      <c r="Q1289" s="305"/>
      <c r="R1289" s="333">
        <f t="shared" si="1174"/>
        <v>0</v>
      </c>
      <c r="S1289" s="305"/>
      <c r="T1289" s="305"/>
      <c r="U1289" s="305"/>
      <c r="V1289" s="305"/>
      <c r="W1289" s="305"/>
      <c r="X1289" s="305"/>
      <c r="Y1289" s="305"/>
      <c r="Z1289" s="305"/>
      <c r="AA1289" s="305">
        <f t="shared" si="1237"/>
        <v>0</v>
      </c>
      <c r="AB1289" s="305">
        <f t="shared" si="1177"/>
        <v>0</v>
      </c>
      <c r="AC1289" s="108" t="e">
        <f t="shared" si="1178"/>
        <v>#DIV/0!</v>
      </c>
    </row>
    <row r="1290" spans="1:29" ht="29.25" hidden="1" thickBot="1" x14ac:dyDescent="0.25">
      <c r="B1290" s="139" t="s">
        <v>314</v>
      </c>
      <c r="C1290" s="142" t="s">
        <v>906</v>
      </c>
      <c r="D1290" s="333">
        <v>160000000</v>
      </c>
      <c r="E1290" s="387">
        <f>SUM('ADICIONES  2018'!C1289:D1289)</f>
        <v>0</v>
      </c>
      <c r="F1290" s="305"/>
      <c r="G1290" s="308"/>
      <c r="H1290" s="305"/>
      <c r="I1290" s="305"/>
      <c r="J1290" s="305"/>
      <c r="K1290" s="333">
        <f t="shared" si="1172"/>
        <v>160000000</v>
      </c>
      <c r="L1290" s="305">
        <v>6939073</v>
      </c>
      <c r="M1290" s="305">
        <v>10806464</v>
      </c>
      <c r="N1290" s="305">
        <v>10819475</v>
      </c>
      <c r="O1290" s="305"/>
      <c r="P1290" s="305"/>
      <c r="Q1290" s="305"/>
      <c r="R1290" s="333">
        <f t="shared" si="1174"/>
        <v>28565012</v>
      </c>
      <c r="S1290" s="305"/>
      <c r="T1290" s="305"/>
      <c r="U1290" s="305"/>
      <c r="V1290" s="305"/>
      <c r="W1290" s="305"/>
      <c r="X1290" s="305"/>
      <c r="Y1290" s="305"/>
      <c r="Z1290" s="305"/>
      <c r="AA1290" s="305">
        <f t="shared" si="1237"/>
        <v>0</v>
      </c>
      <c r="AB1290" s="305">
        <f t="shared" si="1177"/>
        <v>28565012</v>
      </c>
      <c r="AC1290" s="108">
        <f t="shared" si="1178"/>
        <v>0.17853132499999999</v>
      </c>
    </row>
    <row r="1291" spans="1:29" ht="29.25" hidden="1" thickBot="1" x14ac:dyDescent="0.25">
      <c r="B1291" s="140" t="s">
        <v>317</v>
      </c>
      <c r="C1291" s="290" t="s">
        <v>1888</v>
      </c>
      <c r="D1291" s="335">
        <v>1000000</v>
      </c>
      <c r="E1291" s="387">
        <f>SUM('ADICIONES  2018'!C1290:D1290)</f>
        <v>0</v>
      </c>
      <c r="F1291" s="312"/>
      <c r="G1291" s="310"/>
      <c r="H1291" s="312"/>
      <c r="I1291" s="312"/>
      <c r="J1291" s="312"/>
      <c r="K1291" s="335">
        <f t="shared" si="1172"/>
        <v>1000000</v>
      </c>
      <c r="L1291" s="312">
        <v>130935</v>
      </c>
      <c r="M1291" s="312">
        <v>131977</v>
      </c>
      <c r="N1291" s="312">
        <v>132115</v>
      </c>
      <c r="O1291" s="312"/>
      <c r="P1291" s="312"/>
      <c r="Q1291" s="312"/>
      <c r="R1291" s="335">
        <f t="shared" si="1174"/>
        <v>395027</v>
      </c>
      <c r="S1291" s="312"/>
      <c r="T1291" s="312"/>
      <c r="U1291" s="312"/>
      <c r="V1291" s="312"/>
      <c r="W1291" s="312"/>
      <c r="X1291" s="312"/>
      <c r="Y1291" s="312"/>
      <c r="Z1291" s="312"/>
      <c r="AA1291" s="312">
        <f t="shared" si="1237"/>
        <v>0</v>
      </c>
      <c r="AB1291" s="312">
        <f t="shared" si="1177"/>
        <v>395027</v>
      </c>
      <c r="AC1291" s="267">
        <f t="shared" si="1178"/>
        <v>0.39502700000000002</v>
      </c>
    </row>
    <row r="1292" spans="1:29" s="82" customFormat="1" ht="20.25" thickBot="1" x14ac:dyDescent="0.25">
      <c r="A1292" s="413">
        <v>1</v>
      </c>
      <c r="B1292" s="435" t="s">
        <v>26</v>
      </c>
      <c r="C1292" s="436"/>
      <c r="D1292" s="336">
        <f>+D1235</f>
        <v>522208495081</v>
      </c>
      <c r="E1292" s="395">
        <f t="shared" ref="E1292:AB1292" si="1259">+E1235</f>
        <v>0</v>
      </c>
      <c r="F1292" s="336">
        <f t="shared" si="1259"/>
        <v>0</v>
      </c>
      <c r="G1292" s="336">
        <f t="shared" si="1259"/>
        <v>0</v>
      </c>
      <c r="H1292" s="336">
        <f t="shared" si="1259"/>
        <v>0</v>
      </c>
      <c r="I1292" s="336">
        <f t="shared" si="1259"/>
        <v>0</v>
      </c>
      <c r="J1292" s="336">
        <f t="shared" si="1259"/>
        <v>0</v>
      </c>
      <c r="K1292" s="337">
        <f t="shared" si="1259"/>
        <v>522208495081</v>
      </c>
      <c r="L1292" s="337">
        <f t="shared" si="1259"/>
        <v>37773099177.309998</v>
      </c>
      <c r="M1292" s="337">
        <f t="shared" si="1259"/>
        <v>33443485307.389999</v>
      </c>
      <c r="N1292" s="337">
        <f t="shared" si="1259"/>
        <v>43885047325</v>
      </c>
      <c r="O1292" s="336">
        <f t="shared" si="1259"/>
        <v>0</v>
      </c>
      <c r="P1292" s="336">
        <f t="shared" si="1259"/>
        <v>0</v>
      </c>
      <c r="Q1292" s="336">
        <f t="shared" si="1259"/>
        <v>0</v>
      </c>
      <c r="R1292" s="336">
        <f t="shared" si="1259"/>
        <v>115101631809.7</v>
      </c>
      <c r="S1292" s="336">
        <f t="shared" si="1259"/>
        <v>0</v>
      </c>
      <c r="T1292" s="336">
        <f t="shared" si="1259"/>
        <v>0</v>
      </c>
      <c r="U1292" s="336">
        <f t="shared" si="1259"/>
        <v>0</v>
      </c>
      <c r="V1292" s="336">
        <f t="shared" si="1259"/>
        <v>0</v>
      </c>
      <c r="W1292" s="336">
        <f t="shared" si="1259"/>
        <v>0</v>
      </c>
      <c r="X1292" s="336">
        <f t="shared" si="1259"/>
        <v>0</v>
      </c>
      <c r="Y1292" s="336">
        <f t="shared" si="1259"/>
        <v>0</v>
      </c>
      <c r="Z1292" s="336">
        <f t="shared" si="1259"/>
        <v>0</v>
      </c>
      <c r="AA1292" s="336">
        <f t="shared" si="1259"/>
        <v>0</v>
      </c>
      <c r="AB1292" s="337">
        <f t="shared" si="1259"/>
        <v>115101631809.7</v>
      </c>
      <c r="AC1292" s="119">
        <f t="shared" si="1178"/>
        <v>0.220413173845145</v>
      </c>
    </row>
    <row r="1293" spans="1:29" ht="20.25" thickBot="1" x14ac:dyDescent="0.25">
      <c r="A1293" s="166">
        <v>1</v>
      </c>
      <c r="B1293" s="435" t="s">
        <v>49</v>
      </c>
      <c r="C1293" s="436"/>
      <c r="D1293" s="337">
        <f>+D694+D1193+D1292+D1227</f>
        <v>1247384580885.1699</v>
      </c>
      <c r="E1293" s="337">
        <f>+E694+E1193+E1292+E1227</f>
        <v>244988492445.95004</v>
      </c>
      <c r="F1293" s="337">
        <f t="shared" ref="F1293:AB1293" si="1260">+F694+F1193+F1292+F1227</f>
        <v>0</v>
      </c>
      <c r="G1293" s="337">
        <f t="shared" si="1260"/>
        <v>0</v>
      </c>
      <c r="H1293" s="337">
        <f t="shared" si="1260"/>
        <v>0</v>
      </c>
      <c r="I1293" s="337">
        <f t="shared" si="1260"/>
        <v>0</v>
      </c>
      <c r="J1293" s="337">
        <f t="shared" si="1260"/>
        <v>0</v>
      </c>
      <c r="K1293" s="337">
        <f>+K694+K1193+K1292+K1227</f>
        <v>1492373073331.1201</v>
      </c>
      <c r="L1293" s="337">
        <f t="shared" si="1260"/>
        <v>99248804284.12999</v>
      </c>
      <c r="M1293" s="337">
        <f t="shared" si="1260"/>
        <v>97344905555.979996</v>
      </c>
      <c r="N1293" s="337">
        <f t="shared" si="1260"/>
        <v>96869653895.729996</v>
      </c>
      <c r="O1293" s="337">
        <f t="shared" si="1260"/>
        <v>0</v>
      </c>
      <c r="P1293" s="337">
        <f t="shared" si="1260"/>
        <v>0</v>
      </c>
      <c r="Q1293" s="337">
        <f t="shared" si="1260"/>
        <v>0</v>
      </c>
      <c r="R1293" s="337">
        <f t="shared" si="1260"/>
        <v>293463363735.83997</v>
      </c>
      <c r="S1293" s="337">
        <f t="shared" si="1260"/>
        <v>0</v>
      </c>
      <c r="T1293" s="337">
        <f t="shared" si="1260"/>
        <v>0</v>
      </c>
      <c r="U1293" s="337">
        <f t="shared" si="1260"/>
        <v>0</v>
      </c>
      <c r="V1293" s="337">
        <f t="shared" si="1260"/>
        <v>0</v>
      </c>
      <c r="W1293" s="337">
        <f t="shared" si="1260"/>
        <v>0</v>
      </c>
      <c r="X1293" s="337">
        <f t="shared" si="1260"/>
        <v>0</v>
      </c>
      <c r="Y1293" s="337">
        <f t="shared" si="1260"/>
        <v>0</v>
      </c>
      <c r="Z1293" s="337">
        <f t="shared" si="1260"/>
        <v>0</v>
      </c>
      <c r="AA1293" s="337">
        <f t="shared" si="1260"/>
        <v>0</v>
      </c>
      <c r="AB1293" s="337">
        <f t="shared" si="1260"/>
        <v>293463363735.83997</v>
      </c>
      <c r="AC1293" s="119">
        <f>AB1293/K1293</f>
        <v>0.19664209236957186</v>
      </c>
    </row>
    <row r="1294" spans="1:29" x14ac:dyDescent="0.2">
      <c r="A1294" s="166">
        <v>1</v>
      </c>
      <c r="B1294" s="437" t="s">
        <v>1893</v>
      </c>
      <c r="C1294" s="438"/>
      <c r="D1294" s="438"/>
      <c r="E1294" s="438"/>
      <c r="F1294" s="438"/>
      <c r="G1294" s="438"/>
      <c r="H1294" s="438"/>
      <c r="I1294" s="438"/>
      <c r="J1294" s="438"/>
      <c r="K1294" s="438"/>
      <c r="L1294" s="438"/>
      <c r="M1294" s="438"/>
      <c r="N1294" s="438"/>
      <c r="O1294" s="438"/>
      <c r="P1294" s="438"/>
      <c r="Q1294" s="438"/>
      <c r="R1294" s="438"/>
      <c r="S1294" s="438"/>
      <c r="T1294" s="438"/>
      <c r="U1294" s="438"/>
      <c r="V1294" s="438"/>
      <c r="W1294" s="438"/>
      <c r="X1294" s="438"/>
      <c r="Y1294" s="438"/>
      <c r="Z1294" s="438"/>
      <c r="AA1294" s="438"/>
      <c r="AB1294" s="438"/>
      <c r="AC1294" s="438"/>
    </row>
    <row r="1295" spans="1:29" x14ac:dyDescent="0.2">
      <c r="A1295" s="166">
        <v>1</v>
      </c>
      <c r="C1295" s="46"/>
      <c r="D1295" s="338"/>
      <c r="E1295" s="396"/>
      <c r="F1295" s="338"/>
      <c r="G1295" s="339"/>
      <c r="H1295" s="339"/>
      <c r="I1295" s="339"/>
      <c r="J1295" s="339"/>
      <c r="K1295" s="300"/>
      <c r="L1295" s="339"/>
      <c r="M1295" s="339"/>
      <c r="N1295" s="339"/>
      <c r="O1295" s="339"/>
      <c r="P1295" s="339"/>
      <c r="Q1295" s="339"/>
      <c r="R1295" s="339"/>
      <c r="S1295" s="339"/>
      <c r="T1295" s="339"/>
      <c r="U1295" s="339"/>
      <c r="V1295" s="339"/>
      <c r="W1295" s="339"/>
      <c r="X1295" s="339"/>
      <c r="Y1295" s="339"/>
      <c r="Z1295" s="339"/>
      <c r="AA1295" s="339"/>
      <c r="AB1295" s="339"/>
      <c r="AC1295" s="43"/>
    </row>
    <row r="1296" spans="1:29" x14ac:dyDescent="0.2">
      <c r="A1296" s="166">
        <v>1</v>
      </c>
      <c r="C1296" s="46"/>
      <c r="D1296" s="338"/>
      <c r="E1296" s="338"/>
      <c r="F1296" s="338"/>
      <c r="G1296" s="338"/>
      <c r="H1296" s="338"/>
      <c r="I1296" s="338"/>
      <c r="J1296" s="338"/>
      <c r="K1296" s="338"/>
      <c r="L1296" s="339"/>
      <c r="M1296" s="339"/>
      <c r="N1296" s="339"/>
      <c r="O1296" s="339"/>
      <c r="P1296" s="339"/>
      <c r="Q1296" s="339"/>
      <c r="R1296" s="339"/>
      <c r="S1296" s="339"/>
      <c r="T1296" s="339"/>
      <c r="U1296" s="339"/>
      <c r="V1296" s="339"/>
      <c r="W1296" s="339"/>
      <c r="X1296" s="339"/>
      <c r="Y1296" s="339"/>
      <c r="Z1296" s="339"/>
      <c r="AA1296" s="339"/>
      <c r="AB1296" s="339"/>
      <c r="AC1296" s="425"/>
    </row>
    <row r="1297" spans="1:29" ht="15" customHeight="1" x14ac:dyDescent="0.2">
      <c r="A1297" s="166">
        <v>1</v>
      </c>
      <c r="B1297" s="447" t="s">
        <v>54</v>
      </c>
      <c r="C1297" s="447"/>
      <c r="D1297" s="447"/>
      <c r="E1297" s="447"/>
      <c r="F1297" s="447"/>
      <c r="G1297" s="447"/>
      <c r="H1297" s="447"/>
      <c r="I1297" s="447"/>
      <c r="J1297" s="447"/>
      <c r="K1297" s="447"/>
      <c r="L1297" s="447"/>
      <c r="M1297" s="447"/>
      <c r="N1297" s="447"/>
      <c r="O1297" s="447"/>
      <c r="P1297" s="447"/>
      <c r="Q1297" s="447"/>
      <c r="R1297" s="447"/>
      <c r="S1297" s="447"/>
      <c r="T1297" s="447"/>
      <c r="U1297" s="447"/>
      <c r="V1297" s="447"/>
      <c r="W1297" s="447"/>
      <c r="X1297" s="447"/>
      <c r="Y1297" s="447"/>
      <c r="Z1297" s="447"/>
      <c r="AA1297" s="447"/>
      <c r="AB1297" s="447"/>
      <c r="AC1297" s="447"/>
    </row>
    <row r="1298" spans="1:29" ht="15" customHeight="1" x14ac:dyDescent="0.2">
      <c r="A1298" s="166">
        <v>1</v>
      </c>
      <c r="B1298" s="448" t="s">
        <v>89</v>
      </c>
      <c r="C1298" s="448"/>
      <c r="D1298" s="448"/>
      <c r="E1298" s="448"/>
      <c r="F1298" s="448"/>
      <c r="G1298" s="448"/>
      <c r="H1298" s="448"/>
      <c r="I1298" s="448"/>
      <c r="J1298" s="448"/>
      <c r="K1298" s="448"/>
      <c r="L1298" s="448"/>
      <c r="M1298" s="448"/>
      <c r="N1298" s="448"/>
      <c r="O1298" s="448"/>
      <c r="P1298" s="448"/>
      <c r="Q1298" s="448"/>
      <c r="R1298" s="448"/>
      <c r="S1298" s="448"/>
      <c r="T1298" s="448"/>
      <c r="U1298" s="448"/>
      <c r="V1298" s="448"/>
      <c r="W1298" s="448"/>
      <c r="X1298" s="448"/>
      <c r="Y1298" s="448"/>
      <c r="Z1298" s="448"/>
      <c r="AA1298" s="448"/>
      <c r="AB1298" s="448"/>
      <c r="AC1298" s="448"/>
    </row>
    <row r="1300" spans="1:29" x14ac:dyDescent="0.2">
      <c r="E1300" s="397"/>
      <c r="F1300" s="298"/>
      <c r="G1300" s="298"/>
      <c r="H1300" s="298"/>
    </row>
    <row r="1301" spans="1:29" x14ac:dyDescent="0.2">
      <c r="E1301" s="397"/>
      <c r="F1301" s="298"/>
      <c r="G1301" s="298"/>
      <c r="H1301" s="298"/>
      <c r="K1301" s="152"/>
    </row>
    <row r="1308" spans="1:29" x14ac:dyDescent="0.2">
      <c r="G1308" s="340"/>
      <c r="H1308" s="341"/>
    </row>
  </sheetData>
  <autoFilter ref="A8:AC1298">
    <filterColumn colId="0">
      <customFilters>
        <customFilter operator="notEqual" val=" "/>
      </customFilters>
    </filterColumn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2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B1227:C1227"/>
    <mergeCell ref="W9:W10"/>
    <mergeCell ref="X9:X10"/>
    <mergeCell ref="Y9:Y10"/>
    <mergeCell ref="Z9:Z10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AC9:AC10"/>
    <mergeCell ref="B694:C694"/>
    <mergeCell ref="C696:D696"/>
    <mergeCell ref="B1193:C1193"/>
    <mergeCell ref="B1195:C1195"/>
    <mergeCell ref="AA9:AA10"/>
    <mergeCell ref="AB9:AB10"/>
    <mergeCell ref="P9:P10"/>
    <mergeCell ref="B1297:AC1297"/>
    <mergeCell ref="B1298:AC1298"/>
    <mergeCell ref="B1230:C1230"/>
    <mergeCell ref="B1232:C1232"/>
    <mergeCell ref="B1234:C1234"/>
    <mergeCell ref="B1292:C1292"/>
    <mergeCell ref="B1293:C1293"/>
    <mergeCell ref="B1294:AC1294"/>
  </mergeCells>
  <printOptions gridLines="1"/>
  <pageMargins left="1.2598425196850394" right="0" top="0.39370078740157483" bottom="0.6692913385826772" header="0.31496062992125984" footer="0.39370078740157483"/>
  <pageSetup paperSize="5" scale="75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MARZO  2018  -  ELABORO: JOSE LUNA D
                                       FUENTE: CONTABILIDAD 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1"/>
  <sheetViews>
    <sheetView zoomScaleNormal="100" workbookViewId="0">
      <pane xSplit="1" ySplit="3" topLeftCell="E155" activePane="bottomRight" state="frozen"/>
      <selection activeCell="K60" sqref="K60"/>
      <selection pane="topRight" activeCell="K60" sqref="K60"/>
      <selection pane="bottomLeft" activeCell="K60" sqref="K60"/>
      <selection pane="bottomRight" activeCell="Z167" sqref="Z167"/>
    </sheetView>
  </sheetViews>
  <sheetFormatPr baseColWidth="10" defaultColWidth="11.42578125" defaultRowHeight="14.25" x14ac:dyDescent="0.2"/>
  <cols>
    <col min="1" max="1" width="70" style="1" customWidth="1"/>
    <col min="2" max="2" width="11" style="1" hidden="1" customWidth="1"/>
    <col min="3" max="3" width="19.42578125" style="1" hidden="1" customWidth="1"/>
    <col min="4" max="4" width="17.85546875" style="1" hidden="1" customWidth="1"/>
    <col min="5" max="5" width="21.28515625" style="32" customWidth="1"/>
    <col min="6" max="6" width="15.85546875" style="1" customWidth="1"/>
    <col min="7" max="7" width="17.7109375" style="1" hidden="1" customWidth="1"/>
    <col min="8" max="8" width="14.140625" style="1" hidden="1" customWidth="1"/>
    <col min="9" max="9" width="21.85546875" style="1" customWidth="1"/>
    <col min="10" max="10" width="11.140625" style="1" customWidth="1"/>
    <col min="11" max="11" width="19.85546875" style="1" customWidth="1"/>
    <col min="12" max="12" width="16.7109375" style="1" bestFit="1" customWidth="1"/>
    <col min="13" max="13" width="8.28515625" style="1" hidden="1" customWidth="1"/>
    <col min="14" max="14" width="7.28515625" style="1" hidden="1" customWidth="1"/>
    <col min="15" max="15" width="12.42578125" style="1" hidden="1" customWidth="1"/>
    <col min="16" max="16" width="21.85546875" style="1" hidden="1" customWidth="1"/>
    <col min="17" max="17" width="7.28515625" style="1" hidden="1" customWidth="1"/>
    <col min="18" max="18" width="14.7109375" style="1" hidden="1" customWidth="1"/>
    <col min="19" max="19" width="11.5703125" style="1" hidden="1" customWidth="1"/>
    <col min="20" max="20" width="11.85546875" style="1" hidden="1" customWidth="1"/>
    <col min="21" max="21" width="14" style="1" hidden="1" customWidth="1"/>
    <col min="22" max="22" width="16.7109375" style="1" hidden="1" customWidth="1"/>
    <col min="23" max="23" width="13" style="1" hidden="1" customWidth="1"/>
    <col min="24" max="24" width="21.42578125" style="1" hidden="1" customWidth="1"/>
    <col min="25" max="25" width="19.85546875" style="1" hidden="1" customWidth="1"/>
    <col min="26" max="26" width="20.7109375" style="1" customWidth="1"/>
    <col min="27" max="27" width="10.5703125" style="41" customWidth="1"/>
    <col min="28" max="16384" width="11.42578125" style="1"/>
  </cols>
  <sheetData>
    <row r="1" spans="1:27" ht="27.75" customHeight="1" thickBot="1" x14ac:dyDescent="0.25">
      <c r="A1" s="472" t="s">
        <v>1978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</row>
    <row r="2" spans="1:27" s="18" customFormat="1" ht="29.25" customHeight="1" x14ac:dyDescent="0.2">
      <c r="A2" s="167" t="s">
        <v>0</v>
      </c>
      <c r="B2" s="167" t="s">
        <v>1</v>
      </c>
      <c r="C2" s="474" t="s">
        <v>28</v>
      </c>
      <c r="D2" s="474" t="s">
        <v>29</v>
      </c>
      <c r="E2" s="476" t="s">
        <v>2</v>
      </c>
      <c r="F2" s="474" t="s">
        <v>3</v>
      </c>
      <c r="G2" s="474" t="s">
        <v>39</v>
      </c>
      <c r="H2" s="474" t="s">
        <v>53</v>
      </c>
      <c r="I2" s="167" t="s">
        <v>4</v>
      </c>
      <c r="J2" s="474" t="s">
        <v>5</v>
      </c>
      <c r="K2" s="474" t="s">
        <v>6</v>
      </c>
      <c r="L2" s="474" t="s">
        <v>7</v>
      </c>
      <c r="M2" s="474" t="s">
        <v>8</v>
      </c>
      <c r="N2" s="474" t="s">
        <v>9</v>
      </c>
      <c r="O2" s="474" t="s">
        <v>40</v>
      </c>
      <c r="P2" s="167" t="s">
        <v>11</v>
      </c>
      <c r="Q2" s="474" t="s">
        <v>12</v>
      </c>
      <c r="R2" s="474" t="s">
        <v>13</v>
      </c>
      <c r="S2" s="474" t="s">
        <v>14</v>
      </c>
      <c r="T2" s="474" t="s">
        <v>15</v>
      </c>
      <c r="U2" s="474" t="s">
        <v>16</v>
      </c>
      <c r="V2" s="474" t="s">
        <v>17</v>
      </c>
      <c r="W2" s="474" t="s">
        <v>51</v>
      </c>
      <c r="X2" s="474" t="s">
        <v>52</v>
      </c>
      <c r="Y2" s="167" t="s">
        <v>11</v>
      </c>
      <c r="Z2" s="167" t="s">
        <v>18</v>
      </c>
      <c r="AA2" s="33" t="s">
        <v>19</v>
      </c>
    </row>
    <row r="3" spans="1:27" s="18" customFormat="1" ht="16.5" customHeight="1" thickBot="1" x14ac:dyDescent="0.25">
      <c r="A3" s="168" t="s">
        <v>25</v>
      </c>
      <c r="B3" s="168" t="s">
        <v>20</v>
      </c>
      <c r="C3" s="475"/>
      <c r="D3" s="475"/>
      <c r="E3" s="477"/>
      <c r="F3" s="475"/>
      <c r="G3" s="475"/>
      <c r="H3" s="475"/>
      <c r="I3" s="168" t="s">
        <v>21</v>
      </c>
      <c r="J3" s="475"/>
      <c r="K3" s="475"/>
      <c r="L3" s="475"/>
      <c r="M3" s="475"/>
      <c r="N3" s="475"/>
      <c r="O3" s="475"/>
      <c r="P3" s="168" t="s">
        <v>30</v>
      </c>
      <c r="Q3" s="475"/>
      <c r="R3" s="475"/>
      <c r="S3" s="475"/>
      <c r="T3" s="475"/>
      <c r="U3" s="475"/>
      <c r="V3" s="475"/>
      <c r="W3" s="475"/>
      <c r="X3" s="475"/>
      <c r="Y3" s="168" t="s">
        <v>31</v>
      </c>
      <c r="Z3" s="168" t="s">
        <v>27</v>
      </c>
      <c r="AA3" s="34" t="s">
        <v>24</v>
      </c>
    </row>
    <row r="4" spans="1:27" ht="15" x14ac:dyDescent="0.2">
      <c r="A4" s="121" t="s">
        <v>86</v>
      </c>
      <c r="B4" s="14"/>
      <c r="C4" s="14"/>
      <c r="D4" s="14"/>
      <c r="E4" s="29"/>
      <c r="F4" s="14"/>
      <c r="G4" s="15"/>
      <c r="H4" s="15"/>
      <c r="I4" s="14"/>
      <c r="J4" s="30"/>
      <c r="K4" s="15"/>
      <c r="L4" s="15"/>
      <c r="M4" s="15"/>
      <c r="N4" s="15"/>
      <c r="O4" s="15"/>
      <c r="P4" s="15"/>
      <c r="Q4" s="19"/>
      <c r="R4" s="15"/>
      <c r="S4" s="15"/>
      <c r="T4" s="15"/>
      <c r="U4" s="15"/>
      <c r="V4" s="15"/>
      <c r="W4" s="15"/>
      <c r="X4" s="15"/>
      <c r="Y4" s="15"/>
      <c r="Z4" s="3"/>
      <c r="AA4" s="40"/>
    </row>
    <row r="5" spans="1:27" s="5" customFormat="1" ht="15" x14ac:dyDescent="0.2">
      <c r="A5" s="69" t="s">
        <v>42</v>
      </c>
      <c r="B5" s="25">
        <f t="shared" ref="B5:H5" si="0">+B6</f>
        <v>0</v>
      </c>
      <c r="C5" s="25">
        <f t="shared" si="0"/>
        <v>0</v>
      </c>
      <c r="D5" s="25">
        <f t="shared" si="0"/>
        <v>0</v>
      </c>
      <c r="E5" s="25">
        <f t="shared" si="0"/>
        <v>213997602702.73001</v>
      </c>
      <c r="F5" s="25">
        <f t="shared" si="0"/>
        <v>5622348486.1099997</v>
      </c>
      <c r="G5" s="25">
        <f t="shared" si="0"/>
        <v>0</v>
      </c>
      <c r="H5" s="25">
        <f t="shared" si="0"/>
        <v>0</v>
      </c>
      <c r="I5" s="25">
        <f>+B5+C5-D5+E5-F5</f>
        <v>208375254216.62003</v>
      </c>
      <c r="J5" s="25">
        <f t="shared" ref="J5:O5" si="1">+J6</f>
        <v>0</v>
      </c>
      <c r="K5" s="25">
        <f t="shared" si="1"/>
        <v>213997602702.73001</v>
      </c>
      <c r="L5" s="25">
        <f t="shared" si="1"/>
        <v>-5622348486.1099997</v>
      </c>
      <c r="M5" s="25">
        <f t="shared" si="1"/>
        <v>0</v>
      </c>
      <c r="N5" s="25">
        <f t="shared" si="1"/>
        <v>0</v>
      </c>
      <c r="O5" s="25">
        <f t="shared" si="1"/>
        <v>0</v>
      </c>
      <c r="P5" s="25">
        <f>SUM(J5:O5)</f>
        <v>208375254216.62003</v>
      </c>
      <c r="Q5" s="25">
        <f t="shared" ref="Q5:X5" si="2">+Q6</f>
        <v>0</v>
      </c>
      <c r="R5" s="25">
        <f t="shared" si="2"/>
        <v>0</v>
      </c>
      <c r="S5" s="25">
        <f t="shared" si="2"/>
        <v>0</v>
      </c>
      <c r="T5" s="25">
        <f t="shared" si="2"/>
        <v>0</v>
      </c>
      <c r="U5" s="25">
        <f t="shared" si="2"/>
        <v>0</v>
      </c>
      <c r="V5" s="25">
        <f t="shared" si="2"/>
        <v>0</v>
      </c>
      <c r="W5" s="25">
        <f t="shared" si="2"/>
        <v>0</v>
      </c>
      <c r="X5" s="25">
        <f t="shared" si="2"/>
        <v>0</v>
      </c>
      <c r="Y5" s="25">
        <f>SUM(Q5:X5)</f>
        <v>0</v>
      </c>
      <c r="Z5" s="25">
        <f>+P5+Y5</f>
        <v>208375254216.62003</v>
      </c>
      <c r="AA5" s="36">
        <f>+Z5/I5</f>
        <v>1</v>
      </c>
    </row>
    <row r="6" spans="1:27" s="5" customFormat="1" ht="15" x14ac:dyDescent="0.2">
      <c r="A6" s="69" t="s">
        <v>43</v>
      </c>
      <c r="B6" s="25">
        <f t="shared" ref="B6:H6" si="3">+B7+B13+B29+B35+B37+B39+B43+B47+B53+B55+B57+B61+B65+B67+B69+B71+B82+B114+B59+B63+B45+B74+B78+B80+B27+B76</f>
        <v>0</v>
      </c>
      <c r="C6" s="25">
        <f t="shared" si="3"/>
        <v>0</v>
      </c>
      <c r="D6" s="25">
        <f t="shared" si="3"/>
        <v>0</v>
      </c>
      <c r="E6" s="25">
        <f t="shared" si="3"/>
        <v>213997602702.73001</v>
      </c>
      <c r="F6" s="25">
        <f t="shared" si="3"/>
        <v>5622348486.1099997</v>
      </c>
      <c r="G6" s="25">
        <f t="shared" si="3"/>
        <v>0</v>
      </c>
      <c r="H6" s="25">
        <f t="shared" si="3"/>
        <v>0</v>
      </c>
      <c r="I6" s="25">
        <f>+B6+C6-D6+E6-F6</f>
        <v>208375254216.62003</v>
      </c>
      <c r="J6" s="25">
        <f t="shared" ref="J6:O6" si="4">+J7+J13+J29+J35+J37+J39+J43+J47+J53+J55+J57+J61+J65+J67+J69+J71+J82+J114+J59+J63+J45+J74+J78+J80+J27+J76</f>
        <v>0</v>
      </c>
      <c r="K6" s="25">
        <f t="shared" si="4"/>
        <v>213997602702.73001</v>
      </c>
      <c r="L6" s="25">
        <f t="shared" si="4"/>
        <v>-5622348486.1099997</v>
      </c>
      <c r="M6" s="25">
        <f t="shared" si="4"/>
        <v>0</v>
      </c>
      <c r="N6" s="25">
        <f t="shared" si="4"/>
        <v>0</v>
      </c>
      <c r="O6" s="25">
        <f t="shared" si="4"/>
        <v>0</v>
      </c>
      <c r="P6" s="25">
        <f t="shared" ref="P6:P72" si="5">SUM(J6:O6)</f>
        <v>208375254216.62003</v>
      </c>
      <c r="Q6" s="25">
        <f t="shared" ref="Q6:X6" si="6">+Q7+Q13+Q29+Q35+Q37+Q39+Q43+Q47+Q53+Q55+Q57+Q61+Q65+Q67+Q69+Q71+Q82+Q114+Q59+Q63+Q45+Q74+Q78+Q80+Q27+Q76</f>
        <v>0</v>
      </c>
      <c r="R6" s="25">
        <f t="shared" si="6"/>
        <v>0</v>
      </c>
      <c r="S6" s="25">
        <f t="shared" si="6"/>
        <v>0</v>
      </c>
      <c r="T6" s="25">
        <f t="shared" si="6"/>
        <v>0</v>
      </c>
      <c r="U6" s="25">
        <f t="shared" si="6"/>
        <v>0</v>
      </c>
      <c r="V6" s="25">
        <f t="shared" si="6"/>
        <v>0</v>
      </c>
      <c r="W6" s="25">
        <f t="shared" si="6"/>
        <v>0</v>
      </c>
      <c r="X6" s="25">
        <f t="shared" si="6"/>
        <v>0</v>
      </c>
      <c r="Y6" s="25">
        <f>SUM(Q6:X6)</f>
        <v>0</v>
      </c>
      <c r="Z6" s="25">
        <f>+P6+Y6</f>
        <v>208375254216.62003</v>
      </c>
      <c r="AA6" s="36">
        <f>+Z6/I6</f>
        <v>1</v>
      </c>
    </row>
    <row r="7" spans="1:27" s="5" customFormat="1" ht="24" customHeight="1" x14ac:dyDescent="0.2">
      <c r="A7" s="69" t="s">
        <v>44</v>
      </c>
      <c r="B7" s="25">
        <f t="shared" ref="B7:H7" si="7">SUM(B8:B12)</f>
        <v>0</v>
      </c>
      <c r="C7" s="25">
        <f t="shared" si="7"/>
        <v>0</v>
      </c>
      <c r="D7" s="25">
        <f t="shared" si="7"/>
        <v>0</v>
      </c>
      <c r="E7" s="25">
        <f t="shared" si="7"/>
        <v>20360844444.120003</v>
      </c>
      <c r="F7" s="25">
        <f t="shared" si="7"/>
        <v>0</v>
      </c>
      <c r="G7" s="25">
        <f t="shared" si="7"/>
        <v>0</v>
      </c>
      <c r="H7" s="25">
        <f t="shared" si="7"/>
        <v>0</v>
      </c>
      <c r="I7" s="25">
        <f>+B7+C7-D7+E7-F7</f>
        <v>20360844444.120003</v>
      </c>
      <c r="J7" s="25">
        <f t="shared" ref="J7:O7" si="8">SUM(J8:J12)</f>
        <v>0</v>
      </c>
      <c r="K7" s="25">
        <f t="shared" si="8"/>
        <v>20360844444.120003</v>
      </c>
      <c r="L7" s="25">
        <f t="shared" si="8"/>
        <v>0</v>
      </c>
      <c r="M7" s="25">
        <f t="shared" si="8"/>
        <v>0</v>
      </c>
      <c r="N7" s="25">
        <f t="shared" si="8"/>
        <v>0</v>
      </c>
      <c r="O7" s="25">
        <f t="shared" si="8"/>
        <v>0</v>
      </c>
      <c r="P7" s="25">
        <f t="shared" si="5"/>
        <v>20360844444.120003</v>
      </c>
      <c r="Q7" s="25">
        <f t="shared" ref="Q7:X7" si="9">SUM(Q8:Q12)</f>
        <v>0</v>
      </c>
      <c r="R7" s="25">
        <f t="shared" si="9"/>
        <v>0</v>
      </c>
      <c r="S7" s="25">
        <f t="shared" si="9"/>
        <v>0</v>
      </c>
      <c r="T7" s="25">
        <f t="shared" si="9"/>
        <v>0</v>
      </c>
      <c r="U7" s="25">
        <f t="shared" si="9"/>
        <v>0</v>
      </c>
      <c r="V7" s="25">
        <f t="shared" si="9"/>
        <v>0</v>
      </c>
      <c r="W7" s="25">
        <f t="shared" si="9"/>
        <v>0</v>
      </c>
      <c r="X7" s="25">
        <f t="shared" si="9"/>
        <v>0</v>
      </c>
      <c r="Y7" s="25">
        <f>SUM(Q7:X7)</f>
        <v>0</v>
      </c>
      <c r="Z7" s="25">
        <f>+P7+Y7</f>
        <v>20360844444.120003</v>
      </c>
      <c r="AA7" s="36">
        <f>+Z7/I7</f>
        <v>1</v>
      </c>
    </row>
    <row r="8" spans="1:27" x14ac:dyDescent="0.2">
      <c r="A8" s="70" t="s">
        <v>56</v>
      </c>
      <c r="B8" s="16"/>
      <c r="C8" s="16"/>
      <c r="D8" s="16"/>
      <c r="E8" s="27">
        <v>20030094723.120003</v>
      </c>
      <c r="F8" s="16"/>
      <c r="G8" s="16"/>
      <c r="H8" s="16"/>
      <c r="I8" s="27">
        <f>+B8+C8-D8+E8-F8</f>
        <v>20030094723.120003</v>
      </c>
      <c r="J8" s="16"/>
      <c r="K8" s="16">
        <v>20030094723.120003</v>
      </c>
      <c r="L8" s="16"/>
      <c r="M8" s="16"/>
      <c r="N8" s="16"/>
      <c r="O8" s="16"/>
      <c r="P8" s="27">
        <f t="shared" si="5"/>
        <v>20030094723.120003</v>
      </c>
      <c r="Q8" s="16"/>
      <c r="R8" s="16"/>
      <c r="S8" s="16"/>
      <c r="T8" s="16"/>
      <c r="U8" s="16"/>
      <c r="V8" s="16"/>
      <c r="W8" s="16"/>
      <c r="X8" s="16"/>
      <c r="Y8" s="27">
        <f>SUM(Q8:X8)</f>
        <v>0</v>
      </c>
      <c r="Z8" s="27">
        <f>+P8+Y8</f>
        <v>20030094723.120003</v>
      </c>
      <c r="AA8" s="37">
        <f>+Z8/I8</f>
        <v>1</v>
      </c>
    </row>
    <row r="9" spans="1:27" x14ac:dyDescent="0.2">
      <c r="A9" s="70" t="s">
        <v>176</v>
      </c>
      <c r="B9" s="16"/>
      <c r="C9" s="16"/>
      <c r="D9" s="16"/>
      <c r="E9" s="27">
        <v>57303332</v>
      </c>
      <c r="F9" s="16"/>
      <c r="G9" s="16"/>
      <c r="H9" s="16"/>
      <c r="I9" s="27">
        <f t="shared" ref="I9:I73" si="10">+B9+C9-D9+E9-F9</f>
        <v>57303332</v>
      </c>
      <c r="J9" s="16"/>
      <c r="K9" s="16">
        <v>57303332</v>
      </c>
      <c r="L9" s="16"/>
      <c r="M9" s="16"/>
      <c r="N9" s="16"/>
      <c r="O9" s="16"/>
      <c r="P9" s="27">
        <f t="shared" si="5"/>
        <v>57303332</v>
      </c>
      <c r="Q9" s="16"/>
      <c r="R9" s="16"/>
      <c r="S9" s="16"/>
      <c r="T9" s="16"/>
      <c r="U9" s="16"/>
      <c r="V9" s="16"/>
      <c r="W9" s="16"/>
      <c r="X9" s="16"/>
      <c r="Y9" s="27">
        <f t="shared" ref="Y9:Y12" si="11">SUM(Q9:X9)</f>
        <v>0</v>
      </c>
      <c r="Z9" s="27">
        <f t="shared" ref="Z9:Z73" si="12">+P9+Y9</f>
        <v>57303332</v>
      </c>
      <c r="AA9" s="37">
        <f t="shared" ref="AA9:AA73" si="13">+Z9/I9</f>
        <v>1</v>
      </c>
    </row>
    <row r="10" spans="1:27" ht="25.5" x14ac:dyDescent="0.2">
      <c r="A10" s="70" t="s">
        <v>342</v>
      </c>
      <c r="B10" s="16"/>
      <c r="C10" s="16"/>
      <c r="D10" s="16"/>
      <c r="E10" s="27">
        <v>7105000</v>
      </c>
      <c r="F10" s="16"/>
      <c r="G10" s="16"/>
      <c r="H10" s="16"/>
      <c r="I10" s="27">
        <f t="shared" si="10"/>
        <v>7105000</v>
      </c>
      <c r="J10" s="16"/>
      <c r="K10" s="16">
        <v>7105000</v>
      </c>
      <c r="L10" s="16"/>
      <c r="M10" s="16"/>
      <c r="N10" s="16"/>
      <c r="O10" s="16"/>
      <c r="P10" s="27">
        <f t="shared" si="5"/>
        <v>7105000</v>
      </c>
      <c r="Q10" s="16"/>
      <c r="R10" s="16"/>
      <c r="S10" s="16"/>
      <c r="T10" s="16"/>
      <c r="U10" s="16"/>
      <c r="V10" s="16"/>
      <c r="W10" s="16"/>
      <c r="X10" s="16"/>
      <c r="Y10" s="27">
        <f t="shared" si="11"/>
        <v>0</v>
      </c>
      <c r="Z10" s="27">
        <f t="shared" si="12"/>
        <v>7105000</v>
      </c>
      <c r="AA10" s="37">
        <f t="shared" si="13"/>
        <v>1</v>
      </c>
    </row>
    <row r="11" spans="1:27" x14ac:dyDescent="0.2">
      <c r="A11" s="70" t="s">
        <v>1902</v>
      </c>
      <c r="B11" s="16"/>
      <c r="C11" s="16"/>
      <c r="D11" s="16"/>
      <c r="E11" s="27">
        <v>238932889</v>
      </c>
      <c r="F11" s="16"/>
      <c r="G11" s="16"/>
      <c r="H11" s="16"/>
      <c r="I11" s="27">
        <f t="shared" si="10"/>
        <v>238932889</v>
      </c>
      <c r="J11" s="16"/>
      <c r="K11" s="27">
        <v>238932889</v>
      </c>
      <c r="L11" s="16"/>
      <c r="M11" s="16"/>
      <c r="N11" s="16"/>
      <c r="O11" s="16"/>
      <c r="P11" s="27">
        <f t="shared" si="5"/>
        <v>238932889</v>
      </c>
      <c r="Q11" s="16"/>
      <c r="R11" s="16"/>
      <c r="S11" s="16"/>
      <c r="T11" s="16"/>
      <c r="U11" s="16"/>
      <c r="V11" s="16"/>
      <c r="W11" s="16"/>
      <c r="X11" s="16"/>
      <c r="Y11" s="27">
        <f t="shared" si="11"/>
        <v>0</v>
      </c>
      <c r="Z11" s="27">
        <f t="shared" si="12"/>
        <v>238932889</v>
      </c>
      <c r="AA11" s="37">
        <f t="shared" si="13"/>
        <v>1</v>
      </c>
    </row>
    <row r="12" spans="1:27" x14ac:dyDescent="0.2">
      <c r="A12" s="70" t="s">
        <v>182</v>
      </c>
      <c r="B12" s="16"/>
      <c r="C12" s="16"/>
      <c r="D12" s="16"/>
      <c r="E12" s="27">
        <v>27408500</v>
      </c>
      <c r="F12" s="16"/>
      <c r="G12" s="16"/>
      <c r="H12" s="16"/>
      <c r="I12" s="27">
        <f t="shared" si="10"/>
        <v>27408500</v>
      </c>
      <c r="J12" s="16"/>
      <c r="K12" s="27">
        <v>27408500</v>
      </c>
      <c r="L12" s="16"/>
      <c r="M12" s="16"/>
      <c r="N12" s="16"/>
      <c r="O12" s="16"/>
      <c r="P12" s="27">
        <f t="shared" si="5"/>
        <v>27408500</v>
      </c>
      <c r="Q12" s="16"/>
      <c r="R12" s="16"/>
      <c r="S12" s="16"/>
      <c r="T12" s="16"/>
      <c r="U12" s="16"/>
      <c r="V12" s="16"/>
      <c r="W12" s="16"/>
      <c r="X12" s="16"/>
      <c r="Y12" s="27">
        <f t="shared" si="11"/>
        <v>0</v>
      </c>
      <c r="Z12" s="27">
        <f t="shared" si="12"/>
        <v>27408500</v>
      </c>
      <c r="AA12" s="37">
        <f t="shared" si="13"/>
        <v>1</v>
      </c>
    </row>
    <row r="13" spans="1:27" s="5" customFormat="1" ht="15" x14ac:dyDescent="0.2">
      <c r="A13" s="69" t="s">
        <v>37</v>
      </c>
      <c r="B13" s="25">
        <f>+B17+B19+B14+B23+B25</f>
        <v>0</v>
      </c>
      <c r="C13" s="25">
        <f t="shared" ref="C13:H13" si="14">+C17+C19+C14+C23+C25</f>
        <v>0</v>
      </c>
      <c r="D13" s="25">
        <f t="shared" si="14"/>
        <v>0</v>
      </c>
      <c r="E13" s="25">
        <f t="shared" si="14"/>
        <v>18710639214.139999</v>
      </c>
      <c r="F13" s="25">
        <f t="shared" si="14"/>
        <v>0</v>
      </c>
      <c r="G13" s="25">
        <f t="shared" si="14"/>
        <v>0</v>
      </c>
      <c r="H13" s="25">
        <f t="shared" si="14"/>
        <v>0</v>
      </c>
      <c r="I13" s="25">
        <f t="shared" si="10"/>
        <v>18710639214.139999</v>
      </c>
      <c r="J13" s="25">
        <f t="shared" ref="J13:O13" si="15">+J17+J19+J14+J23+J25</f>
        <v>0</v>
      </c>
      <c r="K13" s="25">
        <f t="shared" si="15"/>
        <v>18710639214.139999</v>
      </c>
      <c r="L13" s="25">
        <f t="shared" si="15"/>
        <v>0</v>
      </c>
      <c r="M13" s="25">
        <f t="shared" si="15"/>
        <v>0</v>
      </c>
      <c r="N13" s="25">
        <f t="shared" si="15"/>
        <v>0</v>
      </c>
      <c r="O13" s="25">
        <f t="shared" si="15"/>
        <v>0</v>
      </c>
      <c r="P13" s="25">
        <f>SUM(J13:O13)</f>
        <v>18710639214.139999</v>
      </c>
      <c r="Q13" s="25">
        <f t="shared" ref="Q13:X13" si="16">+Q17+Q19+Q14+Q23+Q25</f>
        <v>0</v>
      </c>
      <c r="R13" s="25">
        <f t="shared" si="16"/>
        <v>0</v>
      </c>
      <c r="S13" s="25">
        <f t="shared" si="16"/>
        <v>0</v>
      </c>
      <c r="T13" s="25">
        <f t="shared" si="16"/>
        <v>0</v>
      </c>
      <c r="U13" s="25">
        <f t="shared" si="16"/>
        <v>0</v>
      </c>
      <c r="V13" s="25">
        <f t="shared" si="16"/>
        <v>0</v>
      </c>
      <c r="W13" s="25">
        <f t="shared" si="16"/>
        <v>0</v>
      </c>
      <c r="X13" s="25">
        <f t="shared" si="16"/>
        <v>0</v>
      </c>
      <c r="Y13" s="25">
        <f t="shared" ref="Y13:Y75" si="17">SUM(Q13:X13)</f>
        <v>0</v>
      </c>
      <c r="Z13" s="25">
        <f t="shared" si="12"/>
        <v>18710639214.139999</v>
      </c>
      <c r="AA13" s="36">
        <f t="shared" si="13"/>
        <v>1</v>
      </c>
    </row>
    <row r="14" spans="1:27" s="5" customFormat="1" ht="15" x14ac:dyDescent="0.2">
      <c r="A14" s="69" t="s">
        <v>33</v>
      </c>
      <c r="B14" s="25">
        <f t="shared" ref="B14:H14" si="18">+B15+B16</f>
        <v>0</v>
      </c>
      <c r="C14" s="25">
        <f t="shared" si="18"/>
        <v>0</v>
      </c>
      <c r="D14" s="25">
        <f t="shared" si="18"/>
        <v>0</v>
      </c>
      <c r="E14" s="25">
        <f t="shared" si="18"/>
        <v>2395632400</v>
      </c>
      <c r="F14" s="25">
        <f t="shared" si="18"/>
        <v>0</v>
      </c>
      <c r="G14" s="25">
        <f t="shared" si="18"/>
        <v>0</v>
      </c>
      <c r="H14" s="25">
        <f t="shared" si="18"/>
        <v>0</v>
      </c>
      <c r="I14" s="25">
        <f t="shared" si="10"/>
        <v>2395632400</v>
      </c>
      <c r="J14" s="25">
        <f t="shared" ref="J14:O14" si="19">+J15+J16</f>
        <v>0</v>
      </c>
      <c r="K14" s="25">
        <f t="shared" si="19"/>
        <v>2395632400</v>
      </c>
      <c r="L14" s="25">
        <f t="shared" si="19"/>
        <v>0</v>
      </c>
      <c r="M14" s="25">
        <f t="shared" si="19"/>
        <v>0</v>
      </c>
      <c r="N14" s="25">
        <f t="shared" si="19"/>
        <v>0</v>
      </c>
      <c r="O14" s="25">
        <f t="shared" si="19"/>
        <v>0</v>
      </c>
      <c r="P14" s="25">
        <f t="shared" si="5"/>
        <v>2395632400</v>
      </c>
      <c r="Q14" s="25">
        <f t="shared" ref="Q14:X14" si="20">+Q15+Q16</f>
        <v>0</v>
      </c>
      <c r="R14" s="25">
        <f t="shared" si="20"/>
        <v>0</v>
      </c>
      <c r="S14" s="25">
        <f t="shared" si="20"/>
        <v>0</v>
      </c>
      <c r="T14" s="25">
        <f t="shared" si="20"/>
        <v>0</v>
      </c>
      <c r="U14" s="25">
        <f t="shared" si="20"/>
        <v>0</v>
      </c>
      <c r="V14" s="25">
        <f t="shared" si="20"/>
        <v>0</v>
      </c>
      <c r="W14" s="25">
        <f t="shared" si="20"/>
        <v>0</v>
      </c>
      <c r="X14" s="25">
        <f t="shared" si="20"/>
        <v>0</v>
      </c>
      <c r="Y14" s="25">
        <f t="shared" si="17"/>
        <v>0</v>
      </c>
      <c r="Z14" s="25">
        <f t="shared" si="12"/>
        <v>2395632400</v>
      </c>
      <c r="AA14" s="36">
        <f t="shared" si="13"/>
        <v>1</v>
      </c>
    </row>
    <row r="15" spans="1:27" x14ac:dyDescent="0.2">
      <c r="A15" s="70" t="s">
        <v>57</v>
      </c>
      <c r="B15" s="27"/>
      <c r="C15" s="27"/>
      <c r="D15" s="27"/>
      <c r="E15" s="27">
        <v>2395632400</v>
      </c>
      <c r="F15" s="27"/>
      <c r="G15" s="27"/>
      <c r="H15" s="27"/>
      <c r="I15" s="27">
        <f t="shared" si="10"/>
        <v>2395632400</v>
      </c>
      <c r="J15" s="27"/>
      <c r="K15" s="27">
        <v>2395632400</v>
      </c>
      <c r="L15" s="27"/>
      <c r="M15" s="27"/>
      <c r="N15" s="27"/>
      <c r="O15" s="27"/>
      <c r="P15" s="27">
        <f t="shared" si="5"/>
        <v>2395632400</v>
      </c>
      <c r="Q15" s="27"/>
      <c r="R15" s="27"/>
      <c r="S15" s="27"/>
      <c r="T15" s="27"/>
      <c r="U15" s="27"/>
      <c r="V15" s="27"/>
      <c r="W15" s="27"/>
      <c r="X15" s="27"/>
      <c r="Y15" s="27">
        <f t="shared" si="17"/>
        <v>0</v>
      </c>
      <c r="Z15" s="27">
        <f t="shared" si="12"/>
        <v>2395632400</v>
      </c>
      <c r="AA15" s="37">
        <f t="shared" si="13"/>
        <v>1</v>
      </c>
    </row>
    <row r="16" spans="1:27" hidden="1" x14ac:dyDescent="0.2">
      <c r="A16" s="70" t="s">
        <v>340</v>
      </c>
      <c r="B16" s="27"/>
      <c r="C16" s="27"/>
      <c r="D16" s="27"/>
      <c r="E16" s="27"/>
      <c r="F16" s="27"/>
      <c r="G16" s="27"/>
      <c r="H16" s="27"/>
      <c r="I16" s="27">
        <f t="shared" si="10"/>
        <v>0</v>
      </c>
      <c r="J16" s="27"/>
      <c r="K16" s="27"/>
      <c r="L16" s="27"/>
      <c r="M16" s="27"/>
      <c r="N16" s="27"/>
      <c r="O16" s="27"/>
      <c r="P16" s="27">
        <f t="shared" si="5"/>
        <v>0</v>
      </c>
      <c r="Q16" s="27"/>
      <c r="R16" s="27"/>
      <c r="S16" s="27"/>
      <c r="T16" s="27"/>
      <c r="U16" s="27"/>
      <c r="V16" s="27"/>
      <c r="W16" s="27"/>
      <c r="X16" s="27"/>
      <c r="Y16" s="27">
        <f t="shared" si="17"/>
        <v>0</v>
      </c>
      <c r="Z16" s="27">
        <f t="shared" si="12"/>
        <v>0</v>
      </c>
      <c r="AA16" s="37" t="e">
        <f t="shared" si="13"/>
        <v>#DIV/0!</v>
      </c>
    </row>
    <row r="17" spans="1:27" s="5" customFormat="1" ht="15" x14ac:dyDescent="0.2">
      <c r="A17" s="69" t="s">
        <v>38</v>
      </c>
      <c r="B17" s="25">
        <f t="shared" ref="B17:H17" si="21">+B18</f>
        <v>0</v>
      </c>
      <c r="C17" s="25">
        <f t="shared" si="21"/>
        <v>0</v>
      </c>
      <c r="D17" s="25">
        <f t="shared" si="21"/>
        <v>0</v>
      </c>
      <c r="E17" s="25">
        <f t="shared" si="21"/>
        <v>1137382886.1999998</v>
      </c>
      <c r="F17" s="25">
        <f t="shared" si="21"/>
        <v>0</v>
      </c>
      <c r="G17" s="25">
        <f t="shared" si="21"/>
        <v>0</v>
      </c>
      <c r="H17" s="25">
        <f t="shared" si="21"/>
        <v>0</v>
      </c>
      <c r="I17" s="25">
        <f t="shared" si="10"/>
        <v>1137382886.1999998</v>
      </c>
      <c r="J17" s="25">
        <f t="shared" ref="J17:O17" si="22">+J18</f>
        <v>0</v>
      </c>
      <c r="K17" s="25">
        <f t="shared" si="22"/>
        <v>1137382886.1999998</v>
      </c>
      <c r="L17" s="25">
        <f t="shared" si="22"/>
        <v>0</v>
      </c>
      <c r="M17" s="25">
        <f t="shared" si="22"/>
        <v>0</v>
      </c>
      <c r="N17" s="25">
        <f t="shared" si="22"/>
        <v>0</v>
      </c>
      <c r="O17" s="25">
        <f t="shared" si="22"/>
        <v>0</v>
      </c>
      <c r="P17" s="25">
        <f t="shared" si="5"/>
        <v>1137382886.1999998</v>
      </c>
      <c r="Q17" s="25">
        <f t="shared" ref="Q17:X17" si="23">+Q18</f>
        <v>0</v>
      </c>
      <c r="R17" s="25">
        <f t="shared" si="23"/>
        <v>0</v>
      </c>
      <c r="S17" s="25">
        <f t="shared" si="23"/>
        <v>0</v>
      </c>
      <c r="T17" s="25">
        <f t="shared" si="23"/>
        <v>0</v>
      </c>
      <c r="U17" s="25">
        <f t="shared" si="23"/>
        <v>0</v>
      </c>
      <c r="V17" s="25">
        <f t="shared" si="23"/>
        <v>0</v>
      </c>
      <c r="W17" s="25">
        <f t="shared" si="23"/>
        <v>0</v>
      </c>
      <c r="X17" s="25">
        <f t="shared" si="23"/>
        <v>0</v>
      </c>
      <c r="Y17" s="25">
        <f t="shared" si="17"/>
        <v>0</v>
      </c>
      <c r="Z17" s="25">
        <f t="shared" si="12"/>
        <v>1137382886.1999998</v>
      </c>
      <c r="AA17" s="36">
        <f t="shared" si="13"/>
        <v>1</v>
      </c>
    </row>
    <row r="18" spans="1:27" x14ac:dyDescent="0.2">
      <c r="A18" s="70" t="s">
        <v>58</v>
      </c>
      <c r="B18" s="16"/>
      <c r="C18" s="16"/>
      <c r="D18" s="16"/>
      <c r="E18" s="27">
        <v>1137382886.1999998</v>
      </c>
      <c r="F18" s="16"/>
      <c r="G18" s="16"/>
      <c r="H18" s="16"/>
      <c r="I18" s="27">
        <f t="shared" si="10"/>
        <v>1137382886.1999998</v>
      </c>
      <c r="J18" s="16"/>
      <c r="K18" s="27">
        <v>1137382886.1999998</v>
      </c>
      <c r="L18" s="16"/>
      <c r="M18" s="16"/>
      <c r="N18" s="16"/>
      <c r="O18" s="16"/>
      <c r="P18" s="27">
        <f t="shared" si="5"/>
        <v>1137382886.1999998</v>
      </c>
      <c r="Q18" s="16"/>
      <c r="R18" s="16"/>
      <c r="S18" s="16"/>
      <c r="T18" s="16"/>
      <c r="U18" s="16"/>
      <c r="V18" s="16"/>
      <c r="W18" s="16"/>
      <c r="X18" s="16"/>
      <c r="Y18" s="27">
        <f t="shared" si="17"/>
        <v>0</v>
      </c>
      <c r="Z18" s="27">
        <f t="shared" si="12"/>
        <v>1137382886.1999998</v>
      </c>
      <c r="AA18" s="37">
        <f t="shared" si="13"/>
        <v>1</v>
      </c>
    </row>
    <row r="19" spans="1:27" s="5" customFormat="1" ht="15" x14ac:dyDescent="0.2">
      <c r="A19" s="69" t="s">
        <v>34</v>
      </c>
      <c r="B19" s="25">
        <f t="shared" ref="B19:H19" si="24">SUM(B20:B22)</f>
        <v>0</v>
      </c>
      <c r="C19" s="25">
        <f t="shared" si="24"/>
        <v>0</v>
      </c>
      <c r="D19" s="25">
        <f t="shared" si="24"/>
        <v>0</v>
      </c>
      <c r="E19" s="25">
        <f t="shared" si="24"/>
        <v>8357118113.829999</v>
      </c>
      <c r="F19" s="25">
        <f t="shared" si="24"/>
        <v>0</v>
      </c>
      <c r="G19" s="25">
        <f t="shared" si="24"/>
        <v>0</v>
      </c>
      <c r="H19" s="25">
        <f t="shared" si="24"/>
        <v>0</v>
      </c>
      <c r="I19" s="25">
        <f t="shared" si="10"/>
        <v>8357118113.829999</v>
      </c>
      <c r="J19" s="25">
        <f t="shared" ref="J19:O19" si="25">SUM(J20:J22)</f>
        <v>0</v>
      </c>
      <c r="K19" s="25">
        <f t="shared" si="25"/>
        <v>8357118113.829999</v>
      </c>
      <c r="L19" s="25">
        <f t="shared" si="25"/>
        <v>0</v>
      </c>
      <c r="M19" s="25">
        <f t="shared" si="25"/>
        <v>0</v>
      </c>
      <c r="N19" s="25">
        <f t="shared" si="25"/>
        <v>0</v>
      </c>
      <c r="O19" s="25">
        <f t="shared" si="25"/>
        <v>0</v>
      </c>
      <c r="P19" s="25">
        <f t="shared" si="5"/>
        <v>8357118113.829999</v>
      </c>
      <c r="Q19" s="25">
        <f t="shared" ref="Q19:X19" si="26">SUM(Q20:Q22)</f>
        <v>0</v>
      </c>
      <c r="R19" s="25">
        <f t="shared" si="26"/>
        <v>0</v>
      </c>
      <c r="S19" s="25">
        <f t="shared" si="26"/>
        <v>0</v>
      </c>
      <c r="T19" s="25">
        <f t="shared" si="26"/>
        <v>0</v>
      </c>
      <c r="U19" s="25">
        <f t="shared" si="26"/>
        <v>0</v>
      </c>
      <c r="V19" s="25">
        <f t="shared" si="26"/>
        <v>0</v>
      </c>
      <c r="W19" s="25">
        <f t="shared" si="26"/>
        <v>0</v>
      </c>
      <c r="X19" s="25">
        <f t="shared" si="26"/>
        <v>0</v>
      </c>
      <c r="Y19" s="25">
        <f t="shared" si="17"/>
        <v>0</v>
      </c>
      <c r="Z19" s="25">
        <f t="shared" si="12"/>
        <v>8357118113.829999</v>
      </c>
      <c r="AA19" s="36">
        <f t="shared" si="13"/>
        <v>1</v>
      </c>
    </row>
    <row r="20" spans="1:27" s="5" customFormat="1" ht="24" customHeight="1" x14ac:dyDescent="0.2">
      <c r="A20" s="70" t="s">
        <v>59</v>
      </c>
      <c r="B20" s="16"/>
      <c r="C20" s="16"/>
      <c r="D20" s="16"/>
      <c r="E20" s="27">
        <v>830409926.77999997</v>
      </c>
      <c r="F20" s="16"/>
      <c r="G20" s="16"/>
      <c r="H20" s="16"/>
      <c r="I20" s="27">
        <f t="shared" si="10"/>
        <v>830409926.77999997</v>
      </c>
      <c r="J20" s="16"/>
      <c r="K20" s="27">
        <v>830409926.77999997</v>
      </c>
      <c r="L20" s="16"/>
      <c r="M20" s="16"/>
      <c r="N20" s="16"/>
      <c r="O20" s="16"/>
      <c r="P20" s="27">
        <f t="shared" si="5"/>
        <v>830409926.77999997</v>
      </c>
      <c r="Q20" s="16"/>
      <c r="R20" s="16"/>
      <c r="S20" s="16"/>
      <c r="T20" s="16"/>
      <c r="U20" s="16"/>
      <c r="V20" s="16"/>
      <c r="W20" s="16"/>
      <c r="X20" s="16"/>
      <c r="Y20" s="27">
        <f t="shared" si="17"/>
        <v>0</v>
      </c>
      <c r="Z20" s="27">
        <f t="shared" si="12"/>
        <v>830409926.77999997</v>
      </c>
      <c r="AA20" s="37">
        <f t="shared" si="13"/>
        <v>1</v>
      </c>
    </row>
    <row r="21" spans="1:27" ht="24.75" hidden="1" customHeight="1" x14ac:dyDescent="0.2">
      <c r="A21" s="70" t="s">
        <v>60</v>
      </c>
      <c r="B21" s="16"/>
      <c r="C21" s="16"/>
      <c r="D21" s="16"/>
      <c r="E21" s="27"/>
      <c r="F21" s="16"/>
      <c r="G21" s="16"/>
      <c r="H21" s="16"/>
      <c r="I21" s="27">
        <f t="shared" si="10"/>
        <v>0</v>
      </c>
      <c r="J21" s="16"/>
      <c r="K21" s="27"/>
      <c r="L21" s="16"/>
      <c r="M21" s="16"/>
      <c r="N21" s="16"/>
      <c r="O21" s="16"/>
      <c r="P21" s="27">
        <f t="shared" si="5"/>
        <v>0</v>
      </c>
      <c r="Q21" s="16"/>
      <c r="R21" s="16"/>
      <c r="S21" s="16"/>
      <c r="T21" s="16"/>
      <c r="U21" s="16"/>
      <c r="V21" s="16"/>
      <c r="W21" s="16"/>
      <c r="X21" s="16"/>
      <c r="Y21" s="27">
        <f t="shared" si="17"/>
        <v>0</v>
      </c>
      <c r="Z21" s="27">
        <f t="shared" si="12"/>
        <v>0</v>
      </c>
      <c r="AA21" s="37" t="e">
        <f t="shared" si="13"/>
        <v>#DIV/0!</v>
      </c>
    </row>
    <row r="22" spans="1:27" ht="24" customHeight="1" x14ac:dyDescent="0.2">
      <c r="A22" s="70" t="s">
        <v>61</v>
      </c>
      <c r="B22" s="16"/>
      <c r="C22" s="16"/>
      <c r="D22" s="16"/>
      <c r="E22" s="27">
        <v>7526708187.0499992</v>
      </c>
      <c r="F22" s="16"/>
      <c r="G22" s="16"/>
      <c r="H22" s="16"/>
      <c r="I22" s="27">
        <f t="shared" si="10"/>
        <v>7526708187.0499992</v>
      </c>
      <c r="J22" s="16"/>
      <c r="K22" s="27">
        <v>7526708187.0499992</v>
      </c>
      <c r="L22" s="16"/>
      <c r="M22" s="16"/>
      <c r="N22" s="16"/>
      <c r="O22" s="16"/>
      <c r="P22" s="27">
        <f t="shared" si="5"/>
        <v>7526708187.0499992</v>
      </c>
      <c r="Q22" s="16"/>
      <c r="R22" s="16"/>
      <c r="S22" s="16"/>
      <c r="T22" s="16"/>
      <c r="U22" s="16"/>
      <c r="V22" s="16"/>
      <c r="W22" s="16"/>
      <c r="X22" s="16"/>
      <c r="Y22" s="27">
        <f t="shared" si="17"/>
        <v>0</v>
      </c>
      <c r="Z22" s="27">
        <f t="shared" si="12"/>
        <v>7526708187.0499992</v>
      </c>
      <c r="AA22" s="37">
        <f t="shared" si="13"/>
        <v>1</v>
      </c>
    </row>
    <row r="23" spans="1:27" s="5" customFormat="1" ht="15" x14ac:dyDescent="0.2">
      <c r="A23" s="69" t="s">
        <v>35</v>
      </c>
      <c r="B23" s="7">
        <f t="shared" ref="B23:H23" si="27">+B24</f>
        <v>0</v>
      </c>
      <c r="C23" s="7">
        <f t="shared" si="27"/>
        <v>0</v>
      </c>
      <c r="D23" s="7">
        <f t="shared" si="27"/>
        <v>0</v>
      </c>
      <c r="E23" s="7">
        <f t="shared" si="27"/>
        <v>4526114037.1099997</v>
      </c>
      <c r="F23" s="7">
        <f t="shared" si="27"/>
        <v>0</v>
      </c>
      <c r="G23" s="7">
        <f t="shared" si="27"/>
        <v>0</v>
      </c>
      <c r="H23" s="7">
        <f t="shared" si="27"/>
        <v>0</v>
      </c>
      <c r="I23" s="25">
        <f t="shared" si="10"/>
        <v>4526114037.1099997</v>
      </c>
      <c r="J23" s="7">
        <f t="shared" ref="J23:O23" si="28">+J24</f>
        <v>0</v>
      </c>
      <c r="K23" s="7">
        <f t="shared" si="28"/>
        <v>4526114037.1099997</v>
      </c>
      <c r="L23" s="7">
        <f t="shared" si="28"/>
        <v>0</v>
      </c>
      <c r="M23" s="7">
        <f t="shared" si="28"/>
        <v>0</v>
      </c>
      <c r="N23" s="7">
        <f t="shared" si="28"/>
        <v>0</v>
      </c>
      <c r="O23" s="7">
        <f t="shared" si="28"/>
        <v>0</v>
      </c>
      <c r="P23" s="25">
        <f t="shared" si="5"/>
        <v>4526114037.1099997</v>
      </c>
      <c r="Q23" s="7">
        <f t="shared" ref="Q23:X23" si="29">+Q24</f>
        <v>0</v>
      </c>
      <c r="R23" s="7">
        <f t="shared" si="29"/>
        <v>0</v>
      </c>
      <c r="S23" s="7">
        <f t="shared" si="29"/>
        <v>0</v>
      </c>
      <c r="T23" s="7">
        <f t="shared" si="29"/>
        <v>0</v>
      </c>
      <c r="U23" s="7">
        <f t="shared" si="29"/>
        <v>0</v>
      </c>
      <c r="V23" s="7">
        <f t="shared" si="29"/>
        <v>0</v>
      </c>
      <c r="W23" s="7">
        <f t="shared" si="29"/>
        <v>0</v>
      </c>
      <c r="X23" s="7">
        <f t="shared" si="29"/>
        <v>0</v>
      </c>
      <c r="Y23" s="25">
        <f t="shared" si="17"/>
        <v>0</v>
      </c>
      <c r="Z23" s="25">
        <f t="shared" si="12"/>
        <v>4526114037.1099997</v>
      </c>
      <c r="AA23" s="36">
        <f t="shared" si="13"/>
        <v>1</v>
      </c>
    </row>
    <row r="24" spans="1:27" x14ac:dyDescent="0.2">
      <c r="A24" s="70" t="s">
        <v>62</v>
      </c>
      <c r="B24" s="16"/>
      <c r="C24" s="16"/>
      <c r="D24" s="16"/>
      <c r="E24" s="27">
        <v>4526114037.1099997</v>
      </c>
      <c r="F24" s="16"/>
      <c r="G24" s="16"/>
      <c r="H24" s="16"/>
      <c r="I24" s="27">
        <f t="shared" si="10"/>
        <v>4526114037.1099997</v>
      </c>
      <c r="J24" s="16"/>
      <c r="K24" s="26">
        <v>4526114037.1099997</v>
      </c>
      <c r="L24" s="16"/>
      <c r="M24" s="16"/>
      <c r="N24" s="16"/>
      <c r="O24" s="16"/>
      <c r="P24" s="27">
        <f t="shared" si="5"/>
        <v>4526114037.1099997</v>
      </c>
      <c r="Q24" s="16"/>
      <c r="R24" s="16"/>
      <c r="S24" s="16"/>
      <c r="T24" s="16"/>
      <c r="U24" s="16"/>
      <c r="V24" s="16"/>
      <c r="W24" s="16"/>
      <c r="X24" s="16"/>
      <c r="Y24" s="27">
        <f t="shared" si="17"/>
        <v>0</v>
      </c>
      <c r="Z24" s="27">
        <f t="shared" si="12"/>
        <v>4526114037.1099997</v>
      </c>
      <c r="AA24" s="37">
        <f t="shared" si="13"/>
        <v>1</v>
      </c>
    </row>
    <row r="25" spans="1:27" s="5" customFormat="1" ht="15" x14ac:dyDescent="0.2">
      <c r="A25" s="69" t="s">
        <v>1896</v>
      </c>
      <c r="B25" s="7">
        <f>+B26</f>
        <v>0</v>
      </c>
      <c r="C25" s="7">
        <f t="shared" ref="C25:H25" si="30">+C26</f>
        <v>0</v>
      </c>
      <c r="D25" s="7">
        <f t="shared" si="30"/>
        <v>0</v>
      </c>
      <c r="E25" s="7">
        <f t="shared" si="30"/>
        <v>2294391777</v>
      </c>
      <c r="F25" s="7">
        <f t="shared" si="30"/>
        <v>0</v>
      </c>
      <c r="G25" s="7">
        <f t="shared" si="30"/>
        <v>0</v>
      </c>
      <c r="H25" s="7">
        <f t="shared" si="30"/>
        <v>0</v>
      </c>
      <c r="I25" s="25">
        <f t="shared" si="10"/>
        <v>2294391777</v>
      </c>
      <c r="J25" s="7">
        <f t="shared" ref="J25" si="31">+J26</f>
        <v>0</v>
      </c>
      <c r="K25" s="7">
        <f t="shared" ref="K25" si="32">+K26</f>
        <v>2294391777</v>
      </c>
      <c r="L25" s="7">
        <f t="shared" ref="L25" si="33">+L26</f>
        <v>0</v>
      </c>
      <c r="M25" s="7">
        <f t="shared" ref="M25" si="34">+M26</f>
        <v>0</v>
      </c>
      <c r="N25" s="7">
        <f t="shared" ref="N25" si="35">+N26</f>
        <v>0</v>
      </c>
      <c r="O25" s="7">
        <f t="shared" ref="O25" si="36">+O26</f>
        <v>0</v>
      </c>
      <c r="P25" s="25">
        <f t="shared" si="5"/>
        <v>2294391777</v>
      </c>
      <c r="Q25" s="7">
        <f t="shared" ref="Q25" si="37">+Q26</f>
        <v>0</v>
      </c>
      <c r="R25" s="7">
        <f t="shared" ref="R25" si="38">+R26</f>
        <v>0</v>
      </c>
      <c r="S25" s="7">
        <f t="shared" ref="S25" si="39">+S26</f>
        <v>0</v>
      </c>
      <c r="T25" s="7">
        <f t="shared" ref="T25" si="40">+T26</f>
        <v>0</v>
      </c>
      <c r="U25" s="7">
        <f t="shared" ref="U25" si="41">+U26</f>
        <v>0</v>
      </c>
      <c r="V25" s="7">
        <f t="shared" ref="V25" si="42">+V26</f>
        <v>0</v>
      </c>
      <c r="W25" s="7">
        <f t="shared" ref="W25" si="43">+W26</f>
        <v>0</v>
      </c>
      <c r="X25" s="7">
        <f t="shared" ref="X25" si="44">+X26</f>
        <v>0</v>
      </c>
      <c r="Y25" s="25">
        <f t="shared" ref="Y25:Y26" si="45">SUM(Q25:X25)</f>
        <v>0</v>
      </c>
      <c r="Z25" s="25">
        <f t="shared" ref="Z25:Z26" si="46">+P25+Y25</f>
        <v>2294391777</v>
      </c>
      <c r="AA25" s="36">
        <f t="shared" ref="AA25:AA26" si="47">+Z25/I25</f>
        <v>1</v>
      </c>
    </row>
    <row r="26" spans="1:27" x14ac:dyDescent="0.2">
      <c r="A26" s="70" t="s">
        <v>1896</v>
      </c>
      <c r="B26" s="16"/>
      <c r="C26" s="16"/>
      <c r="D26" s="16"/>
      <c r="E26" s="27">
        <v>2294391777</v>
      </c>
      <c r="F26" s="16"/>
      <c r="G26" s="16"/>
      <c r="H26" s="16"/>
      <c r="I26" s="27">
        <f t="shared" si="10"/>
        <v>2294391777</v>
      </c>
      <c r="J26" s="16"/>
      <c r="K26" s="26">
        <v>2294391777</v>
      </c>
      <c r="L26" s="16"/>
      <c r="M26" s="16"/>
      <c r="N26" s="16"/>
      <c r="O26" s="16"/>
      <c r="P26" s="27">
        <f t="shared" si="5"/>
        <v>2294391777</v>
      </c>
      <c r="Q26" s="16"/>
      <c r="R26" s="16"/>
      <c r="S26" s="16"/>
      <c r="T26" s="16"/>
      <c r="U26" s="16"/>
      <c r="V26" s="16"/>
      <c r="W26" s="16"/>
      <c r="X26" s="16"/>
      <c r="Y26" s="27">
        <f t="shared" si="45"/>
        <v>0</v>
      </c>
      <c r="Z26" s="27">
        <f t="shared" si="46"/>
        <v>2294391777</v>
      </c>
      <c r="AA26" s="37">
        <f t="shared" si="47"/>
        <v>1</v>
      </c>
    </row>
    <row r="27" spans="1:27" ht="15" hidden="1" x14ac:dyDescent="0.2">
      <c r="A27" s="69" t="s">
        <v>343</v>
      </c>
      <c r="B27" s="25">
        <f t="shared" ref="B27:H27" si="48">+B28</f>
        <v>0</v>
      </c>
      <c r="C27" s="25">
        <f t="shared" si="48"/>
        <v>0</v>
      </c>
      <c r="D27" s="25">
        <f t="shared" si="48"/>
        <v>0</v>
      </c>
      <c r="E27" s="25">
        <f t="shared" si="48"/>
        <v>0</v>
      </c>
      <c r="F27" s="25">
        <f t="shared" si="48"/>
        <v>0</v>
      </c>
      <c r="G27" s="25">
        <f t="shared" si="48"/>
        <v>0</v>
      </c>
      <c r="H27" s="25">
        <f t="shared" si="48"/>
        <v>0</v>
      </c>
      <c r="I27" s="25">
        <f t="shared" si="10"/>
        <v>0</v>
      </c>
      <c r="J27" s="25">
        <f t="shared" ref="J27:O27" si="49">+J28</f>
        <v>0</v>
      </c>
      <c r="K27" s="25">
        <f t="shared" si="49"/>
        <v>0</v>
      </c>
      <c r="L27" s="25">
        <f t="shared" si="49"/>
        <v>0</v>
      </c>
      <c r="M27" s="25">
        <f t="shared" si="49"/>
        <v>0</v>
      </c>
      <c r="N27" s="25">
        <f t="shared" si="49"/>
        <v>0</v>
      </c>
      <c r="O27" s="25">
        <f t="shared" si="49"/>
        <v>0</v>
      </c>
      <c r="P27" s="25">
        <f t="shared" si="5"/>
        <v>0</v>
      </c>
      <c r="Q27" s="25">
        <f t="shared" ref="Q27:X27" si="50">+Q28</f>
        <v>0</v>
      </c>
      <c r="R27" s="25">
        <f t="shared" si="50"/>
        <v>0</v>
      </c>
      <c r="S27" s="25">
        <f t="shared" si="50"/>
        <v>0</v>
      </c>
      <c r="T27" s="25">
        <f t="shared" si="50"/>
        <v>0</v>
      </c>
      <c r="U27" s="25">
        <f t="shared" si="50"/>
        <v>0</v>
      </c>
      <c r="V27" s="25">
        <f t="shared" si="50"/>
        <v>0</v>
      </c>
      <c r="W27" s="25">
        <f t="shared" si="50"/>
        <v>0</v>
      </c>
      <c r="X27" s="25">
        <f t="shared" si="50"/>
        <v>0</v>
      </c>
      <c r="Y27" s="25">
        <f t="shared" si="17"/>
        <v>0</v>
      </c>
      <c r="Z27" s="25">
        <f t="shared" si="12"/>
        <v>0</v>
      </c>
      <c r="AA27" s="36" t="e">
        <f t="shared" si="13"/>
        <v>#DIV/0!</v>
      </c>
    </row>
    <row r="28" spans="1:27" hidden="1" x14ac:dyDescent="0.2">
      <c r="A28" s="70" t="s">
        <v>344</v>
      </c>
      <c r="B28" s="16"/>
      <c r="C28" s="16"/>
      <c r="D28" s="16"/>
      <c r="E28" s="27"/>
      <c r="F28" s="16"/>
      <c r="G28" s="16"/>
      <c r="H28" s="16"/>
      <c r="I28" s="27">
        <f t="shared" si="10"/>
        <v>0</v>
      </c>
      <c r="J28" s="16"/>
      <c r="K28" s="26"/>
      <c r="L28" s="16"/>
      <c r="M28" s="16"/>
      <c r="N28" s="16"/>
      <c r="O28" s="16"/>
      <c r="P28" s="27">
        <f t="shared" si="5"/>
        <v>0</v>
      </c>
      <c r="Q28" s="16"/>
      <c r="R28" s="16"/>
      <c r="S28" s="16"/>
      <c r="T28" s="16"/>
      <c r="U28" s="16"/>
      <c r="V28" s="16"/>
      <c r="W28" s="16"/>
      <c r="X28" s="16"/>
      <c r="Y28" s="27">
        <f t="shared" si="17"/>
        <v>0</v>
      </c>
      <c r="Z28" s="27">
        <f t="shared" si="12"/>
        <v>0</v>
      </c>
      <c r="AA28" s="37" t="e">
        <f t="shared" si="13"/>
        <v>#DIV/0!</v>
      </c>
    </row>
    <row r="29" spans="1:27" s="5" customFormat="1" ht="15" x14ac:dyDescent="0.2">
      <c r="A29" s="69" t="s">
        <v>63</v>
      </c>
      <c r="B29" s="25">
        <f>SUM(B30:B34)</f>
        <v>0</v>
      </c>
      <c r="C29" s="25">
        <f t="shared" ref="C29:H29" si="51">SUM(C30:C34)</f>
        <v>0</v>
      </c>
      <c r="D29" s="25">
        <f t="shared" si="51"/>
        <v>0</v>
      </c>
      <c r="E29" s="25">
        <f t="shared" si="51"/>
        <v>6563001122.5900002</v>
      </c>
      <c r="F29" s="25">
        <f t="shared" si="51"/>
        <v>0</v>
      </c>
      <c r="G29" s="25">
        <f t="shared" si="51"/>
        <v>0</v>
      </c>
      <c r="H29" s="25">
        <f t="shared" si="51"/>
        <v>0</v>
      </c>
      <c r="I29" s="25">
        <f t="shared" si="10"/>
        <v>6563001122.5900002</v>
      </c>
      <c r="J29" s="25">
        <f t="shared" ref="J29:O29" si="52">SUM(J30:J34)</f>
        <v>0</v>
      </c>
      <c r="K29" s="25">
        <f t="shared" si="52"/>
        <v>6563001122.5900002</v>
      </c>
      <c r="L29" s="25">
        <f t="shared" si="52"/>
        <v>0</v>
      </c>
      <c r="M29" s="25">
        <f t="shared" si="52"/>
        <v>0</v>
      </c>
      <c r="N29" s="25">
        <f t="shared" si="52"/>
        <v>0</v>
      </c>
      <c r="O29" s="25">
        <f t="shared" si="52"/>
        <v>0</v>
      </c>
      <c r="P29" s="25">
        <f>SUM(J29:O29)</f>
        <v>6563001122.5900002</v>
      </c>
      <c r="Q29" s="25">
        <f t="shared" ref="Q29:X29" si="53">SUM(Q30:Q34)</f>
        <v>0</v>
      </c>
      <c r="R29" s="25">
        <f t="shared" si="53"/>
        <v>0</v>
      </c>
      <c r="S29" s="25">
        <f t="shared" si="53"/>
        <v>0</v>
      </c>
      <c r="T29" s="25">
        <f t="shared" si="53"/>
        <v>0</v>
      </c>
      <c r="U29" s="25">
        <f t="shared" si="53"/>
        <v>0</v>
      </c>
      <c r="V29" s="25">
        <f t="shared" si="53"/>
        <v>0</v>
      </c>
      <c r="W29" s="25">
        <f t="shared" si="53"/>
        <v>0</v>
      </c>
      <c r="X29" s="25">
        <f t="shared" si="53"/>
        <v>0</v>
      </c>
      <c r="Y29" s="25">
        <f>SUM(Q29:X29)</f>
        <v>0</v>
      </c>
      <c r="Z29" s="25">
        <f t="shared" si="12"/>
        <v>6563001122.5900002</v>
      </c>
      <c r="AA29" s="36">
        <f t="shared" si="13"/>
        <v>1</v>
      </c>
    </row>
    <row r="30" spans="1:27" s="5" customFormat="1" ht="25.5" x14ac:dyDescent="0.2">
      <c r="A30" s="66" t="s">
        <v>1897</v>
      </c>
      <c r="B30" s="4"/>
      <c r="C30" s="4"/>
      <c r="D30" s="4"/>
      <c r="E30" s="27">
        <v>408804314</v>
      </c>
      <c r="F30" s="4"/>
      <c r="G30" s="4"/>
      <c r="H30" s="4"/>
      <c r="I30" s="27">
        <f t="shared" si="10"/>
        <v>408804314</v>
      </c>
      <c r="J30" s="4"/>
      <c r="K30" s="26">
        <v>408804314</v>
      </c>
      <c r="L30" s="4"/>
      <c r="M30" s="4"/>
      <c r="N30" s="4"/>
      <c r="O30" s="4"/>
      <c r="P30" s="27">
        <f t="shared" si="5"/>
        <v>408804314</v>
      </c>
      <c r="Q30" s="4"/>
      <c r="R30" s="4"/>
      <c r="S30" s="4"/>
      <c r="T30" s="4"/>
      <c r="U30" s="4"/>
      <c r="V30" s="4"/>
      <c r="W30" s="4"/>
      <c r="X30" s="4"/>
      <c r="Y30" s="27">
        <f t="shared" si="17"/>
        <v>0</v>
      </c>
      <c r="Z30" s="27">
        <f t="shared" si="12"/>
        <v>408804314</v>
      </c>
      <c r="AA30" s="37">
        <f t="shared" si="13"/>
        <v>1</v>
      </c>
    </row>
    <row r="31" spans="1:27" x14ac:dyDescent="0.2">
      <c r="A31" s="66" t="s">
        <v>323</v>
      </c>
      <c r="B31" s="16"/>
      <c r="C31" s="16"/>
      <c r="D31" s="16"/>
      <c r="E31" s="27">
        <v>4106712944.5</v>
      </c>
      <c r="F31" s="16"/>
      <c r="G31" s="16"/>
      <c r="H31" s="16"/>
      <c r="I31" s="27">
        <f t="shared" si="10"/>
        <v>4106712944.5</v>
      </c>
      <c r="J31" s="16"/>
      <c r="K31" s="26">
        <v>4106712944.5</v>
      </c>
      <c r="L31" s="16"/>
      <c r="M31" s="16"/>
      <c r="N31" s="16"/>
      <c r="O31" s="16"/>
      <c r="P31" s="27">
        <f t="shared" si="5"/>
        <v>4106712944.5</v>
      </c>
      <c r="Q31" s="16"/>
      <c r="R31" s="16"/>
      <c r="S31" s="16"/>
      <c r="T31" s="16"/>
      <c r="U31" s="16"/>
      <c r="V31" s="16"/>
      <c r="W31" s="16"/>
      <c r="X31" s="16"/>
      <c r="Y31" s="27"/>
      <c r="Z31" s="27">
        <f t="shared" si="12"/>
        <v>4106712944.5</v>
      </c>
      <c r="AA31" s="37">
        <f t="shared" si="13"/>
        <v>1</v>
      </c>
    </row>
    <row r="32" spans="1:27" ht="25.5" x14ac:dyDescent="0.2">
      <c r="A32" s="66" t="s">
        <v>180</v>
      </c>
      <c r="B32" s="16"/>
      <c r="C32" s="16"/>
      <c r="D32" s="16"/>
      <c r="E32" s="27">
        <v>1170098543.0900002</v>
      </c>
      <c r="F32" s="16"/>
      <c r="G32" s="16"/>
      <c r="H32" s="16"/>
      <c r="I32" s="27">
        <f t="shared" si="10"/>
        <v>1170098543.0900002</v>
      </c>
      <c r="J32" s="16"/>
      <c r="K32" s="26">
        <v>1170098543.0900002</v>
      </c>
      <c r="L32" s="16"/>
      <c r="M32" s="16"/>
      <c r="N32" s="16"/>
      <c r="O32" s="16"/>
      <c r="P32" s="27">
        <f t="shared" si="5"/>
        <v>1170098543.0900002</v>
      </c>
      <c r="Q32" s="16"/>
      <c r="R32" s="16"/>
      <c r="S32" s="16"/>
      <c r="T32" s="16"/>
      <c r="U32" s="16"/>
      <c r="V32" s="16"/>
      <c r="W32" s="16"/>
      <c r="X32" s="16"/>
      <c r="Y32" s="27">
        <f t="shared" si="17"/>
        <v>0</v>
      </c>
      <c r="Z32" s="27">
        <f t="shared" si="12"/>
        <v>1170098543.0900002</v>
      </c>
      <c r="AA32" s="37">
        <f t="shared" si="13"/>
        <v>1</v>
      </c>
    </row>
    <row r="33" spans="1:27" x14ac:dyDescent="0.2">
      <c r="A33" s="66" t="s">
        <v>1898</v>
      </c>
      <c r="B33" s="16"/>
      <c r="C33" s="16"/>
      <c r="D33" s="16"/>
      <c r="E33" s="27">
        <v>795350000</v>
      </c>
      <c r="F33" s="16"/>
      <c r="G33" s="16"/>
      <c r="H33" s="16"/>
      <c r="I33" s="27">
        <f t="shared" si="10"/>
        <v>795350000</v>
      </c>
      <c r="J33" s="16"/>
      <c r="K33" s="26">
        <v>795350000</v>
      </c>
      <c r="L33" s="16"/>
      <c r="M33" s="16"/>
      <c r="N33" s="16"/>
      <c r="O33" s="16"/>
      <c r="P33" s="27">
        <f t="shared" si="5"/>
        <v>795350000</v>
      </c>
      <c r="Q33" s="16"/>
      <c r="R33" s="16"/>
      <c r="S33" s="16"/>
      <c r="T33" s="16"/>
      <c r="U33" s="16"/>
      <c r="V33" s="16"/>
      <c r="W33" s="16"/>
      <c r="X33" s="16"/>
      <c r="Y33" s="27">
        <f t="shared" ref="Y33" si="54">SUM(Q33:X33)</f>
        <v>0</v>
      </c>
      <c r="Z33" s="27">
        <f t="shared" ref="Z33" si="55">+P33+Y33</f>
        <v>795350000</v>
      </c>
      <c r="AA33" s="37">
        <f t="shared" ref="AA33" si="56">+Z33/I33</f>
        <v>1</v>
      </c>
    </row>
    <row r="34" spans="1:27" ht="25.5" x14ac:dyDescent="0.2">
      <c r="A34" s="66" t="s">
        <v>341</v>
      </c>
      <c r="B34" s="16"/>
      <c r="C34" s="16"/>
      <c r="D34" s="16"/>
      <c r="E34" s="27">
        <v>82035321</v>
      </c>
      <c r="F34" s="16"/>
      <c r="G34" s="16"/>
      <c r="H34" s="16"/>
      <c r="I34" s="27">
        <f t="shared" si="10"/>
        <v>82035321</v>
      </c>
      <c r="J34" s="16"/>
      <c r="K34" s="26">
        <v>82035321</v>
      </c>
      <c r="L34" s="16"/>
      <c r="M34" s="16"/>
      <c r="N34" s="16"/>
      <c r="O34" s="16"/>
      <c r="P34" s="27">
        <f t="shared" si="5"/>
        <v>82035321</v>
      </c>
      <c r="Q34" s="16"/>
      <c r="R34" s="16"/>
      <c r="S34" s="16"/>
      <c r="T34" s="16"/>
      <c r="U34" s="16"/>
      <c r="V34" s="16"/>
      <c r="W34" s="16"/>
      <c r="X34" s="16"/>
      <c r="Y34" s="27">
        <f t="shared" si="17"/>
        <v>0</v>
      </c>
      <c r="Z34" s="27">
        <f t="shared" si="12"/>
        <v>82035321</v>
      </c>
      <c r="AA34" s="37">
        <f t="shared" si="13"/>
        <v>1</v>
      </c>
    </row>
    <row r="35" spans="1:27" s="5" customFormat="1" ht="15" x14ac:dyDescent="0.2">
      <c r="A35" s="69" t="s">
        <v>64</v>
      </c>
      <c r="B35" s="25">
        <f t="shared" ref="B35:X35" si="57">+B36</f>
        <v>0</v>
      </c>
      <c r="C35" s="25">
        <f t="shared" si="57"/>
        <v>0</v>
      </c>
      <c r="D35" s="25">
        <f t="shared" si="57"/>
        <v>0</v>
      </c>
      <c r="E35" s="25">
        <f>+E36</f>
        <v>43046180</v>
      </c>
      <c r="F35" s="25">
        <f t="shared" si="57"/>
        <v>0</v>
      </c>
      <c r="G35" s="25">
        <f t="shared" si="57"/>
        <v>0</v>
      </c>
      <c r="H35" s="25">
        <f t="shared" si="57"/>
        <v>0</v>
      </c>
      <c r="I35" s="25">
        <f t="shared" si="10"/>
        <v>43046180</v>
      </c>
      <c r="J35" s="25">
        <f t="shared" si="57"/>
        <v>0</v>
      </c>
      <c r="K35" s="25">
        <f t="shared" si="57"/>
        <v>43046180</v>
      </c>
      <c r="L35" s="25">
        <f t="shared" si="57"/>
        <v>0</v>
      </c>
      <c r="M35" s="25">
        <f t="shared" si="57"/>
        <v>0</v>
      </c>
      <c r="N35" s="25">
        <f t="shared" si="57"/>
        <v>0</v>
      </c>
      <c r="O35" s="25">
        <f t="shared" si="57"/>
        <v>0</v>
      </c>
      <c r="P35" s="25">
        <f t="shared" si="5"/>
        <v>43046180</v>
      </c>
      <c r="Q35" s="25">
        <f t="shared" si="57"/>
        <v>0</v>
      </c>
      <c r="R35" s="25">
        <f t="shared" si="57"/>
        <v>0</v>
      </c>
      <c r="S35" s="25">
        <f t="shared" si="57"/>
        <v>0</v>
      </c>
      <c r="T35" s="25">
        <f t="shared" si="57"/>
        <v>0</v>
      </c>
      <c r="U35" s="25">
        <f t="shared" si="57"/>
        <v>0</v>
      </c>
      <c r="V35" s="25">
        <f t="shared" si="57"/>
        <v>0</v>
      </c>
      <c r="W35" s="25">
        <f t="shared" si="57"/>
        <v>0</v>
      </c>
      <c r="X35" s="25">
        <f t="shared" si="57"/>
        <v>0</v>
      </c>
      <c r="Y35" s="25">
        <f t="shared" si="17"/>
        <v>0</v>
      </c>
      <c r="Z35" s="25">
        <f t="shared" si="12"/>
        <v>43046180</v>
      </c>
      <c r="AA35" s="36">
        <f t="shared" si="13"/>
        <v>1</v>
      </c>
    </row>
    <row r="36" spans="1:27" x14ac:dyDescent="0.2">
      <c r="A36" s="70" t="s">
        <v>65</v>
      </c>
      <c r="B36" s="16"/>
      <c r="C36" s="16"/>
      <c r="D36" s="16"/>
      <c r="E36" s="27">
        <v>43046180</v>
      </c>
      <c r="F36" s="16"/>
      <c r="G36" s="16"/>
      <c r="H36" s="16"/>
      <c r="I36" s="27">
        <f t="shared" si="10"/>
        <v>43046180</v>
      </c>
      <c r="J36" s="16"/>
      <c r="K36" s="26">
        <v>43046180</v>
      </c>
      <c r="L36" s="16"/>
      <c r="M36" s="16"/>
      <c r="N36" s="16"/>
      <c r="O36" s="16"/>
      <c r="P36" s="27">
        <f t="shared" si="5"/>
        <v>43046180</v>
      </c>
      <c r="Q36" s="16"/>
      <c r="R36" s="16"/>
      <c r="S36" s="16"/>
      <c r="T36" s="16"/>
      <c r="U36" s="16"/>
      <c r="V36" s="16"/>
      <c r="W36" s="16"/>
      <c r="X36" s="16"/>
      <c r="Y36" s="27">
        <f t="shared" si="17"/>
        <v>0</v>
      </c>
      <c r="Z36" s="27">
        <f t="shared" si="12"/>
        <v>43046180</v>
      </c>
      <c r="AA36" s="37">
        <f t="shared" si="13"/>
        <v>1</v>
      </c>
    </row>
    <row r="37" spans="1:27" s="5" customFormat="1" ht="15" x14ac:dyDescent="0.2">
      <c r="A37" s="69" t="s">
        <v>1899</v>
      </c>
      <c r="B37" s="25">
        <f t="shared" ref="B37:H37" si="58">SUM(B38:B38)</f>
        <v>0</v>
      </c>
      <c r="C37" s="25">
        <f t="shared" si="58"/>
        <v>0</v>
      </c>
      <c r="D37" s="25">
        <f t="shared" si="58"/>
        <v>0</v>
      </c>
      <c r="E37" s="25">
        <f t="shared" si="58"/>
        <v>64595650773.349998</v>
      </c>
      <c r="F37" s="25">
        <f t="shared" si="58"/>
        <v>5622348486.1099997</v>
      </c>
      <c r="G37" s="25">
        <f t="shared" si="58"/>
        <v>0</v>
      </c>
      <c r="H37" s="25">
        <f t="shared" si="58"/>
        <v>0</v>
      </c>
      <c r="I37" s="25">
        <f t="shared" si="10"/>
        <v>58973302287.239998</v>
      </c>
      <c r="J37" s="25">
        <f t="shared" ref="J37:O37" si="59">SUM(J38:J38)</f>
        <v>0</v>
      </c>
      <c r="K37" s="25">
        <f t="shared" si="59"/>
        <v>64595650773.349998</v>
      </c>
      <c r="L37" s="25">
        <f t="shared" si="59"/>
        <v>-5622348486.1099997</v>
      </c>
      <c r="M37" s="25">
        <f t="shared" si="59"/>
        <v>0</v>
      </c>
      <c r="N37" s="25">
        <f t="shared" si="59"/>
        <v>0</v>
      </c>
      <c r="O37" s="25">
        <f t="shared" si="59"/>
        <v>0</v>
      </c>
      <c r="P37" s="25">
        <f t="shared" si="5"/>
        <v>58973302287.239998</v>
      </c>
      <c r="Q37" s="25">
        <f t="shared" ref="Q37:X37" si="60">SUM(Q38:Q38)</f>
        <v>0</v>
      </c>
      <c r="R37" s="25">
        <f t="shared" si="60"/>
        <v>0</v>
      </c>
      <c r="S37" s="25">
        <f t="shared" si="60"/>
        <v>0</v>
      </c>
      <c r="T37" s="25">
        <f t="shared" si="60"/>
        <v>0</v>
      </c>
      <c r="U37" s="25">
        <f t="shared" si="60"/>
        <v>0</v>
      </c>
      <c r="V37" s="25">
        <f t="shared" si="60"/>
        <v>0</v>
      </c>
      <c r="W37" s="25">
        <f t="shared" si="60"/>
        <v>0</v>
      </c>
      <c r="X37" s="25">
        <f t="shared" si="60"/>
        <v>0</v>
      </c>
      <c r="Y37" s="25">
        <f t="shared" si="17"/>
        <v>0</v>
      </c>
      <c r="Z37" s="25">
        <f t="shared" si="12"/>
        <v>58973302287.239998</v>
      </c>
      <c r="AA37" s="36">
        <f t="shared" si="13"/>
        <v>1</v>
      </c>
    </row>
    <row r="38" spans="1:27" s="5" customFormat="1" ht="15" x14ac:dyDescent="0.2">
      <c r="A38" s="66" t="s">
        <v>1899</v>
      </c>
      <c r="B38" s="4"/>
      <c r="C38" s="4"/>
      <c r="D38" s="4"/>
      <c r="E38" s="27">
        <v>64595650773.349998</v>
      </c>
      <c r="F38" s="4">
        <v>5622348486.1099997</v>
      </c>
      <c r="G38" s="4"/>
      <c r="H38" s="4"/>
      <c r="I38" s="27">
        <f t="shared" si="10"/>
        <v>58973302287.239998</v>
      </c>
      <c r="J38" s="4"/>
      <c r="K38" s="26">
        <v>64595650773.349998</v>
      </c>
      <c r="L38" s="4">
        <v>-5622348486.1099997</v>
      </c>
      <c r="M38" s="4"/>
      <c r="N38" s="4"/>
      <c r="O38" s="4"/>
      <c r="P38" s="27">
        <f t="shared" si="5"/>
        <v>58973302287.239998</v>
      </c>
      <c r="Q38" s="4"/>
      <c r="R38" s="4"/>
      <c r="S38" s="4"/>
      <c r="T38" s="4"/>
      <c r="U38" s="4"/>
      <c r="V38" s="4"/>
      <c r="W38" s="4"/>
      <c r="X38" s="4"/>
      <c r="Y38" s="27">
        <f t="shared" si="17"/>
        <v>0</v>
      </c>
      <c r="Z38" s="27">
        <f t="shared" si="12"/>
        <v>58973302287.239998</v>
      </c>
      <c r="AA38" s="37">
        <f t="shared" si="13"/>
        <v>1</v>
      </c>
    </row>
    <row r="39" spans="1:27" s="5" customFormat="1" ht="15" x14ac:dyDescent="0.2">
      <c r="A39" s="69" t="s">
        <v>66</v>
      </c>
      <c r="B39" s="25">
        <f>SUM(B40:B42)</f>
        <v>0</v>
      </c>
      <c r="C39" s="25">
        <f t="shared" ref="C39:H39" si="61">SUM(C40:C42)</f>
        <v>0</v>
      </c>
      <c r="D39" s="25">
        <f t="shared" si="61"/>
        <v>0</v>
      </c>
      <c r="E39" s="25">
        <f t="shared" si="61"/>
        <v>463384420.10000002</v>
      </c>
      <c r="F39" s="25">
        <f t="shared" si="61"/>
        <v>0</v>
      </c>
      <c r="G39" s="25">
        <f t="shared" si="61"/>
        <v>0</v>
      </c>
      <c r="H39" s="25">
        <f t="shared" si="61"/>
        <v>0</v>
      </c>
      <c r="I39" s="25">
        <f t="shared" si="10"/>
        <v>463384420.10000002</v>
      </c>
      <c r="J39" s="25">
        <f t="shared" ref="J39:O39" si="62">SUM(J40:J42)</f>
        <v>0</v>
      </c>
      <c r="K39" s="25">
        <f t="shared" si="62"/>
        <v>463384420.10000002</v>
      </c>
      <c r="L39" s="25">
        <f t="shared" si="62"/>
        <v>0</v>
      </c>
      <c r="M39" s="25">
        <f t="shared" si="62"/>
        <v>0</v>
      </c>
      <c r="N39" s="25">
        <f t="shared" si="62"/>
        <v>0</v>
      </c>
      <c r="O39" s="25">
        <f t="shared" si="62"/>
        <v>0</v>
      </c>
      <c r="P39" s="25">
        <f t="shared" si="5"/>
        <v>463384420.10000002</v>
      </c>
      <c r="Q39" s="25">
        <f t="shared" ref="Q39:X39" si="63">SUM(Q40:Q42)</f>
        <v>0</v>
      </c>
      <c r="R39" s="25">
        <f t="shared" si="63"/>
        <v>0</v>
      </c>
      <c r="S39" s="25">
        <f t="shared" si="63"/>
        <v>0</v>
      </c>
      <c r="T39" s="25">
        <f t="shared" si="63"/>
        <v>0</v>
      </c>
      <c r="U39" s="25">
        <f t="shared" si="63"/>
        <v>0</v>
      </c>
      <c r="V39" s="25">
        <f t="shared" si="63"/>
        <v>0</v>
      </c>
      <c r="W39" s="25">
        <f t="shared" si="63"/>
        <v>0</v>
      </c>
      <c r="X39" s="25">
        <f t="shared" si="63"/>
        <v>0</v>
      </c>
      <c r="Y39" s="25">
        <f t="shared" si="17"/>
        <v>0</v>
      </c>
      <c r="Z39" s="25">
        <f t="shared" si="12"/>
        <v>463384420.10000002</v>
      </c>
      <c r="AA39" s="36">
        <f t="shared" si="13"/>
        <v>1</v>
      </c>
    </row>
    <row r="40" spans="1:27" hidden="1" x14ac:dyDescent="0.2">
      <c r="A40" s="70" t="s">
        <v>67</v>
      </c>
      <c r="B40" s="16"/>
      <c r="C40" s="16"/>
      <c r="D40" s="16"/>
      <c r="E40" s="27"/>
      <c r="F40" s="16"/>
      <c r="G40" s="16"/>
      <c r="H40" s="16"/>
      <c r="I40" s="27">
        <f t="shared" si="10"/>
        <v>0</v>
      </c>
      <c r="J40" s="16"/>
      <c r="K40" s="26"/>
      <c r="L40" s="16"/>
      <c r="M40" s="16"/>
      <c r="N40" s="16"/>
      <c r="O40" s="16"/>
      <c r="P40" s="27">
        <f t="shared" si="5"/>
        <v>0</v>
      </c>
      <c r="Q40" s="16"/>
      <c r="R40" s="16"/>
      <c r="S40" s="16"/>
      <c r="T40" s="16"/>
      <c r="U40" s="16"/>
      <c r="V40" s="16"/>
      <c r="W40" s="16"/>
      <c r="X40" s="16"/>
      <c r="Y40" s="27">
        <f t="shared" si="17"/>
        <v>0</v>
      </c>
      <c r="Z40" s="27">
        <f t="shared" si="12"/>
        <v>0</v>
      </c>
      <c r="AA40" s="37" t="e">
        <f t="shared" si="13"/>
        <v>#DIV/0!</v>
      </c>
    </row>
    <row r="41" spans="1:27" ht="25.5" x14ac:dyDescent="0.2">
      <c r="A41" s="70" t="s">
        <v>1894</v>
      </c>
      <c r="B41" s="16"/>
      <c r="C41" s="16"/>
      <c r="D41" s="16"/>
      <c r="E41" s="27">
        <v>7140000</v>
      </c>
      <c r="F41" s="16"/>
      <c r="G41" s="16"/>
      <c r="H41" s="16"/>
      <c r="I41" s="27">
        <f t="shared" si="10"/>
        <v>7140000</v>
      </c>
      <c r="J41" s="16"/>
      <c r="K41" s="26">
        <v>7140000</v>
      </c>
      <c r="L41" s="16"/>
      <c r="M41" s="16"/>
      <c r="N41" s="16"/>
      <c r="O41" s="16"/>
      <c r="P41" s="27">
        <f t="shared" si="5"/>
        <v>7140000</v>
      </c>
      <c r="Q41" s="16"/>
      <c r="R41" s="16"/>
      <c r="S41" s="16"/>
      <c r="T41" s="16"/>
      <c r="U41" s="16"/>
      <c r="V41" s="16"/>
      <c r="W41" s="16"/>
      <c r="X41" s="16"/>
      <c r="Y41" s="27">
        <f t="shared" ref="Y41" si="64">SUM(Q41:X41)</f>
        <v>0</v>
      </c>
      <c r="Z41" s="27">
        <f t="shared" ref="Z41" si="65">+P41+Y41</f>
        <v>7140000</v>
      </c>
      <c r="AA41" s="37">
        <f t="shared" ref="AA41" si="66">+Z41/I41</f>
        <v>1</v>
      </c>
    </row>
    <row r="42" spans="1:27" x14ac:dyDescent="0.2">
      <c r="A42" s="70" t="s">
        <v>348</v>
      </c>
      <c r="B42" s="16"/>
      <c r="C42" s="16"/>
      <c r="D42" s="16"/>
      <c r="E42" s="27">
        <v>456244420.10000002</v>
      </c>
      <c r="F42" s="16"/>
      <c r="G42" s="16"/>
      <c r="H42" s="16"/>
      <c r="I42" s="27">
        <f t="shared" si="10"/>
        <v>456244420.10000002</v>
      </c>
      <c r="J42" s="16"/>
      <c r="K42" s="26">
        <v>456244420.10000002</v>
      </c>
      <c r="L42" s="16"/>
      <c r="M42" s="16"/>
      <c r="N42" s="16"/>
      <c r="O42" s="16"/>
      <c r="P42" s="27">
        <f t="shared" si="5"/>
        <v>456244420.10000002</v>
      </c>
      <c r="Q42" s="16"/>
      <c r="R42" s="16"/>
      <c r="S42" s="16"/>
      <c r="T42" s="16"/>
      <c r="U42" s="16"/>
      <c r="V42" s="16"/>
      <c r="W42" s="16"/>
      <c r="X42" s="16"/>
      <c r="Y42" s="27">
        <f>SUM(Q42:X42)</f>
        <v>0</v>
      </c>
      <c r="Z42" s="27">
        <f>+P42+Y42</f>
        <v>456244420.10000002</v>
      </c>
      <c r="AA42" s="37">
        <f>+Z42/I42</f>
        <v>1</v>
      </c>
    </row>
    <row r="43" spans="1:27" s="5" customFormat="1" ht="15" x14ac:dyDescent="0.2">
      <c r="A43" s="71" t="s">
        <v>913</v>
      </c>
      <c r="B43" s="25">
        <f t="shared" ref="B43:X43" si="67">SUM(B44:B44)</f>
        <v>0</v>
      </c>
      <c r="C43" s="25">
        <f t="shared" si="67"/>
        <v>0</v>
      </c>
      <c r="D43" s="25">
        <f t="shared" si="67"/>
        <v>0</v>
      </c>
      <c r="E43" s="25">
        <f>SUM(E44:E44)</f>
        <v>463844294.50999999</v>
      </c>
      <c r="F43" s="25">
        <f t="shared" si="67"/>
        <v>0</v>
      </c>
      <c r="G43" s="25">
        <f t="shared" si="67"/>
        <v>0</v>
      </c>
      <c r="H43" s="25">
        <f t="shared" si="67"/>
        <v>0</v>
      </c>
      <c r="I43" s="25">
        <f t="shared" si="10"/>
        <v>463844294.50999999</v>
      </c>
      <c r="J43" s="25">
        <f t="shared" si="67"/>
        <v>0</v>
      </c>
      <c r="K43" s="25">
        <f t="shared" si="67"/>
        <v>463844294.50999999</v>
      </c>
      <c r="L43" s="25">
        <f t="shared" si="67"/>
        <v>0</v>
      </c>
      <c r="M43" s="25">
        <f t="shared" si="67"/>
        <v>0</v>
      </c>
      <c r="N43" s="25">
        <f t="shared" si="67"/>
        <v>0</v>
      </c>
      <c r="O43" s="25">
        <f t="shared" si="67"/>
        <v>0</v>
      </c>
      <c r="P43" s="25">
        <f t="shared" si="5"/>
        <v>463844294.50999999</v>
      </c>
      <c r="Q43" s="25">
        <f t="shared" si="67"/>
        <v>0</v>
      </c>
      <c r="R43" s="25">
        <f t="shared" si="67"/>
        <v>0</v>
      </c>
      <c r="S43" s="25">
        <f t="shared" si="67"/>
        <v>0</v>
      </c>
      <c r="T43" s="25">
        <f t="shared" si="67"/>
        <v>0</v>
      </c>
      <c r="U43" s="25">
        <f t="shared" si="67"/>
        <v>0</v>
      </c>
      <c r="V43" s="25">
        <f t="shared" si="67"/>
        <v>0</v>
      </c>
      <c r="W43" s="25">
        <f t="shared" si="67"/>
        <v>0</v>
      </c>
      <c r="X43" s="25">
        <f t="shared" si="67"/>
        <v>0</v>
      </c>
      <c r="Y43" s="25">
        <f t="shared" si="17"/>
        <v>0</v>
      </c>
      <c r="Z43" s="25">
        <f t="shared" si="12"/>
        <v>463844294.50999999</v>
      </c>
      <c r="AA43" s="36">
        <f t="shared" si="13"/>
        <v>1</v>
      </c>
    </row>
    <row r="44" spans="1:27" x14ac:dyDescent="0.2">
      <c r="A44" s="67" t="s">
        <v>913</v>
      </c>
      <c r="B44" s="16"/>
      <c r="C44" s="16"/>
      <c r="D44" s="16"/>
      <c r="E44" s="27">
        <v>463844294.50999999</v>
      </c>
      <c r="F44" s="16"/>
      <c r="G44" s="16"/>
      <c r="H44" s="16"/>
      <c r="I44" s="27">
        <f t="shared" si="10"/>
        <v>463844294.50999999</v>
      </c>
      <c r="J44" s="16"/>
      <c r="K44" s="26">
        <v>463844294.50999999</v>
      </c>
      <c r="L44" s="16"/>
      <c r="M44" s="16"/>
      <c r="N44" s="16"/>
      <c r="O44" s="16"/>
      <c r="P44" s="27">
        <f t="shared" si="5"/>
        <v>463844294.50999999</v>
      </c>
      <c r="Q44" s="16"/>
      <c r="R44" s="16"/>
      <c r="S44" s="16"/>
      <c r="T44" s="16"/>
      <c r="U44" s="16"/>
      <c r="V44" s="16"/>
      <c r="W44" s="16"/>
      <c r="X44" s="16"/>
      <c r="Y44" s="27">
        <f t="shared" si="17"/>
        <v>0</v>
      </c>
      <c r="Z44" s="27">
        <f t="shared" si="12"/>
        <v>463844294.50999999</v>
      </c>
      <c r="AA44" s="37">
        <f t="shared" si="13"/>
        <v>1</v>
      </c>
    </row>
    <row r="45" spans="1:27" s="5" customFormat="1" ht="15" hidden="1" x14ac:dyDescent="0.2">
      <c r="A45" s="71" t="s">
        <v>911</v>
      </c>
      <c r="B45" s="7">
        <f t="shared" ref="B45:H45" si="68">+B46</f>
        <v>0</v>
      </c>
      <c r="C45" s="7">
        <f t="shared" si="68"/>
        <v>0</v>
      </c>
      <c r="D45" s="7">
        <f t="shared" si="68"/>
        <v>0</v>
      </c>
      <c r="E45" s="7">
        <f t="shared" si="68"/>
        <v>0</v>
      </c>
      <c r="F45" s="7">
        <f t="shared" si="68"/>
        <v>0</v>
      </c>
      <c r="G45" s="7">
        <f t="shared" si="68"/>
        <v>0</v>
      </c>
      <c r="H45" s="7">
        <f t="shared" si="68"/>
        <v>0</v>
      </c>
      <c r="I45" s="25">
        <f t="shared" si="10"/>
        <v>0</v>
      </c>
      <c r="J45" s="7">
        <f t="shared" ref="J45:O45" si="69">+J46</f>
        <v>0</v>
      </c>
      <c r="K45" s="7">
        <f t="shared" si="69"/>
        <v>0</v>
      </c>
      <c r="L45" s="7">
        <f t="shared" si="69"/>
        <v>0</v>
      </c>
      <c r="M45" s="7">
        <f t="shared" si="69"/>
        <v>0</v>
      </c>
      <c r="N45" s="7">
        <f t="shared" si="69"/>
        <v>0</v>
      </c>
      <c r="O45" s="7">
        <f t="shared" si="69"/>
        <v>0</v>
      </c>
      <c r="P45" s="25">
        <f t="shared" si="5"/>
        <v>0</v>
      </c>
      <c r="Q45" s="7">
        <f t="shared" ref="Q45:X45" si="70">+Q46</f>
        <v>0</v>
      </c>
      <c r="R45" s="7">
        <f t="shared" si="70"/>
        <v>0</v>
      </c>
      <c r="S45" s="7">
        <f t="shared" si="70"/>
        <v>0</v>
      </c>
      <c r="T45" s="7">
        <f t="shared" si="70"/>
        <v>0</v>
      </c>
      <c r="U45" s="7">
        <f t="shared" si="70"/>
        <v>0</v>
      </c>
      <c r="V45" s="7">
        <f t="shared" si="70"/>
        <v>0</v>
      </c>
      <c r="W45" s="7">
        <f t="shared" si="70"/>
        <v>0</v>
      </c>
      <c r="X45" s="7">
        <f t="shared" si="70"/>
        <v>0</v>
      </c>
      <c r="Y45" s="25">
        <f t="shared" si="17"/>
        <v>0</v>
      </c>
      <c r="Z45" s="25">
        <f t="shared" si="12"/>
        <v>0</v>
      </c>
      <c r="AA45" s="36" t="e">
        <f t="shared" si="13"/>
        <v>#DIV/0!</v>
      </c>
    </row>
    <row r="46" spans="1:27" hidden="1" x14ac:dyDescent="0.2">
      <c r="A46" s="70" t="s">
        <v>911</v>
      </c>
      <c r="B46" s="16"/>
      <c r="C46" s="16"/>
      <c r="D46" s="16"/>
      <c r="E46" s="27"/>
      <c r="F46" s="16"/>
      <c r="G46" s="16"/>
      <c r="H46" s="16"/>
      <c r="I46" s="27">
        <f t="shared" si="10"/>
        <v>0</v>
      </c>
      <c r="J46" s="16"/>
      <c r="K46" s="10"/>
      <c r="L46" s="16"/>
      <c r="M46" s="16"/>
      <c r="N46" s="16"/>
      <c r="O46" s="16"/>
      <c r="P46" s="27">
        <f t="shared" si="5"/>
        <v>0</v>
      </c>
      <c r="Q46" s="16"/>
      <c r="R46" s="16"/>
      <c r="S46" s="16"/>
      <c r="T46" s="16"/>
      <c r="U46" s="16"/>
      <c r="V46" s="16"/>
      <c r="W46" s="16"/>
      <c r="X46" s="16"/>
      <c r="Y46" s="27">
        <f t="shared" si="17"/>
        <v>0</v>
      </c>
      <c r="Z46" s="27">
        <f t="shared" si="12"/>
        <v>0</v>
      </c>
      <c r="AA46" s="37" t="e">
        <f t="shared" si="13"/>
        <v>#DIV/0!</v>
      </c>
    </row>
    <row r="47" spans="1:27" s="5" customFormat="1" ht="15" x14ac:dyDescent="0.2">
      <c r="A47" s="69" t="s">
        <v>68</v>
      </c>
      <c r="B47" s="25">
        <f t="shared" ref="B47:H47" si="71">SUM(B48:B52)</f>
        <v>0</v>
      </c>
      <c r="C47" s="25">
        <f t="shared" si="71"/>
        <v>0</v>
      </c>
      <c r="D47" s="25">
        <f t="shared" si="71"/>
        <v>0</v>
      </c>
      <c r="E47" s="25">
        <f>SUM(E48:E52)</f>
        <v>645131173.63000011</v>
      </c>
      <c r="F47" s="25">
        <f t="shared" si="71"/>
        <v>0</v>
      </c>
      <c r="G47" s="25">
        <f t="shared" si="71"/>
        <v>0</v>
      </c>
      <c r="H47" s="25">
        <f t="shared" si="71"/>
        <v>0</v>
      </c>
      <c r="I47" s="25">
        <f t="shared" si="10"/>
        <v>645131173.63000011</v>
      </c>
      <c r="J47" s="25">
        <f t="shared" ref="J47:O47" si="72">SUM(J48:J52)</f>
        <v>0</v>
      </c>
      <c r="K47" s="25">
        <f t="shared" si="72"/>
        <v>645131173.63000011</v>
      </c>
      <c r="L47" s="25">
        <f t="shared" si="72"/>
        <v>0</v>
      </c>
      <c r="M47" s="25">
        <f t="shared" si="72"/>
        <v>0</v>
      </c>
      <c r="N47" s="25">
        <f t="shared" si="72"/>
        <v>0</v>
      </c>
      <c r="O47" s="25">
        <f t="shared" si="72"/>
        <v>0</v>
      </c>
      <c r="P47" s="25">
        <f t="shared" si="5"/>
        <v>645131173.63000011</v>
      </c>
      <c r="Q47" s="25">
        <f t="shared" ref="Q47:X47" si="73">SUM(Q48:Q52)</f>
        <v>0</v>
      </c>
      <c r="R47" s="25">
        <f t="shared" si="73"/>
        <v>0</v>
      </c>
      <c r="S47" s="25">
        <f t="shared" si="73"/>
        <v>0</v>
      </c>
      <c r="T47" s="25">
        <f t="shared" si="73"/>
        <v>0</v>
      </c>
      <c r="U47" s="25">
        <f t="shared" si="73"/>
        <v>0</v>
      </c>
      <c r="V47" s="25">
        <f t="shared" si="73"/>
        <v>0</v>
      </c>
      <c r="W47" s="25">
        <f t="shared" si="73"/>
        <v>0</v>
      </c>
      <c r="X47" s="25">
        <f t="shared" si="73"/>
        <v>0</v>
      </c>
      <c r="Y47" s="25">
        <f t="shared" si="17"/>
        <v>0</v>
      </c>
      <c r="Z47" s="25">
        <f t="shared" si="12"/>
        <v>645131173.63000011</v>
      </c>
      <c r="AA47" s="36">
        <f t="shared" si="13"/>
        <v>1</v>
      </c>
    </row>
    <row r="48" spans="1:27" hidden="1" x14ac:dyDescent="0.2">
      <c r="A48" s="70" t="s">
        <v>69</v>
      </c>
      <c r="B48" s="16"/>
      <c r="C48" s="16"/>
      <c r="D48" s="16"/>
      <c r="E48" s="27"/>
      <c r="F48" s="16"/>
      <c r="G48" s="16"/>
      <c r="H48" s="16"/>
      <c r="I48" s="27">
        <f t="shared" si="10"/>
        <v>0</v>
      </c>
      <c r="J48" s="16"/>
      <c r="K48" s="27"/>
      <c r="L48" s="16"/>
      <c r="M48" s="16"/>
      <c r="N48" s="16"/>
      <c r="O48" s="16"/>
      <c r="P48" s="27">
        <f t="shared" si="5"/>
        <v>0</v>
      </c>
      <c r="Q48" s="16"/>
      <c r="R48" s="16"/>
      <c r="S48" s="16"/>
      <c r="T48" s="16"/>
      <c r="U48" s="16"/>
      <c r="V48" s="16"/>
      <c r="W48" s="16"/>
      <c r="X48" s="16"/>
      <c r="Y48" s="27">
        <f t="shared" si="17"/>
        <v>0</v>
      </c>
      <c r="Z48" s="27">
        <f t="shared" si="12"/>
        <v>0</v>
      </c>
      <c r="AA48" s="37" t="e">
        <f t="shared" si="13"/>
        <v>#DIV/0!</v>
      </c>
    </row>
    <row r="49" spans="1:29" x14ac:dyDescent="0.2">
      <c r="A49" s="70" t="s">
        <v>70</v>
      </c>
      <c r="B49" s="16"/>
      <c r="C49" s="16"/>
      <c r="D49" s="16"/>
      <c r="E49" s="27">
        <v>11006466.66</v>
      </c>
      <c r="F49" s="16"/>
      <c r="G49" s="16"/>
      <c r="H49" s="16"/>
      <c r="I49" s="27">
        <f t="shared" si="10"/>
        <v>11006466.66</v>
      </c>
      <c r="J49" s="16"/>
      <c r="K49" s="27">
        <v>11006466.66</v>
      </c>
      <c r="L49" s="16"/>
      <c r="M49" s="16"/>
      <c r="N49" s="16"/>
      <c r="O49" s="16"/>
      <c r="P49" s="27">
        <f t="shared" si="5"/>
        <v>11006466.66</v>
      </c>
      <c r="Q49" s="16"/>
      <c r="R49" s="16"/>
      <c r="S49" s="16"/>
      <c r="T49" s="16"/>
      <c r="U49" s="16"/>
      <c r="V49" s="16"/>
      <c r="W49" s="16"/>
      <c r="X49" s="16"/>
      <c r="Y49" s="27">
        <f t="shared" si="17"/>
        <v>0</v>
      </c>
      <c r="Z49" s="27">
        <f t="shared" si="12"/>
        <v>11006466.66</v>
      </c>
      <c r="AA49" s="37">
        <f t="shared" si="13"/>
        <v>1</v>
      </c>
    </row>
    <row r="50" spans="1:29" x14ac:dyDescent="0.2">
      <c r="A50" s="70" t="s">
        <v>179</v>
      </c>
      <c r="B50" s="16"/>
      <c r="C50" s="16"/>
      <c r="D50" s="16"/>
      <c r="E50" s="27">
        <v>429783739.17000002</v>
      </c>
      <c r="F50" s="16"/>
      <c r="G50" s="16"/>
      <c r="H50" s="16"/>
      <c r="I50" s="27">
        <f t="shared" si="10"/>
        <v>429783739.17000002</v>
      </c>
      <c r="J50" s="16"/>
      <c r="K50" s="27">
        <v>429783739.17000002</v>
      </c>
      <c r="L50" s="16"/>
      <c r="M50" s="16"/>
      <c r="N50" s="16"/>
      <c r="O50" s="16"/>
      <c r="P50" s="27">
        <f t="shared" si="5"/>
        <v>429783739.17000002</v>
      </c>
      <c r="Q50" s="16"/>
      <c r="R50" s="16"/>
      <c r="S50" s="16"/>
      <c r="T50" s="16"/>
      <c r="U50" s="16"/>
      <c r="V50" s="16"/>
      <c r="W50" s="16"/>
      <c r="X50" s="16"/>
      <c r="Y50" s="27">
        <f t="shared" si="17"/>
        <v>0</v>
      </c>
      <c r="Z50" s="27">
        <f t="shared" si="12"/>
        <v>429783739.17000002</v>
      </c>
      <c r="AA50" s="37">
        <f t="shared" si="13"/>
        <v>1</v>
      </c>
    </row>
    <row r="51" spans="1:29" hidden="1" x14ac:dyDescent="0.2">
      <c r="A51" s="70" t="s">
        <v>325</v>
      </c>
      <c r="B51" s="16"/>
      <c r="C51" s="16"/>
      <c r="D51" s="16"/>
      <c r="E51" s="27"/>
      <c r="F51" s="16"/>
      <c r="G51" s="16"/>
      <c r="H51" s="16"/>
      <c r="I51" s="27">
        <f t="shared" si="10"/>
        <v>0</v>
      </c>
      <c r="J51" s="16"/>
      <c r="K51" s="27"/>
      <c r="L51" s="16"/>
      <c r="M51" s="16"/>
      <c r="N51" s="16"/>
      <c r="O51" s="16"/>
      <c r="P51" s="27">
        <f t="shared" si="5"/>
        <v>0</v>
      </c>
      <c r="Q51" s="16"/>
      <c r="R51" s="16"/>
      <c r="S51" s="16"/>
      <c r="T51" s="16"/>
      <c r="U51" s="16"/>
      <c r="V51" s="16"/>
      <c r="W51" s="16"/>
      <c r="X51" s="16"/>
      <c r="Y51" s="27">
        <f t="shared" si="17"/>
        <v>0</v>
      </c>
      <c r="Z51" s="27">
        <f t="shared" si="12"/>
        <v>0</v>
      </c>
      <c r="AA51" s="37" t="e">
        <f t="shared" si="13"/>
        <v>#DIV/0!</v>
      </c>
    </row>
    <row r="52" spans="1:29" x14ac:dyDescent="0.2">
      <c r="A52" s="70" t="s">
        <v>1895</v>
      </c>
      <c r="B52" s="16"/>
      <c r="C52" s="16"/>
      <c r="D52" s="16"/>
      <c r="E52" s="27">
        <v>204340967.80000001</v>
      </c>
      <c r="F52" s="16"/>
      <c r="G52" s="16"/>
      <c r="H52" s="16"/>
      <c r="I52" s="27">
        <f t="shared" si="10"/>
        <v>204340967.80000001</v>
      </c>
      <c r="J52" s="16"/>
      <c r="K52" s="27">
        <v>204340967.80000001</v>
      </c>
      <c r="L52" s="16"/>
      <c r="M52" s="16"/>
      <c r="N52" s="16"/>
      <c r="O52" s="16"/>
      <c r="P52" s="27">
        <f t="shared" si="5"/>
        <v>204340967.80000001</v>
      </c>
      <c r="Q52" s="16"/>
      <c r="R52" s="16"/>
      <c r="S52" s="16"/>
      <c r="T52" s="16"/>
      <c r="U52" s="16"/>
      <c r="V52" s="16"/>
      <c r="W52" s="16"/>
      <c r="X52" s="16"/>
      <c r="Y52" s="27">
        <f t="shared" si="17"/>
        <v>0</v>
      </c>
      <c r="Z52" s="27">
        <f t="shared" si="12"/>
        <v>204340967.80000001</v>
      </c>
      <c r="AA52" s="37">
        <f t="shared" si="13"/>
        <v>1</v>
      </c>
    </row>
    <row r="53" spans="1:29" s="5" customFormat="1" ht="15" hidden="1" x14ac:dyDescent="0.2">
      <c r="A53" s="69" t="s">
        <v>71</v>
      </c>
      <c r="B53" s="25">
        <f t="shared" ref="B53:X53" si="74">+B54</f>
        <v>0</v>
      </c>
      <c r="C53" s="25">
        <f t="shared" si="74"/>
        <v>0</v>
      </c>
      <c r="D53" s="25">
        <f t="shared" si="74"/>
        <v>0</v>
      </c>
      <c r="E53" s="25">
        <f>+E54</f>
        <v>0</v>
      </c>
      <c r="F53" s="25">
        <f t="shared" si="74"/>
        <v>0</v>
      </c>
      <c r="G53" s="25">
        <f t="shared" si="74"/>
        <v>0</v>
      </c>
      <c r="H53" s="25">
        <f t="shared" si="74"/>
        <v>0</v>
      </c>
      <c r="I53" s="25">
        <f t="shared" si="10"/>
        <v>0</v>
      </c>
      <c r="J53" s="25">
        <f t="shared" si="74"/>
        <v>0</v>
      </c>
      <c r="K53" s="25">
        <f t="shared" si="74"/>
        <v>0</v>
      </c>
      <c r="L53" s="25">
        <f t="shared" si="74"/>
        <v>0</v>
      </c>
      <c r="M53" s="25">
        <f t="shared" si="74"/>
        <v>0</v>
      </c>
      <c r="N53" s="25">
        <f t="shared" si="74"/>
        <v>0</v>
      </c>
      <c r="O53" s="25">
        <f t="shared" si="74"/>
        <v>0</v>
      </c>
      <c r="P53" s="25">
        <f t="shared" si="5"/>
        <v>0</v>
      </c>
      <c r="Q53" s="25">
        <f t="shared" si="74"/>
        <v>0</v>
      </c>
      <c r="R53" s="25">
        <f t="shared" si="74"/>
        <v>0</v>
      </c>
      <c r="S53" s="25">
        <f t="shared" si="74"/>
        <v>0</v>
      </c>
      <c r="T53" s="25">
        <f t="shared" si="74"/>
        <v>0</v>
      </c>
      <c r="U53" s="25">
        <f t="shared" si="74"/>
        <v>0</v>
      </c>
      <c r="V53" s="25">
        <f t="shared" si="74"/>
        <v>0</v>
      </c>
      <c r="W53" s="25">
        <f t="shared" si="74"/>
        <v>0</v>
      </c>
      <c r="X53" s="25">
        <f t="shared" si="74"/>
        <v>0</v>
      </c>
      <c r="Y53" s="25">
        <f t="shared" si="17"/>
        <v>0</v>
      </c>
      <c r="Z53" s="25">
        <f t="shared" si="12"/>
        <v>0</v>
      </c>
      <c r="AA53" s="36" t="e">
        <f t="shared" si="13"/>
        <v>#DIV/0!</v>
      </c>
    </row>
    <row r="54" spans="1:29" hidden="1" x14ac:dyDescent="0.2">
      <c r="A54" s="70" t="s">
        <v>177</v>
      </c>
      <c r="B54" s="16"/>
      <c r="C54" s="16"/>
      <c r="D54" s="16"/>
      <c r="E54" s="27"/>
      <c r="F54" s="16"/>
      <c r="G54" s="16"/>
      <c r="H54" s="16"/>
      <c r="I54" s="27">
        <f t="shared" si="10"/>
        <v>0</v>
      </c>
      <c r="J54" s="16"/>
      <c r="K54" s="10"/>
      <c r="L54" s="16"/>
      <c r="M54" s="16"/>
      <c r="N54" s="16"/>
      <c r="O54" s="16"/>
      <c r="P54" s="27">
        <f t="shared" si="5"/>
        <v>0</v>
      </c>
      <c r="Q54" s="16"/>
      <c r="R54" s="16"/>
      <c r="S54" s="16"/>
      <c r="T54" s="16"/>
      <c r="U54" s="16"/>
      <c r="V54" s="16"/>
      <c r="W54" s="16"/>
      <c r="X54" s="16"/>
      <c r="Y54" s="27">
        <f t="shared" si="17"/>
        <v>0</v>
      </c>
      <c r="Z54" s="27">
        <f t="shared" si="12"/>
        <v>0</v>
      </c>
      <c r="AA54" s="37" t="e">
        <f t="shared" si="13"/>
        <v>#DIV/0!</v>
      </c>
    </row>
    <row r="55" spans="1:29" s="5" customFormat="1" ht="15" x14ac:dyDescent="0.2">
      <c r="A55" s="69" t="s">
        <v>72</v>
      </c>
      <c r="B55" s="25">
        <f t="shared" ref="B55:H55" si="75">+B56</f>
        <v>0</v>
      </c>
      <c r="C55" s="25">
        <f t="shared" si="75"/>
        <v>0</v>
      </c>
      <c r="D55" s="25">
        <f t="shared" si="75"/>
        <v>0</v>
      </c>
      <c r="E55" s="25">
        <f t="shared" si="75"/>
        <v>352216746.56999999</v>
      </c>
      <c r="F55" s="25">
        <f t="shared" si="75"/>
        <v>0</v>
      </c>
      <c r="G55" s="25">
        <f t="shared" si="75"/>
        <v>0</v>
      </c>
      <c r="H55" s="25">
        <f t="shared" si="75"/>
        <v>0</v>
      </c>
      <c r="I55" s="25">
        <f t="shared" si="10"/>
        <v>352216746.56999999</v>
      </c>
      <c r="J55" s="25">
        <f t="shared" ref="J55:O55" si="76">+J56</f>
        <v>0</v>
      </c>
      <c r="K55" s="25">
        <f t="shared" si="76"/>
        <v>352216746.56999999</v>
      </c>
      <c r="L55" s="25">
        <f t="shared" si="76"/>
        <v>0</v>
      </c>
      <c r="M55" s="25">
        <f t="shared" si="76"/>
        <v>0</v>
      </c>
      <c r="N55" s="25">
        <f t="shared" si="76"/>
        <v>0</v>
      </c>
      <c r="O55" s="25">
        <f t="shared" si="76"/>
        <v>0</v>
      </c>
      <c r="P55" s="25">
        <f t="shared" si="5"/>
        <v>352216746.56999999</v>
      </c>
      <c r="Q55" s="25">
        <f t="shared" ref="Q55:X55" si="77">+Q56</f>
        <v>0</v>
      </c>
      <c r="R55" s="25">
        <f t="shared" si="77"/>
        <v>0</v>
      </c>
      <c r="S55" s="25">
        <f t="shared" si="77"/>
        <v>0</v>
      </c>
      <c r="T55" s="25">
        <f t="shared" si="77"/>
        <v>0</v>
      </c>
      <c r="U55" s="25">
        <f t="shared" si="77"/>
        <v>0</v>
      </c>
      <c r="V55" s="25">
        <f t="shared" si="77"/>
        <v>0</v>
      </c>
      <c r="W55" s="25">
        <f t="shared" si="77"/>
        <v>0</v>
      </c>
      <c r="X55" s="25">
        <f t="shared" si="77"/>
        <v>0</v>
      </c>
      <c r="Y55" s="25">
        <f t="shared" si="17"/>
        <v>0</v>
      </c>
      <c r="Z55" s="25">
        <f t="shared" si="12"/>
        <v>352216746.56999999</v>
      </c>
      <c r="AA55" s="36">
        <f t="shared" si="13"/>
        <v>1</v>
      </c>
    </row>
    <row r="56" spans="1:29" s="5" customFormat="1" ht="15" x14ac:dyDescent="0.2">
      <c r="A56" s="70" t="s">
        <v>73</v>
      </c>
      <c r="B56" s="16"/>
      <c r="C56" s="16"/>
      <c r="D56" s="16"/>
      <c r="E56" s="27">
        <v>352216746.56999999</v>
      </c>
      <c r="F56" s="16"/>
      <c r="G56" s="16"/>
      <c r="H56" s="16"/>
      <c r="I56" s="27">
        <f t="shared" si="10"/>
        <v>352216746.56999999</v>
      </c>
      <c r="J56" s="16"/>
      <c r="K56" s="10">
        <v>352216746.56999999</v>
      </c>
      <c r="L56" s="16"/>
      <c r="M56" s="16"/>
      <c r="N56" s="16"/>
      <c r="O56" s="16"/>
      <c r="P56" s="27">
        <f t="shared" si="5"/>
        <v>352216746.56999999</v>
      </c>
      <c r="Q56" s="16"/>
      <c r="R56" s="16"/>
      <c r="S56" s="16"/>
      <c r="T56" s="16"/>
      <c r="U56" s="16"/>
      <c r="V56" s="16"/>
      <c r="W56" s="16"/>
      <c r="X56" s="16"/>
      <c r="Y56" s="27">
        <f t="shared" si="17"/>
        <v>0</v>
      </c>
      <c r="Z56" s="27">
        <f t="shared" si="12"/>
        <v>352216746.56999999</v>
      </c>
      <c r="AA56" s="37">
        <f t="shared" si="13"/>
        <v>1</v>
      </c>
      <c r="AC56" s="1"/>
    </row>
    <row r="57" spans="1:29" s="5" customFormat="1" ht="15" x14ac:dyDescent="0.2">
      <c r="A57" s="69" t="s">
        <v>1900</v>
      </c>
      <c r="B57" s="7">
        <f>+B58</f>
        <v>0</v>
      </c>
      <c r="C57" s="7">
        <f t="shared" ref="C57:H57" si="78">+C58</f>
        <v>0</v>
      </c>
      <c r="D57" s="7">
        <f t="shared" si="78"/>
        <v>0</v>
      </c>
      <c r="E57" s="7">
        <f t="shared" si="78"/>
        <v>84245802.219999999</v>
      </c>
      <c r="F57" s="7">
        <f t="shared" si="78"/>
        <v>0</v>
      </c>
      <c r="G57" s="7">
        <f t="shared" si="78"/>
        <v>0</v>
      </c>
      <c r="H57" s="7">
        <f t="shared" si="78"/>
        <v>0</v>
      </c>
      <c r="I57" s="25">
        <f t="shared" si="10"/>
        <v>84245802.219999999</v>
      </c>
      <c r="J57" s="7">
        <f t="shared" ref="J57:O57" si="79">+J58</f>
        <v>0</v>
      </c>
      <c r="K57" s="7">
        <f t="shared" si="79"/>
        <v>84245802.219999999</v>
      </c>
      <c r="L57" s="7">
        <f t="shared" si="79"/>
        <v>0</v>
      </c>
      <c r="M57" s="7">
        <f t="shared" si="79"/>
        <v>0</v>
      </c>
      <c r="N57" s="7">
        <f t="shared" si="79"/>
        <v>0</v>
      </c>
      <c r="O57" s="7">
        <f t="shared" si="79"/>
        <v>0</v>
      </c>
      <c r="P57" s="25">
        <f t="shared" si="5"/>
        <v>84245802.219999999</v>
      </c>
      <c r="Q57" s="7">
        <f t="shared" ref="Q57:X57" si="80">+Q58</f>
        <v>0</v>
      </c>
      <c r="R57" s="7">
        <f t="shared" si="80"/>
        <v>0</v>
      </c>
      <c r="S57" s="7">
        <f t="shared" si="80"/>
        <v>0</v>
      </c>
      <c r="T57" s="7">
        <f t="shared" si="80"/>
        <v>0</v>
      </c>
      <c r="U57" s="7">
        <f t="shared" si="80"/>
        <v>0</v>
      </c>
      <c r="V57" s="7">
        <f t="shared" si="80"/>
        <v>0</v>
      </c>
      <c r="W57" s="7">
        <f t="shared" si="80"/>
        <v>0</v>
      </c>
      <c r="X57" s="7">
        <f t="shared" si="80"/>
        <v>0</v>
      </c>
      <c r="Y57" s="25">
        <f>SUM(Q57:X57)</f>
        <v>0</v>
      </c>
      <c r="Z57" s="25">
        <f t="shared" si="12"/>
        <v>84245802.219999999</v>
      </c>
      <c r="AA57" s="36">
        <f t="shared" si="13"/>
        <v>1</v>
      </c>
      <c r="AC57" s="1"/>
    </row>
    <row r="58" spans="1:29" s="5" customFormat="1" ht="15" x14ac:dyDescent="0.2">
      <c r="A58" s="70" t="s">
        <v>1901</v>
      </c>
      <c r="B58" s="16"/>
      <c r="C58" s="16"/>
      <c r="D58" s="16"/>
      <c r="E58" s="27">
        <v>84245802.219999999</v>
      </c>
      <c r="F58" s="16"/>
      <c r="G58" s="16"/>
      <c r="H58" s="16"/>
      <c r="I58" s="27">
        <f t="shared" si="10"/>
        <v>84245802.219999999</v>
      </c>
      <c r="J58" s="16"/>
      <c r="K58" s="10">
        <v>84245802.219999999</v>
      </c>
      <c r="L58" s="16"/>
      <c r="M58" s="16"/>
      <c r="N58" s="16"/>
      <c r="O58" s="16"/>
      <c r="P58" s="27">
        <f t="shared" si="5"/>
        <v>84245802.219999999</v>
      </c>
      <c r="Q58" s="16"/>
      <c r="R58" s="16"/>
      <c r="S58" s="16"/>
      <c r="T58" s="16"/>
      <c r="U58" s="16"/>
      <c r="V58" s="16"/>
      <c r="W58" s="16"/>
      <c r="X58" s="16"/>
      <c r="Y58" s="27">
        <f>SUM(Q58:X58)</f>
        <v>0</v>
      </c>
      <c r="Z58" s="27">
        <f t="shared" si="12"/>
        <v>84245802.219999999</v>
      </c>
      <c r="AA58" s="37">
        <f t="shared" si="13"/>
        <v>1</v>
      </c>
      <c r="AC58" s="1"/>
    </row>
    <row r="59" spans="1:29" s="5" customFormat="1" ht="15" hidden="1" x14ac:dyDescent="0.2">
      <c r="A59" s="69" t="s">
        <v>74</v>
      </c>
      <c r="B59" s="7">
        <f t="shared" ref="B59:H59" si="81">+B60</f>
        <v>0</v>
      </c>
      <c r="C59" s="7">
        <f t="shared" si="81"/>
        <v>0</v>
      </c>
      <c r="D59" s="7">
        <f t="shared" si="81"/>
        <v>0</v>
      </c>
      <c r="E59" s="7">
        <f t="shared" si="81"/>
        <v>0</v>
      </c>
      <c r="F59" s="7">
        <f t="shared" si="81"/>
        <v>0</v>
      </c>
      <c r="G59" s="7">
        <f t="shared" si="81"/>
        <v>0</v>
      </c>
      <c r="H59" s="7">
        <f t="shared" si="81"/>
        <v>0</v>
      </c>
      <c r="I59" s="25">
        <f t="shared" si="10"/>
        <v>0</v>
      </c>
      <c r="J59" s="7">
        <f t="shared" ref="J59:O59" si="82">+J60</f>
        <v>0</v>
      </c>
      <c r="K59" s="7">
        <f t="shared" si="82"/>
        <v>0</v>
      </c>
      <c r="L59" s="7">
        <f t="shared" si="82"/>
        <v>0</v>
      </c>
      <c r="M59" s="7">
        <f t="shared" si="82"/>
        <v>0</v>
      </c>
      <c r="N59" s="7">
        <f t="shared" si="82"/>
        <v>0</v>
      </c>
      <c r="O59" s="7">
        <f t="shared" si="82"/>
        <v>0</v>
      </c>
      <c r="P59" s="25">
        <f t="shared" si="5"/>
        <v>0</v>
      </c>
      <c r="Q59" s="7">
        <f t="shared" ref="Q59:X59" si="83">+Q60</f>
        <v>0</v>
      </c>
      <c r="R59" s="7">
        <f t="shared" si="83"/>
        <v>0</v>
      </c>
      <c r="S59" s="7">
        <f t="shared" si="83"/>
        <v>0</v>
      </c>
      <c r="T59" s="7">
        <f t="shared" si="83"/>
        <v>0</v>
      </c>
      <c r="U59" s="7">
        <f t="shared" si="83"/>
        <v>0</v>
      </c>
      <c r="V59" s="7">
        <f t="shared" si="83"/>
        <v>0</v>
      </c>
      <c r="W59" s="7">
        <f t="shared" si="83"/>
        <v>0</v>
      </c>
      <c r="X59" s="7">
        <f t="shared" si="83"/>
        <v>0</v>
      </c>
      <c r="Y59" s="25">
        <f t="shared" si="17"/>
        <v>0</v>
      </c>
      <c r="Z59" s="25">
        <f t="shared" si="12"/>
        <v>0</v>
      </c>
      <c r="AA59" s="36" t="e">
        <f t="shared" si="13"/>
        <v>#DIV/0!</v>
      </c>
      <c r="AC59" s="1"/>
    </row>
    <row r="60" spans="1:29" hidden="1" x14ac:dyDescent="0.2">
      <c r="A60" s="70" t="s">
        <v>75</v>
      </c>
      <c r="B60" s="16"/>
      <c r="C60" s="16"/>
      <c r="D60" s="16"/>
      <c r="E60" s="27"/>
      <c r="F60" s="16"/>
      <c r="G60" s="16"/>
      <c r="H60" s="16"/>
      <c r="I60" s="27">
        <f t="shared" si="10"/>
        <v>0</v>
      </c>
      <c r="J60" s="16"/>
      <c r="K60" s="10"/>
      <c r="L60" s="16"/>
      <c r="M60" s="16"/>
      <c r="N60" s="16"/>
      <c r="O60" s="16"/>
      <c r="P60" s="27">
        <f t="shared" si="5"/>
        <v>0</v>
      </c>
      <c r="Q60" s="16"/>
      <c r="R60" s="16"/>
      <c r="S60" s="16"/>
      <c r="T60" s="16"/>
      <c r="U60" s="16"/>
      <c r="V60" s="16"/>
      <c r="W60" s="16"/>
      <c r="X60" s="16"/>
      <c r="Y60" s="27">
        <f t="shared" si="17"/>
        <v>0</v>
      </c>
      <c r="Z60" s="27">
        <f t="shared" si="12"/>
        <v>0</v>
      </c>
      <c r="AA60" s="37" t="e">
        <f t="shared" si="13"/>
        <v>#DIV/0!</v>
      </c>
    </row>
    <row r="61" spans="1:29" s="5" customFormat="1" ht="15" hidden="1" x14ac:dyDescent="0.2">
      <c r="A61" s="69" t="s">
        <v>76</v>
      </c>
      <c r="B61" s="25">
        <f t="shared" ref="B61:X61" si="84">SUM(B62:B62)</f>
        <v>0</v>
      </c>
      <c r="C61" s="25">
        <f t="shared" si="84"/>
        <v>0</v>
      </c>
      <c r="D61" s="25">
        <f t="shared" si="84"/>
        <v>0</v>
      </c>
      <c r="E61" s="25">
        <f>SUM(E62:E62)</f>
        <v>0</v>
      </c>
      <c r="F61" s="25">
        <f t="shared" si="84"/>
        <v>0</v>
      </c>
      <c r="G61" s="25">
        <f t="shared" si="84"/>
        <v>0</v>
      </c>
      <c r="H61" s="25">
        <f t="shared" si="84"/>
        <v>0</v>
      </c>
      <c r="I61" s="25">
        <f t="shared" si="10"/>
        <v>0</v>
      </c>
      <c r="J61" s="25">
        <f t="shared" si="84"/>
        <v>0</v>
      </c>
      <c r="K61" s="25">
        <f t="shared" si="84"/>
        <v>0</v>
      </c>
      <c r="L61" s="25">
        <f t="shared" si="84"/>
        <v>0</v>
      </c>
      <c r="M61" s="25">
        <f t="shared" si="84"/>
        <v>0</v>
      </c>
      <c r="N61" s="25">
        <f t="shared" si="84"/>
        <v>0</v>
      </c>
      <c r="O61" s="25">
        <f t="shared" si="84"/>
        <v>0</v>
      </c>
      <c r="P61" s="25">
        <f t="shared" si="5"/>
        <v>0</v>
      </c>
      <c r="Q61" s="25">
        <f t="shared" si="84"/>
        <v>0</v>
      </c>
      <c r="R61" s="25">
        <f t="shared" si="84"/>
        <v>0</v>
      </c>
      <c r="S61" s="25">
        <f t="shared" si="84"/>
        <v>0</v>
      </c>
      <c r="T61" s="25">
        <f t="shared" si="84"/>
        <v>0</v>
      </c>
      <c r="U61" s="25">
        <f t="shared" si="84"/>
        <v>0</v>
      </c>
      <c r="V61" s="25">
        <f t="shared" si="84"/>
        <v>0</v>
      </c>
      <c r="W61" s="25">
        <f t="shared" si="84"/>
        <v>0</v>
      </c>
      <c r="X61" s="25">
        <f t="shared" si="84"/>
        <v>0</v>
      </c>
      <c r="Y61" s="25">
        <f t="shared" si="17"/>
        <v>0</v>
      </c>
      <c r="Z61" s="25">
        <f t="shared" si="12"/>
        <v>0</v>
      </c>
      <c r="AA61" s="36" t="e">
        <f t="shared" si="13"/>
        <v>#DIV/0!</v>
      </c>
      <c r="AC61" s="1"/>
    </row>
    <row r="62" spans="1:29" hidden="1" x14ac:dyDescent="0.2">
      <c r="A62" s="70" t="s">
        <v>77</v>
      </c>
      <c r="B62" s="16"/>
      <c r="C62" s="16"/>
      <c r="D62" s="16"/>
      <c r="E62" s="27"/>
      <c r="F62" s="16"/>
      <c r="G62" s="16"/>
      <c r="H62" s="16"/>
      <c r="I62" s="27">
        <f t="shared" si="10"/>
        <v>0</v>
      </c>
      <c r="J62" s="16"/>
      <c r="K62" s="10"/>
      <c r="L62" s="16"/>
      <c r="M62" s="16"/>
      <c r="N62" s="16"/>
      <c r="O62" s="16"/>
      <c r="P62" s="27">
        <f t="shared" si="5"/>
        <v>0</v>
      </c>
      <c r="Q62" s="16"/>
      <c r="R62" s="16"/>
      <c r="S62" s="16"/>
      <c r="T62" s="16"/>
      <c r="U62" s="16"/>
      <c r="V62" s="16"/>
      <c r="W62" s="16"/>
      <c r="X62" s="16"/>
      <c r="Y62" s="27">
        <f t="shared" si="17"/>
        <v>0</v>
      </c>
      <c r="Z62" s="27">
        <f t="shared" si="12"/>
        <v>0</v>
      </c>
      <c r="AA62" s="37" t="e">
        <f t="shared" si="13"/>
        <v>#DIV/0!</v>
      </c>
    </row>
    <row r="63" spans="1:29" s="5" customFormat="1" ht="15" x14ac:dyDescent="0.2">
      <c r="A63" s="69" t="s">
        <v>1903</v>
      </c>
      <c r="B63" s="7">
        <f t="shared" ref="B63:H63" si="85">+B64</f>
        <v>0</v>
      </c>
      <c r="C63" s="7">
        <f t="shared" si="85"/>
        <v>0</v>
      </c>
      <c r="D63" s="7">
        <f t="shared" si="85"/>
        <v>0</v>
      </c>
      <c r="E63" s="7">
        <f t="shared" si="85"/>
        <v>276410440</v>
      </c>
      <c r="F63" s="7">
        <f t="shared" si="85"/>
        <v>0</v>
      </c>
      <c r="G63" s="7">
        <f t="shared" si="85"/>
        <v>0</v>
      </c>
      <c r="H63" s="7">
        <f t="shared" si="85"/>
        <v>0</v>
      </c>
      <c r="I63" s="25">
        <f t="shared" si="10"/>
        <v>276410440</v>
      </c>
      <c r="J63" s="7">
        <f t="shared" ref="J63:O63" si="86">+J64</f>
        <v>0</v>
      </c>
      <c r="K63" s="7">
        <f t="shared" si="86"/>
        <v>276410440</v>
      </c>
      <c r="L63" s="7">
        <f t="shared" si="86"/>
        <v>0</v>
      </c>
      <c r="M63" s="7">
        <f t="shared" si="86"/>
        <v>0</v>
      </c>
      <c r="N63" s="7">
        <f t="shared" si="86"/>
        <v>0</v>
      </c>
      <c r="O63" s="7">
        <f t="shared" si="86"/>
        <v>0</v>
      </c>
      <c r="P63" s="25">
        <f t="shared" si="5"/>
        <v>276410440</v>
      </c>
      <c r="Q63" s="7">
        <f t="shared" ref="Q63:X63" si="87">+Q64</f>
        <v>0</v>
      </c>
      <c r="R63" s="7">
        <f t="shared" si="87"/>
        <v>0</v>
      </c>
      <c r="S63" s="7">
        <f t="shared" si="87"/>
        <v>0</v>
      </c>
      <c r="T63" s="7">
        <f t="shared" si="87"/>
        <v>0</v>
      </c>
      <c r="U63" s="7">
        <f t="shared" si="87"/>
        <v>0</v>
      </c>
      <c r="V63" s="7">
        <f t="shared" si="87"/>
        <v>0</v>
      </c>
      <c r="W63" s="7">
        <f t="shared" si="87"/>
        <v>0</v>
      </c>
      <c r="X63" s="7">
        <f t="shared" si="87"/>
        <v>0</v>
      </c>
      <c r="Y63" s="25">
        <f t="shared" si="17"/>
        <v>0</v>
      </c>
      <c r="Z63" s="25">
        <f t="shared" si="12"/>
        <v>276410440</v>
      </c>
      <c r="AA63" s="36">
        <f t="shared" si="13"/>
        <v>1</v>
      </c>
      <c r="AC63" s="1"/>
    </row>
    <row r="64" spans="1:29" x14ac:dyDescent="0.2">
      <c r="A64" s="66" t="s">
        <v>1904</v>
      </c>
      <c r="B64" s="16"/>
      <c r="C64" s="16"/>
      <c r="D64" s="16"/>
      <c r="E64" s="27">
        <v>276410440</v>
      </c>
      <c r="F64" s="16"/>
      <c r="G64" s="16"/>
      <c r="H64" s="16"/>
      <c r="I64" s="27">
        <f t="shared" si="10"/>
        <v>276410440</v>
      </c>
      <c r="J64" s="16"/>
      <c r="K64" s="26">
        <v>276410440</v>
      </c>
      <c r="L64" s="16"/>
      <c r="M64" s="16"/>
      <c r="N64" s="16"/>
      <c r="O64" s="16"/>
      <c r="P64" s="27">
        <f t="shared" si="5"/>
        <v>276410440</v>
      </c>
      <c r="Q64" s="16"/>
      <c r="R64" s="16"/>
      <c r="S64" s="16"/>
      <c r="T64" s="16"/>
      <c r="U64" s="16"/>
      <c r="V64" s="16"/>
      <c r="W64" s="16"/>
      <c r="X64" s="16"/>
      <c r="Y64" s="27">
        <f t="shared" si="17"/>
        <v>0</v>
      </c>
      <c r="Z64" s="27">
        <f t="shared" si="12"/>
        <v>276410440</v>
      </c>
      <c r="AA64" s="37">
        <f t="shared" si="13"/>
        <v>1</v>
      </c>
    </row>
    <row r="65" spans="1:29" s="5" customFormat="1" ht="25.5" hidden="1" x14ac:dyDescent="0.2">
      <c r="A65" s="69" t="s">
        <v>326</v>
      </c>
      <c r="B65" s="25">
        <f t="shared" ref="B65:H65" si="88">+B66</f>
        <v>0</v>
      </c>
      <c r="C65" s="25">
        <f t="shared" si="88"/>
        <v>0</v>
      </c>
      <c r="D65" s="25">
        <f t="shared" si="88"/>
        <v>0</v>
      </c>
      <c r="E65" s="25">
        <f t="shared" si="88"/>
        <v>0</v>
      </c>
      <c r="F65" s="25">
        <f t="shared" si="88"/>
        <v>0</v>
      </c>
      <c r="G65" s="25">
        <f t="shared" si="88"/>
        <v>0</v>
      </c>
      <c r="H65" s="25">
        <f t="shared" si="88"/>
        <v>0</v>
      </c>
      <c r="I65" s="25">
        <f t="shared" si="10"/>
        <v>0</v>
      </c>
      <c r="J65" s="25">
        <f t="shared" ref="J65:O65" si="89">+J66</f>
        <v>0</v>
      </c>
      <c r="K65" s="25">
        <f t="shared" si="89"/>
        <v>0</v>
      </c>
      <c r="L65" s="25">
        <f t="shared" si="89"/>
        <v>0</v>
      </c>
      <c r="M65" s="25">
        <f t="shared" si="89"/>
        <v>0</v>
      </c>
      <c r="N65" s="25">
        <f t="shared" si="89"/>
        <v>0</v>
      </c>
      <c r="O65" s="25">
        <f t="shared" si="89"/>
        <v>0</v>
      </c>
      <c r="P65" s="25">
        <f t="shared" si="5"/>
        <v>0</v>
      </c>
      <c r="Q65" s="25">
        <f t="shared" ref="Q65:X65" si="90">+Q66</f>
        <v>0</v>
      </c>
      <c r="R65" s="25">
        <f t="shared" si="90"/>
        <v>0</v>
      </c>
      <c r="S65" s="25">
        <f t="shared" si="90"/>
        <v>0</v>
      </c>
      <c r="T65" s="25">
        <f t="shared" si="90"/>
        <v>0</v>
      </c>
      <c r="U65" s="25">
        <f t="shared" si="90"/>
        <v>0</v>
      </c>
      <c r="V65" s="25">
        <f t="shared" si="90"/>
        <v>0</v>
      </c>
      <c r="W65" s="25">
        <f t="shared" si="90"/>
        <v>0</v>
      </c>
      <c r="X65" s="25">
        <f t="shared" si="90"/>
        <v>0</v>
      </c>
      <c r="Y65" s="25">
        <f t="shared" si="17"/>
        <v>0</v>
      </c>
      <c r="Z65" s="25">
        <f t="shared" si="12"/>
        <v>0</v>
      </c>
      <c r="AA65" s="36" t="e">
        <f t="shared" si="13"/>
        <v>#DIV/0!</v>
      </c>
      <c r="AC65" s="1"/>
    </row>
    <row r="66" spans="1:29" ht="25.5" hidden="1" x14ac:dyDescent="0.2">
      <c r="A66" s="67" t="s">
        <v>326</v>
      </c>
      <c r="B66" s="16"/>
      <c r="C66" s="16"/>
      <c r="D66" s="16"/>
      <c r="E66" s="27"/>
      <c r="F66" s="16"/>
      <c r="G66" s="16"/>
      <c r="H66" s="16"/>
      <c r="I66" s="27">
        <f t="shared" si="10"/>
        <v>0</v>
      </c>
      <c r="J66" s="16"/>
      <c r="K66" s="16"/>
      <c r="L66" s="16"/>
      <c r="M66" s="16"/>
      <c r="N66" s="16"/>
      <c r="O66" s="16"/>
      <c r="P66" s="27">
        <f t="shared" si="5"/>
        <v>0</v>
      </c>
      <c r="Q66" s="16"/>
      <c r="R66" s="16"/>
      <c r="S66" s="16"/>
      <c r="T66" s="16"/>
      <c r="U66" s="16"/>
      <c r="V66" s="16"/>
      <c r="W66" s="16"/>
      <c r="X66" s="16"/>
      <c r="Y66" s="27">
        <f t="shared" si="17"/>
        <v>0</v>
      </c>
      <c r="Z66" s="27">
        <f t="shared" si="12"/>
        <v>0</v>
      </c>
      <c r="AA66" s="37" t="e">
        <f t="shared" si="13"/>
        <v>#DIV/0!</v>
      </c>
    </row>
    <row r="67" spans="1:29" s="5" customFormat="1" ht="25.5" hidden="1" x14ac:dyDescent="0.2">
      <c r="A67" s="69" t="s">
        <v>914</v>
      </c>
      <c r="B67" s="25">
        <f t="shared" ref="B67:H67" si="91">+B68</f>
        <v>0</v>
      </c>
      <c r="C67" s="25">
        <f t="shared" si="91"/>
        <v>0</v>
      </c>
      <c r="D67" s="25">
        <f t="shared" si="91"/>
        <v>0</v>
      </c>
      <c r="E67" s="25">
        <f t="shared" si="91"/>
        <v>0</v>
      </c>
      <c r="F67" s="25">
        <f t="shared" si="91"/>
        <v>0</v>
      </c>
      <c r="G67" s="25">
        <f t="shared" si="91"/>
        <v>0</v>
      </c>
      <c r="H67" s="25">
        <f t="shared" si="91"/>
        <v>0</v>
      </c>
      <c r="I67" s="25">
        <f t="shared" si="10"/>
        <v>0</v>
      </c>
      <c r="J67" s="25">
        <f t="shared" ref="J67:O67" si="92">+J68</f>
        <v>0</v>
      </c>
      <c r="K67" s="25">
        <f t="shared" si="92"/>
        <v>0</v>
      </c>
      <c r="L67" s="25">
        <f t="shared" si="92"/>
        <v>0</v>
      </c>
      <c r="M67" s="25">
        <f t="shared" si="92"/>
        <v>0</v>
      </c>
      <c r="N67" s="25">
        <f t="shared" si="92"/>
        <v>0</v>
      </c>
      <c r="O67" s="25">
        <f t="shared" si="92"/>
        <v>0</v>
      </c>
      <c r="P67" s="25">
        <f t="shared" si="5"/>
        <v>0</v>
      </c>
      <c r="Q67" s="25">
        <f t="shared" ref="Q67:X67" si="93">+Q68</f>
        <v>0</v>
      </c>
      <c r="R67" s="25">
        <f t="shared" si="93"/>
        <v>0</v>
      </c>
      <c r="S67" s="25">
        <f t="shared" si="93"/>
        <v>0</v>
      </c>
      <c r="T67" s="25">
        <f t="shared" si="93"/>
        <v>0</v>
      </c>
      <c r="U67" s="25">
        <f t="shared" si="93"/>
        <v>0</v>
      </c>
      <c r="V67" s="25">
        <f t="shared" si="93"/>
        <v>0</v>
      </c>
      <c r="W67" s="25">
        <f t="shared" si="93"/>
        <v>0</v>
      </c>
      <c r="X67" s="25">
        <f t="shared" si="93"/>
        <v>0</v>
      </c>
      <c r="Y67" s="25">
        <f t="shared" si="17"/>
        <v>0</v>
      </c>
      <c r="Z67" s="25">
        <f t="shared" si="12"/>
        <v>0</v>
      </c>
      <c r="AA67" s="36" t="e">
        <f t="shared" si="13"/>
        <v>#DIV/0!</v>
      </c>
    </row>
    <row r="68" spans="1:29" ht="25.5" hidden="1" x14ac:dyDescent="0.2">
      <c r="A68" s="70" t="s">
        <v>914</v>
      </c>
      <c r="B68" s="16"/>
      <c r="C68" s="16"/>
      <c r="D68" s="16"/>
      <c r="E68" s="27"/>
      <c r="F68" s="16"/>
      <c r="G68" s="16"/>
      <c r="H68" s="16"/>
      <c r="I68" s="27">
        <f t="shared" si="10"/>
        <v>0</v>
      </c>
      <c r="J68" s="16"/>
      <c r="K68" s="26"/>
      <c r="L68" s="16"/>
      <c r="M68" s="16"/>
      <c r="N68" s="16"/>
      <c r="O68" s="16"/>
      <c r="P68" s="27">
        <f t="shared" si="5"/>
        <v>0</v>
      </c>
      <c r="Q68" s="16"/>
      <c r="R68" s="16"/>
      <c r="S68" s="16"/>
      <c r="T68" s="16"/>
      <c r="U68" s="16"/>
      <c r="V68" s="16"/>
      <c r="W68" s="16"/>
      <c r="X68" s="16"/>
      <c r="Y68" s="27">
        <f t="shared" si="17"/>
        <v>0</v>
      </c>
      <c r="Z68" s="27">
        <f t="shared" si="12"/>
        <v>0</v>
      </c>
      <c r="AA68" s="37" t="e">
        <f t="shared" si="13"/>
        <v>#DIV/0!</v>
      </c>
    </row>
    <row r="69" spans="1:29" s="5" customFormat="1" ht="15" x14ac:dyDescent="0.2">
      <c r="A69" s="69" t="s">
        <v>78</v>
      </c>
      <c r="B69" s="25">
        <f t="shared" ref="B69:H69" si="94">+B70</f>
        <v>0</v>
      </c>
      <c r="C69" s="25">
        <f t="shared" si="94"/>
        <v>0</v>
      </c>
      <c r="D69" s="25">
        <f t="shared" si="94"/>
        <v>0</v>
      </c>
      <c r="E69" s="25">
        <f t="shared" si="94"/>
        <v>1614644843.4400001</v>
      </c>
      <c r="F69" s="25">
        <f t="shared" si="94"/>
        <v>0</v>
      </c>
      <c r="G69" s="25">
        <f t="shared" si="94"/>
        <v>0</v>
      </c>
      <c r="H69" s="25">
        <f t="shared" si="94"/>
        <v>0</v>
      </c>
      <c r="I69" s="25">
        <f t="shared" si="10"/>
        <v>1614644843.4400001</v>
      </c>
      <c r="J69" s="25">
        <f t="shared" ref="J69:O69" si="95">+J70</f>
        <v>0</v>
      </c>
      <c r="K69" s="25">
        <f t="shared" si="95"/>
        <v>1614644843.4400001</v>
      </c>
      <c r="L69" s="25">
        <f t="shared" si="95"/>
        <v>0</v>
      </c>
      <c r="M69" s="25">
        <f t="shared" si="95"/>
        <v>0</v>
      </c>
      <c r="N69" s="25">
        <f t="shared" si="95"/>
        <v>0</v>
      </c>
      <c r="O69" s="25">
        <f t="shared" si="95"/>
        <v>0</v>
      </c>
      <c r="P69" s="25">
        <f t="shared" si="5"/>
        <v>1614644843.4400001</v>
      </c>
      <c r="Q69" s="25">
        <f t="shared" ref="Q69:X69" si="96">+Q70</f>
        <v>0</v>
      </c>
      <c r="R69" s="25">
        <f t="shared" si="96"/>
        <v>0</v>
      </c>
      <c r="S69" s="25">
        <f t="shared" si="96"/>
        <v>0</v>
      </c>
      <c r="T69" s="25">
        <f t="shared" si="96"/>
        <v>0</v>
      </c>
      <c r="U69" s="25">
        <f t="shared" si="96"/>
        <v>0</v>
      </c>
      <c r="V69" s="25">
        <f t="shared" si="96"/>
        <v>0</v>
      </c>
      <c r="W69" s="25">
        <f t="shared" si="96"/>
        <v>0</v>
      </c>
      <c r="X69" s="25">
        <f t="shared" si="96"/>
        <v>0</v>
      </c>
      <c r="Y69" s="25">
        <f t="shared" si="17"/>
        <v>0</v>
      </c>
      <c r="Z69" s="25">
        <f t="shared" si="12"/>
        <v>1614644843.4400001</v>
      </c>
      <c r="AA69" s="36">
        <f t="shared" si="13"/>
        <v>1</v>
      </c>
    </row>
    <row r="70" spans="1:29" x14ac:dyDescent="0.2">
      <c r="A70" s="70" t="s">
        <v>79</v>
      </c>
      <c r="B70" s="16"/>
      <c r="C70" s="16"/>
      <c r="D70" s="16"/>
      <c r="E70" s="27">
        <v>1614644843.4400001</v>
      </c>
      <c r="F70" s="16"/>
      <c r="G70" s="16"/>
      <c r="H70" s="16"/>
      <c r="I70" s="27">
        <f t="shared" si="10"/>
        <v>1614644843.4400001</v>
      </c>
      <c r="J70" s="16"/>
      <c r="K70" s="26">
        <v>1614644843.4400001</v>
      </c>
      <c r="L70" s="16"/>
      <c r="M70" s="16"/>
      <c r="N70" s="16"/>
      <c r="O70" s="16"/>
      <c r="P70" s="27">
        <f t="shared" si="5"/>
        <v>1614644843.4400001</v>
      </c>
      <c r="Q70" s="16"/>
      <c r="R70" s="16"/>
      <c r="S70" s="16"/>
      <c r="T70" s="16"/>
      <c r="U70" s="16"/>
      <c r="V70" s="16"/>
      <c r="W70" s="16"/>
      <c r="X70" s="16"/>
      <c r="Y70" s="27">
        <f t="shared" si="17"/>
        <v>0</v>
      </c>
      <c r="Z70" s="27">
        <f t="shared" si="12"/>
        <v>1614644843.4400001</v>
      </c>
      <c r="AA70" s="37">
        <f t="shared" si="13"/>
        <v>1</v>
      </c>
    </row>
    <row r="71" spans="1:29" s="5" customFormat="1" ht="15" hidden="1" x14ac:dyDescent="0.2">
      <c r="A71" s="69" t="s">
        <v>80</v>
      </c>
      <c r="B71" s="25">
        <f t="shared" ref="B71:H71" si="97">SUM(B72:B73)</f>
        <v>0</v>
      </c>
      <c r="C71" s="25">
        <f t="shared" si="97"/>
        <v>0</v>
      </c>
      <c r="D71" s="25">
        <f t="shared" si="97"/>
        <v>0</v>
      </c>
      <c r="E71" s="25">
        <f t="shared" si="97"/>
        <v>0</v>
      </c>
      <c r="F71" s="25">
        <f t="shared" si="97"/>
        <v>0</v>
      </c>
      <c r="G71" s="25">
        <f t="shared" si="97"/>
        <v>0</v>
      </c>
      <c r="H71" s="25">
        <f t="shared" si="97"/>
        <v>0</v>
      </c>
      <c r="I71" s="25">
        <f t="shared" si="10"/>
        <v>0</v>
      </c>
      <c r="J71" s="25">
        <f t="shared" ref="J71:O71" si="98">SUM(J72:J73)</f>
        <v>0</v>
      </c>
      <c r="K71" s="25">
        <f t="shared" si="98"/>
        <v>0</v>
      </c>
      <c r="L71" s="25">
        <f t="shared" si="98"/>
        <v>0</v>
      </c>
      <c r="M71" s="25">
        <f t="shared" si="98"/>
        <v>0</v>
      </c>
      <c r="N71" s="25">
        <f t="shared" si="98"/>
        <v>0</v>
      </c>
      <c r="O71" s="25">
        <f t="shared" si="98"/>
        <v>0</v>
      </c>
      <c r="P71" s="25">
        <f t="shared" si="5"/>
        <v>0</v>
      </c>
      <c r="Q71" s="25">
        <f t="shared" ref="Q71:X71" si="99">SUM(Q72:Q73)</f>
        <v>0</v>
      </c>
      <c r="R71" s="25">
        <f t="shared" si="99"/>
        <v>0</v>
      </c>
      <c r="S71" s="25">
        <f t="shared" si="99"/>
        <v>0</v>
      </c>
      <c r="T71" s="25">
        <f t="shared" si="99"/>
        <v>0</v>
      </c>
      <c r="U71" s="25">
        <f t="shared" si="99"/>
        <v>0</v>
      </c>
      <c r="V71" s="25">
        <f t="shared" si="99"/>
        <v>0</v>
      </c>
      <c r="W71" s="25">
        <f t="shared" si="99"/>
        <v>0</v>
      </c>
      <c r="X71" s="25">
        <f t="shared" si="99"/>
        <v>0</v>
      </c>
      <c r="Y71" s="25">
        <f t="shared" si="17"/>
        <v>0</v>
      </c>
      <c r="Z71" s="25">
        <f t="shared" si="12"/>
        <v>0</v>
      </c>
      <c r="AA71" s="36" t="e">
        <f t="shared" si="13"/>
        <v>#DIV/0!</v>
      </c>
    </row>
    <row r="72" spans="1:29" s="5" customFormat="1" ht="15" hidden="1" x14ac:dyDescent="0.2">
      <c r="A72" s="70" t="s">
        <v>909</v>
      </c>
      <c r="B72" s="16"/>
      <c r="C72" s="16"/>
      <c r="D72" s="16"/>
      <c r="E72" s="27"/>
      <c r="F72" s="16"/>
      <c r="G72" s="16"/>
      <c r="H72" s="16"/>
      <c r="I72" s="27">
        <f t="shared" si="10"/>
        <v>0</v>
      </c>
      <c r="J72" s="16"/>
      <c r="K72" s="26"/>
      <c r="L72" s="16"/>
      <c r="M72" s="16"/>
      <c r="N72" s="16"/>
      <c r="O72" s="16"/>
      <c r="P72" s="27">
        <f t="shared" si="5"/>
        <v>0</v>
      </c>
      <c r="Q72" s="16"/>
      <c r="R72" s="16"/>
      <c r="S72" s="16"/>
      <c r="T72" s="16"/>
      <c r="U72" s="16"/>
      <c r="V72" s="16"/>
      <c r="W72" s="16"/>
      <c r="X72" s="16"/>
      <c r="Y72" s="27">
        <f t="shared" si="17"/>
        <v>0</v>
      </c>
      <c r="Z72" s="27">
        <f t="shared" si="12"/>
        <v>0</v>
      </c>
      <c r="AA72" s="37" t="e">
        <f t="shared" si="13"/>
        <v>#DIV/0!</v>
      </c>
    </row>
    <row r="73" spans="1:29" s="5" customFormat="1" ht="15" hidden="1" x14ac:dyDescent="0.2">
      <c r="A73" s="70" t="s">
        <v>324</v>
      </c>
      <c r="B73" s="16"/>
      <c r="C73" s="16"/>
      <c r="D73" s="16"/>
      <c r="E73" s="27"/>
      <c r="F73" s="16"/>
      <c r="G73" s="16"/>
      <c r="H73" s="16"/>
      <c r="I73" s="27">
        <f t="shared" si="10"/>
        <v>0</v>
      </c>
      <c r="J73" s="16"/>
      <c r="K73" s="26"/>
      <c r="L73" s="16"/>
      <c r="M73" s="16"/>
      <c r="N73" s="16"/>
      <c r="O73" s="16"/>
      <c r="P73" s="27">
        <f t="shared" ref="P73:P117" si="100">SUM(J73:O73)</f>
        <v>0</v>
      </c>
      <c r="Q73" s="16"/>
      <c r="R73" s="16"/>
      <c r="S73" s="16"/>
      <c r="T73" s="16"/>
      <c r="U73" s="16"/>
      <c r="V73" s="16"/>
      <c r="W73" s="16"/>
      <c r="X73" s="16"/>
      <c r="Y73" s="27">
        <f t="shared" si="17"/>
        <v>0</v>
      </c>
      <c r="Z73" s="27">
        <f t="shared" si="12"/>
        <v>0</v>
      </c>
      <c r="AA73" s="37" t="e">
        <f t="shared" si="13"/>
        <v>#DIV/0!</v>
      </c>
    </row>
    <row r="74" spans="1:29" s="5" customFormat="1" ht="15" hidden="1" x14ac:dyDescent="0.2">
      <c r="A74" s="69" t="s">
        <v>345</v>
      </c>
      <c r="B74" s="7">
        <f t="shared" ref="B74:H74" si="101">SUM(B75:B75)</f>
        <v>0</v>
      </c>
      <c r="C74" s="7">
        <f t="shared" si="101"/>
        <v>0</v>
      </c>
      <c r="D74" s="7">
        <f t="shared" si="101"/>
        <v>0</v>
      </c>
      <c r="E74" s="7">
        <f t="shared" si="101"/>
        <v>0</v>
      </c>
      <c r="F74" s="7">
        <f t="shared" si="101"/>
        <v>0</v>
      </c>
      <c r="G74" s="7">
        <f t="shared" si="101"/>
        <v>0</v>
      </c>
      <c r="H74" s="7">
        <f t="shared" si="101"/>
        <v>0</v>
      </c>
      <c r="I74" s="25">
        <f t="shared" ref="I74:I117" si="102">+B74+C74-D74+E74-F74</f>
        <v>0</v>
      </c>
      <c r="J74" s="7">
        <f t="shared" ref="J74:O74" si="103">SUM(J75:J75)</f>
        <v>0</v>
      </c>
      <c r="K74" s="7">
        <f t="shared" si="103"/>
        <v>0</v>
      </c>
      <c r="L74" s="7">
        <f t="shared" si="103"/>
        <v>0</v>
      </c>
      <c r="M74" s="7">
        <f t="shared" si="103"/>
        <v>0</v>
      </c>
      <c r="N74" s="7">
        <f t="shared" si="103"/>
        <v>0</v>
      </c>
      <c r="O74" s="7">
        <f t="shared" si="103"/>
        <v>0</v>
      </c>
      <c r="P74" s="25">
        <f t="shared" si="100"/>
        <v>0</v>
      </c>
      <c r="Q74" s="7">
        <f t="shared" ref="Q74:X74" si="104">SUM(Q75:Q75)</f>
        <v>0</v>
      </c>
      <c r="R74" s="7">
        <f t="shared" si="104"/>
        <v>0</v>
      </c>
      <c r="S74" s="7">
        <f t="shared" si="104"/>
        <v>0</v>
      </c>
      <c r="T74" s="7">
        <f t="shared" si="104"/>
        <v>0</v>
      </c>
      <c r="U74" s="7">
        <f t="shared" si="104"/>
        <v>0</v>
      </c>
      <c r="V74" s="7">
        <f t="shared" si="104"/>
        <v>0</v>
      </c>
      <c r="W74" s="7">
        <f t="shared" si="104"/>
        <v>0</v>
      </c>
      <c r="X74" s="7">
        <f t="shared" si="104"/>
        <v>0</v>
      </c>
      <c r="Y74" s="25">
        <f t="shared" si="17"/>
        <v>0</v>
      </c>
      <c r="Z74" s="25">
        <f t="shared" ref="Z74:Z117" si="105">+P74+Y74</f>
        <v>0</v>
      </c>
      <c r="AA74" s="36" t="e">
        <f t="shared" ref="AA74:AA117" si="106">+Z74/I74</f>
        <v>#DIV/0!</v>
      </c>
    </row>
    <row r="75" spans="1:29" s="5" customFormat="1" ht="15" hidden="1" x14ac:dyDescent="0.2">
      <c r="A75" s="70" t="s">
        <v>910</v>
      </c>
      <c r="B75" s="16"/>
      <c r="C75" s="16"/>
      <c r="D75" s="16"/>
      <c r="E75" s="27"/>
      <c r="F75" s="16"/>
      <c r="G75" s="16"/>
      <c r="H75" s="16"/>
      <c r="I75" s="27">
        <f t="shared" si="102"/>
        <v>0</v>
      </c>
      <c r="J75" s="16"/>
      <c r="K75" s="26"/>
      <c r="L75" s="16"/>
      <c r="M75" s="16"/>
      <c r="N75" s="16"/>
      <c r="O75" s="16"/>
      <c r="P75" s="27">
        <f t="shared" si="100"/>
        <v>0</v>
      </c>
      <c r="Q75" s="16"/>
      <c r="R75" s="16"/>
      <c r="S75" s="16"/>
      <c r="T75" s="16"/>
      <c r="U75" s="16"/>
      <c r="V75" s="16"/>
      <c r="W75" s="16"/>
      <c r="X75" s="16"/>
      <c r="Y75" s="27">
        <f t="shared" si="17"/>
        <v>0</v>
      </c>
      <c r="Z75" s="27">
        <f t="shared" si="105"/>
        <v>0</v>
      </c>
      <c r="AA75" s="37" t="e">
        <f t="shared" si="106"/>
        <v>#DIV/0!</v>
      </c>
    </row>
    <row r="76" spans="1:29" s="5" customFormat="1" ht="15" hidden="1" x14ac:dyDescent="0.2">
      <c r="A76" s="69" t="s">
        <v>346</v>
      </c>
      <c r="B76" s="7">
        <f t="shared" ref="B76:H76" si="107">+B77</f>
        <v>0</v>
      </c>
      <c r="C76" s="7">
        <f t="shared" si="107"/>
        <v>0</v>
      </c>
      <c r="D76" s="7">
        <f t="shared" si="107"/>
        <v>0</v>
      </c>
      <c r="E76" s="25">
        <f t="shared" si="107"/>
        <v>0</v>
      </c>
      <c r="F76" s="7">
        <f t="shared" si="107"/>
        <v>0</v>
      </c>
      <c r="G76" s="7">
        <f t="shared" si="107"/>
        <v>0</v>
      </c>
      <c r="H76" s="7">
        <f t="shared" si="107"/>
        <v>0</v>
      </c>
      <c r="I76" s="25">
        <f t="shared" si="102"/>
        <v>0</v>
      </c>
      <c r="J76" s="7">
        <f t="shared" ref="J76:O76" si="108">+J77</f>
        <v>0</v>
      </c>
      <c r="K76" s="7">
        <f t="shared" si="108"/>
        <v>0</v>
      </c>
      <c r="L76" s="7">
        <f t="shared" si="108"/>
        <v>0</v>
      </c>
      <c r="M76" s="7">
        <f t="shared" si="108"/>
        <v>0</v>
      </c>
      <c r="N76" s="7">
        <f t="shared" si="108"/>
        <v>0</v>
      </c>
      <c r="O76" s="7">
        <f t="shared" si="108"/>
        <v>0</v>
      </c>
      <c r="P76" s="25">
        <f t="shared" si="100"/>
        <v>0</v>
      </c>
      <c r="Q76" s="7">
        <f t="shared" ref="Q76:X76" si="109">+Q77</f>
        <v>0</v>
      </c>
      <c r="R76" s="7">
        <f t="shared" si="109"/>
        <v>0</v>
      </c>
      <c r="S76" s="7">
        <f t="shared" si="109"/>
        <v>0</v>
      </c>
      <c r="T76" s="7">
        <f t="shared" si="109"/>
        <v>0</v>
      </c>
      <c r="U76" s="7">
        <f t="shared" si="109"/>
        <v>0</v>
      </c>
      <c r="V76" s="7">
        <f t="shared" si="109"/>
        <v>0</v>
      </c>
      <c r="W76" s="7">
        <f t="shared" si="109"/>
        <v>0</v>
      </c>
      <c r="X76" s="7">
        <f t="shared" si="109"/>
        <v>0</v>
      </c>
      <c r="Y76" s="25">
        <f t="shared" ref="Y76:Y117" si="110">SUM(Q76:X76)</f>
        <v>0</v>
      </c>
      <c r="Z76" s="25">
        <f t="shared" si="105"/>
        <v>0</v>
      </c>
      <c r="AA76" s="36" t="e">
        <f t="shared" si="106"/>
        <v>#DIV/0!</v>
      </c>
    </row>
    <row r="77" spans="1:29" s="5" customFormat="1" ht="15" hidden="1" x14ac:dyDescent="0.2">
      <c r="A77" s="70" t="s">
        <v>347</v>
      </c>
      <c r="B77" s="16"/>
      <c r="C77" s="16"/>
      <c r="D77" s="16"/>
      <c r="E77" s="27"/>
      <c r="F77" s="16"/>
      <c r="G77" s="16"/>
      <c r="H77" s="16"/>
      <c r="I77" s="27">
        <f t="shared" si="102"/>
        <v>0</v>
      </c>
      <c r="J77" s="16"/>
      <c r="K77" s="26"/>
      <c r="L77" s="16"/>
      <c r="M77" s="16"/>
      <c r="N77" s="16"/>
      <c r="O77" s="16"/>
      <c r="P77" s="27">
        <f t="shared" si="100"/>
        <v>0</v>
      </c>
      <c r="Q77" s="16"/>
      <c r="R77" s="16"/>
      <c r="S77" s="16"/>
      <c r="T77" s="16"/>
      <c r="U77" s="16"/>
      <c r="V77" s="16"/>
      <c r="W77" s="16"/>
      <c r="X77" s="16"/>
      <c r="Y77" s="27">
        <f t="shared" si="110"/>
        <v>0</v>
      </c>
      <c r="Z77" s="27">
        <f t="shared" si="105"/>
        <v>0</v>
      </c>
      <c r="AA77" s="37" t="e">
        <f t="shared" si="106"/>
        <v>#DIV/0!</v>
      </c>
    </row>
    <row r="78" spans="1:29" s="5" customFormat="1" ht="15" hidden="1" x14ac:dyDescent="0.2">
      <c r="A78" s="69" t="s">
        <v>915</v>
      </c>
      <c r="B78" s="7">
        <f t="shared" ref="B78:H78" si="111">+B79</f>
        <v>0</v>
      </c>
      <c r="C78" s="7">
        <f t="shared" si="111"/>
        <v>0</v>
      </c>
      <c r="D78" s="7">
        <f t="shared" si="111"/>
        <v>0</v>
      </c>
      <c r="E78" s="7">
        <f t="shared" si="111"/>
        <v>0</v>
      </c>
      <c r="F78" s="7">
        <f t="shared" si="111"/>
        <v>0</v>
      </c>
      <c r="G78" s="7">
        <f t="shared" si="111"/>
        <v>0</v>
      </c>
      <c r="H78" s="7">
        <f t="shared" si="111"/>
        <v>0</v>
      </c>
      <c r="I78" s="25">
        <f t="shared" si="102"/>
        <v>0</v>
      </c>
      <c r="J78" s="7">
        <f t="shared" ref="J78:O78" si="112">+J79</f>
        <v>0</v>
      </c>
      <c r="K78" s="7">
        <f t="shared" si="112"/>
        <v>0</v>
      </c>
      <c r="L78" s="7">
        <f t="shared" si="112"/>
        <v>0</v>
      </c>
      <c r="M78" s="7">
        <f t="shared" si="112"/>
        <v>0</v>
      </c>
      <c r="N78" s="7">
        <f t="shared" si="112"/>
        <v>0</v>
      </c>
      <c r="O78" s="7">
        <f t="shared" si="112"/>
        <v>0</v>
      </c>
      <c r="P78" s="25">
        <f t="shared" si="100"/>
        <v>0</v>
      </c>
      <c r="Q78" s="7">
        <f t="shared" ref="Q78:X78" si="113">+Q79</f>
        <v>0</v>
      </c>
      <c r="R78" s="7">
        <f t="shared" si="113"/>
        <v>0</v>
      </c>
      <c r="S78" s="7">
        <f t="shared" si="113"/>
        <v>0</v>
      </c>
      <c r="T78" s="7">
        <f t="shared" si="113"/>
        <v>0</v>
      </c>
      <c r="U78" s="7">
        <f t="shared" si="113"/>
        <v>0</v>
      </c>
      <c r="V78" s="7">
        <f t="shared" si="113"/>
        <v>0</v>
      </c>
      <c r="W78" s="7">
        <f t="shared" si="113"/>
        <v>0</v>
      </c>
      <c r="X78" s="7">
        <f t="shared" si="113"/>
        <v>0</v>
      </c>
      <c r="Y78" s="25">
        <f t="shared" si="110"/>
        <v>0</v>
      </c>
      <c r="Z78" s="25">
        <f t="shared" si="105"/>
        <v>0</v>
      </c>
      <c r="AA78" s="36" t="e">
        <f t="shared" si="106"/>
        <v>#DIV/0!</v>
      </c>
    </row>
    <row r="79" spans="1:29" s="5" customFormat="1" ht="15" hidden="1" x14ac:dyDescent="0.2">
      <c r="A79" s="70" t="s">
        <v>915</v>
      </c>
      <c r="B79" s="16"/>
      <c r="C79" s="16"/>
      <c r="D79" s="16"/>
      <c r="E79" s="27"/>
      <c r="F79" s="16"/>
      <c r="G79" s="16"/>
      <c r="H79" s="16"/>
      <c r="I79" s="27">
        <f t="shared" si="102"/>
        <v>0</v>
      </c>
      <c r="J79" s="16"/>
      <c r="K79" s="26"/>
      <c r="L79" s="16"/>
      <c r="M79" s="16"/>
      <c r="N79" s="16"/>
      <c r="O79" s="16"/>
      <c r="P79" s="27">
        <f t="shared" si="100"/>
        <v>0</v>
      </c>
      <c r="Q79" s="16"/>
      <c r="R79" s="16"/>
      <c r="S79" s="16"/>
      <c r="T79" s="16"/>
      <c r="U79" s="16"/>
      <c r="V79" s="16"/>
      <c r="W79" s="16"/>
      <c r="X79" s="16"/>
      <c r="Y79" s="27">
        <f t="shared" si="110"/>
        <v>0</v>
      </c>
      <c r="Z79" s="27">
        <f t="shared" si="105"/>
        <v>0</v>
      </c>
      <c r="AA79" s="37" t="e">
        <f t="shared" si="106"/>
        <v>#DIV/0!</v>
      </c>
    </row>
    <row r="80" spans="1:29" s="5" customFormat="1" ht="15" hidden="1" x14ac:dyDescent="0.2">
      <c r="A80" s="69" t="s">
        <v>912</v>
      </c>
      <c r="B80" s="7">
        <f t="shared" ref="B80:H80" si="114">+B81</f>
        <v>0</v>
      </c>
      <c r="C80" s="7">
        <f t="shared" si="114"/>
        <v>0</v>
      </c>
      <c r="D80" s="7">
        <f t="shared" si="114"/>
        <v>0</v>
      </c>
      <c r="E80" s="7">
        <f t="shared" si="114"/>
        <v>0</v>
      </c>
      <c r="F80" s="7">
        <f t="shared" si="114"/>
        <v>0</v>
      </c>
      <c r="G80" s="7">
        <f t="shared" si="114"/>
        <v>0</v>
      </c>
      <c r="H80" s="7">
        <f t="shared" si="114"/>
        <v>0</v>
      </c>
      <c r="I80" s="25">
        <f t="shared" si="102"/>
        <v>0</v>
      </c>
      <c r="J80" s="7">
        <f t="shared" ref="J80:O80" si="115">+J81</f>
        <v>0</v>
      </c>
      <c r="K80" s="7">
        <f t="shared" si="115"/>
        <v>0</v>
      </c>
      <c r="L80" s="7">
        <f t="shared" si="115"/>
        <v>0</v>
      </c>
      <c r="M80" s="7">
        <f t="shared" si="115"/>
        <v>0</v>
      </c>
      <c r="N80" s="7">
        <f t="shared" si="115"/>
        <v>0</v>
      </c>
      <c r="O80" s="7">
        <f t="shared" si="115"/>
        <v>0</v>
      </c>
      <c r="P80" s="25">
        <f t="shared" si="100"/>
        <v>0</v>
      </c>
      <c r="Q80" s="7">
        <f t="shared" ref="Q80:X80" si="116">+Q81</f>
        <v>0</v>
      </c>
      <c r="R80" s="7">
        <f t="shared" si="116"/>
        <v>0</v>
      </c>
      <c r="S80" s="7">
        <f t="shared" si="116"/>
        <v>0</v>
      </c>
      <c r="T80" s="7">
        <f t="shared" si="116"/>
        <v>0</v>
      </c>
      <c r="U80" s="7">
        <f t="shared" si="116"/>
        <v>0</v>
      </c>
      <c r="V80" s="7">
        <f t="shared" si="116"/>
        <v>0</v>
      </c>
      <c r="W80" s="7">
        <f t="shared" si="116"/>
        <v>0</v>
      </c>
      <c r="X80" s="7">
        <f t="shared" si="116"/>
        <v>0</v>
      </c>
      <c r="Y80" s="25">
        <f t="shared" si="110"/>
        <v>0</v>
      </c>
      <c r="Z80" s="25">
        <f t="shared" si="105"/>
        <v>0</v>
      </c>
      <c r="AA80" s="36" t="e">
        <f t="shared" si="106"/>
        <v>#DIV/0!</v>
      </c>
    </row>
    <row r="81" spans="1:27" s="5" customFormat="1" ht="15" hidden="1" x14ac:dyDescent="0.2">
      <c r="A81" s="70" t="s">
        <v>912</v>
      </c>
      <c r="B81" s="16"/>
      <c r="C81" s="16"/>
      <c r="D81" s="16"/>
      <c r="E81" s="27"/>
      <c r="F81" s="16"/>
      <c r="G81" s="16"/>
      <c r="H81" s="16"/>
      <c r="I81" s="27">
        <f t="shared" si="102"/>
        <v>0</v>
      </c>
      <c r="J81" s="16"/>
      <c r="K81" s="16"/>
      <c r="L81" s="16"/>
      <c r="M81" s="16"/>
      <c r="N81" s="16"/>
      <c r="O81" s="16"/>
      <c r="P81" s="27">
        <f t="shared" si="100"/>
        <v>0</v>
      </c>
      <c r="Q81" s="16"/>
      <c r="R81" s="16"/>
      <c r="S81" s="16"/>
      <c r="T81" s="16"/>
      <c r="U81" s="16"/>
      <c r="V81" s="16"/>
      <c r="W81" s="16"/>
      <c r="X81" s="16"/>
      <c r="Y81" s="27">
        <f t="shared" si="110"/>
        <v>0</v>
      </c>
      <c r="Z81" s="27">
        <f t="shared" si="105"/>
        <v>0</v>
      </c>
      <c r="AA81" s="37" t="e">
        <f t="shared" si="106"/>
        <v>#DIV/0!</v>
      </c>
    </row>
    <row r="82" spans="1:27" s="5" customFormat="1" ht="15" x14ac:dyDescent="0.2">
      <c r="A82" s="69" t="s">
        <v>55</v>
      </c>
      <c r="B82" s="25">
        <f>SUM(B83:B113)</f>
        <v>0</v>
      </c>
      <c r="C82" s="25">
        <f t="shared" ref="C82:H82" si="117">SUM(C83:C113)</f>
        <v>0</v>
      </c>
      <c r="D82" s="25">
        <f t="shared" si="117"/>
        <v>0</v>
      </c>
      <c r="E82" s="25">
        <f t="shared" si="117"/>
        <v>99313605920.069992</v>
      </c>
      <c r="F82" s="25">
        <f t="shared" si="117"/>
        <v>0</v>
      </c>
      <c r="G82" s="25">
        <f t="shared" si="117"/>
        <v>0</v>
      </c>
      <c r="H82" s="25">
        <f t="shared" si="117"/>
        <v>0</v>
      </c>
      <c r="I82" s="25">
        <f t="shared" si="102"/>
        <v>99313605920.069992</v>
      </c>
      <c r="J82" s="25">
        <f t="shared" ref="J82" si="118">SUM(J83:J113)</f>
        <v>0</v>
      </c>
      <c r="K82" s="25">
        <f t="shared" ref="K82" si="119">SUM(K83:K113)</f>
        <v>99313605920.069992</v>
      </c>
      <c r="L82" s="25">
        <f t="shared" ref="L82" si="120">SUM(L83:L113)</f>
        <v>0</v>
      </c>
      <c r="M82" s="25">
        <f t="shared" ref="M82" si="121">SUM(M83:M113)</f>
        <v>0</v>
      </c>
      <c r="N82" s="25">
        <f t="shared" ref="N82" si="122">SUM(N83:N113)</f>
        <v>0</v>
      </c>
      <c r="O82" s="25">
        <f t="shared" ref="O82" si="123">SUM(O83:O113)</f>
        <v>0</v>
      </c>
      <c r="P82" s="25">
        <f t="shared" si="100"/>
        <v>99313605920.069992</v>
      </c>
      <c r="Q82" s="25">
        <f t="shared" ref="Q82" si="124">SUM(Q83:Q113)</f>
        <v>0</v>
      </c>
      <c r="R82" s="25">
        <f t="shared" ref="R82" si="125">SUM(R83:R113)</f>
        <v>0</v>
      </c>
      <c r="S82" s="25">
        <f t="shared" ref="S82" si="126">SUM(S83:S113)</f>
        <v>0</v>
      </c>
      <c r="T82" s="25">
        <f t="shared" ref="T82" si="127">SUM(T83:T113)</f>
        <v>0</v>
      </c>
      <c r="U82" s="25">
        <f t="shared" ref="U82" si="128">SUM(U83:U113)</f>
        <v>0</v>
      </c>
      <c r="V82" s="25">
        <f t="shared" ref="V82" si="129">SUM(V83:V113)</f>
        <v>0</v>
      </c>
      <c r="W82" s="25">
        <f t="shared" ref="W82" si="130">SUM(W83:W113)</f>
        <v>0</v>
      </c>
      <c r="X82" s="25">
        <f t="shared" ref="X82" si="131">SUM(X83:X113)</f>
        <v>0</v>
      </c>
      <c r="Y82" s="25">
        <f t="shared" si="110"/>
        <v>0</v>
      </c>
      <c r="Z82" s="25">
        <f t="shared" si="105"/>
        <v>99313605920.069992</v>
      </c>
      <c r="AA82" s="36">
        <f t="shared" si="106"/>
        <v>1</v>
      </c>
    </row>
    <row r="83" spans="1:27" ht="33.75" x14ac:dyDescent="0.15">
      <c r="A83" s="386" t="s">
        <v>1908</v>
      </c>
      <c r="B83" s="27"/>
      <c r="C83" s="27"/>
      <c r="D83" s="27"/>
      <c r="E83" s="27">
        <v>6201740138.4799995</v>
      </c>
      <c r="F83" s="27"/>
      <c r="G83" s="27"/>
      <c r="H83" s="27"/>
      <c r="I83" s="27">
        <f t="shared" si="102"/>
        <v>6201740138.4799995</v>
      </c>
      <c r="J83" s="27"/>
      <c r="K83" s="27">
        <v>6201740138.4799995</v>
      </c>
      <c r="L83" s="27"/>
      <c r="M83" s="27"/>
      <c r="N83" s="27"/>
      <c r="O83" s="27"/>
      <c r="P83" s="27">
        <f t="shared" si="100"/>
        <v>6201740138.4799995</v>
      </c>
      <c r="Q83" s="27"/>
      <c r="R83" s="27"/>
      <c r="S83" s="27"/>
      <c r="T83" s="27"/>
      <c r="U83" s="27"/>
      <c r="V83" s="27"/>
      <c r="W83" s="27"/>
      <c r="X83" s="27"/>
      <c r="Y83" s="27">
        <f t="shared" si="110"/>
        <v>0</v>
      </c>
      <c r="Z83" s="27">
        <f t="shared" si="105"/>
        <v>6201740138.4799995</v>
      </c>
      <c r="AA83" s="37">
        <f t="shared" si="106"/>
        <v>1</v>
      </c>
    </row>
    <row r="84" spans="1:27" ht="38.25" x14ac:dyDescent="0.2">
      <c r="A84" s="66" t="s">
        <v>1909</v>
      </c>
      <c r="B84" s="27"/>
      <c r="C84" s="27"/>
      <c r="D84" s="27"/>
      <c r="E84" s="27">
        <v>2538000000</v>
      </c>
      <c r="F84" s="27"/>
      <c r="G84" s="27"/>
      <c r="H84" s="27"/>
      <c r="I84" s="27">
        <f t="shared" si="102"/>
        <v>2538000000</v>
      </c>
      <c r="J84" s="27"/>
      <c r="K84" s="27">
        <v>2538000000</v>
      </c>
      <c r="L84" s="27"/>
      <c r="M84" s="27"/>
      <c r="N84" s="27"/>
      <c r="O84" s="27"/>
      <c r="P84" s="27">
        <f t="shared" si="100"/>
        <v>2538000000</v>
      </c>
      <c r="Q84" s="27"/>
      <c r="R84" s="27"/>
      <c r="S84" s="27"/>
      <c r="T84" s="27"/>
      <c r="U84" s="27"/>
      <c r="V84" s="27"/>
      <c r="W84" s="27"/>
      <c r="X84" s="27"/>
      <c r="Y84" s="27">
        <f t="shared" ref="Y84:Y96" si="132">SUM(Q84:X84)</f>
        <v>0</v>
      </c>
      <c r="Z84" s="27">
        <f t="shared" ref="Z84:Z96" si="133">+P84+Y84</f>
        <v>2538000000</v>
      </c>
      <c r="AA84" s="37">
        <f t="shared" ref="AA84:AA96" si="134">+Z84/I84</f>
        <v>1</v>
      </c>
    </row>
    <row r="85" spans="1:27" ht="38.25" x14ac:dyDescent="0.2">
      <c r="A85" s="66" t="s">
        <v>1910</v>
      </c>
      <c r="B85" s="27"/>
      <c r="C85" s="27"/>
      <c r="D85" s="27"/>
      <c r="E85" s="27">
        <v>10019267683.52</v>
      </c>
      <c r="F85" s="27"/>
      <c r="G85" s="27"/>
      <c r="H85" s="27"/>
      <c r="I85" s="27">
        <f t="shared" si="102"/>
        <v>10019267683.52</v>
      </c>
      <c r="J85" s="27"/>
      <c r="K85" s="27">
        <v>10019267683.52</v>
      </c>
      <c r="L85" s="27"/>
      <c r="M85" s="27"/>
      <c r="N85" s="27"/>
      <c r="O85" s="27"/>
      <c r="P85" s="27">
        <f t="shared" si="100"/>
        <v>10019267683.52</v>
      </c>
      <c r="Q85" s="27"/>
      <c r="R85" s="27"/>
      <c r="S85" s="27"/>
      <c r="T85" s="27"/>
      <c r="U85" s="27"/>
      <c r="V85" s="27"/>
      <c r="W85" s="27"/>
      <c r="X85" s="27"/>
      <c r="Y85" s="27">
        <f t="shared" si="132"/>
        <v>0</v>
      </c>
      <c r="Z85" s="27">
        <f t="shared" si="133"/>
        <v>10019267683.52</v>
      </c>
      <c r="AA85" s="37">
        <f t="shared" si="134"/>
        <v>1</v>
      </c>
    </row>
    <row r="86" spans="1:27" ht="38.25" x14ac:dyDescent="0.2">
      <c r="A86" s="66" t="s">
        <v>1911</v>
      </c>
      <c r="B86" s="27"/>
      <c r="C86" s="27"/>
      <c r="D86" s="27"/>
      <c r="E86" s="27">
        <v>3815115607.5</v>
      </c>
      <c r="F86" s="27"/>
      <c r="G86" s="27"/>
      <c r="H86" s="27"/>
      <c r="I86" s="27">
        <f t="shared" si="102"/>
        <v>3815115607.5</v>
      </c>
      <c r="J86" s="27"/>
      <c r="K86" s="27">
        <v>3815115607.5</v>
      </c>
      <c r="L86" s="27"/>
      <c r="M86" s="27"/>
      <c r="N86" s="27"/>
      <c r="O86" s="27"/>
      <c r="P86" s="27">
        <f t="shared" si="100"/>
        <v>3815115607.5</v>
      </c>
      <c r="Q86" s="27"/>
      <c r="R86" s="27"/>
      <c r="S86" s="27"/>
      <c r="T86" s="27"/>
      <c r="U86" s="27"/>
      <c r="V86" s="27"/>
      <c r="W86" s="27"/>
      <c r="X86" s="27"/>
      <c r="Y86" s="27">
        <f t="shared" si="132"/>
        <v>0</v>
      </c>
      <c r="Z86" s="27">
        <f t="shared" si="133"/>
        <v>3815115607.5</v>
      </c>
      <c r="AA86" s="37">
        <f t="shared" si="134"/>
        <v>1</v>
      </c>
    </row>
    <row r="87" spans="1:27" ht="38.25" x14ac:dyDescent="0.2">
      <c r="A87" s="66" t="s">
        <v>1912</v>
      </c>
      <c r="B87" s="27"/>
      <c r="C87" s="27"/>
      <c r="D87" s="27"/>
      <c r="E87" s="27">
        <v>16833252260.440001</v>
      </c>
      <c r="F87" s="27"/>
      <c r="G87" s="27"/>
      <c r="H87" s="27"/>
      <c r="I87" s="27">
        <f t="shared" si="102"/>
        <v>16833252260.440001</v>
      </c>
      <c r="J87" s="27"/>
      <c r="K87" s="27">
        <v>16833252260.440001</v>
      </c>
      <c r="L87" s="27"/>
      <c r="M87" s="27"/>
      <c r="N87" s="27"/>
      <c r="O87" s="27"/>
      <c r="P87" s="27">
        <f t="shared" si="100"/>
        <v>16833252260.440001</v>
      </c>
      <c r="Q87" s="27"/>
      <c r="R87" s="27"/>
      <c r="S87" s="27"/>
      <c r="T87" s="27"/>
      <c r="U87" s="27"/>
      <c r="V87" s="27"/>
      <c r="W87" s="27"/>
      <c r="X87" s="27"/>
      <c r="Y87" s="27">
        <f t="shared" si="132"/>
        <v>0</v>
      </c>
      <c r="Z87" s="27">
        <f t="shared" si="133"/>
        <v>16833252260.440001</v>
      </c>
      <c r="AA87" s="37">
        <f t="shared" si="134"/>
        <v>1</v>
      </c>
    </row>
    <row r="88" spans="1:27" x14ac:dyDescent="0.2">
      <c r="A88" s="66" t="s">
        <v>1913</v>
      </c>
      <c r="B88" s="27"/>
      <c r="C88" s="27"/>
      <c r="D88" s="27"/>
      <c r="E88" s="27">
        <v>948797072.36000001</v>
      </c>
      <c r="F88" s="27"/>
      <c r="G88" s="27"/>
      <c r="H88" s="27"/>
      <c r="I88" s="27">
        <f t="shared" si="102"/>
        <v>948797072.36000001</v>
      </c>
      <c r="J88" s="27"/>
      <c r="K88" s="27">
        <v>948797072.36000001</v>
      </c>
      <c r="L88" s="27"/>
      <c r="M88" s="27"/>
      <c r="N88" s="27"/>
      <c r="O88" s="27"/>
      <c r="P88" s="27">
        <f t="shared" si="100"/>
        <v>948797072.36000001</v>
      </c>
      <c r="Q88" s="27"/>
      <c r="R88" s="27"/>
      <c r="S88" s="27"/>
      <c r="T88" s="27"/>
      <c r="U88" s="27"/>
      <c r="V88" s="27"/>
      <c r="W88" s="27"/>
      <c r="X88" s="27"/>
      <c r="Y88" s="27">
        <f t="shared" si="132"/>
        <v>0</v>
      </c>
      <c r="Z88" s="27">
        <f t="shared" si="133"/>
        <v>948797072.36000001</v>
      </c>
      <c r="AA88" s="37">
        <f t="shared" si="134"/>
        <v>1</v>
      </c>
    </row>
    <row r="89" spans="1:27" ht="25.5" x14ac:dyDescent="0.2">
      <c r="A89" s="66" t="s">
        <v>1914</v>
      </c>
      <c r="B89" s="27"/>
      <c r="C89" s="27"/>
      <c r="D89" s="27"/>
      <c r="E89" s="27">
        <v>5150000000</v>
      </c>
      <c r="F89" s="27"/>
      <c r="G89" s="27"/>
      <c r="H89" s="27"/>
      <c r="I89" s="27">
        <f t="shared" si="102"/>
        <v>5150000000</v>
      </c>
      <c r="J89" s="27"/>
      <c r="K89" s="27">
        <v>5150000000</v>
      </c>
      <c r="L89" s="27"/>
      <c r="M89" s="27"/>
      <c r="N89" s="27"/>
      <c r="O89" s="27"/>
      <c r="P89" s="27">
        <f t="shared" si="100"/>
        <v>5150000000</v>
      </c>
      <c r="Q89" s="27"/>
      <c r="R89" s="27"/>
      <c r="S89" s="27"/>
      <c r="T89" s="27"/>
      <c r="U89" s="27"/>
      <c r="V89" s="27"/>
      <c r="W89" s="27"/>
      <c r="X89" s="27"/>
      <c r="Y89" s="27">
        <f t="shared" si="132"/>
        <v>0</v>
      </c>
      <c r="Z89" s="27">
        <f t="shared" si="133"/>
        <v>5150000000</v>
      </c>
      <c r="AA89" s="37">
        <f t="shared" si="134"/>
        <v>1</v>
      </c>
    </row>
    <row r="90" spans="1:27" ht="25.5" x14ac:dyDescent="0.2">
      <c r="A90" s="66" t="s">
        <v>1915</v>
      </c>
      <c r="B90" s="27"/>
      <c r="C90" s="27"/>
      <c r="D90" s="27"/>
      <c r="E90" s="27">
        <v>1897491168.25</v>
      </c>
      <c r="F90" s="27"/>
      <c r="G90" s="27"/>
      <c r="H90" s="27"/>
      <c r="I90" s="27">
        <f t="shared" si="102"/>
        <v>1897491168.25</v>
      </c>
      <c r="J90" s="27"/>
      <c r="K90" s="27">
        <v>1897491168.25</v>
      </c>
      <c r="L90" s="27"/>
      <c r="M90" s="27"/>
      <c r="N90" s="27"/>
      <c r="O90" s="27"/>
      <c r="P90" s="27">
        <f t="shared" si="100"/>
        <v>1897491168.25</v>
      </c>
      <c r="Q90" s="27"/>
      <c r="R90" s="27"/>
      <c r="S90" s="27"/>
      <c r="T90" s="27"/>
      <c r="U90" s="27"/>
      <c r="V90" s="27"/>
      <c r="W90" s="27"/>
      <c r="X90" s="27"/>
      <c r="Y90" s="27">
        <f t="shared" si="132"/>
        <v>0</v>
      </c>
      <c r="Z90" s="27">
        <f t="shared" si="133"/>
        <v>1897491168.25</v>
      </c>
      <c r="AA90" s="37">
        <f t="shared" si="134"/>
        <v>1</v>
      </c>
    </row>
    <row r="91" spans="1:27" x14ac:dyDescent="0.2">
      <c r="A91" s="66" t="s">
        <v>1916</v>
      </c>
      <c r="B91" s="27"/>
      <c r="C91" s="27"/>
      <c r="D91" s="27"/>
      <c r="E91" s="27">
        <v>2243210335</v>
      </c>
      <c r="F91" s="27"/>
      <c r="G91" s="27"/>
      <c r="H91" s="27"/>
      <c r="I91" s="27">
        <f t="shared" si="102"/>
        <v>2243210335</v>
      </c>
      <c r="J91" s="27"/>
      <c r="K91" s="27">
        <v>2243210335</v>
      </c>
      <c r="L91" s="27"/>
      <c r="M91" s="27"/>
      <c r="N91" s="27"/>
      <c r="O91" s="27"/>
      <c r="P91" s="27">
        <f t="shared" si="100"/>
        <v>2243210335</v>
      </c>
      <c r="Q91" s="27"/>
      <c r="R91" s="27"/>
      <c r="S91" s="27"/>
      <c r="T91" s="27"/>
      <c r="U91" s="27"/>
      <c r="V91" s="27"/>
      <c r="W91" s="27"/>
      <c r="X91" s="27"/>
      <c r="Y91" s="27">
        <f t="shared" si="132"/>
        <v>0</v>
      </c>
      <c r="Z91" s="27">
        <f t="shared" si="133"/>
        <v>2243210335</v>
      </c>
      <c r="AA91" s="37">
        <f t="shared" si="134"/>
        <v>1</v>
      </c>
    </row>
    <row r="92" spans="1:27" x14ac:dyDescent="0.2">
      <c r="A92" s="66" t="s">
        <v>1917</v>
      </c>
      <c r="B92" s="27"/>
      <c r="C92" s="27"/>
      <c r="D92" s="27"/>
      <c r="E92" s="27">
        <v>2210488777.4699998</v>
      </c>
      <c r="F92" s="27"/>
      <c r="G92" s="27"/>
      <c r="H92" s="27"/>
      <c r="I92" s="27">
        <f t="shared" si="102"/>
        <v>2210488777.4699998</v>
      </c>
      <c r="J92" s="27"/>
      <c r="K92" s="27">
        <v>2210488777.4699998</v>
      </c>
      <c r="L92" s="27"/>
      <c r="M92" s="27"/>
      <c r="N92" s="27"/>
      <c r="O92" s="27"/>
      <c r="P92" s="27">
        <f t="shared" si="100"/>
        <v>2210488777.4699998</v>
      </c>
      <c r="Q92" s="27"/>
      <c r="R92" s="27"/>
      <c r="S92" s="27"/>
      <c r="T92" s="27"/>
      <c r="U92" s="27"/>
      <c r="V92" s="27"/>
      <c r="W92" s="27"/>
      <c r="X92" s="27"/>
      <c r="Y92" s="27">
        <f t="shared" si="132"/>
        <v>0</v>
      </c>
      <c r="Z92" s="27">
        <f t="shared" si="133"/>
        <v>2210488777.4699998</v>
      </c>
      <c r="AA92" s="37">
        <f t="shared" si="134"/>
        <v>1</v>
      </c>
    </row>
    <row r="93" spans="1:27" ht="25.5" x14ac:dyDescent="0.2">
      <c r="A93" s="66" t="s">
        <v>1918</v>
      </c>
      <c r="B93" s="27"/>
      <c r="C93" s="27"/>
      <c r="D93" s="27"/>
      <c r="E93" s="27">
        <v>1165985186</v>
      </c>
      <c r="F93" s="27"/>
      <c r="G93" s="27"/>
      <c r="H93" s="27"/>
      <c r="I93" s="27">
        <f t="shared" si="102"/>
        <v>1165985186</v>
      </c>
      <c r="J93" s="27"/>
      <c r="K93" s="27">
        <v>1165985186</v>
      </c>
      <c r="L93" s="27"/>
      <c r="M93" s="27"/>
      <c r="N93" s="27"/>
      <c r="O93" s="27"/>
      <c r="P93" s="27">
        <f t="shared" si="100"/>
        <v>1165985186</v>
      </c>
      <c r="Q93" s="27"/>
      <c r="R93" s="27"/>
      <c r="S93" s="27"/>
      <c r="T93" s="27"/>
      <c r="U93" s="27"/>
      <c r="V93" s="27"/>
      <c r="W93" s="27"/>
      <c r="X93" s="27"/>
      <c r="Y93" s="27">
        <f t="shared" si="132"/>
        <v>0</v>
      </c>
      <c r="Z93" s="27">
        <f t="shared" si="133"/>
        <v>1165985186</v>
      </c>
      <c r="AA93" s="37">
        <f t="shared" si="134"/>
        <v>1</v>
      </c>
    </row>
    <row r="94" spans="1:27" x14ac:dyDescent="0.2">
      <c r="A94" s="66" t="s">
        <v>1919</v>
      </c>
      <c r="B94" s="27"/>
      <c r="C94" s="27"/>
      <c r="D94" s="27"/>
      <c r="E94" s="27">
        <v>638445030.70000005</v>
      </c>
      <c r="F94" s="27"/>
      <c r="G94" s="27"/>
      <c r="H94" s="27"/>
      <c r="I94" s="27">
        <f t="shared" si="102"/>
        <v>638445030.70000005</v>
      </c>
      <c r="J94" s="27"/>
      <c r="K94" s="27">
        <v>638445030.70000005</v>
      </c>
      <c r="L94" s="27"/>
      <c r="M94" s="27"/>
      <c r="N94" s="27"/>
      <c r="O94" s="27"/>
      <c r="P94" s="27">
        <f t="shared" si="100"/>
        <v>638445030.70000005</v>
      </c>
      <c r="Q94" s="27"/>
      <c r="R94" s="27"/>
      <c r="S94" s="27"/>
      <c r="T94" s="27"/>
      <c r="U94" s="27"/>
      <c r="V94" s="27"/>
      <c r="W94" s="27"/>
      <c r="X94" s="27"/>
      <c r="Y94" s="27">
        <f t="shared" si="132"/>
        <v>0</v>
      </c>
      <c r="Z94" s="27">
        <f t="shared" si="133"/>
        <v>638445030.70000005</v>
      </c>
      <c r="AA94" s="37">
        <f t="shared" si="134"/>
        <v>1</v>
      </c>
    </row>
    <row r="95" spans="1:27" ht="25.5" x14ac:dyDescent="0.2">
      <c r="A95" s="66" t="s">
        <v>1920</v>
      </c>
      <c r="B95" s="27"/>
      <c r="C95" s="27"/>
      <c r="D95" s="27"/>
      <c r="E95" s="27">
        <v>547688730.39999998</v>
      </c>
      <c r="F95" s="27"/>
      <c r="G95" s="27"/>
      <c r="H95" s="27"/>
      <c r="I95" s="27">
        <f t="shared" si="102"/>
        <v>547688730.39999998</v>
      </c>
      <c r="J95" s="27"/>
      <c r="K95" s="27">
        <v>547688730.39999998</v>
      </c>
      <c r="L95" s="27"/>
      <c r="M95" s="27"/>
      <c r="N95" s="27"/>
      <c r="O95" s="27"/>
      <c r="P95" s="27">
        <f t="shared" si="100"/>
        <v>547688730.39999998</v>
      </c>
      <c r="Q95" s="27"/>
      <c r="R95" s="27"/>
      <c r="S95" s="27"/>
      <c r="T95" s="27"/>
      <c r="U95" s="27"/>
      <c r="V95" s="27"/>
      <c r="W95" s="27"/>
      <c r="X95" s="27"/>
      <c r="Y95" s="27">
        <f t="shared" si="132"/>
        <v>0</v>
      </c>
      <c r="Z95" s="27">
        <f t="shared" si="133"/>
        <v>547688730.39999998</v>
      </c>
      <c r="AA95" s="37">
        <f t="shared" si="134"/>
        <v>1</v>
      </c>
    </row>
    <row r="96" spans="1:27" ht="25.5" x14ac:dyDescent="0.2">
      <c r="A96" s="66" t="s">
        <v>1921</v>
      </c>
      <c r="B96" s="27"/>
      <c r="C96" s="27"/>
      <c r="D96" s="27"/>
      <c r="E96" s="27">
        <v>10000000</v>
      </c>
      <c r="F96" s="27"/>
      <c r="G96" s="27"/>
      <c r="H96" s="27"/>
      <c r="I96" s="27">
        <f t="shared" si="102"/>
        <v>10000000</v>
      </c>
      <c r="J96" s="27"/>
      <c r="K96" s="27">
        <v>10000000</v>
      </c>
      <c r="L96" s="27"/>
      <c r="M96" s="27"/>
      <c r="N96" s="27"/>
      <c r="O96" s="27"/>
      <c r="P96" s="27">
        <f t="shared" si="100"/>
        <v>10000000</v>
      </c>
      <c r="Q96" s="27"/>
      <c r="R96" s="27"/>
      <c r="S96" s="27"/>
      <c r="T96" s="27"/>
      <c r="U96" s="27"/>
      <c r="V96" s="27"/>
      <c r="W96" s="27"/>
      <c r="X96" s="27"/>
      <c r="Y96" s="27">
        <f t="shared" si="132"/>
        <v>0</v>
      </c>
      <c r="Z96" s="27">
        <f t="shared" si="133"/>
        <v>10000000</v>
      </c>
      <c r="AA96" s="37">
        <f t="shared" si="134"/>
        <v>1</v>
      </c>
    </row>
    <row r="97" spans="1:27" ht="25.5" x14ac:dyDescent="0.2">
      <c r="A97" s="66" t="s">
        <v>1922</v>
      </c>
      <c r="B97" s="27"/>
      <c r="C97" s="27"/>
      <c r="D97" s="27"/>
      <c r="E97" s="27">
        <v>15000000</v>
      </c>
      <c r="F97" s="27"/>
      <c r="G97" s="27"/>
      <c r="H97" s="27"/>
      <c r="I97" s="27">
        <f t="shared" si="102"/>
        <v>15000000</v>
      </c>
      <c r="J97" s="27"/>
      <c r="K97" s="27">
        <v>15000000</v>
      </c>
      <c r="L97" s="27"/>
      <c r="M97" s="27"/>
      <c r="N97" s="27"/>
      <c r="O97" s="27"/>
      <c r="P97" s="27">
        <f t="shared" si="100"/>
        <v>15000000</v>
      </c>
      <c r="Q97" s="27"/>
      <c r="R97" s="27"/>
      <c r="S97" s="27"/>
      <c r="T97" s="27"/>
      <c r="U97" s="27"/>
      <c r="V97" s="27"/>
      <c r="W97" s="27"/>
      <c r="X97" s="27"/>
      <c r="Y97" s="27">
        <f t="shared" ref="Y97:Y113" si="135">SUM(Q97:X97)</f>
        <v>0</v>
      </c>
      <c r="Z97" s="27">
        <f t="shared" ref="Z97:Z113" si="136">+P97+Y97</f>
        <v>15000000</v>
      </c>
      <c r="AA97" s="37">
        <f t="shared" ref="AA97:AA113" si="137">+Z97/I97</f>
        <v>1</v>
      </c>
    </row>
    <row r="98" spans="1:27" ht="25.5" x14ac:dyDescent="0.2">
      <c r="A98" s="66" t="s">
        <v>1923</v>
      </c>
      <c r="B98" s="27"/>
      <c r="C98" s="27"/>
      <c r="D98" s="27"/>
      <c r="E98" s="27">
        <v>9095600</v>
      </c>
      <c r="F98" s="27"/>
      <c r="G98" s="27"/>
      <c r="H98" s="27"/>
      <c r="I98" s="27">
        <f t="shared" si="102"/>
        <v>9095600</v>
      </c>
      <c r="J98" s="27"/>
      <c r="K98" s="27">
        <v>9095600</v>
      </c>
      <c r="L98" s="27"/>
      <c r="M98" s="27"/>
      <c r="N98" s="27"/>
      <c r="O98" s="27"/>
      <c r="P98" s="27">
        <f t="shared" si="100"/>
        <v>9095600</v>
      </c>
      <c r="Q98" s="27"/>
      <c r="R98" s="27"/>
      <c r="S98" s="27"/>
      <c r="T98" s="27"/>
      <c r="U98" s="27"/>
      <c r="V98" s="27"/>
      <c r="W98" s="27"/>
      <c r="X98" s="27"/>
      <c r="Y98" s="27">
        <f t="shared" si="135"/>
        <v>0</v>
      </c>
      <c r="Z98" s="27">
        <f t="shared" si="136"/>
        <v>9095600</v>
      </c>
      <c r="AA98" s="37">
        <f t="shared" si="137"/>
        <v>1</v>
      </c>
    </row>
    <row r="99" spans="1:27" ht="25.5" x14ac:dyDescent="0.2">
      <c r="A99" s="66" t="s">
        <v>1924</v>
      </c>
      <c r="B99" s="27"/>
      <c r="C99" s="27"/>
      <c r="D99" s="27"/>
      <c r="E99" s="27">
        <v>10000000</v>
      </c>
      <c r="F99" s="27"/>
      <c r="G99" s="27"/>
      <c r="H99" s="27"/>
      <c r="I99" s="27">
        <f t="shared" si="102"/>
        <v>10000000</v>
      </c>
      <c r="J99" s="27"/>
      <c r="K99" s="27">
        <v>10000000</v>
      </c>
      <c r="L99" s="27"/>
      <c r="M99" s="27"/>
      <c r="N99" s="27"/>
      <c r="O99" s="27"/>
      <c r="P99" s="27">
        <f t="shared" si="100"/>
        <v>10000000</v>
      </c>
      <c r="Q99" s="27"/>
      <c r="R99" s="27"/>
      <c r="S99" s="27"/>
      <c r="T99" s="27"/>
      <c r="U99" s="27"/>
      <c r="V99" s="27"/>
      <c r="W99" s="27"/>
      <c r="X99" s="27"/>
      <c r="Y99" s="27">
        <f t="shared" si="135"/>
        <v>0</v>
      </c>
      <c r="Z99" s="27">
        <f t="shared" si="136"/>
        <v>10000000</v>
      </c>
      <c r="AA99" s="37">
        <f t="shared" si="137"/>
        <v>1</v>
      </c>
    </row>
    <row r="100" spans="1:27" ht="25.5" x14ac:dyDescent="0.2">
      <c r="A100" s="66" t="s">
        <v>1925</v>
      </c>
      <c r="B100" s="27"/>
      <c r="C100" s="27"/>
      <c r="D100" s="27"/>
      <c r="E100" s="27">
        <v>2000000</v>
      </c>
      <c r="F100" s="27"/>
      <c r="G100" s="27"/>
      <c r="H100" s="27"/>
      <c r="I100" s="27">
        <f t="shared" si="102"/>
        <v>2000000</v>
      </c>
      <c r="J100" s="27"/>
      <c r="K100" s="27">
        <v>2000000</v>
      </c>
      <c r="L100" s="27"/>
      <c r="M100" s="27"/>
      <c r="N100" s="27"/>
      <c r="O100" s="27"/>
      <c r="P100" s="27">
        <f t="shared" si="100"/>
        <v>2000000</v>
      </c>
      <c r="Q100" s="27"/>
      <c r="R100" s="27"/>
      <c r="S100" s="27"/>
      <c r="T100" s="27"/>
      <c r="U100" s="27"/>
      <c r="V100" s="27"/>
      <c r="W100" s="27"/>
      <c r="X100" s="27"/>
      <c r="Y100" s="27">
        <f t="shared" si="135"/>
        <v>0</v>
      </c>
      <c r="Z100" s="27">
        <f t="shared" si="136"/>
        <v>2000000</v>
      </c>
      <c r="AA100" s="37">
        <f t="shared" si="137"/>
        <v>1</v>
      </c>
    </row>
    <row r="101" spans="1:27" ht="25.5" x14ac:dyDescent="0.2">
      <c r="A101" s="66" t="s">
        <v>1926</v>
      </c>
      <c r="B101" s="27"/>
      <c r="C101" s="27"/>
      <c r="D101" s="27"/>
      <c r="E101" s="27">
        <v>5000000</v>
      </c>
      <c r="F101" s="27"/>
      <c r="G101" s="27"/>
      <c r="H101" s="27"/>
      <c r="I101" s="27">
        <f t="shared" si="102"/>
        <v>5000000</v>
      </c>
      <c r="J101" s="27"/>
      <c r="K101" s="27">
        <v>5000000</v>
      </c>
      <c r="L101" s="27"/>
      <c r="M101" s="27"/>
      <c r="N101" s="27"/>
      <c r="O101" s="27"/>
      <c r="P101" s="27">
        <f t="shared" si="100"/>
        <v>5000000</v>
      </c>
      <c r="Q101" s="27"/>
      <c r="R101" s="27"/>
      <c r="S101" s="27"/>
      <c r="T101" s="27"/>
      <c r="U101" s="27"/>
      <c r="V101" s="27"/>
      <c r="W101" s="27"/>
      <c r="X101" s="27"/>
      <c r="Y101" s="27">
        <f t="shared" si="135"/>
        <v>0</v>
      </c>
      <c r="Z101" s="27">
        <f t="shared" si="136"/>
        <v>5000000</v>
      </c>
      <c r="AA101" s="37">
        <f t="shared" si="137"/>
        <v>1</v>
      </c>
    </row>
    <row r="102" spans="1:27" ht="25.5" x14ac:dyDescent="0.2">
      <c r="A102" s="66" t="s">
        <v>1927</v>
      </c>
      <c r="B102" s="27"/>
      <c r="C102" s="27"/>
      <c r="D102" s="27"/>
      <c r="E102" s="27">
        <v>61400000</v>
      </c>
      <c r="F102" s="27"/>
      <c r="G102" s="27"/>
      <c r="H102" s="27"/>
      <c r="I102" s="27">
        <f t="shared" si="102"/>
        <v>61400000</v>
      </c>
      <c r="J102" s="27"/>
      <c r="K102" s="27">
        <v>61400000</v>
      </c>
      <c r="L102" s="27"/>
      <c r="M102" s="27"/>
      <c r="N102" s="27"/>
      <c r="O102" s="27"/>
      <c r="P102" s="27">
        <f t="shared" si="100"/>
        <v>61400000</v>
      </c>
      <c r="Q102" s="27"/>
      <c r="R102" s="27"/>
      <c r="S102" s="27"/>
      <c r="T102" s="27"/>
      <c r="U102" s="27"/>
      <c r="V102" s="27"/>
      <c r="W102" s="27"/>
      <c r="X102" s="27"/>
      <c r="Y102" s="27">
        <f t="shared" si="135"/>
        <v>0</v>
      </c>
      <c r="Z102" s="27">
        <f t="shared" si="136"/>
        <v>61400000</v>
      </c>
      <c r="AA102" s="37">
        <f t="shared" si="137"/>
        <v>1</v>
      </c>
    </row>
    <row r="103" spans="1:27" x14ac:dyDescent="0.2">
      <c r="A103" s="66" t="s">
        <v>1928</v>
      </c>
      <c r="B103" s="27"/>
      <c r="C103" s="27"/>
      <c r="D103" s="27"/>
      <c r="E103" s="27">
        <v>5513874</v>
      </c>
      <c r="F103" s="27"/>
      <c r="G103" s="27"/>
      <c r="H103" s="27"/>
      <c r="I103" s="27">
        <f t="shared" si="102"/>
        <v>5513874</v>
      </c>
      <c r="J103" s="27"/>
      <c r="K103" s="27">
        <v>5513874</v>
      </c>
      <c r="L103" s="27"/>
      <c r="M103" s="27"/>
      <c r="N103" s="27"/>
      <c r="O103" s="27"/>
      <c r="P103" s="27">
        <f t="shared" si="100"/>
        <v>5513874</v>
      </c>
      <c r="Q103" s="27"/>
      <c r="R103" s="27"/>
      <c r="S103" s="27"/>
      <c r="T103" s="27"/>
      <c r="U103" s="27"/>
      <c r="V103" s="27"/>
      <c r="W103" s="27"/>
      <c r="X103" s="27"/>
      <c r="Y103" s="27">
        <f t="shared" si="135"/>
        <v>0</v>
      </c>
      <c r="Z103" s="27">
        <f t="shared" si="136"/>
        <v>5513874</v>
      </c>
      <c r="AA103" s="37">
        <f t="shared" si="137"/>
        <v>1</v>
      </c>
    </row>
    <row r="104" spans="1:27" x14ac:dyDescent="0.2">
      <c r="A104" s="66" t="s">
        <v>1929</v>
      </c>
      <c r="B104" s="27"/>
      <c r="C104" s="27"/>
      <c r="D104" s="27"/>
      <c r="E104" s="27">
        <v>15159497.43</v>
      </c>
      <c r="F104" s="27"/>
      <c r="G104" s="27"/>
      <c r="H104" s="27"/>
      <c r="I104" s="27">
        <f t="shared" si="102"/>
        <v>15159497.43</v>
      </c>
      <c r="J104" s="27"/>
      <c r="K104" s="27">
        <v>15159497.43</v>
      </c>
      <c r="L104" s="27"/>
      <c r="M104" s="27"/>
      <c r="N104" s="27"/>
      <c r="O104" s="27"/>
      <c r="P104" s="27">
        <f t="shared" si="100"/>
        <v>15159497.43</v>
      </c>
      <c r="Q104" s="27"/>
      <c r="R104" s="27"/>
      <c r="S104" s="27"/>
      <c r="T104" s="27"/>
      <c r="U104" s="27"/>
      <c r="V104" s="27"/>
      <c r="W104" s="27"/>
      <c r="X104" s="27"/>
      <c r="Y104" s="27">
        <f t="shared" si="135"/>
        <v>0</v>
      </c>
      <c r="Z104" s="27">
        <f t="shared" si="136"/>
        <v>15159497.43</v>
      </c>
      <c r="AA104" s="37">
        <f t="shared" si="137"/>
        <v>1</v>
      </c>
    </row>
    <row r="105" spans="1:27" x14ac:dyDescent="0.2">
      <c r="A105" s="66" t="s">
        <v>1930</v>
      </c>
      <c r="B105" s="27"/>
      <c r="C105" s="27"/>
      <c r="D105" s="27"/>
      <c r="E105" s="27">
        <v>5513874.46</v>
      </c>
      <c r="F105" s="27"/>
      <c r="G105" s="27"/>
      <c r="H105" s="27"/>
      <c r="I105" s="27">
        <f t="shared" si="102"/>
        <v>5513874.46</v>
      </c>
      <c r="J105" s="27"/>
      <c r="K105" s="27">
        <v>5513874.46</v>
      </c>
      <c r="L105" s="27"/>
      <c r="M105" s="27"/>
      <c r="N105" s="27"/>
      <c r="O105" s="27"/>
      <c r="P105" s="27">
        <f t="shared" si="100"/>
        <v>5513874.46</v>
      </c>
      <c r="Q105" s="27"/>
      <c r="R105" s="27"/>
      <c r="S105" s="27"/>
      <c r="T105" s="27"/>
      <c r="U105" s="27"/>
      <c r="V105" s="27"/>
      <c r="W105" s="27"/>
      <c r="X105" s="27"/>
      <c r="Y105" s="27">
        <f t="shared" si="135"/>
        <v>0</v>
      </c>
      <c r="Z105" s="27">
        <f t="shared" si="136"/>
        <v>5513874.46</v>
      </c>
      <c r="AA105" s="37">
        <f t="shared" si="137"/>
        <v>1</v>
      </c>
    </row>
    <row r="106" spans="1:27" x14ac:dyDescent="0.2">
      <c r="A106" s="66" t="s">
        <v>1931</v>
      </c>
      <c r="B106" s="27"/>
      <c r="C106" s="27"/>
      <c r="D106" s="27"/>
      <c r="E106" s="27">
        <v>3859712.11</v>
      </c>
      <c r="F106" s="27"/>
      <c r="G106" s="27"/>
      <c r="H106" s="27"/>
      <c r="I106" s="27">
        <f t="shared" si="102"/>
        <v>3859712.11</v>
      </c>
      <c r="J106" s="27"/>
      <c r="K106" s="27">
        <v>3859712.11</v>
      </c>
      <c r="L106" s="27"/>
      <c r="M106" s="27"/>
      <c r="N106" s="27"/>
      <c r="O106" s="27"/>
      <c r="P106" s="27">
        <f t="shared" si="100"/>
        <v>3859712.11</v>
      </c>
      <c r="Q106" s="27"/>
      <c r="R106" s="27"/>
      <c r="S106" s="27"/>
      <c r="T106" s="27"/>
      <c r="U106" s="27"/>
      <c r="V106" s="27"/>
      <c r="W106" s="27"/>
      <c r="X106" s="27"/>
      <c r="Y106" s="27">
        <f t="shared" si="135"/>
        <v>0</v>
      </c>
      <c r="Z106" s="27">
        <f t="shared" si="136"/>
        <v>3859712.11</v>
      </c>
      <c r="AA106" s="37">
        <f t="shared" si="137"/>
        <v>1</v>
      </c>
    </row>
    <row r="107" spans="1:27" x14ac:dyDescent="0.2">
      <c r="A107" s="66" t="s">
        <v>1932</v>
      </c>
      <c r="B107" s="27"/>
      <c r="C107" s="27"/>
      <c r="D107" s="27"/>
      <c r="E107" s="27">
        <v>3859712</v>
      </c>
      <c r="F107" s="27"/>
      <c r="G107" s="27"/>
      <c r="H107" s="27"/>
      <c r="I107" s="27">
        <f t="shared" si="102"/>
        <v>3859712</v>
      </c>
      <c r="J107" s="27"/>
      <c r="K107" s="27">
        <v>3859712</v>
      </c>
      <c r="L107" s="27"/>
      <c r="M107" s="27"/>
      <c r="N107" s="27"/>
      <c r="O107" s="27"/>
      <c r="P107" s="27">
        <f t="shared" si="100"/>
        <v>3859712</v>
      </c>
      <c r="Q107" s="27"/>
      <c r="R107" s="27"/>
      <c r="S107" s="27"/>
      <c r="T107" s="27"/>
      <c r="U107" s="27"/>
      <c r="V107" s="27"/>
      <c r="W107" s="27"/>
      <c r="X107" s="27"/>
      <c r="Y107" s="27">
        <f t="shared" si="135"/>
        <v>0</v>
      </c>
      <c r="Z107" s="27">
        <f t="shared" si="136"/>
        <v>3859712</v>
      </c>
      <c r="AA107" s="37">
        <f t="shared" si="137"/>
        <v>1</v>
      </c>
    </row>
    <row r="108" spans="1:27" x14ac:dyDescent="0.2">
      <c r="A108" s="66" t="s">
        <v>1933</v>
      </c>
      <c r="B108" s="27"/>
      <c r="C108" s="27"/>
      <c r="D108" s="27"/>
      <c r="E108" s="27">
        <v>723490966</v>
      </c>
      <c r="F108" s="27"/>
      <c r="G108" s="27"/>
      <c r="H108" s="27"/>
      <c r="I108" s="27">
        <f t="shared" si="102"/>
        <v>723490966</v>
      </c>
      <c r="J108" s="27"/>
      <c r="K108" s="27">
        <v>723490966</v>
      </c>
      <c r="L108" s="27"/>
      <c r="M108" s="27"/>
      <c r="N108" s="27"/>
      <c r="O108" s="27"/>
      <c r="P108" s="27">
        <f t="shared" si="100"/>
        <v>723490966</v>
      </c>
      <c r="Q108" s="27"/>
      <c r="R108" s="27"/>
      <c r="S108" s="27"/>
      <c r="T108" s="27"/>
      <c r="U108" s="27"/>
      <c r="V108" s="27"/>
      <c r="W108" s="27"/>
      <c r="X108" s="27"/>
      <c r="Y108" s="27">
        <f t="shared" si="135"/>
        <v>0</v>
      </c>
      <c r="Z108" s="27">
        <f t="shared" si="136"/>
        <v>723490966</v>
      </c>
      <c r="AA108" s="37">
        <f t="shared" si="137"/>
        <v>1</v>
      </c>
    </row>
    <row r="109" spans="1:27" ht="25.5" x14ac:dyDescent="0.2">
      <c r="A109" s="66" t="s">
        <v>1934</v>
      </c>
      <c r="B109" s="27"/>
      <c r="C109" s="27"/>
      <c r="D109" s="27"/>
      <c r="E109" s="27">
        <v>224379880</v>
      </c>
      <c r="F109" s="27"/>
      <c r="G109" s="27"/>
      <c r="H109" s="27"/>
      <c r="I109" s="27">
        <f t="shared" si="102"/>
        <v>224379880</v>
      </c>
      <c r="J109" s="27"/>
      <c r="K109" s="27">
        <v>224379880</v>
      </c>
      <c r="L109" s="27"/>
      <c r="M109" s="27"/>
      <c r="N109" s="27"/>
      <c r="O109" s="27"/>
      <c r="P109" s="27">
        <f t="shared" si="100"/>
        <v>224379880</v>
      </c>
      <c r="Q109" s="27"/>
      <c r="R109" s="27"/>
      <c r="S109" s="27"/>
      <c r="T109" s="27"/>
      <c r="U109" s="27"/>
      <c r="V109" s="27"/>
      <c r="W109" s="27"/>
      <c r="X109" s="27"/>
      <c r="Y109" s="27">
        <f t="shared" si="135"/>
        <v>0</v>
      </c>
      <c r="Z109" s="27">
        <f t="shared" si="136"/>
        <v>224379880</v>
      </c>
      <c r="AA109" s="37">
        <f t="shared" si="137"/>
        <v>1</v>
      </c>
    </row>
    <row r="110" spans="1:27" x14ac:dyDescent="0.2">
      <c r="A110" s="66" t="s">
        <v>1935</v>
      </c>
      <c r="B110" s="27"/>
      <c r="C110" s="27"/>
      <c r="D110" s="27"/>
      <c r="E110" s="27">
        <v>226309698.84999999</v>
      </c>
      <c r="F110" s="27"/>
      <c r="G110" s="27"/>
      <c r="H110" s="27"/>
      <c r="I110" s="27">
        <f t="shared" si="102"/>
        <v>226309698.84999999</v>
      </c>
      <c r="J110" s="27"/>
      <c r="K110" s="27">
        <v>226309698.84999999</v>
      </c>
      <c r="L110" s="27"/>
      <c r="M110" s="27"/>
      <c r="N110" s="27"/>
      <c r="O110" s="27"/>
      <c r="P110" s="27">
        <f t="shared" si="100"/>
        <v>226309698.84999999</v>
      </c>
      <c r="Q110" s="27"/>
      <c r="R110" s="27"/>
      <c r="S110" s="27"/>
      <c r="T110" s="27"/>
      <c r="U110" s="27"/>
      <c r="V110" s="27"/>
      <c r="W110" s="27"/>
      <c r="X110" s="27"/>
      <c r="Y110" s="27">
        <f t="shared" si="135"/>
        <v>0</v>
      </c>
      <c r="Z110" s="27">
        <f t="shared" si="136"/>
        <v>226309698.84999999</v>
      </c>
      <c r="AA110" s="37">
        <f t="shared" si="137"/>
        <v>1</v>
      </c>
    </row>
    <row r="111" spans="1:27" x14ac:dyDescent="0.2">
      <c r="A111" s="66" t="s">
        <v>1936</v>
      </c>
      <c r="B111" s="27"/>
      <c r="C111" s="27"/>
      <c r="D111" s="27"/>
      <c r="E111" s="27">
        <v>43688870935.459999</v>
      </c>
      <c r="F111" s="27"/>
      <c r="G111" s="27"/>
      <c r="H111" s="27"/>
      <c r="I111" s="27">
        <f t="shared" si="102"/>
        <v>43688870935.459999</v>
      </c>
      <c r="J111" s="27"/>
      <c r="K111" s="27">
        <v>43688870935.459999</v>
      </c>
      <c r="L111" s="27"/>
      <c r="M111" s="27"/>
      <c r="N111" s="27"/>
      <c r="O111" s="27"/>
      <c r="P111" s="27">
        <f t="shared" si="100"/>
        <v>43688870935.459999</v>
      </c>
      <c r="Q111" s="27"/>
      <c r="R111" s="27"/>
      <c r="S111" s="27"/>
      <c r="T111" s="27"/>
      <c r="U111" s="27"/>
      <c r="V111" s="27"/>
      <c r="W111" s="27"/>
      <c r="X111" s="27"/>
      <c r="Y111" s="27">
        <f t="shared" si="135"/>
        <v>0</v>
      </c>
      <c r="Z111" s="27">
        <f t="shared" si="136"/>
        <v>43688870935.459999</v>
      </c>
      <c r="AA111" s="37">
        <f t="shared" si="137"/>
        <v>1</v>
      </c>
    </row>
    <row r="112" spans="1:27" x14ac:dyDescent="0.2">
      <c r="A112" s="66" t="s">
        <v>1937</v>
      </c>
      <c r="B112" s="27"/>
      <c r="C112" s="27"/>
      <c r="D112" s="27"/>
      <c r="E112" s="27">
        <v>14999353.52</v>
      </c>
      <c r="F112" s="27"/>
      <c r="G112" s="27"/>
      <c r="H112" s="27"/>
      <c r="I112" s="27">
        <f t="shared" si="102"/>
        <v>14999353.52</v>
      </c>
      <c r="J112" s="27"/>
      <c r="K112" s="27">
        <v>14999353.52</v>
      </c>
      <c r="L112" s="27"/>
      <c r="M112" s="27"/>
      <c r="N112" s="27"/>
      <c r="O112" s="27"/>
      <c r="P112" s="27">
        <f t="shared" si="100"/>
        <v>14999353.52</v>
      </c>
      <c r="Q112" s="27"/>
      <c r="R112" s="27"/>
      <c r="S112" s="27"/>
      <c r="T112" s="27"/>
      <c r="U112" s="27"/>
      <c r="V112" s="27"/>
      <c r="W112" s="27"/>
      <c r="X112" s="27"/>
      <c r="Y112" s="27">
        <f t="shared" si="135"/>
        <v>0</v>
      </c>
      <c r="Z112" s="27">
        <f t="shared" si="136"/>
        <v>14999353.52</v>
      </c>
      <c r="AA112" s="37">
        <f t="shared" si="137"/>
        <v>1</v>
      </c>
    </row>
    <row r="113" spans="1:27" ht="25.5" x14ac:dyDescent="0.2">
      <c r="A113" s="66" t="s">
        <v>1938</v>
      </c>
      <c r="B113" s="27"/>
      <c r="C113" s="27"/>
      <c r="D113" s="27"/>
      <c r="E113" s="27">
        <v>79670826.120000005</v>
      </c>
      <c r="F113" s="27"/>
      <c r="G113" s="27"/>
      <c r="H113" s="27"/>
      <c r="I113" s="27">
        <f t="shared" si="102"/>
        <v>79670826.120000005</v>
      </c>
      <c r="J113" s="27"/>
      <c r="K113" s="27">
        <v>79670826.120000005</v>
      </c>
      <c r="L113" s="27"/>
      <c r="M113" s="27"/>
      <c r="N113" s="27"/>
      <c r="O113" s="27"/>
      <c r="P113" s="27">
        <f t="shared" si="100"/>
        <v>79670826.120000005</v>
      </c>
      <c r="Q113" s="27"/>
      <c r="R113" s="27"/>
      <c r="S113" s="27"/>
      <c r="T113" s="27"/>
      <c r="U113" s="27"/>
      <c r="V113" s="27"/>
      <c r="W113" s="27"/>
      <c r="X113" s="27"/>
      <c r="Y113" s="27">
        <f t="shared" si="135"/>
        <v>0</v>
      </c>
      <c r="Z113" s="27">
        <f t="shared" si="136"/>
        <v>79670826.120000005</v>
      </c>
      <c r="AA113" s="37">
        <f t="shared" si="137"/>
        <v>1</v>
      </c>
    </row>
    <row r="114" spans="1:27" s="5" customFormat="1" ht="15" x14ac:dyDescent="0.2">
      <c r="A114" s="69" t="s">
        <v>181</v>
      </c>
      <c r="B114" s="25">
        <f t="shared" ref="B114:H114" si="138">SUM(B115:B117)</f>
        <v>0</v>
      </c>
      <c r="C114" s="25">
        <f t="shared" si="138"/>
        <v>0</v>
      </c>
      <c r="D114" s="25">
        <f t="shared" si="138"/>
        <v>0</v>
      </c>
      <c r="E114" s="25">
        <f t="shared" si="138"/>
        <v>510937327.99000001</v>
      </c>
      <c r="F114" s="25">
        <f t="shared" si="138"/>
        <v>0</v>
      </c>
      <c r="G114" s="25">
        <f t="shared" si="138"/>
        <v>0</v>
      </c>
      <c r="H114" s="25">
        <f t="shared" si="138"/>
        <v>0</v>
      </c>
      <c r="I114" s="25">
        <f t="shared" si="102"/>
        <v>510937327.99000001</v>
      </c>
      <c r="J114" s="25">
        <f t="shared" ref="J114:O114" si="139">SUM(J115:J117)</f>
        <v>0</v>
      </c>
      <c r="K114" s="25">
        <f t="shared" si="139"/>
        <v>510937327.99000001</v>
      </c>
      <c r="L114" s="25">
        <f t="shared" si="139"/>
        <v>0</v>
      </c>
      <c r="M114" s="25">
        <f t="shared" si="139"/>
        <v>0</v>
      </c>
      <c r="N114" s="25">
        <f t="shared" si="139"/>
        <v>0</v>
      </c>
      <c r="O114" s="25">
        <f t="shared" si="139"/>
        <v>0</v>
      </c>
      <c r="P114" s="25">
        <f t="shared" si="100"/>
        <v>510937327.99000001</v>
      </c>
      <c r="Q114" s="25">
        <f t="shared" ref="Q114:X114" si="140">SUM(Q115:Q117)</f>
        <v>0</v>
      </c>
      <c r="R114" s="25">
        <f t="shared" si="140"/>
        <v>0</v>
      </c>
      <c r="S114" s="25">
        <f t="shared" si="140"/>
        <v>0</v>
      </c>
      <c r="T114" s="25">
        <f t="shared" si="140"/>
        <v>0</v>
      </c>
      <c r="U114" s="25">
        <f t="shared" si="140"/>
        <v>0</v>
      </c>
      <c r="V114" s="25">
        <f t="shared" si="140"/>
        <v>0</v>
      </c>
      <c r="W114" s="25">
        <f t="shared" si="140"/>
        <v>0</v>
      </c>
      <c r="X114" s="25">
        <f t="shared" si="140"/>
        <v>0</v>
      </c>
      <c r="Y114" s="25">
        <f t="shared" si="110"/>
        <v>0</v>
      </c>
      <c r="Z114" s="25">
        <f t="shared" si="105"/>
        <v>510937327.99000001</v>
      </c>
      <c r="AA114" s="36">
        <f t="shared" si="106"/>
        <v>1</v>
      </c>
    </row>
    <row r="115" spans="1:27" x14ac:dyDescent="0.2">
      <c r="A115" s="70" t="s">
        <v>1905</v>
      </c>
      <c r="B115" s="27"/>
      <c r="C115" s="27"/>
      <c r="D115" s="27"/>
      <c r="E115" s="27">
        <v>54910549.130000003</v>
      </c>
      <c r="F115" s="27"/>
      <c r="G115" s="27"/>
      <c r="H115" s="27"/>
      <c r="I115" s="27">
        <f t="shared" si="102"/>
        <v>54910549.130000003</v>
      </c>
      <c r="J115" s="27"/>
      <c r="K115" s="20">
        <v>54910549.130000003</v>
      </c>
      <c r="L115" s="27"/>
      <c r="M115" s="27"/>
      <c r="N115" s="27"/>
      <c r="O115" s="27"/>
      <c r="P115" s="27">
        <f t="shared" si="100"/>
        <v>54910549.130000003</v>
      </c>
      <c r="Q115" s="27"/>
      <c r="R115" s="27"/>
      <c r="S115" s="27"/>
      <c r="T115" s="27"/>
      <c r="U115" s="27"/>
      <c r="V115" s="27"/>
      <c r="W115" s="27"/>
      <c r="X115" s="27"/>
      <c r="Y115" s="27">
        <f t="shared" si="110"/>
        <v>0</v>
      </c>
      <c r="Z115" s="27">
        <f t="shared" si="105"/>
        <v>54910549.130000003</v>
      </c>
      <c r="AA115" s="37">
        <f t="shared" si="106"/>
        <v>1</v>
      </c>
    </row>
    <row r="116" spans="1:27" x14ac:dyDescent="0.2">
      <c r="A116" s="70" t="s">
        <v>1906</v>
      </c>
      <c r="B116" s="27"/>
      <c r="C116" s="27"/>
      <c r="D116" s="27"/>
      <c r="E116" s="27">
        <v>19684766.73</v>
      </c>
      <c r="F116" s="27"/>
      <c r="G116" s="27"/>
      <c r="H116" s="27"/>
      <c r="I116" s="27">
        <f t="shared" si="102"/>
        <v>19684766.73</v>
      </c>
      <c r="J116" s="27"/>
      <c r="K116" s="20">
        <v>19684766.73</v>
      </c>
      <c r="L116" s="27"/>
      <c r="M116" s="27"/>
      <c r="N116" s="27"/>
      <c r="O116" s="27"/>
      <c r="P116" s="27">
        <f t="shared" si="100"/>
        <v>19684766.73</v>
      </c>
      <c r="Q116" s="27"/>
      <c r="R116" s="27"/>
      <c r="S116" s="27"/>
      <c r="T116" s="27"/>
      <c r="U116" s="27"/>
      <c r="V116" s="27"/>
      <c r="W116" s="27"/>
      <c r="X116" s="27"/>
      <c r="Y116" s="27">
        <f t="shared" si="110"/>
        <v>0</v>
      </c>
      <c r="Z116" s="27">
        <f t="shared" si="105"/>
        <v>19684766.73</v>
      </c>
      <c r="AA116" s="37">
        <f t="shared" si="106"/>
        <v>1</v>
      </c>
    </row>
    <row r="117" spans="1:27" s="5" customFormat="1" ht="15.75" thickBot="1" x14ac:dyDescent="0.25">
      <c r="A117" s="162" t="s">
        <v>1907</v>
      </c>
      <c r="B117" s="163"/>
      <c r="C117" s="163"/>
      <c r="D117" s="163"/>
      <c r="E117" s="86">
        <v>436342012.13</v>
      </c>
      <c r="F117" s="163"/>
      <c r="G117" s="163"/>
      <c r="H117" s="163"/>
      <c r="I117" s="86">
        <f t="shared" si="102"/>
        <v>436342012.13</v>
      </c>
      <c r="J117" s="163"/>
      <c r="K117" s="163">
        <v>436342012.13</v>
      </c>
      <c r="L117" s="163"/>
      <c r="M117" s="163"/>
      <c r="N117" s="163"/>
      <c r="O117" s="163"/>
      <c r="P117" s="86">
        <f t="shared" si="100"/>
        <v>436342012.13</v>
      </c>
      <c r="Q117" s="163"/>
      <c r="R117" s="163"/>
      <c r="S117" s="163"/>
      <c r="T117" s="163"/>
      <c r="U117" s="163"/>
      <c r="V117" s="163"/>
      <c r="W117" s="163"/>
      <c r="X117" s="163"/>
      <c r="Y117" s="86">
        <f t="shared" si="110"/>
        <v>0</v>
      </c>
      <c r="Z117" s="86">
        <f t="shared" si="105"/>
        <v>436342012.13</v>
      </c>
      <c r="AA117" s="39">
        <f t="shared" si="106"/>
        <v>1</v>
      </c>
    </row>
    <row r="118" spans="1:27" ht="35.25" customHeight="1" thickBot="1" x14ac:dyDescent="0.25">
      <c r="A118" s="164" t="s">
        <v>88</v>
      </c>
      <c r="B118" s="87">
        <f t="shared" ref="B118:Z118" si="141">+B5</f>
        <v>0</v>
      </c>
      <c r="C118" s="87">
        <f t="shared" si="141"/>
        <v>0</v>
      </c>
      <c r="D118" s="87">
        <f t="shared" si="141"/>
        <v>0</v>
      </c>
      <c r="E118" s="87">
        <f t="shared" si="141"/>
        <v>213997602702.73001</v>
      </c>
      <c r="F118" s="87">
        <f t="shared" si="141"/>
        <v>5622348486.1099997</v>
      </c>
      <c r="G118" s="87">
        <f t="shared" si="141"/>
        <v>0</v>
      </c>
      <c r="H118" s="87">
        <f t="shared" si="141"/>
        <v>0</v>
      </c>
      <c r="I118" s="87">
        <f t="shared" si="141"/>
        <v>208375254216.62003</v>
      </c>
      <c r="J118" s="87">
        <f t="shared" si="141"/>
        <v>0</v>
      </c>
      <c r="K118" s="87">
        <f t="shared" si="141"/>
        <v>213997602702.73001</v>
      </c>
      <c r="L118" s="87">
        <f t="shared" si="141"/>
        <v>-5622348486.1099997</v>
      </c>
      <c r="M118" s="87">
        <f t="shared" si="141"/>
        <v>0</v>
      </c>
      <c r="N118" s="87">
        <f t="shared" si="141"/>
        <v>0</v>
      </c>
      <c r="O118" s="87">
        <f t="shared" si="141"/>
        <v>0</v>
      </c>
      <c r="P118" s="87">
        <f t="shared" si="141"/>
        <v>208375254216.62003</v>
      </c>
      <c r="Q118" s="87">
        <f t="shared" si="141"/>
        <v>0</v>
      </c>
      <c r="R118" s="87">
        <f t="shared" si="141"/>
        <v>0</v>
      </c>
      <c r="S118" s="87">
        <f t="shared" si="141"/>
        <v>0</v>
      </c>
      <c r="T118" s="87">
        <f t="shared" si="141"/>
        <v>0</v>
      </c>
      <c r="U118" s="87">
        <f t="shared" si="141"/>
        <v>0</v>
      </c>
      <c r="V118" s="87">
        <f t="shared" si="141"/>
        <v>0</v>
      </c>
      <c r="W118" s="87">
        <f t="shared" si="141"/>
        <v>0</v>
      </c>
      <c r="X118" s="87">
        <f t="shared" si="141"/>
        <v>0</v>
      </c>
      <c r="Y118" s="87">
        <f t="shared" si="141"/>
        <v>0</v>
      </c>
      <c r="Z118" s="87">
        <f t="shared" si="141"/>
        <v>208375254216.62003</v>
      </c>
      <c r="AA118" s="165">
        <f>+Z118/I118</f>
        <v>1</v>
      </c>
    </row>
    <row r="119" spans="1:27" ht="15" x14ac:dyDescent="0.2">
      <c r="A119" s="65"/>
      <c r="B119" s="14"/>
      <c r="C119" s="14"/>
      <c r="D119" s="14"/>
      <c r="E119" s="29"/>
      <c r="F119" s="14"/>
      <c r="G119" s="15"/>
      <c r="H119" s="15"/>
      <c r="I119" s="14"/>
      <c r="J119" s="30"/>
      <c r="K119" s="15"/>
      <c r="L119" s="15"/>
      <c r="M119" s="15"/>
      <c r="N119" s="15"/>
      <c r="O119" s="15"/>
      <c r="P119" s="15"/>
      <c r="Q119" s="19"/>
      <c r="R119" s="15"/>
      <c r="S119" s="15"/>
      <c r="T119" s="15"/>
      <c r="U119" s="15"/>
      <c r="V119" s="15"/>
      <c r="W119" s="15"/>
      <c r="X119" s="15"/>
      <c r="Y119" s="15"/>
      <c r="Z119" s="3"/>
      <c r="AA119" s="40"/>
    </row>
    <row r="120" spans="1:27" ht="30" customHeight="1" x14ac:dyDescent="0.2">
      <c r="A120" s="120" t="s">
        <v>87</v>
      </c>
      <c r="B120" s="8"/>
      <c r="C120" s="8"/>
      <c r="D120" s="8"/>
      <c r="E120" s="31"/>
      <c r="F120" s="8"/>
      <c r="G120" s="4"/>
      <c r="H120" s="4"/>
      <c r="I120" s="8"/>
      <c r="J120" s="10"/>
      <c r="K120" s="4"/>
      <c r="L120" s="4"/>
      <c r="M120" s="4"/>
      <c r="N120" s="4"/>
      <c r="O120" s="4"/>
      <c r="P120" s="4"/>
      <c r="Q120" s="20"/>
      <c r="R120" s="4"/>
      <c r="S120" s="4"/>
      <c r="T120" s="4"/>
      <c r="U120" s="4"/>
      <c r="V120" s="4"/>
      <c r="W120" s="4"/>
      <c r="X120" s="4"/>
      <c r="Y120" s="4"/>
      <c r="Z120" s="2"/>
      <c r="AA120" s="37"/>
    </row>
    <row r="121" spans="1:27" s="5" customFormat="1" ht="15" x14ac:dyDescent="0.2">
      <c r="A121" s="69" t="s">
        <v>81</v>
      </c>
      <c r="B121" s="25">
        <f>+B122</f>
        <v>0</v>
      </c>
      <c r="C121" s="25">
        <f t="shared" ref="C121:H121" si="142">+C122</f>
        <v>0</v>
      </c>
      <c r="D121" s="25">
        <f t="shared" si="142"/>
        <v>0</v>
      </c>
      <c r="E121" s="25">
        <f t="shared" si="142"/>
        <v>21138283549.43</v>
      </c>
      <c r="F121" s="25">
        <f t="shared" si="142"/>
        <v>0</v>
      </c>
      <c r="G121" s="25">
        <f t="shared" si="142"/>
        <v>0</v>
      </c>
      <c r="H121" s="25">
        <f t="shared" si="142"/>
        <v>0</v>
      </c>
      <c r="I121" s="25">
        <f>+B121+C121-D121+E121-F121</f>
        <v>21138283549.43</v>
      </c>
      <c r="J121" s="25">
        <f t="shared" ref="J121:O121" si="143">+J122</f>
        <v>0</v>
      </c>
      <c r="K121" s="25">
        <f t="shared" si="143"/>
        <v>21138283549.43</v>
      </c>
      <c r="L121" s="25">
        <f t="shared" si="143"/>
        <v>0</v>
      </c>
      <c r="M121" s="25">
        <f t="shared" si="143"/>
        <v>0</v>
      </c>
      <c r="N121" s="25">
        <f t="shared" si="143"/>
        <v>0</v>
      </c>
      <c r="O121" s="25">
        <f t="shared" si="143"/>
        <v>0</v>
      </c>
      <c r="P121" s="25">
        <f>SUM(J121:O121)</f>
        <v>21138283549.43</v>
      </c>
      <c r="Q121" s="25">
        <f t="shared" ref="Q121:X121" si="144">+Q122</f>
        <v>0</v>
      </c>
      <c r="R121" s="25">
        <f t="shared" si="144"/>
        <v>0</v>
      </c>
      <c r="S121" s="25">
        <f t="shared" si="144"/>
        <v>0</v>
      </c>
      <c r="T121" s="25">
        <f t="shared" si="144"/>
        <v>0</v>
      </c>
      <c r="U121" s="25">
        <f t="shared" si="144"/>
        <v>0</v>
      </c>
      <c r="V121" s="25">
        <f t="shared" si="144"/>
        <v>0</v>
      </c>
      <c r="W121" s="25">
        <f t="shared" si="144"/>
        <v>0</v>
      </c>
      <c r="X121" s="25">
        <f t="shared" si="144"/>
        <v>0</v>
      </c>
      <c r="Y121" s="25">
        <f t="shared" ref="Y121:Y128" si="145">SUM(Q121:X121)</f>
        <v>0</v>
      </c>
      <c r="Z121" s="25">
        <f>+P121+Y121</f>
        <v>21138283549.43</v>
      </c>
      <c r="AA121" s="36">
        <f>+Z121/I121</f>
        <v>1</v>
      </c>
    </row>
    <row r="122" spans="1:27" s="5" customFormat="1" ht="15" x14ac:dyDescent="0.2">
      <c r="A122" s="69" t="s">
        <v>82</v>
      </c>
      <c r="B122" s="25">
        <f t="shared" ref="B122:H122" si="146">+B123+B126+B144+B153</f>
        <v>0</v>
      </c>
      <c r="C122" s="25">
        <f t="shared" si="146"/>
        <v>0</v>
      </c>
      <c r="D122" s="25">
        <f t="shared" si="146"/>
        <v>0</v>
      </c>
      <c r="E122" s="25">
        <f t="shared" si="146"/>
        <v>21138283549.43</v>
      </c>
      <c r="F122" s="25">
        <f t="shared" si="146"/>
        <v>0</v>
      </c>
      <c r="G122" s="25">
        <f t="shared" si="146"/>
        <v>0</v>
      </c>
      <c r="H122" s="25">
        <f t="shared" si="146"/>
        <v>0</v>
      </c>
      <c r="I122" s="25">
        <f t="shared" ref="I122:I158" si="147">+B122+C122-D122+E122-F122</f>
        <v>21138283549.43</v>
      </c>
      <c r="J122" s="25">
        <f t="shared" ref="J122:O122" si="148">+J123+J126+J144+J153</f>
        <v>0</v>
      </c>
      <c r="K122" s="25">
        <f t="shared" si="148"/>
        <v>21138283549.43</v>
      </c>
      <c r="L122" s="25">
        <f t="shared" si="148"/>
        <v>0</v>
      </c>
      <c r="M122" s="25">
        <f t="shared" si="148"/>
        <v>0</v>
      </c>
      <c r="N122" s="25">
        <f t="shared" si="148"/>
        <v>0</v>
      </c>
      <c r="O122" s="25">
        <f t="shared" si="148"/>
        <v>0</v>
      </c>
      <c r="P122" s="25">
        <f t="shared" ref="P122:P158" si="149">SUM(J122:O122)</f>
        <v>21138283549.43</v>
      </c>
      <c r="Q122" s="25">
        <f t="shared" ref="Q122:X122" si="150">+Q123+Q126+Q144+Q153</f>
        <v>0</v>
      </c>
      <c r="R122" s="25">
        <f t="shared" si="150"/>
        <v>0</v>
      </c>
      <c r="S122" s="25">
        <f t="shared" si="150"/>
        <v>0</v>
      </c>
      <c r="T122" s="25">
        <f t="shared" si="150"/>
        <v>0</v>
      </c>
      <c r="U122" s="25">
        <f t="shared" si="150"/>
        <v>0</v>
      </c>
      <c r="V122" s="25">
        <f t="shared" si="150"/>
        <v>0</v>
      </c>
      <c r="W122" s="25">
        <f t="shared" si="150"/>
        <v>0</v>
      </c>
      <c r="X122" s="25">
        <f t="shared" si="150"/>
        <v>0</v>
      </c>
      <c r="Y122" s="25">
        <f t="shared" si="145"/>
        <v>0</v>
      </c>
      <c r="Z122" s="25">
        <f t="shared" ref="Z122:Z158" si="151">+P122+Y122</f>
        <v>21138283549.43</v>
      </c>
      <c r="AA122" s="36">
        <f t="shared" ref="AA122:AA158" si="152">+Z122/I122</f>
        <v>1</v>
      </c>
    </row>
    <row r="123" spans="1:27" s="5" customFormat="1" ht="24" customHeight="1" x14ac:dyDescent="0.2">
      <c r="A123" s="69" t="s">
        <v>45</v>
      </c>
      <c r="B123" s="25">
        <f t="shared" ref="B123:H123" si="153">SUM(B124:B125)</f>
        <v>0</v>
      </c>
      <c r="C123" s="25">
        <f t="shared" si="153"/>
        <v>0</v>
      </c>
      <c r="D123" s="25">
        <f t="shared" si="153"/>
        <v>0</v>
      </c>
      <c r="E123" s="25">
        <f t="shared" si="153"/>
        <v>103600000</v>
      </c>
      <c r="F123" s="25">
        <f t="shared" si="153"/>
        <v>0</v>
      </c>
      <c r="G123" s="25">
        <f t="shared" si="153"/>
        <v>0</v>
      </c>
      <c r="H123" s="25">
        <f t="shared" si="153"/>
        <v>0</v>
      </c>
      <c r="I123" s="25">
        <f t="shared" si="147"/>
        <v>103600000</v>
      </c>
      <c r="J123" s="25">
        <f t="shared" ref="J123:O123" si="154">SUM(J124:J125)</f>
        <v>0</v>
      </c>
      <c r="K123" s="25">
        <f t="shared" si="154"/>
        <v>103600000</v>
      </c>
      <c r="L123" s="25">
        <f t="shared" si="154"/>
        <v>0</v>
      </c>
      <c r="M123" s="25">
        <f t="shared" si="154"/>
        <v>0</v>
      </c>
      <c r="N123" s="25">
        <f t="shared" si="154"/>
        <v>0</v>
      </c>
      <c r="O123" s="25">
        <f t="shared" si="154"/>
        <v>0</v>
      </c>
      <c r="P123" s="25">
        <f t="shared" si="149"/>
        <v>103600000</v>
      </c>
      <c r="Q123" s="25">
        <f t="shared" ref="Q123:X123" si="155">SUM(Q124:Q125)</f>
        <v>0</v>
      </c>
      <c r="R123" s="25">
        <f t="shared" si="155"/>
        <v>0</v>
      </c>
      <c r="S123" s="25">
        <f t="shared" si="155"/>
        <v>0</v>
      </c>
      <c r="T123" s="25">
        <f t="shared" si="155"/>
        <v>0</v>
      </c>
      <c r="U123" s="25">
        <f t="shared" si="155"/>
        <v>0</v>
      </c>
      <c r="V123" s="25">
        <f t="shared" si="155"/>
        <v>0</v>
      </c>
      <c r="W123" s="25">
        <f t="shared" si="155"/>
        <v>0</v>
      </c>
      <c r="X123" s="25">
        <f t="shared" si="155"/>
        <v>0</v>
      </c>
      <c r="Y123" s="25">
        <f t="shared" si="145"/>
        <v>0</v>
      </c>
      <c r="Z123" s="25">
        <f t="shared" si="151"/>
        <v>103600000</v>
      </c>
      <c r="AA123" s="36">
        <f t="shared" si="152"/>
        <v>1</v>
      </c>
    </row>
    <row r="124" spans="1:27" s="5" customFormat="1" ht="21.75" hidden="1" customHeight="1" x14ac:dyDescent="0.2">
      <c r="A124" s="70" t="s">
        <v>46</v>
      </c>
      <c r="B124" s="2"/>
      <c r="C124" s="2"/>
      <c r="D124" s="2"/>
      <c r="E124" s="27"/>
      <c r="F124" s="4"/>
      <c r="G124" s="2"/>
      <c r="H124" s="2"/>
      <c r="I124" s="27">
        <f t="shared" si="147"/>
        <v>0</v>
      </c>
      <c r="J124" s="4"/>
      <c r="K124" s="4"/>
      <c r="L124" s="2"/>
      <c r="M124" s="2"/>
      <c r="N124" s="2"/>
      <c r="O124" s="2"/>
      <c r="P124" s="27">
        <f t="shared" si="149"/>
        <v>0</v>
      </c>
      <c r="Q124" s="4"/>
      <c r="R124" s="2"/>
      <c r="S124" s="2"/>
      <c r="T124" s="2"/>
      <c r="U124" s="2"/>
      <c r="V124" s="4"/>
      <c r="W124" s="2"/>
      <c r="X124" s="2"/>
      <c r="Y124" s="27">
        <f t="shared" si="145"/>
        <v>0</v>
      </c>
      <c r="Z124" s="27">
        <f t="shared" si="151"/>
        <v>0</v>
      </c>
      <c r="AA124" s="37" t="e">
        <f t="shared" si="152"/>
        <v>#DIV/0!</v>
      </c>
    </row>
    <row r="125" spans="1:27" x14ac:dyDescent="0.2">
      <c r="A125" s="70" t="s">
        <v>923</v>
      </c>
      <c r="B125" s="4"/>
      <c r="C125" s="4"/>
      <c r="D125" s="4"/>
      <c r="E125" s="27">
        <v>103600000</v>
      </c>
      <c r="F125" s="4"/>
      <c r="G125" s="4"/>
      <c r="H125" s="4"/>
      <c r="I125" s="27">
        <f t="shared" si="147"/>
        <v>103600000</v>
      </c>
      <c r="J125" s="4"/>
      <c r="K125" s="4">
        <v>103600000</v>
      </c>
      <c r="L125" s="4"/>
      <c r="M125" s="4"/>
      <c r="N125" s="4"/>
      <c r="O125" s="4"/>
      <c r="P125" s="27">
        <f t="shared" si="149"/>
        <v>103600000</v>
      </c>
      <c r="Q125" s="4"/>
      <c r="R125" s="4"/>
      <c r="S125" s="4"/>
      <c r="T125" s="4"/>
      <c r="U125" s="4"/>
      <c r="V125" s="4"/>
      <c r="W125" s="4"/>
      <c r="X125" s="4"/>
      <c r="Y125" s="27">
        <f t="shared" si="145"/>
        <v>0</v>
      </c>
      <c r="Z125" s="27">
        <f t="shared" si="151"/>
        <v>103600000</v>
      </c>
      <c r="AA125" s="37">
        <f t="shared" si="152"/>
        <v>1</v>
      </c>
    </row>
    <row r="126" spans="1:27" s="5" customFormat="1" ht="36.75" customHeight="1" x14ac:dyDescent="0.2">
      <c r="A126" s="69" t="s">
        <v>47</v>
      </c>
      <c r="B126" s="25">
        <f t="shared" ref="B126:H126" si="156">SUM(B127:B143)</f>
        <v>0</v>
      </c>
      <c r="C126" s="25">
        <f t="shared" si="156"/>
        <v>0</v>
      </c>
      <c r="D126" s="25">
        <f t="shared" si="156"/>
        <v>0</v>
      </c>
      <c r="E126" s="25">
        <f t="shared" si="156"/>
        <v>16957810131.380001</v>
      </c>
      <c r="F126" s="25">
        <f t="shared" si="156"/>
        <v>0</v>
      </c>
      <c r="G126" s="25">
        <f t="shared" si="156"/>
        <v>0</v>
      </c>
      <c r="H126" s="25">
        <f t="shared" si="156"/>
        <v>0</v>
      </c>
      <c r="I126" s="25">
        <f t="shared" si="147"/>
        <v>16957810131.380001</v>
      </c>
      <c r="J126" s="25">
        <f t="shared" ref="J126:O126" si="157">SUM(J127:J143)</f>
        <v>0</v>
      </c>
      <c r="K126" s="25">
        <f t="shared" si="157"/>
        <v>16957810131.380001</v>
      </c>
      <c r="L126" s="25">
        <f t="shared" si="157"/>
        <v>0</v>
      </c>
      <c r="M126" s="25">
        <f t="shared" si="157"/>
        <v>0</v>
      </c>
      <c r="N126" s="25">
        <f t="shared" si="157"/>
        <v>0</v>
      </c>
      <c r="O126" s="25">
        <f t="shared" si="157"/>
        <v>0</v>
      </c>
      <c r="P126" s="25">
        <f t="shared" si="149"/>
        <v>16957810131.380001</v>
      </c>
      <c r="Q126" s="25">
        <f t="shared" ref="Q126:X126" si="158">SUM(Q127:Q143)</f>
        <v>0</v>
      </c>
      <c r="R126" s="25">
        <f t="shared" si="158"/>
        <v>0</v>
      </c>
      <c r="S126" s="25">
        <f t="shared" si="158"/>
        <v>0</v>
      </c>
      <c r="T126" s="25">
        <f t="shared" si="158"/>
        <v>0</v>
      </c>
      <c r="U126" s="25">
        <f t="shared" si="158"/>
        <v>0</v>
      </c>
      <c r="V126" s="25">
        <f t="shared" si="158"/>
        <v>0</v>
      </c>
      <c r="W126" s="25">
        <f t="shared" si="158"/>
        <v>0</v>
      </c>
      <c r="X126" s="25">
        <f t="shared" si="158"/>
        <v>0</v>
      </c>
      <c r="Y126" s="25">
        <f t="shared" si="145"/>
        <v>0</v>
      </c>
      <c r="Z126" s="25">
        <f t="shared" si="151"/>
        <v>16957810131.380001</v>
      </c>
      <c r="AA126" s="36">
        <f t="shared" si="152"/>
        <v>1</v>
      </c>
    </row>
    <row r="127" spans="1:27" s="5" customFormat="1" ht="15" hidden="1" x14ac:dyDescent="0.2">
      <c r="A127" s="70" t="s">
        <v>46</v>
      </c>
      <c r="B127" s="2"/>
      <c r="C127" s="2"/>
      <c r="D127" s="2"/>
      <c r="E127" s="27"/>
      <c r="F127" s="4"/>
      <c r="G127" s="2"/>
      <c r="H127" s="2"/>
      <c r="I127" s="27">
        <f t="shared" si="147"/>
        <v>0</v>
      </c>
      <c r="J127" s="2"/>
      <c r="K127" s="4"/>
      <c r="L127" s="2"/>
      <c r="M127" s="2"/>
      <c r="N127" s="4"/>
      <c r="O127" s="2"/>
      <c r="P127" s="27">
        <f t="shared" si="149"/>
        <v>0</v>
      </c>
      <c r="Q127" s="4"/>
      <c r="R127" s="2"/>
      <c r="S127" s="2"/>
      <c r="T127" s="2"/>
      <c r="U127" s="2"/>
      <c r="V127" s="4"/>
      <c r="W127" s="2"/>
      <c r="X127" s="2"/>
      <c r="Y127" s="27">
        <f t="shared" si="145"/>
        <v>0</v>
      </c>
      <c r="Z127" s="27">
        <f t="shared" si="151"/>
        <v>0</v>
      </c>
      <c r="AA127" s="37" t="e">
        <f t="shared" si="152"/>
        <v>#DIV/0!</v>
      </c>
    </row>
    <row r="128" spans="1:27" s="5" customFormat="1" ht="15" hidden="1" x14ac:dyDescent="0.2">
      <c r="A128" s="70" t="s">
        <v>920</v>
      </c>
      <c r="B128" s="2"/>
      <c r="C128" s="2"/>
      <c r="D128" s="2"/>
      <c r="E128" s="27"/>
      <c r="F128" s="4"/>
      <c r="G128" s="2"/>
      <c r="H128" s="2"/>
      <c r="I128" s="27">
        <f t="shared" si="147"/>
        <v>0</v>
      </c>
      <c r="J128" s="4"/>
      <c r="K128" s="4"/>
      <c r="L128" s="2"/>
      <c r="M128" s="2"/>
      <c r="N128" s="4"/>
      <c r="O128" s="2"/>
      <c r="P128" s="27">
        <f t="shared" si="149"/>
        <v>0</v>
      </c>
      <c r="Q128" s="4"/>
      <c r="R128" s="2"/>
      <c r="S128" s="2"/>
      <c r="T128" s="2"/>
      <c r="U128" s="2"/>
      <c r="V128" s="4"/>
      <c r="W128" s="2"/>
      <c r="X128" s="2"/>
      <c r="Y128" s="27">
        <f t="shared" si="145"/>
        <v>0</v>
      </c>
      <c r="Z128" s="27">
        <f t="shared" si="151"/>
        <v>0</v>
      </c>
      <c r="AA128" s="37" t="e">
        <f t="shared" si="152"/>
        <v>#DIV/0!</v>
      </c>
    </row>
    <row r="129" spans="1:27" s="5" customFormat="1" ht="15" x14ac:dyDescent="0.2">
      <c r="A129" s="70" t="s">
        <v>921</v>
      </c>
      <c r="B129" s="2"/>
      <c r="C129" s="2"/>
      <c r="D129" s="2"/>
      <c r="E129" s="27">
        <v>155035866</v>
      </c>
      <c r="F129" s="4"/>
      <c r="G129" s="2"/>
      <c r="H129" s="2"/>
      <c r="I129" s="27">
        <f t="shared" si="147"/>
        <v>155035866</v>
      </c>
      <c r="J129" s="4"/>
      <c r="K129" s="4">
        <v>155035866</v>
      </c>
      <c r="L129" s="2"/>
      <c r="M129" s="2"/>
      <c r="N129" s="4"/>
      <c r="O129" s="2"/>
      <c r="P129" s="27">
        <f t="shared" si="149"/>
        <v>155035866</v>
      </c>
      <c r="Q129" s="4"/>
      <c r="R129" s="4"/>
      <c r="S129" s="2"/>
      <c r="T129" s="2"/>
      <c r="U129" s="2"/>
      <c r="V129" s="4"/>
      <c r="W129" s="2"/>
      <c r="X129" s="2"/>
      <c r="Y129" s="27">
        <f t="shared" ref="Y129:Y143" si="159">SUM(Q129:X129)</f>
        <v>0</v>
      </c>
      <c r="Z129" s="27">
        <f t="shared" si="151"/>
        <v>155035866</v>
      </c>
      <c r="AA129" s="37">
        <f t="shared" si="152"/>
        <v>1</v>
      </c>
    </row>
    <row r="130" spans="1:27" s="5" customFormat="1" ht="15" hidden="1" x14ac:dyDescent="0.2">
      <c r="A130" s="70" t="s">
        <v>922</v>
      </c>
      <c r="B130" s="2"/>
      <c r="C130" s="2"/>
      <c r="D130" s="2"/>
      <c r="E130" s="27"/>
      <c r="F130" s="4"/>
      <c r="G130" s="2"/>
      <c r="H130" s="2"/>
      <c r="I130" s="27">
        <f t="shared" si="147"/>
        <v>0</v>
      </c>
      <c r="J130" s="4"/>
      <c r="K130" s="4"/>
      <c r="L130" s="2"/>
      <c r="M130" s="2"/>
      <c r="N130" s="4"/>
      <c r="O130" s="2"/>
      <c r="P130" s="27">
        <f t="shared" si="149"/>
        <v>0</v>
      </c>
      <c r="Q130" s="4"/>
      <c r="R130" s="2"/>
      <c r="S130" s="2"/>
      <c r="T130" s="2"/>
      <c r="U130" s="2"/>
      <c r="V130" s="4"/>
      <c r="W130" s="2"/>
      <c r="X130" s="2"/>
      <c r="Y130" s="27">
        <f t="shared" si="159"/>
        <v>0</v>
      </c>
      <c r="Z130" s="27">
        <f t="shared" si="151"/>
        <v>0</v>
      </c>
      <c r="AA130" s="37" t="e">
        <f t="shared" si="152"/>
        <v>#DIV/0!</v>
      </c>
    </row>
    <row r="131" spans="1:27" ht="18.75" customHeight="1" x14ac:dyDescent="0.2">
      <c r="A131" s="70" t="s">
        <v>328</v>
      </c>
      <c r="B131" s="4"/>
      <c r="C131" s="4"/>
      <c r="D131" s="4"/>
      <c r="E131" s="27">
        <v>3910363964</v>
      </c>
      <c r="F131" s="4"/>
      <c r="G131" s="4"/>
      <c r="H131" s="4"/>
      <c r="I131" s="27">
        <f t="shared" si="147"/>
        <v>3910363964</v>
      </c>
      <c r="J131" s="4"/>
      <c r="K131" s="4">
        <v>3910363964</v>
      </c>
      <c r="L131" s="4"/>
      <c r="M131" s="4"/>
      <c r="N131" s="4"/>
      <c r="O131" s="4"/>
      <c r="P131" s="27">
        <f t="shared" si="149"/>
        <v>3910363964</v>
      </c>
      <c r="Q131" s="4"/>
      <c r="R131" s="4"/>
      <c r="S131" s="4"/>
      <c r="T131" s="4"/>
      <c r="U131" s="4"/>
      <c r="V131" s="4"/>
      <c r="W131" s="4"/>
      <c r="X131" s="4"/>
      <c r="Y131" s="27">
        <f t="shared" si="159"/>
        <v>0</v>
      </c>
      <c r="Z131" s="27">
        <f t="shared" si="151"/>
        <v>3910363964</v>
      </c>
      <c r="AA131" s="37">
        <f t="shared" si="152"/>
        <v>1</v>
      </c>
    </row>
    <row r="132" spans="1:27" ht="18.75" customHeight="1" x14ac:dyDescent="0.2">
      <c r="A132" s="70" t="s">
        <v>918</v>
      </c>
      <c r="B132" s="4"/>
      <c r="C132" s="4"/>
      <c r="D132" s="4"/>
      <c r="E132" s="27">
        <v>5237038125.3800001</v>
      </c>
      <c r="F132" s="4"/>
      <c r="G132" s="4"/>
      <c r="H132" s="4"/>
      <c r="I132" s="27">
        <f t="shared" si="147"/>
        <v>5237038125.3800001</v>
      </c>
      <c r="J132" s="4"/>
      <c r="K132" s="4">
        <v>5237038125.3800001</v>
      </c>
      <c r="L132" s="4"/>
      <c r="M132" s="4"/>
      <c r="N132" s="4"/>
      <c r="O132" s="4"/>
      <c r="P132" s="27">
        <f t="shared" si="149"/>
        <v>5237038125.3800001</v>
      </c>
      <c r="Q132" s="4"/>
      <c r="R132" s="4"/>
      <c r="S132" s="4"/>
      <c r="T132" s="4"/>
      <c r="U132" s="4"/>
      <c r="V132" s="4"/>
      <c r="W132" s="4"/>
      <c r="X132" s="4"/>
      <c r="Y132" s="27">
        <f t="shared" si="159"/>
        <v>0</v>
      </c>
      <c r="Z132" s="27">
        <f t="shared" si="151"/>
        <v>5237038125.3800001</v>
      </c>
      <c r="AA132" s="37">
        <f t="shared" si="152"/>
        <v>1</v>
      </c>
    </row>
    <row r="133" spans="1:27" ht="18.75" customHeight="1" x14ac:dyDescent="0.2">
      <c r="A133" s="70" t="s">
        <v>919</v>
      </c>
      <c r="B133" s="4"/>
      <c r="C133" s="4"/>
      <c r="D133" s="4"/>
      <c r="E133" s="27">
        <v>4436080061</v>
      </c>
      <c r="F133" s="4"/>
      <c r="G133" s="4"/>
      <c r="H133" s="4"/>
      <c r="I133" s="27">
        <f t="shared" si="147"/>
        <v>4436080061</v>
      </c>
      <c r="J133" s="4"/>
      <c r="K133" s="4">
        <v>4436080061</v>
      </c>
      <c r="L133" s="4"/>
      <c r="M133" s="4"/>
      <c r="N133" s="4"/>
      <c r="O133" s="4"/>
      <c r="P133" s="27">
        <f t="shared" si="149"/>
        <v>4436080061</v>
      </c>
      <c r="Q133" s="4"/>
      <c r="R133" s="4"/>
      <c r="S133" s="4"/>
      <c r="T133" s="4"/>
      <c r="U133" s="4"/>
      <c r="V133" s="4"/>
      <c r="W133" s="4"/>
      <c r="X133" s="4"/>
      <c r="Y133" s="27">
        <f t="shared" si="159"/>
        <v>0</v>
      </c>
      <c r="Z133" s="27">
        <f t="shared" si="151"/>
        <v>4436080061</v>
      </c>
      <c r="AA133" s="37">
        <f t="shared" si="152"/>
        <v>1</v>
      </c>
    </row>
    <row r="134" spans="1:27" x14ac:dyDescent="0.2">
      <c r="A134" s="70" t="s">
        <v>1899</v>
      </c>
      <c r="B134" s="4"/>
      <c r="C134" s="4"/>
      <c r="D134" s="4"/>
      <c r="E134" s="27">
        <v>1000000000</v>
      </c>
      <c r="F134" s="4"/>
      <c r="G134" s="4"/>
      <c r="H134" s="4"/>
      <c r="I134" s="27">
        <f t="shared" si="147"/>
        <v>1000000000</v>
      </c>
      <c r="J134" s="4"/>
      <c r="K134" s="4">
        <v>1000000000</v>
      </c>
      <c r="L134" s="4"/>
      <c r="M134" s="4"/>
      <c r="N134" s="4"/>
      <c r="O134" s="4"/>
      <c r="P134" s="27">
        <f t="shared" si="149"/>
        <v>1000000000</v>
      </c>
      <c r="Q134" s="4"/>
      <c r="R134" s="4"/>
      <c r="S134" s="4"/>
      <c r="T134" s="4"/>
      <c r="U134" s="4"/>
      <c r="V134" s="4"/>
      <c r="W134" s="4"/>
      <c r="X134" s="4"/>
      <c r="Y134" s="27">
        <f t="shared" si="159"/>
        <v>0</v>
      </c>
      <c r="Z134" s="27">
        <f t="shared" si="151"/>
        <v>1000000000</v>
      </c>
      <c r="AA134" s="37">
        <f t="shared" si="152"/>
        <v>1</v>
      </c>
    </row>
    <row r="135" spans="1:27" x14ac:dyDescent="0.2">
      <c r="A135" s="70" t="s">
        <v>1940</v>
      </c>
      <c r="B135" s="4"/>
      <c r="C135" s="4"/>
      <c r="D135" s="4"/>
      <c r="E135" s="27">
        <v>6987123</v>
      </c>
      <c r="F135" s="4"/>
      <c r="G135" s="4"/>
      <c r="H135" s="4"/>
      <c r="I135" s="27">
        <f t="shared" si="147"/>
        <v>6987123</v>
      </c>
      <c r="J135" s="4"/>
      <c r="K135" s="4">
        <v>6987123</v>
      </c>
      <c r="L135" s="4"/>
      <c r="M135" s="4"/>
      <c r="N135" s="4"/>
      <c r="O135" s="4"/>
      <c r="P135" s="27">
        <f t="shared" si="149"/>
        <v>6987123</v>
      </c>
      <c r="Q135" s="4"/>
      <c r="R135" s="4"/>
      <c r="S135" s="4"/>
      <c r="T135" s="4"/>
      <c r="U135" s="4"/>
      <c r="V135" s="4"/>
      <c r="W135" s="4"/>
      <c r="X135" s="4"/>
      <c r="Y135" s="27">
        <f t="shared" si="159"/>
        <v>0</v>
      </c>
      <c r="Z135" s="27">
        <f t="shared" si="151"/>
        <v>6987123</v>
      </c>
      <c r="AA135" s="37">
        <f t="shared" si="152"/>
        <v>1</v>
      </c>
    </row>
    <row r="136" spans="1:27" ht="25.5" x14ac:dyDescent="0.2">
      <c r="A136" s="70" t="s">
        <v>1943</v>
      </c>
      <c r="B136" s="4"/>
      <c r="C136" s="4"/>
      <c r="D136" s="4"/>
      <c r="E136" s="27">
        <v>1299844343</v>
      </c>
      <c r="F136" s="4"/>
      <c r="G136" s="4"/>
      <c r="H136" s="4"/>
      <c r="I136" s="27">
        <f t="shared" si="147"/>
        <v>1299844343</v>
      </c>
      <c r="J136" s="4"/>
      <c r="K136" s="4">
        <v>1299844343</v>
      </c>
      <c r="L136" s="4"/>
      <c r="M136" s="4"/>
      <c r="N136" s="4"/>
      <c r="O136" s="4"/>
      <c r="P136" s="27">
        <f t="shared" si="149"/>
        <v>1299844343</v>
      </c>
      <c r="Q136" s="4"/>
      <c r="R136" s="4"/>
      <c r="S136" s="4"/>
      <c r="T136" s="4"/>
      <c r="U136" s="4"/>
      <c r="V136" s="4"/>
      <c r="W136" s="4"/>
      <c r="X136" s="4"/>
      <c r="Y136" s="27">
        <f t="shared" si="159"/>
        <v>0</v>
      </c>
      <c r="Z136" s="27">
        <f t="shared" si="151"/>
        <v>1299844343</v>
      </c>
      <c r="AA136" s="37">
        <f t="shared" si="152"/>
        <v>1</v>
      </c>
    </row>
    <row r="137" spans="1:27" x14ac:dyDescent="0.2">
      <c r="A137" s="70" t="s">
        <v>916</v>
      </c>
      <c r="B137" s="4"/>
      <c r="C137" s="4"/>
      <c r="D137" s="4"/>
      <c r="E137" s="27">
        <v>562477981</v>
      </c>
      <c r="F137" s="4"/>
      <c r="G137" s="4"/>
      <c r="H137" s="4"/>
      <c r="I137" s="27">
        <f t="shared" si="147"/>
        <v>562477981</v>
      </c>
      <c r="J137" s="4"/>
      <c r="K137" s="4">
        <v>562477981</v>
      </c>
      <c r="L137" s="4"/>
      <c r="M137" s="4"/>
      <c r="N137" s="4"/>
      <c r="O137" s="4"/>
      <c r="P137" s="27">
        <f t="shared" si="149"/>
        <v>562477981</v>
      </c>
      <c r="Q137" s="4"/>
      <c r="R137" s="4"/>
      <c r="S137" s="4"/>
      <c r="T137" s="4"/>
      <c r="U137" s="4"/>
      <c r="V137" s="4"/>
      <c r="W137" s="4"/>
      <c r="X137" s="4"/>
      <c r="Y137" s="27">
        <f t="shared" si="159"/>
        <v>0</v>
      </c>
      <c r="Z137" s="27">
        <f t="shared" si="151"/>
        <v>562477981</v>
      </c>
      <c r="AA137" s="37">
        <f t="shared" si="152"/>
        <v>1</v>
      </c>
    </row>
    <row r="138" spans="1:27" hidden="1" x14ac:dyDescent="0.2">
      <c r="A138" s="70" t="s">
        <v>351</v>
      </c>
      <c r="B138" s="4"/>
      <c r="C138" s="4"/>
      <c r="D138" s="4"/>
      <c r="E138" s="27"/>
      <c r="F138" s="4"/>
      <c r="G138" s="4"/>
      <c r="H138" s="4"/>
      <c r="I138" s="27">
        <f t="shared" si="147"/>
        <v>0</v>
      </c>
      <c r="J138" s="4"/>
      <c r="K138" s="4"/>
      <c r="L138" s="4"/>
      <c r="M138" s="4"/>
      <c r="N138" s="4"/>
      <c r="O138" s="4"/>
      <c r="P138" s="27">
        <f t="shared" si="149"/>
        <v>0</v>
      </c>
      <c r="Q138" s="4"/>
      <c r="R138" s="4"/>
      <c r="S138" s="4"/>
      <c r="T138" s="4"/>
      <c r="U138" s="4"/>
      <c r="V138" s="4"/>
      <c r="W138" s="4"/>
      <c r="X138" s="4"/>
      <c r="Y138" s="27">
        <f t="shared" si="159"/>
        <v>0</v>
      </c>
      <c r="Z138" s="27">
        <f t="shared" si="151"/>
        <v>0</v>
      </c>
      <c r="AA138" s="37" t="e">
        <f t="shared" si="152"/>
        <v>#DIV/0!</v>
      </c>
    </row>
    <row r="139" spans="1:27" hidden="1" x14ac:dyDescent="0.2">
      <c r="A139" s="70" t="s">
        <v>917</v>
      </c>
      <c r="B139" s="4"/>
      <c r="C139" s="4"/>
      <c r="D139" s="4"/>
      <c r="E139" s="27"/>
      <c r="F139" s="4"/>
      <c r="G139" s="4"/>
      <c r="H139" s="4"/>
      <c r="I139" s="27">
        <f t="shared" si="147"/>
        <v>0</v>
      </c>
      <c r="J139" s="4"/>
      <c r="K139" s="4"/>
      <c r="L139" s="4"/>
      <c r="M139" s="4"/>
      <c r="N139" s="4"/>
      <c r="O139" s="4"/>
      <c r="P139" s="27">
        <f t="shared" si="149"/>
        <v>0</v>
      </c>
      <c r="Q139" s="4"/>
      <c r="R139" s="4"/>
      <c r="S139" s="4"/>
      <c r="T139" s="4"/>
      <c r="U139" s="4"/>
      <c r="V139" s="4"/>
      <c r="W139" s="4"/>
      <c r="X139" s="4"/>
      <c r="Y139" s="27">
        <f t="shared" si="159"/>
        <v>0</v>
      </c>
      <c r="Z139" s="27">
        <f t="shared" si="151"/>
        <v>0</v>
      </c>
      <c r="AA139" s="37" t="e">
        <f t="shared" si="152"/>
        <v>#DIV/0!</v>
      </c>
    </row>
    <row r="140" spans="1:27" x14ac:dyDescent="0.2">
      <c r="A140" s="70" t="s">
        <v>1941</v>
      </c>
      <c r="B140" s="4"/>
      <c r="C140" s="4"/>
      <c r="D140" s="4"/>
      <c r="E140" s="27">
        <v>9158677</v>
      </c>
      <c r="F140" s="4"/>
      <c r="G140" s="4"/>
      <c r="H140" s="4"/>
      <c r="I140" s="27">
        <f t="shared" si="147"/>
        <v>9158677</v>
      </c>
      <c r="J140" s="4"/>
      <c r="K140" s="4">
        <v>9158677</v>
      </c>
      <c r="L140" s="4"/>
      <c r="M140" s="4"/>
      <c r="N140" s="4"/>
      <c r="O140" s="4"/>
      <c r="P140" s="27">
        <f t="shared" si="149"/>
        <v>9158677</v>
      </c>
      <c r="Q140" s="4"/>
      <c r="R140" s="4"/>
      <c r="S140" s="4"/>
      <c r="T140" s="4"/>
      <c r="U140" s="4"/>
      <c r="V140" s="4"/>
      <c r="W140" s="4"/>
      <c r="X140" s="4"/>
      <c r="Y140" s="27">
        <f t="shared" si="159"/>
        <v>0</v>
      </c>
      <c r="Z140" s="27">
        <f t="shared" si="151"/>
        <v>9158677</v>
      </c>
      <c r="AA140" s="37">
        <f t="shared" si="152"/>
        <v>1</v>
      </c>
    </row>
    <row r="141" spans="1:27" x14ac:dyDescent="0.2">
      <c r="A141" s="70" t="s">
        <v>1942</v>
      </c>
      <c r="B141" s="4"/>
      <c r="C141" s="4"/>
      <c r="D141" s="4"/>
      <c r="E141" s="27">
        <v>275704287</v>
      </c>
      <c r="F141" s="4"/>
      <c r="G141" s="4"/>
      <c r="H141" s="4"/>
      <c r="I141" s="27">
        <f t="shared" si="147"/>
        <v>275704287</v>
      </c>
      <c r="J141" s="4"/>
      <c r="K141" s="4">
        <v>275704287</v>
      </c>
      <c r="L141" s="4"/>
      <c r="M141" s="4"/>
      <c r="N141" s="4"/>
      <c r="O141" s="4"/>
      <c r="P141" s="27">
        <f t="shared" si="149"/>
        <v>275704287</v>
      </c>
      <c r="Q141" s="4"/>
      <c r="R141" s="4"/>
      <c r="S141" s="4"/>
      <c r="T141" s="4"/>
      <c r="U141" s="4"/>
      <c r="V141" s="4"/>
      <c r="W141" s="4"/>
      <c r="X141" s="4"/>
      <c r="Y141" s="27">
        <f t="shared" si="159"/>
        <v>0</v>
      </c>
      <c r="Z141" s="27">
        <f t="shared" si="151"/>
        <v>275704287</v>
      </c>
      <c r="AA141" s="37">
        <f t="shared" si="152"/>
        <v>1</v>
      </c>
    </row>
    <row r="142" spans="1:27" x14ac:dyDescent="0.2">
      <c r="A142" s="70" t="s">
        <v>1947</v>
      </c>
      <c r="B142" s="4"/>
      <c r="C142" s="4"/>
      <c r="D142" s="4"/>
      <c r="E142" s="27">
        <v>65119704</v>
      </c>
      <c r="F142" s="4"/>
      <c r="G142" s="4"/>
      <c r="H142" s="4"/>
      <c r="I142" s="27">
        <f t="shared" si="147"/>
        <v>65119704</v>
      </c>
      <c r="J142" s="4"/>
      <c r="K142" s="4">
        <v>65119704</v>
      </c>
      <c r="L142" s="4"/>
      <c r="M142" s="4"/>
      <c r="N142" s="4"/>
      <c r="O142" s="4"/>
      <c r="P142" s="27">
        <f t="shared" si="149"/>
        <v>65119704</v>
      </c>
      <c r="Q142" s="4"/>
      <c r="R142" s="4"/>
      <c r="S142" s="4"/>
      <c r="T142" s="4"/>
      <c r="U142" s="4"/>
      <c r="V142" s="4"/>
      <c r="W142" s="4"/>
      <c r="X142" s="4"/>
      <c r="Y142" s="27">
        <f t="shared" si="159"/>
        <v>0</v>
      </c>
      <c r="Z142" s="27">
        <f t="shared" si="151"/>
        <v>65119704</v>
      </c>
      <c r="AA142" s="37">
        <f t="shared" si="152"/>
        <v>1</v>
      </c>
    </row>
    <row r="143" spans="1:27" ht="25.5" hidden="1" x14ac:dyDescent="0.2">
      <c r="A143" s="70" t="s">
        <v>924</v>
      </c>
      <c r="B143" s="4"/>
      <c r="C143" s="4"/>
      <c r="D143" s="4"/>
      <c r="E143" s="27"/>
      <c r="F143" s="4"/>
      <c r="G143" s="4"/>
      <c r="H143" s="4"/>
      <c r="I143" s="27">
        <f t="shared" si="147"/>
        <v>0</v>
      </c>
      <c r="J143" s="4"/>
      <c r="K143" s="4"/>
      <c r="L143" s="4"/>
      <c r="M143" s="4"/>
      <c r="N143" s="4"/>
      <c r="O143" s="4"/>
      <c r="P143" s="27">
        <f t="shared" si="149"/>
        <v>0</v>
      </c>
      <c r="Q143" s="4"/>
      <c r="R143" s="4"/>
      <c r="S143" s="4"/>
      <c r="T143" s="4"/>
      <c r="U143" s="4"/>
      <c r="V143" s="4"/>
      <c r="W143" s="4"/>
      <c r="X143" s="4"/>
      <c r="Y143" s="27">
        <f t="shared" si="159"/>
        <v>0</v>
      </c>
      <c r="Z143" s="27">
        <f t="shared" si="151"/>
        <v>0</v>
      </c>
      <c r="AA143" s="37" t="e">
        <f t="shared" si="152"/>
        <v>#DIV/0!</v>
      </c>
    </row>
    <row r="144" spans="1:27" s="5" customFormat="1" ht="24" customHeight="1" x14ac:dyDescent="0.2">
      <c r="A144" s="69" t="s">
        <v>84</v>
      </c>
      <c r="B144" s="25">
        <f t="shared" ref="B144:H144" si="160">+B145</f>
        <v>0</v>
      </c>
      <c r="C144" s="25">
        <f t="shared" si="160"/>
        <v>0</v>
      </c>
      <c r="D144" s="25">
        <f t="shared" si="160"/>
        <v>0</v>
      </c>
      <c r="E144" s="25">
        <f t="shared" si="160"/>
        <v>3267700085.4699998</v>
      </c>
      <c r="F144" s="25">
        <f t="shared" si="160"/>
        <v>0</v>
      </c>
      <c r="G144" s="25">
        <f t="shared" si="160"/>
        <v>0</v>
      </c>
      <c r="H144" s="25">
        <f t="shared" si="160"/>
        <v>0</v>
      </c>
      <c r="I144" s="25">
        <f t="shared" si="147"/>
        <v>3267700085.4699998</v>
      </c>
      <c r="J144" s="25">
        <f t="shared" ref="J144:O144" si="161">+J145</f>
        <v>0</v>
      </c>
      <c r="K144" s="25">
        <f t="shared" si="161"/>
        <v>3267700085.4699998</v>
      </c>
      <c r="L144" s="25">
        <f t="shared" si="161"/>
        <v>0</v>
      </c>
      <c r="M144" s="25">
        <f t="shared" si="161"/>
        <v>0</v>
      </c>
      <c r="N144" s="25">
        <f t="shared" si="161"/>
        <v>0</v>
      </c>
      <c r="O144" s="25">
        <f t="shared" si="161"/>
        <v>0</v>
      </c>
      <c r="P144" s="25">
        <f t="shared" si="149"/>
        <v>3267700085.4699998</v>
      </c>
      <c r="Q144" s="25">
        <f t="shared" ref="Q144:X144" si="162">+Q145</f>
        <v>0</v>
      </c>
      <c r="R144" s="25">
        <f t="shared" si="162"/>
        <v>0</v>
      </c>
      <c r="S144" s="25">
        <f t="shared" si="162"/>
        <v>0</v>
      </c>
      <c r="T144" s="25">
        <f t="shared" si="162"/>
        <v>0</v>
      </c>
      <c r="U144" s="25">
        <f t="shared" si="162"/>
        <v>0</v>
      </c>
      <c r="V144" s="25">
        <f t="shared" si="162"/>
        <v>0</v>
      </c>
      <c r="W144" s="25">
        <f t="shared" si="162"/>
        <v>0</v>
      </c>
      <c r="X144" s="25">
        <f t="shared" si="162"/>
        <v>0</v>
      </c>
      <c r="Y144" s="25">
        <f t="shared" ref="Y144:Y158" si="163">SUM(Q144:X144)</f>
        <v>0</v>
      </c>
      <c r="Z144" s="25">
        <f t="shared" si="151"/>
        <v>3267700085.4699998</v>
      </c>
      <c r="AA144" s="36">
        <f t="shared" si="152"/>
        <v>1</v>
      </c>
    </row>
    <row r="145" spans="1:27" s="5" customFormat="1" ht="24" customHeight="1" x14ac:dyDescent="0.2">
      <c r="A145" s="69" t="s">
        <v>85</v>
      </c>
      <c r="B145" s="25">
        <f t="shared" ref="B145:H145" si="164">SUM(B146:B152)</f>
        <v>0</v>
      </c>
      <c r="C145" s="25">
        <f t="shared" si="164"/>
        <v>0</v>
      </c>
      <c r="D145" s="25">
        <f t="shared" si="164"/>
        <v>0</v>
      </c>
      <c r="E145" s="25">
        <f t="shared" si="164"/>
        <v>3267700085.4699998</v>
      </c>
      <c r="F145" s="25">
        <f t="shared" si="164"/>
        <v>0</v>
      </c>
      <c r="G145" s="25">
        <f t="shared" si="164"/>
        <v>0</v>
      </c>
      <c r="H145" s="25">
        <f t="shared" si="164"/>
        <v>0</v>
      </c>
      <c r="I145" s="25">
        <f t="shared" si="147"/>
        <v>3267700085.4699998</v>
      </c>
      <c r="J145" s="25">
        <f t="shared" ref="J145:O145" si="165">SUM(J146:J152)</f>
        <v>0</v>
      </c>
      <c r="K145" s="25">
        <f t="shared" si="165"/>
        <v>3267700085.4699998</v>
      </c>
      <c r="L145" s="25">
        <f t="shared" si="165"/>
        <v>0</v>
      </c>
      <c r="M145" s="25">
        <f t="shared" si="165"/>
        <v>0</v>
      </c>
      <c r="N145" s="25">
        <f t="shared" si="165"/>
        <v>0</v>
      </c>
      <c r="O145" s="25">
        <f t="shared" si="165"/>
        <v>0</v>
      </c>
      <c r="P145" s="25">
        <f t="shared" si="149"/>
        <v>3267700085.4699998</v>
      </c>
      <c r="Q145" s="25">
        <f t="shared" ref="Q145:X145" si="166">SUM(Q146:Q152)</f>
        <v>0</v>
      </c>
      <c r="R145" s="25">
        <f t="shared" si="166"/>
        <v>0</v>
      </c>
      <c r="S145" s="25">
        <f t="shared" si="166"/>
        <v>0</v>
      </c>
      <c r="T145" s="25">
        <f t="shared" si="166"/>
        <v>0</v>
      </c>
      <c r="U145" s="25">
        <f t="shared" si="166"/>
        <v>0</v>
      </c>
      <c r="V145" s="25">
        <f t="shared" si="166"/>
        <v>0</v>
      </c>
      <c r="W145" s="25">
        <f t="shared" si="166"/>
        <v>0</v>
      </c>
      <c r="X145" s="25">
        <f t="shared" si="166"/>
        <v>0</v>
      </c>
      <c r="Y145" s="25">
        <f t="shared" si="163"/>
        <v>0</v>
      </c>
      <c r="Z145" s="25">
        <f t="shared" si="151"/>
        <v>3267700085.4699998</v>
      </c>
      <c r="AA145" s="36">
        <f t="shared" si="152"/>
        <v>1</v>
      </c>
    </row>
    <row r="146" spans="1:27" s="5" customFormat="1" ht="15" x14ac:dyDescent="0.2">
      <c r="A146" s="70" t="s">
        <v>178</v>
      </c>
      <c r="B146" s="2"/>
      <c r="C146" s="2"/>
      <c r="D146" s="2"/>
      <c r="E146" s="27">
        <v>57713049</v>
      </c>
      <c r="F146" s="4"/>
      <c r="G146" s="2"/>
      <c r="H146" s="2"/>
      <c r="I146" s="27">
        <f t="shared" si="147"/>
        <v>57713049</v>
      </c>
      <c r="J146" s="4"/>
      <c r="K146" s="4">
        <v>57713049</v>
      </c>
      <c r="L146" s="2"/>
      <c r="M146" s="2"/>
      <c r="N146" s="4"/>
      <c r="O146" s="2"/>
      <c r="P146" s="27">
        <f t="shared" si="149"/>
        <v>57713049</v>
      </c>
      <c r="Q146" s="2"/>
      <c r="R146" s="4"/>
      <c r="S146" s="2"/>
      <c r="T146" s="2"/>
      <c r="U146" s="2"/>
      <c r="V146" s="4"/>
      <c r="W146" s="2"/>
      <c r="X146" s="2"/>
      <c r="Y146" s="27">
        <f t="shared" si="163"/>
        <v>0</v>
      </c>
      <c r="Z146" s="27">
        <f t="shared" si="151"/>
        <v>57713049</v>
      </c>
      <c r="AA146" s="37">
        <f t="shared" si="152"/>
        <v>1</v>
      </c>
    </row>
    <row r="147" spans="1:27" s="5" customFormat="1" ht="15" x14ac:dyDescent="0.2">
      <c r="A147" s="70" t="s">
        <v>349</v>
      </c>
      <c r="B147" s="4"/>
      <c r="C147" s="4"/>
      <c r="D147" s="4"/>
      <c r="E147" s="27">
        <v>67123007</v>
      </c>
      <c r="F147" s="4"/>
      <c r="G147" s="4"/>
      <c r="H147" s="4"/>
      <c r="I147" s="27">
        <f t="shared" si="147"/>
        <v>67123007</v>
      </c>
      <c r="J147" s="4"/>
      <c r="K147" s="4">
        <v>67123007</v>
      </c>
      <c r="L147" s="4"/>
      <c r="M147" s="4"/>
      <c r="N147" s="4"/>
      <c r="O147" s="4"/>
      <c r="P147" s="27">
        <f t="shared" si="149"/>
        <v>67123007</v>
      </c>
      <c r="Q147" s="4"/>
      <c r="R147" s="4"/>
      <c r="S147" s="4"/>
      <c r="T147" s="4"/>
      <c r="U147" s="4"/>
      <c r="V147" s="4"/>
      <c r="W147" s="4"/>
      <c r="X147" s="4"/>
      <c r="Y147" s="27">
        <f t="shared" si="163"/>
        <v>0</v>
      </c>
      <c r="Z147" s="27">
        <f t="shared" si="151"/>
        <v>67123007</v>
      </c>
      <c r="AA147" s="37">
        <f t="shared" si="152"/>
        <v>1</v>
      </c>
    </row>
    <row r="148" spans="1:27" s="5" customFormat="1" ht="25.5" x14ac:dyDescent="0.2">
      <c r="A148" s="70" t="s">
        <v>925</v>
      </c>
      <c r="B148" s="4"/>
      <c r="C148" s="4"/>
      <c r="D148" s="4"/>
      <c r="E148" s="27">
        <v>88331285.340000004</v>
      </c>
      <c r="F148" s="4"/>
      <c r="G148" s="4"/>
      <c r="H148" s="4"/>
      <c r="I148" s="27">
        <f t="shared" si="147"/>
        <v>88331285.340000004</v>
      </c>
      <c r="J148" s="4"/>
      <c r="K148" s="4">
        <v>88331285.340000004</v>
      </c>
      <c r="L148" s="4"/>
      <c r="M148" s="4"/>
      <c r="N148" s="4"/>
      <c r="O148" s="4"/>
      <c r="P148" s="27">
        <f t="shared" si="149"/>
        <v>88331285.340000004</v>
      </c>
      <c r="Q148" s="4"/>
      <c r="R148" s="4"/>
      <c r="S148" s="4"/>
      <c r="T148" s="4"/>
      <c r="U148" s="4"/>
      <c r="V148" s="4"/>
      <c r="W148" s="4"/>
      <c r="X148" s="4"/>
      <c r="Y148" s="27">
        <f t="shared" si="163"/>
        <v>0</v>
      </c>
      <c r="Z148" s="27">
        <f>+P148+Y148</f>
        <v>88331285.340000004</v>
      </c>
      <c r="AA148" s="37">
        <f>+Z148/I148</f>
        <v>1</v>
      </c>
    </row>
    <row r="149" spans="1:27" s="5" customFormat="1" ht="15" hidden="1" x14ac:dyDescent="0.2">
      <c r="A149" s="70" t="s">
        <v>926</v>
      </c>
      <c r="B149" s="4"/>
      <c r="C149" s="4"/>
      <c r="D149" s="4"/>
      <c r="E149" s="27"/>
      <c r="F149" s="4"/>
      <c r="G149" s="4"/>
      <c r="H149" s="4"/>
      <c r="I149" s="27">
        <f t="shared" si="147"/>
        <v>0</v>
      </c>
      <c r="J149" s="4"/>
      <c r="K149" s="4"/>
      <c r="L149" s="4"/>
      <c r="M149" s="4"/>
      <c r="N149" s="4"/>
      <c r="O149" s="4"/>
      <c r="P149" s="27">
        <f t="shared" si="149"/>
        <v>0</v>
      </c>
      <c r="Q149" s="4"/>
      <c r="R149" s="4"/>
      <c r="S149" s="4"/>
      <c r="T149" s="4"/>
      <c r="U149" s="4"/>
      <c r="V149" s="4"/>
      <c r="W149" s="4"/>
      <c r="X149" s="4"/>
      <c r="Y149" s="27">
        <f t="shared" si="163"/>
        <v>0</v>
      </c>
      <c r="Z149" s="27">
        <f>+P149+Y149</f>
        <v>0</v>
      </c>
      <c r="AA149" s="37" t="e">
        <f>+Z149/I149</f>
        <v>#DIV/0!</v>
      </c>
    </row>
    <row r="150" spans="1:27" s="5" customFormat="1" ht="15" hidden="1" x14ac:dyDescent="0.2">
      <c r="A150" s="70" t="s">
        <v>927</v>
      </c>
      <c r="B150" s="4"/>
      <c r="C150" s="4"/>
      <c r="D150" s="4"/>
      <c r="E150" s="27"/>
      <c r="F150" s="4"/>
      <c r="G150" s="4"/>
      <c r="H150" s="4"/>
      <c r="I150" s="27">
        <f t="shared" si="147"/>
        <v>0</v>
      </c>
      <c r="J150" s="4"/>
      <c r="K150" s="4"/>
      <c r="L150" s="4"/>
      <c r="M150" s="4"/>
      <c r="N150" s="4"/>
      <c r="O150" s="4"/>
      <c r="P150" s="27">
        <f t="shared" si="149"/>
        <v>0</v>
      </c>
      <c r="Q150" s="4"/>
      <c r="R150" s="4"/>
      <c r="S150" s="4"/>
      <c r="T150" s="4"/>
      <c r="U150" s="4"/>
      <c r="V150" s="4"/>
      <c r="W150" s="4"/>
      <c r="X150" s="4"/>
      <c r="Y150" s="27">
        <f t="shared" si="163"/>
        <v>0</v>
      </c>
      <c r="Z150" s="27">
        <f>+P150+Y150</f>
        <v>0</v>
      </c>
      <c r="AA150" s="37" t="e">
        <f>+Z150/I150</f>
        <v>#DIV/0!</v>
      </c>
    </row>
    <row r="151" spans="1:27" s="5" customFormat="1" ht="25.5" hidden="1" x14ac:dyDescent="0.2">
      <c r="A151" s="70" t="s">
        <v>350</v>
      </c>
      <c r="B151" s="4"/>
      <c r="C151" s="4"/>
      <c r="D151" s="4"/>
      <c r="E151" s="27"/>
      <c r="F151" s="4"/>
      <c r="G151" s="4"/>
      <c r="H151" s="4"/>
      <c r="I151" s="27">
        <f t="shared" si="147"/>
        <v>0</v>
      </c>
      <c r="J151" s="4"/>
      <c r="K151" s="4"/>
      <c r="L151" s="4"/>
      <c r="M151" s="4"/>
      <c r="N151" s="4"/>
      <c r="O151" s="4"/>
      <c r="P151" s="27">
        <f t="shared" si="149"/>
        <v>0</v>
      </c>
      <c r="Q151" s="4"/>
      <c r="R151" s="4"/>
      <c r="S151" s="4"/>
      <c r="T151" s="4"/>
      <c r="U151" s="4"/>
      <c r="V151" s="4"/>
      <c r="W151" s="4"/>
      <c r="X151" s="4"/>
      <c r="Y151" s="27">
        <f t="shared" si="163"/>
        <v>0</v>
      </c>
      <c r="Z151" s="27">
        <f>+P151+Y151</f>
        <v>0</v>
      </c>
      <c r="AA151" s="37" t="e">
        <f>+Z151/I151</f>
        <v>#DIV/0!</v>
      </c>
    </row>
    <row r="152" spans="1:27" s="5" customFormat="1" ht="15" x14ac:dyDescent="0.2">
      <c r="A152" s="70" t="s">
        <v>1939</v>
      </c>
      <c r="B152" s="4"/>
      <c r="C152" s="4"/>
      <c r="D152" s="4"/>
      <c r="E152" s="27">
        <v>3054532744.1299996</v>
      </c>
      <c r="F152" s="4"/>
      <c r="G152" s="4"/>
      <c r="H152" s="4"/>
      <c r="I152" s="27">
        <f t="shared" si="147"/>
        <v>3054532744.1299996</v>
      </c>
      <c r="J152" s="4"/>
      <c r="K152" s="4">
        <v>3054532744.1299996</v>
      </c>
      <c r="L152" s="4"/>
      <c r="M152" s="4"/>
      <c r="N152" s="4"/>
      <c r="O152" s="4"/>
      <c r="P152" s="27">
        <f t="shared" si="149"/>
        <v>3054532744.1299996</v>
      </c>
      <c r="Q152" s="4"/>
      <c r="R152" s="4"/>
      <c r="S152" s="4"/>
      <c r="T152" s="4"/>
      <c r="U152" s="4"/>
      <c r="V152" s="4"/>
      <c r="W152" s="4"/>
      <c r="X152" s="4"/>
      <c r="Y152" s="27">
        <f t="shared" si="163"/>
        <v>0</v>
      </c>
      <c r="Z152" s="27">
        <f t="shared" si="151"/>
        <v>3054532744.1299996</v>
      </c>
      <c r="AA152" s="37">
        <f t="shared" si="152"/>
        <v>1</v>
      </c>
    </row>
    <row r="153" spans="1:27" s="5" customFormat="1" ht="24.75" customHeight="1" x14ac:dyDescent="0.2">
      <c r="A153" s="69" t="s">
        <v>48</v>
      </c>
      <c r="B153" s="25">
        <f>SUM(B154:B158)</f>
        <v>0</v>
      </c>
      <c r="C153" s="25">
        <f t="shared" ref="C153:H153" si="167">SUM(C154:C158)</f>
        <v>0</v>
      </c>
      <c r="D153" s="25">
        <f t="shared" si="167"/>
        <v>0</v>
      </c>
      <c r="E153" s="25">
        <f t="shared" si="167"/>
        <v>809173332.57999992</v>
      </c>
      <c r="F153" s="25">
        <f t="shared" si="167"/>
        <v>0</v>
      </c>
      <c r="G153" s="25">
        <f t="shared" si="167"/>
        <v>0</v>
      </c>
      <c r="H153" s="25">
        <f t="shared" si="167"/>
        <v>0</v>
      </c>
      <c r="I153" s="25">
        <f t="shared" si="147"/>
        <v>809173332.57999992</v>
      </c>
      <c r="J153" s="25">
        <f t="shared" ref="J153:O153" si="168">SUM(J154:J158)</f>
        <v>0</v>
      </c>
      <c r="K153" s="25">
        <f t="shared" si="168"/>
        <v>809173332.57999992</v>
      </c>
      <c r="L153" s="25">
        <f t="shared" si="168"/>
        <v>0</v>
      </c>
      <c r="M153" s="25">
        <f t="shared" si="168"/>
        <v>0</v>
      </c>
      <c r="N153" s="25">
        <f t="shared" si="168"/>
        <v>0</v>
      </c>
      <c r="O153" s="25">
        <f t="shared" si="168"/>
        <v>0</v>
      </c>
      <c r="P153" s="25">
        <f t="shared" si="149"/>
        <v>809173332.57999992</v>
      </c>
      <c r="Q153" s="25">
        <f t="shared" ref="Q153:X153" si="169">SUM(Q154:Q158)</f>
        <v>0</v>
      </c>
      <c r="R153" s="25">
        <f t="shared" si="169"/>
        <v>0</v>
      </c>
      <c r="S153" s="25">
        <f t="shared" si="169"/>
        <v>0</v>
      </c>
      <c r="T153" s="25">
        <f t="shared" si="169"/>
        <v>0</v>
      </c>
      <c r="U153" s="25">
        <f t="shared" si="169"/>
        <v>0</v>
      </c>
      <c r="V153" s="25">
        <f t="shared" si="169"/>
        <v>0</v>
      </c>
      <c r="W153" s="25">
        <f t="shared" si="169"/>
        <v>0</v>
      </c>
      <c r="X153" s="25">
        <f t="shared" si="169"/>
        <v>0</v>
      </c>
      <c r="Y153" s="25">
        <f t="shared" si="163"/>
        <v>0</v>
      </c>
      <c r="Z153" s="25">
        <f t="shared" si="151"/>
        <v>809173332.57999992</v>
      </c>
      <c r="AA153" s="36">
        <f t="shared" si="152"/>
        <v>1</v>
      </c>
    </row>
    <row r="154" spans="1:27" hidden="1" x14ac:dyDescent="0.2">
      <c r="A154" s="70" t="s">
        <v>928</v>
      </c>
      <c r="B154" s="4"/>
      <c r="C154" s="4"/>
      <c r="D154" s="4"/>
      <c r="E154" s="27"/>
      <c r="F154" s="4"/>
      <c r="G154" s="4"/>
      <c r="H154" s="4"/>
      <c r="I154" s="27">
        <f t="shared" si="147"/>
        <v>0</v>
      </c>
      <c r="J154" s="4"/>
      <c r="K154" s="4"/>
      <c r="L154" s="4"/>
      <c r="M154" s="4"/>
      <c r="N154" s="4"/>
      <c r="O154" s="4"/>
      <c r="P154" s="27">
        <f t="shared" si="149"/>
        <v>0</v>
      </c>
      <c r="Q154" s="4"/>
      <c r="R154" s="4"/>
      <c r="S154" s="4"/>
      <c r="T154" s="4"/>
      <c r="U154" s="4"/>
      <c r="V154" s="4"/>
      <c r="W154" s="4"/>
      <c r="X154" s="4"/>
      <c r="Y154" s="27">
        <f t="shared" si="163"/>
        <v>0</v>
      </c>
      <c r="Z154" s="27">
        <f t="shared" si="151"/>
        <v>0</v>
      </c>
      <c r="AA154" s="37" t="e">
        <f t="shared" si="152"/>
        <v>#DIV/0!</v>
      </c>
    </row>
    <row r="155" spans="1:27" s="5" customFormat="1" ht="25.5" x14ac:dyDescent="0.2">
      <c r="A155" s="70" t="s">
        <v>1946</v>
      </c>
      <c r="B155" s="2"/>
      <c r="C155" s="2"/>
      <c r="D155" s="2"/>
      <c r="E155" s="27">
        <v>7163800</v>
      </c>
      <c r="F155" s="156"/>
      <c r="G155" s="2"/>
      <c r="H155" s="2"/>
      <c r="I155" s="27">
        <f t="shared" si="147"/>
        <v>7163800</v>
      </c>
      <c r="J155" s="2"/>
      <c r="K155" s="4">
        <v>7163800</v>
      </c>
      <c r="L155" s="2"/>
      <c r="M155" s="2"/>
      <c r="N155" s="4"/>
      <c r="O155" s="2"/>
      <c r="P155" s="27">
        <f t="shared" si="149"/>
        <v>7163800</v>
      </c>
      <c r="Q155" s="2"/>
      <c r="R155" s="156"/>
      <c r="S155" s="2"/>
      <c r="T155" s="2"/>
      <c r="U155" s="2"/>
      <c r="V155" s="2"/>
      <c r="W155" s="2"/>
      <c r="X155" s="2"/>
      <c r="Y155" s="27">
        <f t="shared" si="163"/>
        <v>0</v>
      </c>
      <c r="Z155" s="27">
        <f t="shared" si="151"/>
        <v>7163800</v>
      </c>
      <c r="AA155" s="37">
        <f t="shared" si="152"/>
        <v>1</v>
      </c>
    </row>
    <row r="156" spans="1:27" s="5" customFormat="1" ht="15" x14ac:dyDescent="0.2">
      <c r="A156" s="70" t="s">
        <v>1944</v>
      </c>
      <c r="B156" s="2"/>
      <c r="C156" s="2"/>
      <c r="D156" s="2"/>
      <c r="E156" s="27">
        <v>136590136.57999998</v>
      </c>
      <c r="F156" s="156"/>
      <c r="G156" s="2"/>
      <c r="H156" s="2"/>
      <c r="I156" s="27">
        <f t="shared" si="147"/>
        <v>136590136.57999998</v>
      </c>
      <c r="J156" s="2"/>
      <c r="K156" s="4">
        <v>136590136.57999998</v>
      </c>
      <c r="L156" s="2"/>
      <c r="M156" s="2"/>
      <c r="N156" s="4"/>
      <c r="O156" s="2"/>
      <c r="P156" s="27">
        <f t="shared" si="149"/>
        <v>136590136.57999998</v>
      </c>
      <c r="Q156" s="2"/>
      <c r="R156" s="156"/>
      <c r="S156" s="2"/>
      <c r="T156" s="2"/>
      <c r="U156" s="2"/>
      <c r="V156" s="2"/>
      <c r="W156" s="2"/>
      <c r="X156" s="2"/>
      <c r="Y156" s="27">
        <f t="shared" ref="Y156" si="170">SUM(Q156:X156)</f>
        <v>0</v>
      </c>
      <c r="Z156" s="27">
        <f t="shared" ref="Z156" si="171">+P156+Y156</f>
        <v>136590136.57999998</v>
      </c>
      <c r="AA156" s="37">
        <f t="shared" ref="AA156" si="172">+Z156/I156</f>
        <v>1</v>
      </c>
    </row>
    <row r="157" spans="1:27" s="5" customFormat="1" ht="15" x14ac:dyDescent="0.2">
      <c r="A157" s="72" t="s">
        <v>1945</v>
      </c>
      <c r="B157" s="2"/>
      <c r="C157" s="2"/>
      <c r="D157" s="2"/>
      <c r="E157" s="27">
        <v>665419396</v>
      </c>
      <c r="F157" s="2"/>
      <c r="G157" s="2"/>
      <c r="H157" s="2"/>
      <c r="I157" s="27">
        <f t="shared" si="147"/>
        <v>665419396</v>
      </c>
      <c r="J157" s="2"/>
      <c r="K157" s="4">
        <v>665419396</v>
      </c>
      <c r="L157" s="2"/>
      <c r="M157" s="2"/>
      <c r="N157" s="4"/>
      <c r="O157" s="2"/>
      <c r="P157" s="27">
        <f t="shared" si="149"/>
        <v>665419396</v>
      </c>
      <c r="Q157" s="2"/>
      <c r="R157" s="2"/>
      <c r="S157" s="2"/>
      <c r="T157" s="2"/>
      <c r="U157" s="2"/>
      <c r="V157" s="2"/>
      <c r="W157" s="2"/>
      <c r="X157" s="2"/>
      <c r="Y157" s="27">
        <f t="shared" si="163"/>
        <v>0</v>
      </c>
      <c r="Z157" s="27">
        <f t="shared" si="151"/>
        <v>665419396</v>
      </c>
      <c r="AA157" s="37">
        <f t="shared" si="152"/>
        <v>1</v>
      </c>
    </row>
    <row r="158" spans="1:27" s="5" customFormat="1" ht="15.75" hidden="1" thickBot="1" x14ac:dyDescent="0.25">
      <c r="A158" s="73" t="s">
        <v>327</v>
      </c>
      <c r="B158" s="12"/>
      <c r="C158" s="12"/>
      <c r="D158" s="12"/>
      <c r="E158" s="44"/>
      <c r="F158" s="12"/>
      <c r="G158" s="12"/>
      <c r="H158" s="12"/>
      <c r="I158" s="44">
        <f t="shared" si="147"/>
        <v>0</v>
      </c>
      <c r="J158" s="12"/>
      <c r="K158" s="13"/>
      <c r="L158" s="12"/>
      <c r="M158" s="12"/>
      <c r="N158" s="13"/>
      <c r="O158" s="12"/>
      <c r="P158" s="44">
        <f t="shared" si="149"/>
        <v>0</v>
      </c>
      <c r="Q158" s="12"/>
      <c r="R158" s="12"/>
      <c r="S158" s="12"/>
      <c r="T158" s="12"/>
      <c r="U158" s="12"/>
      <c r="V158" s="12"/>
      <c r="W158" s="12"/>
      <c r="X158" s="12"/>
      <c r="Y158" s="44">
        <f t="shared" si="163"/>
        <v>0</v>
      </c>
      <c r="Z158" s="44">
        <f t="shared" si="151"/>
        <v>0</v>
      </c>
      <c r="AA158" s="38" t="e">
        <f t="shared" si="152"/>
        <v>#DIV/0!</v>
      </c>
    </row>
    <row r="159" spans="1:27" ht="35.25" customHeight="1" thickBot="1" x14ac:dyDescent="0.25">
      <c r="A159" s="68" t="s">
        <v>87</v>
      </c>
      <c r="B159" s="45">
        <f t="shared" ref="B159:Z159" si="173">+B121</f>
        <v>0</v>
      </c>
      <c r="C159" s="45">
        <f t="shared" si="173"/>
        <v>0</v>
      </c>
      <c r="D159" s="45">
        <f t="shared" si="173"/>
        <v>0</v>
      </c>
      <c r="E159" s="45">
        <f t="shared" si="173"/>
        <v>21138283549.43</v>
      </c>
      <c r="F159" s="45">
        <f t="shared" si="173"/>
        <v>0</v>
      </c>
      <c r="G159" s="45">
        <f t="shared" si="173"/>
        <v>0</v>
      </c>
      <c r="H159" s="45">
        <f t="shared" si="173"/>
        <v>0</v>
      </c>
      <c r="I159" s="45">
        <f t="shared" si="173"/>
        <v>21138283549.43</v>
      </c>
      <c r="J159" s="45">
        <f t="shared" si="173"/>
        <v>0</v>
      </c>
      <c r="K159" s="45">
        <f t="shared" si="173"/>
        <v>21138283549.43</v>
      </c>
      <c r="L159" s="45">
        <f t="shared" si="173"/>
        <v>0</v>
      </c>
      <c r="M159" s="45">
        <f t="shared" si="173"/>
        <v>0</v>
      </c>
      <c r="N159" s="45">
        <f t="shared" si="173"/>
        <v>0</v>
      </c>
      <c r="O159" s="45">
        <f t="shared" si="173"/>
        <v>0</v>
      </c>
      <c r="P159" s="45">
        <f t="shared" si="173"/>
        <v>21138283549.43</v>
      </c>
      <c r="Q159" s="45">
        <f t="shared" si="173"/>
        <v>0</v>
      </c>
      <c r="R159" s="45">
        <f t="shared" si="173"/>
        <v>0</v>
      </c>
      <c r="S159" s="45">
        <f t="shared" si="173"/>
        <v>0</v>
      </c>
      <c r="T159" s="45">
        <f t="shared" si="173"/>
        <v>0</v>
      </c>
      <c r="U159" s="45">
        <f t="shared" si="173"/>
        <v>0</v>
      </c>
      <c r="V159" s="45">
        <f t="shared" si="173"/>
        <v>0</v>
      </c>
      <c r="W159" s="45">
        <f t="shared" si="173"/>
        <v>0</v>
      </c>
      <c r="X159" s="45">
        <f t="shared" si="173"/>
        <v>0</v>
      </c>
      <c r="Y159" s="45">
        <f t="shared" si="173"/>
        <v>0</v>
      </c>
      <c r="Z159" s="45">
        <f t="shared" si="173"/>
        <v>21138283549.43</v>
      </c>
      <c r="AA159" s="64">
        <f>+Z159/I159</f>
        <v>1</v>
      </c>
    </row>
    <row r="160" spans="1:27" ht="9.75" customHeight="1" thickBot="1" x14ac:dyDescent="0.25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60"/>
    </row>
    <row r="161" spans="1:27" s="5" customFormat="1" ht="39" hidden="1" customHeight="1" thickBot="1" x14ac:dyDescent="0.25">
      <c r="A161" s="57" t="s">
        <v>929</v>
      </c>
      <c r="B161" s="58"/>
      <c r="C161" s="58"/>
      <c r="D161" s="58"/>
      <c r="E161" s="88"/>
      <c r="F161" s="88"/>
      <c r="G161" s="58"/>
      <c r="H161" s="58"/>
      <c r="I161" s="58">
        <f>+B161+C161-D161+E161-F161</f>
        <v>0</v>
      </c>
      <c r="J161" s="58"/>
      <c r="K161" s="88"/>
      <c r="L161" s="58"/>
      <c r="M161" s="58"/>
      <c r="N161" s="58"/>
      <c r="O161" s="58"/>
      <c r="P161" s="59">
        <f>SUM(J161:O161)</f>
        <v>0</v>
      </c>
      <c r="Q161" s="58"/>
      <c r="R161" s="88"/>
      <c r="S161" s="58"/>
      <c r="T161" s="58"/>
      <c r="U161" s="58"/>
      <c r="V161" s="58"/>
      <c r="W161" s="58"/>
      <c r="X161" s="58"/>
      <c r="Y161" s="59">
        <f>SUM(Q161:X161)</f>
        <v>0</v>
      </c>
      <c r="Z161" s="59">
        <f>+P161+Y161</f>
        <v>0</v>
      </c>
      <c r="AA161" s="61" t="e">
        <f>+Z161/I161</f>
        <v>#DIV/0!</v>
      </c>
    </row>
    <row r="162" spans="1:27" ht="12" hidden="1" customHeight="1" thickBot="1" x14ac:dyDescent="0.2">
      <c r="A162" s="9"/>
      <c r="B162" s="56"/>
      <c r="C162" s="56"/>
      <c r="D162" s="56"/>
      <c r="E162" s="56"/>
      <c r="F162" s="159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62"/>
    </row>
    <row r="163" spans="1:27" ht="61.5" hidden="1" thickBot="1" x14ac:dyDescent="0.2">
      <c r="A163" s="160" t="s">
        <v>1322</v>
      </c>
      <c r="B163" s="58"/>
      <c r="C163" s="58"/>
      <c r="D163" s="58"/>
      <c r="E163" s="58"/>
      <c r="F163" s="161"/>
      <c r="G163" s="58"/>
      <c r="H163" s="58"/>
      <c r="I163" s="58">
        <f>+B163+C163-D163+E163-F163</f>
        <v>0</v>
      </c>
      <c r="J163" s="58"/>
      <c r="K163" s="58"/>
      <c r="L163" s="58"/>
      <c r="M163" s="58"/>
      <c r="N163" s="58"/>
      <c r="O163" s="88"/>
      <c r="P163" s="59">
        <f>SUM(J163:O163)</f>
        <v>0</v>
      </c>
      <c r="Q163" s="58"/>
      <c r="R163" s="58"/>
      <c r="S163" s="58"/>
      <c r="T163" s="58"/>
      <c r="U163" s="58"/>
      <c r="V163" s="58"/>
      <c r="W163" s="58"/>
      <c r="X163" s="58"/>
      <c r="Y163" s="59">
        <f>SUM(Q163:X163)</f>
        <v>0</v>
      </c>
      <c r="Z163" s="59">
        <f>+P163+Y163</f>
        <v>0</v>
      </c>
      <c r="AA163" s="61" t="e">
        <f>+Z163/I163</f>
        <v>#DIV/0!</v>
      </c>
    </row>
    <row r="164" spans="1:27" ht="12" hidden="1" customHeight="1" thickBot="1" x14ac:dyDescent="0.2">
      <c r="A164" s="9"/>
      <c r="B164" s="56"/>
      <c r="C164" s="56"/>
      <c r="D164" s="56"/>
      <c r="E164" s="56"/>
      <c r="F164" s="158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62"/>
    </row>
    <row r="165" spans="1:27" s="21" customFormat="1" ht="36.75" customHeight="1" thickBot="1" x14ac:dyDescent="0.25">
      <c r="A165" s="53" t="s">
        <v>183</v>
      </c>
      <c r="B165" s="28">
        <f>+B118+B159+B161</f>
        <v>0</v>
      </c>
      <c r="C165" s="28">
        <f t="shared" ref="C165:Z165" si="174">+C118+C159+C161</f>
        <v>0</v>
      </c>
      <c r="D165" s="28">
        <f t="shared" si="174"/>
        <v>0</v>
      </c>
      <c r="E165" s="28">
        <f t="shared" si="174"/>
        <v>235135886252.16</v>
      </c>
      <c r="F165" s="28">
        <f t="shared" si="174"/>
        <v>5622348486.1099997</v>
      </c>
      <c r="G165" s="28">
        <f t="shared" si="174"/>
        <v>0</v>
      </c>
      <c r="H165" s="28">
        <f t="shared" si="174"/>
        <v>0</v>
      </c>
      <c r="I165" s="28">
        <f t="shared" si="174"/>
        <v>229513537766.05002</v>
      </c>
      <c r="J165" s="28">
        <f t="shared" si="174"/>
        <v>0</v>
      </c>
      <c r="K165" s="28">
        <f t="shared" si="174"/>
        <v>235135886252.16</v>
      </c>
      <c r="L165" s="28">
        <f t="shared" si="174"/>
        <v>-5622348486.1099997</v>
      </c>
      <c r="M165" s="28">
        <f t="shared" si="174"/>
        <v>0</v>
      </c>
      <c r="N165" s="28">
        <f t="shared" si="174"/>
        <v>0</v>
      </c>
      <c r="O165" s="28">
        <f t="shared" si="174"/>
        <v>0</v>
      </c>
      <c r="P165" s="28">
        <f t="shared" si="174"/>
        <v>229513537766.05002</v>
      </c>
      <c r="Q165" s="28">
        <f t="shared" si="174"/>
        <v>0</v>
      </c>
      <c r="R165" s="28">
        <f t="shared" si="174"/>
        <v>0</v>
      </c>
      <c r="S165" s="28">
        <f t="shared" si="174"/>
        <v>0</v>
      </c>
      <c r="T165" s="28">
        <f t="shared" si="174"/>
        <v>0</v>
      </c>
      <c r="U165" s="28">
        <f t="shared" si="174"/>
        <v>0</v>
      </c>
      <c r="V165" s="28">
        <f t="shared" si="174"/>
        <v>0</v>
      </c>
      <c r="W165" s="28">
        <f t="shared" si="174"/>
        <v>0</v>
      </c>
      <c r="X165" s="28">
        <f t="shared" si="174"/>
        <v>0</v>
      </c>
      <c r="Y165" s="28">
        <f t="shared" si="174"/>
        <v>0</v>
      </c>
      <c r="Z165" s="28">
        <f t="shared" si="174"/>
        <v>229513537766.05002</v>
      </c>
      <c r="AA165" s="63">
        <f>+Z165/I165</f>
        <v>1</v>
      </c>
    </row>
    <row r="166" spans="1:27" x14ac:dyDescent="0.2">
      <c r="A166" s="437"/>
      <c r="B166" s="437"/>
      <c r="C166" s="437"/>
      <c r="D166" s="437"/>
      <c r="E166" s="437"/>
      <c r="F166" s="437"/>
      <c r="G166" s="437"/>
      <c r="H166" s="437"/>
      <c r="I166" s="437"/>
      <c r="J166" s="437"/>
      <c r="K166" s="437"/>
      <c r="L166" s="437"/>
      <c r="M166" s="437"/>
      <c r="N166" s="437"/>
      <c r="O166" s="437"/>
      <c r="P166" s="437"/>
      <c r="Q166" s="437"/>
      <c r="R166" s="437"/>
      <c r="S166" s="437"/>
      <c r="T166" s="437"/>
    </row>
    <row r="167" spans="1:27" x14ac:dyDescent="0.2">
      <c r="A167" s="46"/>
      <c r="B167" s="24"/>
      <c r="C167" s="24"/>
      <c r="D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42"/>
    </row>
    <row r="168" spans="1:27" x14ac:dyDescent="0.2">
      <c r="A168" s="46"/>
      <c r="B168" s="46"/>
      <c r="C168" s="46"/>
      <c r="D168" s="46"/>
      <c r="F168" s="24"/>
      <c r="G168" s="46"/>
      <c r="H168" s="46"/>
      <c r="I168" s="24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24"/>
      <c r="AA168" s="43"/>
    </row>
    <row r="169" spans="1:27" x14ac:dyDescent="0.2">
      <c r="A169" s="46"/>
      <c r="B169" s="46"/>
      <c r="C169" s="46"/>
      <c r="D169" s="46"/>
      <c r="F169" s="32"/>
      <c r="G169" s="32"/>
      <c r="H169" s="32"/>
      <c r="I169" s="32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3"/>
    </row>
    <row r="170" spans="1:27" ht="15.75" x14ac:dyDescent="0.2">
      <c r="A170" s="447" t="s">
        <v>54</v>
      </c>
      <c r="B170" s="447"/>
      <c r="C170" s="447"/>
      <c r="D170" s="447"/>
      <c r="E170" s="447"/>
      <c r="F170" s="447"/>
      <c r="G170" s="447"/>
      <c r="H170" s="447"/>
      <c r="I170" s="447"/>
      <c r="J170" s="447"/>
      <c r="K170" s="447"/>
      <c r="L170" s="447"/>
      <c r="M170" s="447"/>
      <c r="N170" s="447"/>
      <c r="O170" s="447"/>
      <c r="P170" s="447"/>
      <c r="Q170" s="447"/>
      <c r="R170" s="447"/>
      <c r="S170" s="447"/>
      <c r="T170" s="447"/>
      <c r="U170" s="447"/>
      <c r="V170" s="447"/>
      <c r="W170" s="447"/>
      <c r="X170" s="447"/>
      <c r="Y170" s="447"/>
      <c r="Z170" s="447"/>
      <c r="AA170" s="447"/>
    </row>
    <row r="171" spans="1:27" x14ac:dyDescent="0.2">
      <c r="A171" s="448" t="s">
        <v>89</v>
      </c>
      <c r="B171" s="448"/>
      <c r="C171" s="448"/>
      <c r="D171" s="448"/>
      <c r="E171" s="448"/>
      <c r="F171" s="448"/>
      <c r="G171" s="448"/>
      <c r="H171" s="448"/>
      <c r="I171" s="448"/>
      <c r="J171" s="448"/>
      <c r="K171" s="448"/>
      <c r="L171" s="448"/>
      <c r="M171" s="448"/>
      <c r="N171" s="448"/>
      <c r="O171" s="448"/>
      <c r="P171" s="448"/>
      <c r="Q171" s="448"/>
      <c r="R171" s="448"/>
      <c r="S171" s="448"/>
      <c r="T171" s="448"/>
      <c r="U171" s="448"/>
      <c r="V171" s="448"/>
      <c r="W171" s="448"/>
      <c r="X171" s="448"/>
      <c r="Y171" s="448"/>
      <c r="Z171" s="448"/>
      <c r="AA171" s="448"/>
    </row>
  </sheetData>
  <mergeCells count="24">
    <mergeCell ref="A170:AA170"/>
    <mergeCell ref="A171:AA171"/>
    <mergeCell ref="T2:T3"/>
    <mergeCell ref="U2:U3"/>
    <mergeCell ref="V2:V3"/>
    <mergeCell ref="W2:W3"/>
    <mergeCell ref="X2:X3"/>
    <mergeCell ref="A166:T166"/>
    <mergeCell ref="M2:M3"/>
    <mergeCell ref="N2:N3"/>
    <mergeCell ref="O2:O3"/>
    <mergeCell ref="Q2:Q3"/>
    <mergeCell ref="R2:R3"/>
    <mergeCell ref="S2:S3"/>
    <mergeCell ref="A1:AA1"/>
    <mergeCell ref="C2:C3"/>
    <mergeCell ref="D2:D3"/>
    <mergeCell ref="E2:E3"/>
    <mergeCell ref="F2:F3"/>
    <mergeCell ref="G2:G3"/>
    <mergeCell ref="H2:H3"/>
    <mergeCell ref="J2:J3"/>
    <mergeCell ref="K2:K3"/>
    <mergeCell ref="L2:L3"/>
  </mergeCells>
  <printOptions gridLines="1"/>
  <pageMargins left="1.3779527559055118" right="0.19685039370078741" top="0.78740157480314965" bottom="0.98425196850393704" header="0.59055118110236227" footer="0.78740157480314965"/>
  <pageSetup paperSize="5" scale="75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   FECHA: MARZO  2018  -  ELABORO: JOSE LUNA D
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MARZO 2018 </vt:lpstr>
      <vt:lpstr>ADICIONES  2018</vt:lpstr>
      <vt:lpstr>EJECUTIVO MARZO 2018  (2)</vt:lpstr>
      <vt:lpstr>RESERVA  MARZO  2018</vt:lpstr>
      <vt:lpstr>'EJECUTIVO MARZO 2018  (2)'!Títulos_a_imprimir</vt:lpstr>
      <vt:lpstr>'MARZO 2018 '!Títulos_a_imprimir</vt:lpstr>
      <vt:lpstr>'RESERVA  MARZO  2018'!Títulos_a_imprimir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desconocido</dc:creator>
  <cp:lastModifiedBy>Herminda Garcia Ramirez</cp:lastModifiedBy>
  <cp:lastPrinted>2018-04-26T01:28:37Z</cp:lastPrinted>
  <dcterms:created xsi:type="dcterms:W3CDTF">1999-08-24T16:07:02Z</dcterms:created>
  <dcterms:modified xsi:type="dcterms:W3CDTF">2018-04-26T15:00:08Z</dcterms:modified>
</cp:coreProperties>
</file>