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175" windowWidth="11415" windowHeight="10860" tabRatio="790"/>
  </bookViews>
  <sheets>
    <sheet name="GASTOS - ENERO 2018" sheetId="288" r:id="rId1"/>
  </sheets>
  <definedNames>
    <definedName name="_xlnm._FilterDatabase" localSheetId="0" hidden="1">'GASTOS - ENERO 2018'!$C$41:$F$47</definedName>
    <definedName name="_xlnm.Print_Titles" localSheetId="0">'GASTOS - ENERO 2018'!$1:$8</definedName>
  </definedNames>
  <calcPr calcId="162913"/>
</workbook>
</file>

<file path=xl/calcChain.xml><?xml version="1.0" encoding="utf-8"?>
<calcChain xmlns="http://schemas.openxmlformats.org/spreadsheetml/2006/main">
  <c r="D14" i="288" l="1"/>
  <c r="E14" i="288"/>
  <c r="F14" i="288"/>
  <c r="G14" i="288"/>
  <c r="H14" i="288"/>
  <c r="I14" i="288"/>
  <c r="J14" i="288"/>
  <c r="K14" i="288"/>
  <c r="L14" i="288"/>
  <c r="M14" i="288"/>
  <c r="N14" i="288"/>
  <c r="O14" i="288"/>
  <c r="P14" i="288"/>
  <c r="Q14" i="288"/>
  <c r="R14" i="288"/>
  <c r="S14" i="288"/>
  <c r="T14" i="288"/>
  <c r="U14" i="288"/>
  <c r="V14" i="288"/>
  <c r="W14" i="288"/>
  <c r="X14" i="288"/>
  <c r="Y14" i="288"/>
  <c r="Z14" i="288"/>
  <c r="AA14" i="288"/>
  <c r="AB14" i="288"/>
  <c r="C14" i="288"/>
  <c r="K40" i="288" l="1"/>
  <c r="M40" i="288"/>
  <c r="O40" i="288"/>
  <c r="S40" i="288"/>
  <c r="U40" i="288"/>
  <c r="W40" i="288"/>
  <c r="AA40" i="288"/>
  <c r="C40" i="288"/>
  <c r="D40" i="288"/>
  <c r="E40" i="288"/>
  <c r="F40" i="288"/>
  <c r="G40" i="288"/>
  <c r="H40" i="288"/>
  <c r="I40" i="288"/>
  <c r="L40" i="288"/>
  <c r="N40" i="288"/>
  <c r="P40" i="288"/>
  <c r="R40" i="288"/>
  <c r="T40" i="288"/>
  <c r="V40" i="288"/>
  <c r="X40" i="288"/>
  <c r="Z40" i="288"/>
  <c r="C31" i="288" l="1"/>
  <c r="C30" i="288"/>
  <c r="C46" i="288" s="1"/>
  <c r="C48" i="288" s="1"/>
  <c r="C56" i="288" l="1"/>
  <c r="Y30" i="288"/>
  <c r="Y31" i="288"/>
  <c r="Y32" i="288"/>
  <c r="Y33" i="288"/>
  <c r="X30" i="288"/>
  <c r="X31" i="288"/>
  <c r="X32" i="288"/>
  <c r="X33" i="288"/>
  <c r="Q32" i="288"/>
  <c r="Q33" i="288"/>
  <c r="Q30" i="288"/>
  <c r="Q31" i="288"/>
  <c r="J30" i="288"/>
  <c r="AC30" i="288" s="1"/>
  <c r="J31" i="288"/>
  <c r="AB31" i="288" s="1"/>
  <c r="J32" i="288"/>
  <c r="AC32" i="288" s="1"/>
  <c r="AB30" i="288" l="1"/>
  <c r="AB32" i="288"/>
  <c r="AC31" i="288"/>
  <c r="X63" i="288" l="1"/>
  <c r="X59" i="288"/>
  <c r="Q63" i="288"/>
  <c r="Q59" i="288"/>
  <c r="Q60" i="288" s="1"/>
  <c r="J63" i="288"/>
  <c r="J59" i="288"/>
  <c r="J60" i="288" s="1"/>
  <c r="D60" i="288"/>
  <c r="E60" i="288"/>
  <c r="F60" i="288"/>
  <c r="G60" i="288"/>
  <c r="H60" i="288"/>
  <c r="I60" i="288"/>
  <c r="K60" i="288"/>
  <c r="L60" i="288"/>
  <c r="M60" i="288"/>
  <c r="N60" i="288"/>
  <c r="O60" i="288"/>
  <c r="P60" i="288"/>
  <c r="R60" i="288"/>
  <c r="S60" i="288"/>
  <c r="T60" i="288"/>
  <c r="U60" i="288"/>
  <c r="V60" i="288"/>
  <c r="W60" i="288"/>
  <c r="Z60" i="288"/>
  <c r="AA60" i="288"/>
  <c r="C60" i="288"/>
  <c r="X55" i="288"/>
  <c r="X54" i="288"/>
  <c r="X53" i="288"/>
  <c r="X52" i="288"/>
  <c r="X51" i="288"/>
  <c r="Q55" i="288"/>
  <c r="Y55" i="288" s="1"/>
  <c r="Q54" i="288"/>
  <c r="Q53" i="288"/>
  <c r="Y53" i="288" s="1"/>
  <c r="Q52" i="288"/>
  <c r="Q51" i="288"/>
  <c r="Y51" i="288" s="1"/>
  <c r="J55" i="288"/>
  <c r="J54" i="288"/>
  <c r="J53" i="288"/>
  <c r="J52" i="288"/>
  <c r="J51" i="288"/>
  <c r="AB53" i="288" l="1"/>
  <c r="AB51" i="288"/>
  <c r="AB55" i="288"/>
  <c r="Y54" i="288"/>
  <c r="AB54" i="288" s="1"/>
  <c r="Y63" i="288"/>
  <c r="AB63" i="288" s="1"/>
  <c r="Y59" i="288"/>
  <c r="Y52" i="288"/>
  <c r="AB52" i="288" s="1"/>
  <c r="X60" i="288"/>
  <c r="X45" i="288"/>
  <c r="X44" i="288"/>
  <c r="X43" i="288"/>
  <c r="X42" i="288"/>
  <c r="X41" i="288"/>
  <c r="X16" i="288"/>
  <c r="X17" i="288"/>
  <c r="X18" i="288"/>
  <c r="X19" i="288"/>
  <c r="X20" i="288"/>
  <c r="X21" i="288"/>
  <c r="X22" i="288"/>
  <c r="X23" i="288"/>
  <c r="X24" i="288"/>
  <c r="X25" i="288"/>
  <c r="X26" i="288"/>
  <c r="X27" i="288"/>
  <c r="X28" i="288"/>
  <c r="X29" i="288"/>
  <c r="X34" i="288"/>
  <c r="X35" i="288"/>
  <c r="X36" i="288"/>
  <c r="X37" i="288"/>
  <c r="X38" i="288"/>
  <c r="X39" i="288"/>
  <c r="X15" i="288"/>
  <c r="X12" i="288"/>
  <c r="X10" i="288"/>
  <c r="Q42" i="288"/>
  <c r="Q43" i="288"/>
  <c r="Q44" i="288"/>
  <c r="Q45" i="288"/>
  <c r="Q41" i="288"/>
  <c r="Q39" i="288"/>
  <c r="Q38" i="288"/>
  <c r="Y38" i="288" s="1"/>
  <c r="Q37" i="288"/>
  <c r="Y37" i="288" s="1"/>
  <c r="Q36" i="288"/>
  <c r="Y36" i="288" s="1"/>
  <c r="Q35" i="288"/>
  <c r="Q34" i="288"/>
  <c r="Y34" i="288" s="1"/>
  <c r="Q29" i="288"/>
  <c r="Y29" i="288" s="1"/>
  <c r="Q28" i="288"/>
  <c r="Q27" i="288"/>
  <c r="Y27" i="288" s="1"/>
  <c r="Q26" i="288"/>
  <c r="Y26" i="288" s="1"/>
  <c r="Q25" i="288"/>
  <c r="Y25" i="288" s="1"/>
  <c r="Q24" i="288"/>
  <c r="Q23" i="288"/>
  <c r="Y23" i="288" s="1"/>
  <c r="Q22" i="288"/>
  <c r="Y22" i="288" s="1"/>
  <c r="Q21" i="288"/>
  <c r="Y21" i="288" s="1"/>
  <c r="Q20" i="288"/>
  <c r="Q19" i="288"/>
  <c r="Y19" i="288" s="1"/>
  <c r="Q18" i="288"/>
  <c r="Y18" i="288" s="1"/>
  <c r="Q17" i="288"/>
  <c r="Y17" i="288" s="1"/>
  <c r="Q16" i="288"/>
  <c r="Q15" i="288"/>
  <c r="Q12" i="288"/>
  <c r="Y12" i="288" s="1"/>
  <c r="Q10" i="288"/>
  <c r="J15" i="288"/>
  <c r="J41" i="288"/>
  <c r="J42" i="288"/>
  <c r="J43" i="288"/>
  <c r="J44" i="288"/>
  <c r="J45" i="288"/>
  <c r="J16" i="288"/>
  <c r="J17" i="288"/>
  <c r="J18" i="288"/>
  <c r="J19" i="288"/>
  <c r="J20" i="288"/>
  <c r="J21" i="288"/>
  <c r="J22" i="288"/>
  <c r="J23" i="288"/>
  <c r="J24" i="288"/>
  <c r="J25" i="288"/>
  <c r="J26" i="288"/>
  <c r="J27" i="288"/>
  <c r="J28" i="288"/>
  <c r="J29" i="288"/>
  <c r="J33" i="288"/>
  <c r="J34" i="288"/>
  <c r="J35" i="288"/>
  <c r="J36" i="288"/>
  <c r="J37" i="288"/>
  <c r="J38" i="288"/>
  <c r="J39" i="288"/>
  <c r="J12" i="288"/>
  <c r="J10" i="288"/>
  <c r="Y15" i="288" l="1"/>
  <c r="Q40" i="288"/>
  <c r="Y45" i="288"/>
  <c r="AB45" i="288" s="1"/>
  <c r="Y44" i="288"/>
  <c r="AB44" i="288" s="1"/>
  <c r="Y43" i="288"/>
  <c r="Y10" i="288"/>
  <c r="AB10" i="288" s="1"/>
  <c r="Y41" i="288"/>
  <c r="AB41" i="288" s="1"/>
  <c r="Y42" i="288"/>
  <c r="AB42" i="288" s="1"/>
  <c r="AB15" i="288"/>
  <c r="Y16" i="288"/>
  <c r="AB16" i="288" s="1"/>
  <c r="Y20" i="288"/>
  <c r="AB20" i="288" s="1"/>
  <c r="Y24" i="288"/>
  <c r="AB24" i="288" s="1"/>
  <c r="Y28" i="288"/>
  <c r="AB28" i="288" s="1"/>
  <c r="Y35" i="288"/>
  <c r="AB35" i="288" s="1"/>
  <c r="Y39" i="288"/>
  <c r="AB39" i="288" s="1"/>
  <c r="AB12" i="288"/>
  <c r="AB38" i="288"/>
  <c r="AB34" i="288"/>
  <c r="AB27" i="288"/>
  <c r="AB23" i="288"/>
  <c r="AB19" i="288"/>
  <c r="AB36" i="288"/>
  <c r="AB29" i="288"/>
  <c r="AB25" i="288"/>
  <c r="AB21" i="288"/>
  <c r="AB17" i="288"/>
  <c r="AB43" i="288"/>
  <c r="AB37" i="288"/>
  <c r="AB33" i="288"/>
  <c r="AB26" i="288"/>
  <c r="AB22" i="288"/>
  <c r="AB18" i="288"/>
  <c r="AA64" i="288"/>
  <c r="Z64" i="288"/>
  <c r="W64" i="288"/>
  <c r="V64" i="288"/>
  <c r="U64" i="288"/>
  <c r="T64" i="288"/>
  <c r="S64" i="288"/>
  <c r="R64" i="288"/>
  <c r="P64" i="288"/>
  <c r="O64" i="288"/>
  <c r="M64" i="288"/>
  <c r="L64" i="288"/>
  <c r="K64" i="288"/>
  <c r="I64" i="288"/>
  <c r="H64" i="288"/>
  <c r="G64" i="288"/>
  <c r="F64" i="288"/>
  <c r="E64" i="288"/>
  <c r="D64" i="288"/>
  <c r="C64" i="288"/>
  <c r="X64" i="288"/>
  <c r="J64" i="288"/>
  <c r="AA56" i="288"/>
  <c r="Z56" i="288"/>
  <c r="W56" i="288"/>
  <c r="V56" i="288"/>
  <c r="U56" i="288"/>
  <c r="T56" i="288"/>
  <c r="S56" i="288"/>
  <c r="R56" i="288"/>
  <c r="P56" i="288"/>
  <c r="O56" i="288"/>
  <c r="N56" i="288"/>
  <c r="M56" i="288"/>
  <c r="L56" i="288"/>
  <c r="K56" i="288"/>
  <c r="I56" i="288"/>
  <c r="H56" i="288"/>
  <c r="G56" i="288"/>
  <c r="F56" i="288"/>
  <c r="E56" i="288"/>
  <c r="D56" i="288"/>
  <c r="AC53" i="288"/>
  <c r="Y40" i="288" l="1"/>
  <c r="AB40" i="288"/>
  <c r="AC10" i="288"/>
  <c r="Q46" i="288"/>
  <c r="D46" i="288"/>
  <c r="D48" i="288" s="1"/>
  <c r="D65" i="288" s="1"/>
  <c r="T46" i="288"/>
  <c r="T48" i="288" s="1"/>
  <c r="T65" i="288" s="1"/>
  <c r="G46" i="288"/>
  <c r="G48" i="288" s="1"/>
  <c r="L46" i="288"/>
  <c r="L48" i="288" s="1"/>
  <c r="L65" i="288" s="1"/>
  <c r="P46" i="288"/>
  <c r="P48" i="288" s="1"/>
  <c r="P65" i="288" s="1"/>
  <c r="U46" i="288"/>
  <c r="U48" i="288" s="1"/>
  <c r="U65" i="288" s="1"/>
  <c r="H46" i="288"/>
  <c r="H48" i="288" s="1"/>
  <c r="H65" i="288" s="1"/>
  <c r="AC39" i="288"/>
  <c r="M46" i="288"/>
  <c r="M48" i="288" s="1"/>
  <c r="M65" i="288" s="1"/>
  <c r="V46" i="288"/>
  <c r="V48" i="288" s="1"/>
  <c r="V65" i="288" s="1"/>
  <c r="Z46" i="288"/>
  <c r="Z48" i="288" s="1"/>
  <c r="AC33" i="288"/>
  <c r="X56" i="288"/>
  <c r="I46" i="288"/>
  <c r="I48" i="288" s="1"/>
  <c r="I65" i="288" s="1"/>
  <c r="R46" i="288"/>
  <c r="R48" i="288" s="1"/>
  <c r="R65" i="288" s="1"/>
  <c r="AA46" i="288"/>
  <c r="AA48" i="288" s="1"/>
  <c r="AA65" i="288" s="1"/>
  <c r="AC54" i="288"/>
  <c r="AC18" i="288"/>
  <c r="AC38" i="288"/>
  <c r="AC52" i="288"/>
  <c r="E46" i="288"/>
  <c r="E48" i="288" s="1"/>
  <c r="E65" i="288" s="1"/>
  <c r="N46" i="288"/>
  <c r="N48" i="288" s="1"/>
  <c r="J40" i="288"/>
  <c r="K46" i="288"/>
  <c r="K48" i="288" s="1"/>
  <c r="K65" i="288" s="1"/>
  <c r="O46" i="288"/>
  <c r="O48" i="288" s="1"/>
  <c r="O65" i="288" s="1"/>
  <c r="S46" i="288"/>
  <c r="S48" i="288" s="1"/>
  <c r="S65" i="288" s="1"/>
  <c r="W46" i="288"/>
  <c r="W48" i="288" s="1"/>
  <c r="W65" i="288" s="1"/>
  <c r="AC28" i="288"/>
  <c r="AC36" i="288"/>
  <c r="AC41" i="288"/>
  <c r="J56" i="288"/>
  <c r="AC55" i="288"/>
  <c r="AC12" i="288"/>
  <c r="AC43" i="288"/>
  <c r="AC42" i="288"/>
  <c r="AC37" i="288"/>
  <c r="AC34" i="288"/>
  <c r="AC29" i="288"/>
  <c r="AC17" i="288"/>
  <c r="AC16" i="288"/>
  <c r="AC15" i="288"/>
  <c r="AC20" i="288"/>
  <c r="AC21" i="288"/>
  <c r="AC22" i="288"/>
  <c r="AC23" i="288"/>
  <c r="AC24" i="288"/>
  <c r="AC25" i="288"/>
  <c r="AC26" i="288"/>
  <c r="AC27" i="288"/>
  <c r="AC44" i="288"/>
  <c r="Q56" i="288"/>
  <c r="N64" i="288"/>
  <c r="Z65" i="288" l="1"/>
  <c r="G65" i="288"/>
  <c r="Y60" i="288"/>
  <c r="AC60" i="288" s="1"/>
  <c r="F46" i="288"/>
  <c r="F48" i="288" s="1"/>
  <c r="AC59" i="288"/>
  <c r="N65" i="288"/>
  <c r="AB59" i="288"/>
  <c r="AB60" i="288" s="1"/>
  <c r="X46" i="288"/>
  <c r="X48" i="288" s="1"/>
  <c r="X65" i="288" s="1"/>
  <c r="Q48" i="288"/>
  <c r="AC45" i="288"/>
  <c r="J46" i="288"/>
  <c r="J48" i="288" s="1"/>
  <c r="Y56" i="288"/>
  <c r="AC56" i="288" s="1"/>
  <c r="AC51" i="288"/>
  <c r="Q64" i="288"/>
  <c r="C65" i="288" l="1"/>
  <c r="J65" i="288"/>
  <c r="F65" i="288"/>
  <c r="AC14" i="288"/>
  <c r="Q65" i="288"/>
  <c r="AC35" i="288"/>
  <c r="AB56" i="288"/>
  <c r="AC63" i="288"/>
  <c r="Y64" i="288"/>
  <c r="AB64" i="288"/>
  <c r="AB46" i="288" l="1"/>
  <c r="AB48" i="288" s="1"/>
  <c r="AC64" i="288"/>
  <c r="Y46" i="288"/>
  <c r="AC40" i="288"/>
  <c r="AB65" i="288" l="1"/>
  <c r="AC46" i="288"/>
  <c r="Y48" i="288"/>
  <c r="Y65" i="288" s="1"/>
  <c r="AC65" i="288" l="1"/>
  <c r="AC48" i="288"/>
</calcChain>
</file>

<file path=xl/comments1.xml><?xml version="1.0" encoding="utf-8"?>
<comments xmlns="http://schemas.openxmlformats.org/spreadsheetml/2006/main">
  <authors>
    <author>Jose Luna Duran</author>
  </authors>
  <commentList>
    <comment ref="S43" authorId="0">
      <text>
        <r>
          <rPr>
            <b/>
            <sz val="9"/>
            <color indexed="81"/>
            <rFont val="Tahoma"/>
            <family val="2"/>
          </rPr>
          <t>AJUSTE DE   -2.501</t>
        </r>
      </text>
    </comment>
  </commentList>
</comments>
</file>

<file path=xl/sharedStrings.xml><?xml version="1.0" encoding="utf-8"?>
<sst xmlns="http://schemas.openxmlformats.org/spreadsheetml/2006/main" count="124" uniqueCount="116">
  <si>
    <t>INVERSION</t>
  </si>
  <si>
    <t>CONCEPTO DEL GASTO</t>
  </si>
  <si>
    <t xml:space="preserve">SUBTOTAL GASTOS ADMON </t>
  </si>
  <si>
    <t>ADMINISTRACION CENTRAL</t>
  </si>
  <si>
    <t>SECRETARIA SALUD</t>
  </si>
  <si>
    <t>FONDO EDUCATIVO DPTAL</t>
  </si>
  <si>
    <t>FEBRERO</t>
  </si>
  <si>
    <t>ENERO</t>
  </si>
  <si>
    <t>MARZO</t>
  </si>
  <si>
    <t>ABRIL</t>
  </si>
  <si>
    <t>MAYO</t>
  </si>
  <si>
    <t>JUNIO</t>
  </si>
  <si>
    <t>TOTAL GAST. FUNCIONAMIENTO</t>
  </si>
  <si>
    <t>SEPTIEMBRE</t>
  </si>
  <si>
    <t>OCTUBRE</t>
  </si>
  <si>
    <t xml:space="preserve">AGOSTO </t>
  </si>
  <si>
    <t>NOVIEMBRE</t>
  </si>
  <si>
    <t>DICIEMBRE</t>
  </si>
  <si>
    <t xml:space="preserve">TOTAL GASTOS ADM. CENTRAL </t>
  </si>
  <si>
    <t>TOTAL GASTOS SALUD</t>
  </si>
  <si>
    <t xml:space="preserve">TOTAL FONDO EDUCACION </t>
  </si>
  <si>
    <t>JULIO</t>
  </si>
  <si>
    <t>DEUDA  INTERNA AMORTIZ  E  INTERESES</t>
  </si>
  <si>
    <t>GRAN  TOTAL  GASTOS</t>
  </si>
  <si>
    <t>CODIGO</t>
  </si>
  <si>
    <t xml:space="preserve">FELIX EDUARDO RAMIREZ RESTREPO </t>
  </si>
  <si>
    <t xml:space="preserve">SISTEMA GENERAL DE REGALIAS </t>
  </si>
  <si>
    <t xml:space="preserve">TOTAL SISTEMA GENERAL DE REGALIAS </t>
  </si>
  <si>
    <t>DIRECTOR TECNICO  DE PRESUPUESTO</t>
  </si>
  <si>
    <t>SENTENCIAS Y CONCILIACIONES </t>
  </si>
  <si>
    <t>SUBTOTAL  1er  SEMESTRE</t>
  </si>
  <si>
    <t>SUBTOTAL  2do  SEMESTRE</t>
  </si>
  <si>
    <t>1.1 </t>
  </si>
  <si>
    <t>GASTOS DE PERSONAL </t>
  </si>
  <si>
    <t>1.2 </t>
  </si>
  <si>
    <t>GASTOS GENERALES </t>
  </si>
  <si>
    <t>1.3 </t>
  </si>
  <si>
    <t>TRANSFERENCIAS CORRIENTES </t>
  </si>
  <si>
    <t>1.3.1.01 -02-06…09</t>
  </si>
  <si>
    <t>1.3.1.03 </t>
  </si>
  <si>
    <t>Nomina Pensionados Hospitales Liquidados Conv. 266/04 </t>
  </si>
  <si>
    <t>Pensiones  Administracion  Central  -Empresa Licorera de Santander E.L.S. </t>
  </si>
  <si>
    <t>1.3.1.04 </t>
  </si>
  <si>
    <t>Reserva Pensional Jubilados Convenio Concurrencia 326/99 </t>
  </si>
  <si>
    <t>1.3.1.05 </t>
  </si>
  <si>
    <t>Reserva Actuarial Pasivo Pensional </t>
  </si>
  <si>
    <t>1.3.1.10 </t>
  </si>
  <si>
    <t>Comisiones Fiduciarias Patrimonio Autonomo </t>
  </si>
  <si>
    <t>1.3.1.11 </t>
  </si>
  <si>
    <t>Indemnizaciones Sustitutivas </t>
  </si>
  <si>
    <t>1.3.1.12 </t>
  </si>
  <si>
    <t>Devolucion de Aporte COLPENSIONES </t>
  </si>
  <si>
    <t>1.3.12.1.01 </t>
  </si>
  <si>
    <t>Transferencias al FONPET 10% I.C.LD. </t>
  </si>
  <si>
    <t>1.3.12.1.02 </t>
  </si>
  <si>
    <t>Transferencias al FONPET 20% Registro Anotación </t>
  </si>
  <si>
    <t>1.3.2 </t>
  </si>
  <si>
    <t>Fondo de Rentas </t>
  </si>
  <si>
    <t>Asamblea </t>
  </si>
  <si>
    <t>Contraloria </t>
  </si>
  <si>
    <t>Fondo de Valorización </t>
  </si>
  <si>
    <t>1.3.3.01 </t>
  </si>
  <si>
    <t>Aporte Dto. 051/2009 </t>
  </si>
  <si>
    <t xml:space="preserve">Cuotas Partes Mesada Pensional </t>
  </si>
  <si>
    <t xml:space="preserve">Otras Transferencias Corrientes </t>
  </si>
  <si>
    <t>1.3.6.4.01 </t>
  </si>
  <si>
    <t>Universidad Industrial de Santander </t>
  </si>
  <si>
    <t>1.3.6.4.02 </t>
  </si>
  <si>
    <t>Instituto Universitario de la Paz </t>
  </si>
  <si>
    <t>1.3.6.4.03 </t>
  </si>
  <si>
    <t>Unidades Tecnologicas de Santander </t>
  </si>
  <si>
    <t>1.3.6.4.4.01 </t>
  </si>
  <si>
    <t>Pasivos Pensiones UIS </t>
  </si>
  <si>
    <t>1.3.6.7.01 </t>
  </si>
  <si>
    <t>Hospital Universitario de Santander </t>
  </si>
  <si>
    <t>1.3.6.7.04 </t>
  </si>
  <si>
    <t xml:space="preserve">Pagos de Pensiones, Cesantias y Otros conceptos Docentes Nacionalizados </t>
  </si>
  <si>
    <t>A </t>
  </si>
  <si>
    <t xml:space="preserve"> INVERSIÓN </t>
  </si>
  <si>
    <t>T.1 </t>
  </si>
  <si>
    <t>T.2 </t>
  </si>
  <si>
    <t>BONOS PENSIONALES </t>
  </si>
  <si>
    <t>T.3.1 </t>
  </si>
  <si>
    <t>FONDO DE CONTINGENCIA </t>
  </si>
  <si>
    <t>T.3.2 </t>
  </si>
  <si>
    <t>TOTAL INVERSION </t>
  </si>
  <si>
    <t>1.10 </t>
  </si>
  <si>
    <t>OTROS GASTOS DE FUNCIONAMIENTO </t>
  </si>
  <si>
    <t>1 </t>
  </si>
  <si>
    <t>SECRETARIA DE EDUCACION </t>
  </si>
  <si>
    <t>RESUMEN  EJECUCION  PRESUPUESTAL DE GASTOS  A   ENERO  31  DE  2018</t>
  </si>
  <si>
    <t>1.3.25.09.01</t>
  </si>
  <si>
    <t>Fondo Seccional  de Salud  Funcionamiento</t>
  </si>
  <si>
    <t>1.3.25.09.02</t>
  </si>
  <si>
    <t xml:space="preserve">Fondo Seccional  de Salud  Inversion </t>
  </si>
  <si>
    <t>1.3.25.10</t>
  </si>
  <si>
    <t xml:space="preserve">Fondo  Departamental  Gestion del  Riesgo </t>
  </si>
  <si>
    <t>1.3.25.05</t>
  </si>
  <si>
    <t>1.3.25.06</t>
  </si>
  <si>
    <t>1.3.25.07</t>
  </si>
  <si>
    <t>1.3.25.08</t>
  </si>
  <si>
    <t>1.3.25.01-02-03-04</t>
  </si>
  <si>
    <t>NOTA: Del total del Presupuesto General de los Gastos del Departamento se descuenta El valor que el Departamento transfiere a la Secretaria de Salud Departamental por valor de $5.436.500.000,oo.</t>
  </si>
  <si>
    <t xml:space="preserve">APROPIACION INICIAL </t>
  </si>
  <si>
    <t xml:space="preserve">ADICIONES </t>
  </si>
  <si>
    <t xml:space="preserve">REDUCCIONES </t>
  </si>
  <si>
    <t xml:space="preserve">CREDITO </t>
  </si>
  <si>
    <t xml:space="preserve">CONTRACREDITO </t>
  </si>
  <si>
    <t>APLAZAMIENTO</t>
  </si>
  <si>
    <t xml:space="preserve">LIBERACION </t>
  </si>
  <si>
    <t xml:space="preserve">PRESUPUESTO DEFINITIVO </t>
  </si>
  <si>
    <t xml:space="preserve">TOTAL EJECUTADO </t>
  </si>
  <si>
    <t>COMPROMISOS ENERO 31  2018</t>
  </si>
  <si>
    <t>CDP  VIGENCIA FUTURA</t>
  </si>
  <si>
    <t xml:space="preserve">SALDO DE APROPIACION </t>
  </si>
  <si>
    <t>%  EJEC+COMP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</si>
</sst>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color theme="1"/>
      <name val="Tahoma"/>
      <family val="2"/>
    </font>
    <font>
      <b/>
      <sz val="5"/>
      <color theme="1"/>
      <name val="Tahoma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0">
    <xf numFmtId="0" fontId="0" fillId="0" borderId="0" xfId="0"/>
    <xf numFmtId="0" fontId="7" fillId="2" borderId="18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9" fontId="10" fillId="0" borderId="8" xfId="1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9" fontId="7" fillId="2" borderId="13" xfId="1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9" fontId="10" fillId="0" borderId="0" xfId="1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9" fontId="7" fillId="0" borderId="10" xfId="1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9" fontId="1" fillId="0" borderId="10" xfId="1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9" fontId="7" fillId="2" borderId="10" xfId="1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 wrapText="1"/>
    </xf>
    <xf numFmtId="9" fontId="2" fillId="0" borderId="7" xfId="1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9" fontId="7" fillId="2" borderId="15" xfId="1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 wrapText="1"/>
    </xf>
    <xf numFmtId="4" fontId="4" fillId="0" borderId="25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17" fillId="3" borderId="26" xfId="0" applyNumberFormat="1" applyFont="1" applyFill="1" applyBorder="1" applyAlignment="1">
      <alignment horizontal="right" vertical="center" wrapText="1"/>
    </xf>
    <xf numFmtId="3" fontId="7" fillId="2" borderId="28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9" fontId="2" fillId="0" borderId="10" xfId="1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3" fontId="6" fillId="0" borderId="22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164" fontId="16" fillId="0" borderId="0" xfId="12" applyFont="1" applyFill="1" applyBorder="1" applyAlignment="1">
      <alignment horizontal="right" vertical="center" wrapText="1"/>
    </xf>
    <xf numFmtId="3" fontId="4" fillId="0" borderId="0" xfId="12" applyNumberFormat="1" applyFont="1" applyFill="1" applyBorder="1" applyAlignment="1">
      <alignment horizontal="right" vertical="center" wrapText="1"/>
    </xf>
    <xf numFmtId="164" fontId="10" fillId="0" borderId="0" xfId="12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 wrapText="1"/>
    </xf>
    <xf numFmtId="0" fontId="23" fillId="3" borderId="26" xfId="0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9" fontId="6" fillId="0" borderId="10" xfId="1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1" fillId="0" borderId="9" xfId="0" applyNumberFormat="1" applyFont="1" applyFill="1" applyBorder="1" applyAlignment="1">
      <alignment horizontal="right" vertical="center" wrapText="1"/>
    </xf>
    <xf numFmtId="9" fontId="1" fillId="0" borderId="23" xfId="11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9" fontId="2" fillId="0" borderId="15" xfId="1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24" fillId="0" borderId="16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9" fontId="6" fillId="0" borderId="27" xfId="1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9" fontId="1" fillId="0" borderId="27" xfId="1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vertical="center" wrapText="1"/>
    </xf>
    <xf numFmtId="0" fontId="22" fillId="3" borderId="26" xfId="0" applyFont="1" applyFill="1" applyBorder="1" applyAlignment="1">
      <alignment horizontal="right" vertical="center" wrapText="1"/>
    </xf>
    <xf numFmtId="0" fontId="22" fillId="3" borderId="26" xfId="0" applyFont="1" applyFill="1" applyBorder="1" applyAlignment="1">
      <alignment vertical="center" wrapText="1"/>
    </xf>
    <xf numFmtId="4" fontId="22" fillId="3" borderId="26" xfId="0" applyNumberFormat="1" applyFont="1" applyFill="1" applyBorder="1" applyAlignment="1">
      <alignment horizontal="right" vertical="center" wrapText="1"/>
    </xf>
    <xf numFmtId="4" fontId="23" fillId="3" borderId="26" xfId="0" applyNumberFormat="1" applyFont="1" applyFill="1" applyBorder="1" applyAlignment="1">
      <alignment horizontal="right" vertical="center" wrapText="1"/>
    </xf>
    <xf numFmtId="0" fontId="23" fillId="3" borderId="31" xfId="0" applyFont="1" applyFill="1" applyBorder="1" applyAlignment="1">
      <alignment horizontal="right" vertical="center" wrapText="1"/>
    </xf>
    <xf numFmtId="0" fontId="23" fillId="3" borderId="30" xfId="0" applyFont="1" applyFill="1" applyBorder="1" applyAlignment="1">
      <alignment horizontal="right" vertical="center" wrapText="1"/>
    </xf>
    <xf numFmtId="4" fontId="23" fillId="3" borderId="30" xfId="0" applyNumberFormat="1" applyFont="1" applyFill="1" applyBorder="1" applyAlignment="1">
      <alignment horizontal="right" vertical="center" wrapText="1"/>
    </xf>
    <xf numFmtId="0" fontId="25" fillId="3" borderId="30" xfId="0" applyFont="1" applyFill="1" applyBorder="1" applyAlignment="1">
      <alignment vertical="center" wrapText="1"/>
    </xf>
    <xf numFmtId="0" fontId="25" fillId="3" borderId="26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5" fillId="3" borderId="3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3" fontId="7" fillId="2" borderId="33" xfId="0" applyNumberFormat="1" applyFont="1" applyFill="1" applyBorder="1" applyAlignment="1">
      <alignment vertical="center" wrapText="1"/>
    </xf>
    <xf numFmtId="9" fontId="7" fillId="2" borderId="20" xfId="1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17" xfId="0" applyNumberFormat="1" applyFont="1" applyFill="1" applyBorder="1" applyAlignment="1">
      <alignment vertical="center" wrapText="1"/>
    </xf>
    <xf numFmtId="9" fontId="7" fillId="2" borderId="2" xfId="11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9" fontId="1" fillId="0" borderId="24" xfId="1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justify" vertical="center" wrapText="1"/>
    </xf>
    <xf numFmtId="0" fontId="22" fillId="3" borderId="11" xfId="0" applyFont="1" applyFill="1" applyBorder="1" applyAlignment="1">
      <alignment vertical="center" wrapText="1"/>
    </xf>
    <xf numFmtId="4" fontId="22" fillId="3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vertical="center" wrapText="1"/>
    </xf>
    <xf numFmtId="0" fontId="23" fillId="0" borderId="26" xfId="0" applyFont="1" applyFill="1" applyBorder="1" applyAlignment="1">
      <alignment horizontal="right" vertical="center" wrapText="1"/>
    </xf>
    <xf numFmtId="0" fontId="25" fillId="0" borderId="26" xfId="0" applyFont="1" applyFill="1" applyBorder="1" applyAlignment="1">
      <alignment vertical="center" wrapText="1"/>
    </xf>
    <xf numFmtId="4" fontId="23" fillId="0" borderId="26" xfId="0" applyNumberFormat="1" applyFont="1" applyFill="1" applyBorder="1" applyAlignment="1">
      <alignment horizontal="right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3" fontId="13" fillId="2" borderId="9" xfId="0" applyNumberFormat="1" applyFont="1" applyFill="1" applyBorder="1" applyAlignment="1">
      <alignment horizontal="left" vertical="center" wrapText="1"/>
    </xf>
  </cellXfs>
  <cellStyles count="13">
    <cellStyle name="Millares" xfId="12" builtinId="3"/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5" xfId="6"/>
    <cellStyle name="Normal 6" xfId="7"/>
    <cellStyle name="Normal 7" xfId="8"/>
    <cellStyle name="Normal 8" xfId="9"/>
    <cellStyle name="Normal 9" xfId="10"/>
    <cellStyle name="Porcentaje" xfId="1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69</xdr:row>
      <xdr:rowOff>9525</xdr:rowOff>
    </xdr:from>
    <xdr:to>
      <xdr:col>4</xdr:col>
      <xdr:colOff>95250</xdr:colOff>
      <xdr:row>70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105525" y="20107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561975</xdr:colOff>
      <xdr:row>69</xdr:row>
      <xdr:rowOff>9525</xdr:rowOff>
    </xdr:from>
    <xdr:ext cx="95250" cy="2286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800725" y="20107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68</xdr:row>
      <xdr:rowOff>228600</xdr:rowOff>
    </xdr:from>
    <xdr:ext cx="952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38950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5</xdr:col>
      <xdr:colOff>495300</xdr:colOff>
      <xdr:row>68</xdr:row>
      <xdr:rowOff>228600</xdr:rowOff>
    </xdr:from>
    <xdr:ext cx="95250" cy="2286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962900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495300</xdr:colOff>
      <xdr:row>68</xdr:row>
      <xdr:rowOff>228600</xdr:rowOff>
    </xdr:from>
    <xdr:ext cx="9525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5154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68</xdr:row>
      <xdr:rowOff>228600</xdr:rowOff>
    </xdr:from>
    <xdr:ext cx="95250" cy="2286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95154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495300</xdr:colOff>
      <xdr:row>68</xdr:row>
      <xdr:rowOff>228600</xdr:rowOff>
    </xdr:from>
    <xdr:ext cx="95250" cy="2286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0107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68</xdr:row>
      <xdr:rowOff>228600</xdr:rowOff>
    </xdr:from>
    <xdr:ext cx="9525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07346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638175</xdr:colOff>
      <xdr:row>69</xdr:row>
      <xdr:rowOff>0</xdr:rowOff>
    </xdr:from>
    <xdr:ext cx="95250" cy="22860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7346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68</xdr:row>
      <xdr:rowOff>228600</xdr:rowOff>
    </xdr:from>
    <xdr:ext cx="95250" cy="2286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07346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68</xdr:row>
      <xdr:rowOff>228600</xdr:rowOff>
    </xdr:from>
    <xdr:ext cx="95250" cy="22860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7346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68</xdr:row>
      <xdr:rowOff>228600</xdr:rowOff>
    </xdr:from>
    <xdr:ext cx="9525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7346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68</xdr:row>
      <xdr:rowOff>228600</xdr:rowOff>
    </xdr:from>
    <xdr:ext cx="95250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2299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68</xdr:row>
      <xdr:rowOff>228600</xdr:rowOff>
    </xdr:from>
    <xdr:ext cx="95250" cy="2286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23348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438150</xdr:colOff>
      <xdr:row>68</xdr:row>
      <xdr:rowOff>228600</xdr:rowOff>
    </xdr:from>
    <xdr:ext cx="95250" cy="22860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3296900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68</xdr:row>
      <xdr:rowOff>228600</xdr:rowOff>
    </xdr:from>
    <xdr:ext cx="95250" cy="2286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3732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68</xdr:row>
      <xdr:rowOff>228600</xdr:rowOff>
    </xdr:from>
    <xdr:ext cx="9525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54781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68</xdr:row>
      <xdr:rowOff>228600</xdr:rowOff>
    </xdr:from>
    <xdr:ext cx="95250" cy="22860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5830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68</xdr:row>
      <xdr:rowOff>228600</xdr:rowOff>
    </xdr:from>
    <xdr:ext cx="95250" cy="22860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71926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68</xdr:row>
      <xdr:rowOff>228600</xdr:rowOff>
    </xdr:from>
    <xdr:ext cx="95250" cy="2286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71926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68</xdr:row>
      <xdr:rowOff>228600</xdr:rowOff>
    </xdr:from>
    <xdr:ext cx="95250" cy="2286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76879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68</xdr:row>
      <xdr:rowOff>228600</xdr:rowOff>
    </xdr:from>
    <xdr:ext cx="95250" cy="22860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87928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495300</xdr:colOff>
      <xdr:row>68</xdr:row>
      <xdr:rowOff>228600</xdr:rowOff>
    </xdr:from>
    <xdr:ext cx="9525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9548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27</xdr:col>
      <xdr:colOff>495300</xdr:colOff>
      <xdr:row>68</xdr:row>
      <xdr:rowOff>228600</xdr:rowOff>
    </xdr:from>
    <xdr:ext cx="95250" cy="22860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07930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3</xdr:col>
      <xdr:colOff>495300</xdr:colOff>
      <xdr:row>68</xdr:row>
      <xdr:rowOff>219075</xdr:rowOff>
    </xdr:from>
    <xdr:ext cx="95250" cy="22860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734050" y="20078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68</xdr:row>
      <xdr:rowOff>228600</xdr:rowOff>
    </xdr:from>
    <xdr:ext cx="95250" cy="2286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838950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68</xdr:row>
      <xdr:rowOff>228600</xdr:rowOff>
    </xdr:from>
    <xdr:ext cx="95250" cy="22860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962900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495300</xdr:colOff>
      <xdr:row>68</xdr:row>
      <xdr:rowOff>228600</xdr:rowOff>
    </xdr:from>
    <xdr:ext cx="95250" cy="2286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067800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7</xdr:col>
      <xdr:colOff>495300</xdr:colOff>
      <xdr:row>68</xdr:row>
      <xdr:rowOff>228600</xdr:rowOff>
    </xdr:from>
    <xdr:ext cx="95250" cy="2286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5154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68</xdr:row>
      <xdr:rowOff>228600</xdr:rowOff>
    </xdr:from>
    <xdr:ext cx="9525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95154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495300</xdr:colOff>
      <xdr:row>68</xdr:row>
      <xdr:rowOff>228600</xdr:rowOff>
    </xdr:from>
    <xdr:ext cx="95250" cy="22860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7346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68</xdr:row>
      <xdr:rowOff>228600</xdr:rowOff>
    </xdr:from>
    <xdr:ext cx="95250" cy="2286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07346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495300</xdr:colOff>
      <xdr:row>68</xdr:row>
      <xdr:rowOff>228600</xdr:rowOff>
    </xdr:from>
    <xdr:ext cx="95250" cy="2286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7346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68</xdr:row>
      <xdr:rowOff>228600</xdr:rowOff>
    </xdr:from>
    <xdr:ext cx="95250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07346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68</xdr:row>
      <xdr:rowOff>228600</xdr:rowOff>
    </xdr:from>
    <xdr:ext cx="95250" cy="22860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7346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68</xdr:row>
      <xdr:rowOff>228600</xdr:rowOff>
    </xdr:from>
    <xdr:ext cx="95250" cy="2286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07346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68</xdr:row>
      <xdr:rowOff>228600</xdr:rowOff>
    </xdr:from>
    <xdr:ext cx="95250" cy="2286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12299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68</xdr:row>
      <xdr:rowOff>228600</xdr:rowOff>
    </xdr:from>
    <xdr:ext cx="9525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233487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495300</xdr:colOff>
      <xdr:row>68</xdr:row>
      <xdr:rowOff>228600</xdr:rowOff>
    </xdr:from>
    <xdr:ext cx="95250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3354050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68</xdr:row>
      <xdr:rowOff>228600</xdr:rowOff>
    </xdr:from>
    <xdr:ext cx="95250" cy="22860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3732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68</xdr:row>
      <xdr:rowOff>228600</xdr:rowOff>
    </xdr:from>
    <xdr:ext cx="95250" cy="2286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54781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68</xdr:row>
      <xdr:rowOff>228600</xdr:rowOff>
    </xdr:from>
    <xdr:ext cx="95250" cy="22860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65830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68</xdr:row>
      <xdr:rowOff>228600</xdr:rowOff>
    </xdr:from>
    <xdr:ext cx="95250" cy="22860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71926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68</xdr:row>
      <xdr:rowOff>228600</xdr:rowOff>
    </xdr:from>
    <xdr:ext cx="95250" cy="2286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71926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68</xdr:row>
      <xdr:rowOff>228600</xdr:rowOff>
    </xdr:from>
    <xdr:ext cx="95250" cy="22860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76879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68</xdr:row>
      <xdr:rowOff>228600</xdr:rowOff>
    </xdr:from>
    <xdr:ext cx="95250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8792825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27</xdr:col>
      <xdr:colOff>495299</xdr:colOff>
      <xdr:row>68</xdr:row>
      <xdr:rowOff>228600</xdr:rowOff>
    </xdr:from>
    <xdr:ext cx="390526" cy="5429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793074" y="20088225"/>
          <a:ext cx="390526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5</xdr:col>
      <xdr:colOff>495300</xdr:colOff>
      <xdr:row>68</xdr:row>
      <xdr:rowOff>228600</xdr:rowOff>
    </xdr:from>
    <xdr:ext cx="95250" cy="22860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7962900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68</xdr:row>
      <xdr:rowOff>228600</xdr:rowOff>
    </xdr:from>
    <xdr:ext cx="9525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7962900" y="20088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0</xdr:row>
      <xdr:rowOff>1</xdr:rowOff>
    </xdr:from>
    <xdr:to>
      <xdr:col>28</xdr:col>
      <xdr:colOff>333375</xdr:colOff>
      <xdr:row>6</xdr:row>
      <xdr:rowOff>1</xdr:rowOff>
    </xdr:to>
    <xdr:pic>
      <xdr:nvPicPr>
        <xdr:cNvPr id="51" name="5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0399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AC71"/>
  <sheetViews>
    <sheetView tabSelected="1" zoomScaleNormal="100" workbookViewId="0">
      <pane xSplit="2" ySplit="8" topLeftCell="C9" activePane="bottomRight" state="frozen"/>
      <selection pane="topRight" activeCell="B1" sqref="B1"/>
      <selection pane="bottomLeft" activeCell="A4" sqref="A4"/>
      <selection pane="bottomRight" activeCell="AJ67" sqref="AJ67"/>
    </sheetView>
  </sheetViews>
  <sheetFormatPr baseColWidth="10" defaultRowHeight="18.95" customHeight="1" x14ac:dyDescent="0.2"/>
  <cols>
    <col min="1" max="1" width="12.7109375" style="4" bestFit="1" customWidth="1"/>
    <col min="2" max="2" width="42.5703125" style="3" customWidth="1"/>
    <col min="3" max="3" width="19.85546875" style="24" customWidth="1"/>
    <col min="4" max="4" width="9.5703125" style="24" customWidth="1"/>
    <col min="5" max="5" width="8.28515625" style="24" customWidth="1"/>
    <col min="6" max="6" width="16.5703125" style="24" bestFit="1" customWidth="1"/>
    <col min="7" max="7" width="15.28515625" style="80" bestFit="1" customWidth="1"/>
    <col min="8" max="8" width="14.5703125" style="24" hidden="1" customWidth="1"/>
    <col min="9" max="9" width="11.7109375" style="24" hidden="1" customWidth="1"/>
    <col min="10" max="10" width="18.140625" style="24" customWidth="1"/>
    <col min="11" max="11" width="15.28515625" style="24" customWidth="1"/>
    <col min="12" max="15" width="15.28515625" style="24" hidden="1" customWidth="1"/>
    <col min="16" max="16" width="16.140625" style="24" hidden="1" customWidth="1"/>
    <col min="17" max="17" width="16.5703125" style="24" hidden="1" customWidth="1"/>
    <col min="18" max="19" width="15.28515625" style="24" hidden="1" customWidth="1"/>
    <col min="20" max="22" width="16.5703125" style="24" hidden="1" customWidth="1"/>
    <col min="23" max="24" width="16.5703125" style="25" hidden="1" customWidth="1"/>
    <col min="25" max="25" width="15.28515625" style="24" bestFit="1" customWidth="1"/>
    <col min="26" max="26" width="17" style="24" customWidth="1"/>
    <col min="27" max="27" width="11.7109375" style="24" customWidth="1"/>
    <col min="28" max="28" width="18.28515625" style="24" bestFit="1" customWidth="1"/>
    <col min="29" max="29" width="8.140625" style="4" customWidth="1"/>
    <col min="30" max="16384" width="11.42578125" style="4"/>
  </cols>
  <sheetData>
    <row r="6" spans="1:29" ht="18.95" customHeight="1" thickBot="1" x14ac:dyDescent="0.25">
      <c r="A6" s="138" t="s">
        <v>90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138"/>
      <c r="S6" s="138"/>
      <c r="T6" s="138"/>
      <c r="U6" s="138"/>
      <c r="V6" s="138"/>
      <c r="W6" s="138"/>
      <c r="X6" s="139"/>
      <c r="Y6" s="138"/>
      <c r="Z6" s="138"/>
      <c r="AA6" s="138"/>
      <c r="AB6" s="138"/>
      <c r="AC6" s="138"/>
    </row>
    <row r="7" spans="1:29" s="3" customFormat="1" ht="18.95" customHeight="1" x14ac:dyDescent="0.2">
      <c r="A7" s="140" t="s">
        <v>24</v>
      </c>
      <c r="B7" s="140" t="s">
        <v>1</v>
      </c>
      <c r="C7" s="142" t="s">
        <v>103</v>
      </c>
      <c r="D7" s="142" t="s">
        <v>104</v>
      </c>
      <c r="E7" s="142" t="s">
        <v>105</v>
      </c>
      <c r="F7" s="142" t="s">
        <v>106</v>
      </c>
      <c r="G7" s="142" t="s">
        <v>107</v>
      </c>
      <c r="H7" s="142" t="s">
        <v>108</v>
      </c>
      <c r="I7" s="142" t="s">
        <v>109</v>
      </c>
      <c r="J7" s="142" t="s">
        <v>110</v>
      </c>
      <c r="K7" s="142" t="s">
        <v>7</v>
      </c>
      <c r="L7" s="142" t="s">
        <v>6</v>
      </c>
      <c r="M7" s="142" t="s">
        <v>8</v>
      </c>
      <c r="N7" s="142" t="s">
        <v>9</v>
      </c>
      <c r="O7" s="142" t="s">
        <v>10</v>
      </c>
      <c r="P7" s="142" t="s">
        <v>11</v>
      </c>
      <c r="Q7" s="142" t="s">
        <v>30</v>
      </c>
      <c r="R7" s="142" t="s">
        <v>21</v>
      </c>
      <c r="S7" s="142" t="s">
        <v>15</v>
      </c>
      <c r="T7" s="142" t="s">
        <v>13</v>
      </c>
      <c r="U7" s="142" t="s">
        <v>14</v>
      </c>
      <c r="V7" s="142" t="s">
        <v>16</v>
      </c>
      <c r="W7" s="142" t="s">
        <v>17</v>
      </c>
      <c r="X7" s="142" t="s">
        <v>31</v>
      </c>
      <c r="Y7" s="142" t="s">
        <v>111</v>
      </c>
      <c r="Z7" s="142" t="s">
        <v>112</v>
      </c>
      <c r="AA7" s="142" t="s">
        <v>113</v>
      </c>
      <c r="AB7" s="142" t="s">
        <v>114</v>
      </c>
      <c r="AC7" s="140" t="s">
        <v>115</v>
      </c>
    </row>
    <row r="8" spans="1:29" s="3" customFormat="1" ht="24.75" customHeight="1" thickBot="1" x14ac:dyDescent="0.25">
      <c r="A8" s="141"/>
      <c r="B8" s="141"/>
      <c r="C8" s="144"/>
      <c r="D8" s="143"/>
      <c r="E8" s="143"/>
      <c r="F8" s="143"/>
      <c r="G8" s="144"/>
      <c r="H8" s="143"/>
      <c r="I8" s="143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7"/>
    </row>
    <row r="9" spans="1:29" s="30" customFormat="1" ht="24" customHeight="1" x14ac:dyDescent="0.2">
      <c r="A9" s="26"/>
      <c r="B9" s="27" t="s">
        <v>3</v>
      </c>
      <c r="C9" s="9"/>
      <c r="D9" s="9"/>
      <c r="E9" s="9"/>
      <c r="F9" s="9"/>
      <c r="G9" s="2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29"/>
    </row>
    <row r="10" spans="1:29" s="30" customFormat="1" ht="20.100000000000001" customHeight="1" x14ac:dyDescent="0.2">
      <c r="A10" s="106" t="s">
        <v>32</v>
      </c>
      <c r="B10" s="107" t="s">
        <v>33</v>
      </c>
      <c r="C10" s="108">
        <v>40555985000</v>
      </c>
      <c r="D10" s="32">
        <v>0</v>
      </c>
      <c r="E10" s="82">
        <v>0</v>
      </c>
      <c r="F10" s="82">
        <v>25000000</v>
      </c>
      <c r="G10" s="37">
        <v>25000000</v>
      </c>
      <c r="H10" s="31"/>
      <c r="I10" s="31"/>
      <c r="J10" s="31">
        <f>+C10+D10-E10+F10-G10</f>
        <v>40555985000</v>
      </c>
      <c r="K10" s="32">
        <v>2944335305</v>
      </c>
      <c r="L10" s="32"/>
      <c r="M10" s="32"/>
      <c r="N10" s="32"/>
      <c r="O10" s="32"/>
      <c r="P10" s="32"/>
      <c r="Q10" s="31">
        <f>SUM(K10:P10)</f>
        <v>2944335305</v>
      </c>
      <c r="R10" s="32"/>
      <c r="S10" s="32"/>
      <c r="T10" s="32"/>
      <c r="U10" s="32"/>
      <c r="V10" s="32"/>
      <c r="W10" s="32"/>
      <c r="X10" s="31">
        <f>SUM(R10:W10)</f>
        <v>0</v>
      </c>
      <c r="Y10" s="31">
        <f>+Q10+X10</f>
        <v>2944335305</v>
      </c>
      <c r="Z10" s="37">
        <v>2792900114</v>
      </c>
      <c r="AA10" s="32"/>
      <c r="AB10" s="17">
        <f>+J10-Y10-Z10-AA10</f>
        <v>34818749581</v>
      </c>
      <c r="AC10" s="34">
        <f>+(Y10+Z10)/J10</f>
        <v>0.14146458085039729</v>
      </c>
    </row>
    <row r="11" spans="1:29" s="30" customFormat="1" ht="8.25" customHeight="1" x14ac:dyDescent="0.2">
      <c r="A11" s="35"/>
      <c r="B11" s="36"/>
      <c r="C11" s="32"/>
      <c r="D11" s="37"/>
      <c r="E11" s="37"/>
      <c r="F11" s="37"/>
      <c r="G11" s="37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17"/>
      <c r="Z11" s="32"/>
      <c r="AA11" s="32"/>
      <c r="AB11" s="32"/>
      <c r="AC11" s="34"/>
    </row>
    <row r="12" spans="1:29" s="30" customFormat="1" ht="20.100000000000001" customHeight="1" x14ac:dyDescent="0.2">
      <c r="A12" s="106" t="s">
        <v>34</v>
      </c>
      <c r="B12" s="107" t="s">
        <v>35</v>
      </c>
      <c r="C12" s="108">
        <v>29950000000</v>
      </c>
      <c r="D12" s="17">
        <v>0</v>
      </c>
      <c r="E12" s="82">
        <v>0</v>
      </c>
      <c r="F12" s="82">
        <v>640000000</v>
      </c>
      <c r="G12" s="37">
        <v>640000000</v>
      </c>
      <c r="H12" s="31"/>
      <c r="I12" s="31"/>
      <c r="J12" s="31">
        <f>+C12+D12-E12+F12-G12</f>
        <v>29950000000</v>
      </c>
      <c r="K12" s="32">
        <v>249909278</v>
      </c>
      <c r="L12" s="32"/>
      <c r="M12" s="32"/>
      <c r="N12" s="32"/>
      <c r="O12" s="32"/>
      <c r="P12" s="32"/>
      <c r="Q12" s="31">
        <f>SUM(K12:P12)</f>
        <v>249909278</v>
      </c>
      <c r="R12" s="32"/>
      <c r="S12" s="32"/>
      <c r="T12" s="32"/>
      <c r="U12" s="32"/>
      <c r="V12" s="32"/>
      <c r="W12" s="32"/>
      <c r="X12" s="31">
        <f>SUM(R12:W12)</f>
        <v>0</v>
      </c>
      <c r="Y12" s="31">
        <f>+Q12+X12</f>
        <v>249909278</v>
      </c>
      <c r="Z12" s="37">
        <v>13675915741</v>
      </c>
      <c r="AA12" s="32"/>
      <c r="AB12" s="17">
        <f>+J12-Y12-Z12-AA12</f>
        <v>16024174981</v>
      </c>
      <c r="AC12" s="34">
        <f>+(Y12+Z12)/J12</f>
        <v>0.46496911582637729</v>
      </c>
    </row>
    <row r="13" spans="1:29" s="30" customFormat="1" ht="8.25" customHeight="1" x14ac:dyDescent="0.2">
      <c r="A13" s="35"/>
      <c r="B13" s="2"/>
      <c r="C13" s="31"/>
      <c r="D13" s="37"/>
      <c r="E13" s="82"/>
      <c r="F13" s="37"/>
      <c r="G13" s="37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7"/>
      <c r="Z13" s="32"/>
      <c r="AA13" s="32"/>
      <c r="AB13" s="32"/>
      <c r="AC13" s="83"/>
    </row>
    <row r="14" spans="1:29" s="30" customFormat="1" ht="20.100000000000001" customHeight="1" x14ac:dyDescent="0.2">
      <c r="A14" s="106" t="s">
        <v>36</v>
      </c>
      <c r="B14" s="107" t="s">
        <v>37</v>
      </c>
      <c r="C14" s="31">
        <f>SUM(C15:C39)</f>
        <v>217852811843.64496</v>
      </c>
      <c r="D14" s="31">
        <f t="shared" ref="D14:AB14" si="0">SUM(D15:D39)</f>
        <v>0</v>
      </c>
      <c r="E14" s="31">
        <f t="shared" si="0"/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0</v>
      </c>
      <c r="J14" s="31">
        <f t="shared" si="0"/>
        <v>217852811843.64496</v>
      </c>
      <c r="K14" s="31">
        <f t="shared" si="0"/>
        <v>6613433934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6613433934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0"/>
        <v>6613433934</v>
      </c>
      <c r="Z14" s="31">
        <f t="shared" si="0"/>
        <v>470353425</v>
      </c>
      <c r="AA14" s="31">
        <f t="shared" si="0"/>
        <v>0</v>
      </c>
      <c r="AB14" s="31">
        <f t="shared" si="0"/>
        <v>210769024484.64496</v>
      </c>
      <c r="AC14" s="34">
        <f>+(Y14+Z14)/J14</f>
        <v>3.2516391682307508E-2</v>
      </c>
    </row>
    <row r="15" spans="1:29" s="20" customFormat="1" ht="28.5" x14ac:dyDescent="0.2">
      <c r="A15" s="81" t="s">
        <v>38</v>
      </c>
      <c r="B15" s="117" t="s">
        <v>41</v>
      </c>
      <c r="C15" s="37">
        <v>54327510000</v>
      </c>
      <c r="D15" s="37"/>
      <c r="E15" s="37"/>
      <c r="F15" s="82"/>
      <c r="G15" s="37"/>
      <c r="H15" s="37"/>
      <c r="I15" s="37"/>
      <c r="J15" s="32">
        <f>+C15+D15-E15+F15-G15</f>
        <v>54327510000</v>
      </c>
      <c r="K15" s="37">
        <v>3796152631</v>
      </c>
      <c r="L15" s="37"/>
      <c r="M15" s="37"/>
      <c r="N15" s="37"/>
      <c r="O15" s="37"/>
      <c r="P15" s="37"/>
      <c r="Q15" s="32">
        <f t="shared" ref="Q15:Q45" si="1">SUM(K15:P15)</f>
        <v>3796152631</v>
      </c>
      <c r="R15" s="37"/>
      <c r="S15" s="37"/>
      <c r="T15" s="37"/>
      <c r="U15" s="37"/>
      <c r="V15" s="37"/>
      <c r="W15" s="37"/>
      <c r="X15" s="32">
        <f>SUM(R15:W15)</f>
        <v>0</v>
      </c>
      <c r="Y15" s="32">
        <f t="shared" ref="Y15:Y45" si="2">+Q15+X15</f>
        <v>3796152631</v>
      </c>
      <c r="Z15" s="37"/>
      <c r="AA15" s="32"/>
      <c r="AB15" s="37">
        <f t="shared" ref="AB15:AB45" si="3">+J15-Y15-Z15-AA15</f>
        <v>50531357369</v>
      </c>
      <c r="AC15" s="83">
        <f>+(Y15+Z15)/J15</f>
        <v>6.9875328926357935E-2</v>
      </c>
    </row>
    <row r="16" spans="1:29" s="30" customFormat="1" ht="25.5" x14ac:dyDescent="0.2">
      <c r="A16" s="81" t="s">
        <v>39</v>
      </c>
      <c r="B16" s="114" t="s">
        <v>40</v>
      </c>
      <c r="C16" s="37">
        <v>10812000000</v>
      </c>
      <c r="D16" s="37"/>
      <c r="E16" s="37"/>
      <c r="F16" s="37"/>
      <c r="G16" s="37"/>
      <c r="H16" s="32"/>
      <c r="I16" s="32"/>
      <c r="J16" s="32">
        <f t="shared" ref="J16:J45" si="4">+C16+D16-E16+F16-G16</f>
        <v>10812000000</v>
      </c>
      <c r="K16" s="32">
        <v>714990403</v>
      </c>
      <c r="L16" s="32"/>
      <c r="M16" s="32"/>
      <c r="N16" s="32"/>
      <c r="O16" s="32"/>
      <c r="P16" s="32"/>
      <c r="Q16" s="32">
        <f t="shared" si="1"/>
        <v>714990403</v>
      </c>
      <c r="R16" s="32"/>
      <c r="S16" s="32"/>
      <c r="T16" s="32"/>
      <c r="U16" s="32"/>
      <c r="V16" s="32"/>
      <c r="W16" s="32"/>
      <c r="X16" s="32">
        <f t="shared" ref="X16:X45" si="5">SUM(R16:W16)</f>
        <v>0</v>
      </c>
      <c r="Y16" s="32">
        <f t="shared" si="2"/>
        <v>714990403</v>
      </c>
      <c r="Z16" s="37"/>
      <c r="AA16" s="32"/>
      <c r="AB16" s="37">
        <f t="shared" si="3"/>
        <v>10097009597</v>
      </c>
      <c r="AC16" s="83">
        <f>+(Y16+Z16)/J16</f>
        <v>6.6129338050314471E-2</v>
      </c>
    </row>
    <row r="17" spans="1:29" s="30" customFormat="1" ht="25.5" x14ac:dyDescent="0.2">
      <c r="A17" s="81" t="s">
        <v>42</v>
      </c>
      <c r="B17" s="114" t="s">
        <v>43</v>
      </c>
      <c r="C17" s="37">
        <v>11110920000</v>
      </c>
      <c r="D17" s="37"/>
      <c r="E17" s="37"/>
      <c r="F17" s="37"/>
      <c r="G17" s="37"/>
      <c r="H17" s="32"/>
      <c r="I17" s="32"/>
      <c r="J17" s="32">
        <f t="shared" si="4"/>
        <v>11110920000</v>
      </c>
      <c r="K17" s="32">
        <v>781932829</v>
      </c>
      <c r="L17" s="32"/>
      <c r="M17" s="32"/>
      <c r="N17" s="37"/>
      <c r="O17" s="32"/>
      <c r="P17" s="32"/>
      <c r="Q17" s="32">
        <f t="shared" si="1"/>
        <v>781932829</v>
      </c>
      <c r="R17" s="32"/>
      <c r="S17" s="32"/>
      <c r="T17" s="32"/>
      <c r="U17" s="32"/>
      <c r="V17" s="32"/>
      <c r="W17" s="32"/>
      <c r="X17" s="32">
        <f t="shared" si="5"/>
        <v>0</v>
      </c>
      <c r="Y17" s="32">
        <f t="shared" si="2"/>
        <v>781932829</v>
      </c>
      <c r="Z17" s="32"/>
      <c r="AA17" s="32"/>
      <c r="AB17" s="37">
        <f t="shared" si="3"/>
        <v>10328987171</v>
      </c>
      <c r="AC17" s="83">
        <f>+(Y17+Z17)/J17</f>
        <v>7.0375165062839085E-2</v>
      </c>
    </row>
    <row r="18" spans="1:29" s="20" customFormat="1" ht="21.75" customHeight="1" x14ac:dyDescent="0.2">
      <c r="A18" s="81" t="s">
        <v>44</v>
      </c>
      <c r="B18" s="114" t="s">
        <v>45</v>
      </c>
      <c r="C18" s="37">
        <v>700000000</v>
      </c>
      <c r="D18" s="37"/>
      <c r="E18" s="37"/>
      <c r="F18" s="37"/>
      <c r="G18" s="37"/>
      <c r="H18" s="37"/>
      <c r="I18" s="37"/>
      <c r="J18" s="32">
        <f t="shared" si="4"/>
        <v>700000000</v>
      </c>
      <c r="K18" s="37"/>
      <c r="L18" s="37"/>
      <c r="M18" s="37"/>
      <c r="N18" s="37"/>
      <c r="O18" s="37"/>
      <c r="P18" s="37"/>
      <c r="Q18" s="32">
        <f t="shared" si="1"/>
        <v>0</v>
      </c>
      <c r="R18" s="37"/>
      <c r="S18" s="37"/>
      <c r="T18" s="37"/>
      <c r="U18" s="37"/>
      <c r="V18" s="37"/>
      <c r="W18" s="37"/>
      <c r="X18" s="32">
        <f t="shared" si="5"/>
        <v>0</v>
      </c>
      <c r="Y18" s="32">
        <f t="shared" si="2"/>
        <v>0</v>
      </c>
      <c r="Z18" s="32"/>
      <c r="AA18" s="32"/>
      <c r="AB18" s="37">
        <f t="shared" si="3"/>
        <v>700000000</v>
      </c>
      <c r="AC18" s="83">
        <f>+(Y18+Z18)/J18</f>
        <v>0</v>
      </c>
    </row>
    <row r="19" spans="1:29" s="20" customFormat="1" ht="21.75" customHeight="1" x14ac:dyDescent="0.2">
      <c r="A19" s="81" t="s">
        <v>46</v>
      </c>
      <c r="B19" s="114" t="s">
        <v>47</v>
      </c>
      <c r="C19" s="109">
        <v>511800000</v>
      </c>
      <c r="D19" s="37"/>
      <c r="E19" s="37"/>
      <c r="F19" s="37"/>
      <c r="G19" s="37"/>
      <c r="H19" s="37"/>
      <c r="I19" s="37"/>
      <c r="J19" s="32">
        <f t="shared" si="4"/>
        <v>511800000</v>
      </c>
      <c r="K19" s="37"/>
      <c r="L19" s="37"/>
      <c r="M19" s="37"/>
      <c r="N19" s="37"/>
      <c r="O19" s="37"/>
      <c r="P19" s="37"/>
      <c r="Q19" s="32">
        <f t="shared" si="1"/>
        <v>0</v>
      </c>
      <c r="R19" s="37"/>
      <c r="S19" s="37"/>
      <c r="T19" s="37"/>
      <c r="U19" s="37"/>
      <c r="V19" s="37"/>
      <c r="W19" s="37"/>
      <c r="X19" s="32">
        <f t="shared" si="5"/>
        <v>0</v>
      </c>
      <c r="Y19" s="32">
        <f t="shared" si="2"/>
        <v>0</v>
      </c>
      <c r="Z19" s="32"/>
      <c r="AA19" s="32"/>
      <c r="AB19" s="37">
        <f t="shared" si="3"/>
        <v>511800000</v>
      </c>
      <c r="AC19" s="83">
        <v>0</v>
      </c>
    </row>
    <row r="20" spans="1:29" s="20" customFormat="1" ht="21.75" customHeight="1" x14ac:dyDescent="0.2">
      <c r="A20" s="81" t="s">
        <v>48</v>
      </c>
      <c r="B20" s="114" t="s">
        <v>49</v>
      </c>
      <c r="C20" s="109">
        <v>430000000</v>
      </c>
      <c r="D20" s="37"/>
      <c r="E20" s="37"/>
      <c r="F20" s="37"/>
      <c r="G20" s="37"/>
      <c r="H20" s="37"/>
      <c r="I20" s="37"/>
      <c r="J20" s="32">
        <f t="shared" si="4"/>
        <v>430000000</v>
      </c>
      <c r="K20" s="37"/>
      <c r="L20" s="37"/>
      <c r="M20" s="37"/>
      <c r="N20" s="37"/>
      <c r="O20" s="37"/>
      <c r="P20" s="37"/>
      <c r="Q20" s="32">
        <f t="shared" si="1"/>
        <v>0</v>
      </c>
      <c r="R20" s="37"/>
      <c r="S20" s="37"/>
      <c r="T20" s="37"/>
      <c r="U20" s="37"/>
      <c r="V20" s="37"/>
      <c r="W20" s="37"/>
      <c r="X20" s="32">
        <f t="shared" si="5"/>
        <v>0</v>
      </c>
      <c r="Y20" s="32">
        <f t="shared" si="2"/>
        <v>0</v>
      </c>
      <c r="Z20" s="37"/>
      <c r="AA20" s="32"/>
      <c r="AB20" s="37">
        <f t="shared" si="3"/>
        <v>430000000</v>
      </c>
      <c r="AC20" s="83">
        <f t="shared" ref="AC20:AC46" si="6">+(Y20+Z20)/J20</f>
        <v>0</v>
      </c>
    </row>
    <row r="21" spans="1:29" s="20" customFormat="1" ht="21.75" customHeight="1" x14ac:dyDescent="0.2">
      <c r="A21" s="81" t="s">
        <v>50</v>
      </c>
      <c r="B21" s="114" t="s">
        <v>51</v>
      </c>
      <c r="C21" s="109">
        <v>112000000</v>
      </c>
      <c r="D21" s="37"/>
      <c r="E21" s="37"/>
      <c r="F21" s="37"/>
      <c r="G21" s="37"/>
      <c r="H21" s="37"/>
      <c r="I21" s="37"/>
      <c r="J21" s="32">
        <f t="shared" si="4"/>
        <v>112000000</v>
      </c>
      <c r="K21" s="37"/>
      <c r="L21" s="37"/>
      <c r="M21" s="37"/>
      <c r="N21" s="37"/>
      <c r="O21" s="37"/>
      <c r="P21" s="37"/>
      <c r="Q21" s="32">
        <f t="shared" si="1"/>
        <v>0</v>
      </c>
      <c r="R21" s="37"/>
      <c r="S21" s="37"/>
      <c r="T21" s="37"/>
      <c r="U21" s="37"/>
      <c r="V21" s="37"/>
      <c r="W21" s="37"/>
      <c r="X21" s="32">
        <f t="shared" si="5"/>
        <v>0</v>
      </c>
      <c r="Y21" s="32">
        <f t="shared" si="2"/>
        <v>0</v>
      </c>
      <c r="Z21" s="37"/>
      <c r="AA21" s="32"/>
      <c r="AB21" s="37">
        <f t="shared" si="3"/>
        <v>112000000</v>
      </c>
      <c r="AC21" s="83">
        <f t="shared" si="6"/>
        <v>0</v>
      </c>
    </row>
    <row r="22" spans="1:29" s="20" customFormat="1" ht="21.75" customHeight="1" x14ac:dyDescent="0.2">
      <c r="A22" s="81" t="s">
        <v>52</v>
      </c>
      <c r="B22" s="114" t="s">
        <v>53</v>
      </c>
      <c r="C22" s="109">
        <v>24018857100</v>
      </c>
      <c r="D22" s="82"/>
      <c r="E22" s="37"/>
      <c r="F22" s="37"/>
      <c r="G22" s="37"/>
      <c r="H22" s="37"/>
      <c r="I22" s="37"/>
      <c r="J22" s="32">
        <f t="shared" si="4"/>
        <v>24018857100</v>
      </c>
      <c r="K22" s="37"/>
      <c r="L22" s="37"/>
      <c r="M22" s="37"/>
      <c r="N22" s="37"/>
      <c r="O22" s="37"/>
      <c r="P22" s="37"/>
      <c r="Q22" s="32">
        <f t="shared" si="1"/>
        <v>0</v>
      </c>
      <c r="R22" s="37"/>
      <c r="S22" s="37"/>
      <c r="T22" s="37"/>
      <c r="U22" s="37"/>
      <c r="V22" s="37"/>
      <c r="W22" s="37"/>
      <c r="X22" s="32">
        <f t="shared" si="5"/>
        <v>0</v>
      </c>
      <c r="Y22" s="32">
        <f t="shared" si="2"/>
        <v>0</v>
      </c>
      <c r="Z22" s="32"/>
      <c r="AA22" s="32"/>
      <c r="AB22" s="37">
        <f t="shared" si="3"/>
        <v>24018857100</v>
      </c>
      <c r="AC22" s="83">
        <f t="shared" si="6"/>
        <v>0</v>
      </c>
    </row>
    <row r="23" spans="1:29" s="20" customFormat="1" ht="25.5" x14ac:dyDescent="0.2">
      <c r="A23" s="81" t="s">
        <v>54</v>
      </c>
      <c r="B23" s="114" t="s">
        <v>55</v>
      </c>
      <c r="C23" s="109">
        <v>10500000000</v>
      </c>
      <c r="D23" s="37"/>
      <c r="E23" s="37"/>
      <c r="F23" s="37"/>
      <c r="G23" s="37"/>
      <c r="H23" s="37"/>
      <c r="I23" s="37"/>
      <c r="J23" s="32">
        <f t="shared" si="4"/>
        <v>10500000000</v>
      </c>
      <c r="K23" s="37"/>
      <c r="L23" s="37"/>
      <c r="M23" s="37"/>
      <c r="N23" s="37"/>
      <c r="O23" s="37"/>
      <c r="P23" s="37"/>
      <c r="Q23" s="32">
        <f t="shared" si="1"/>
        <v>0</v>
      </c>
      <c r="R23" s="37"/>
      <c r="S23" s="37"/>
      <c r="T23" s="37"/>
      <c r="U23" s="37"/>
      <c r="V23" s="37"/>
      <c r="W23" s="37"/>
      <c r="X23" s="32">
        <f t="shared" si="5"/>
        <v>0</v>
      </c>
      <c r="Y23" s="32">
        <f t="shared" si="2"/>
        <v>0</v>
      </c>
      <c r="Z23" s="32"/>
      <c r="AA23" s="32"/>
      <c r="AB23" s="37">
        <f t="shared" si="3"/>
        <v>10500000000</v>
      </c>
      <c r="AC23" s="83">
        <f t="shared" si="6"/>
        <v>0</v>
      </c>
    </row>
    <row r="24" spans="1:29" s="20" customFormat="1" ht="21" customHeight="1" x14ac:dyDescent="0.2">
      <c r="A24" s="81" t="s">
        <v>56</v>
      </c>
      <c r="B24" s="114" t="s">
        <v>63</v>
      </c>
      <c r="C24" s="109">
        <v>10562296388.939999</v>
      </c>
      <c r="D24" s="37"/>
      <c r="E24" s="37"/>
      <c r="F24" s="37"/>
      <c r="G24" s="37"/>
      <c r="H24" s="37"/>
      <c r="I24" s="37"/>
      <c r="J24" s="32">
        <f t="shared" si="4"/>
        <v>10562296388.939999</v>
      </c>
      <c r="K24" s="37"/>
      <c r="L24" s="37"/>
      <c r="M24" s="37"/>
      <c r="N24" s="37"/>
      <c r="O24" s="37"/>
      <c r="P24" s="37"/>
      <c r="Q24" s="32">
        <f t="shared" si="1"/>
        <v>0</v>
      </c>
      <c r="R24" s="37"/>
      <c r="S24" s="37"/>
      <c r="T24" s="37"/>
      <c r="U24" s="37"/>
      <c r="V24" s="37"/>
      <c r="W24" s="37"/>
      <c r="X24" s="32">
        <f t="shared" si="5"/>
        <v>0</v>
      </c>
      <c r="Y24" s="32">
        <f t="shared" si="2"/>
        <v>0</v>
      </c>
      <c r="Z24" s="32"/>
      <c r="AA24" s="32"/>
      <c r="AB24" s="37">
        <f t="shared" si="3"/>
        <v>10562296388.939999</v>
      </c>
      <c r="AC24" s="83">
        <f t="shared" si="6"/>
        <v>0</v>
      </c>
    </row>
    <row r="25" spans="1:29" s="20" customFormat="1" ht="26.25" customHeight="1" x14ac:dyDescent="0.2">
      <c r="A25" s="81" t="s">
        <v>101</v>
      </c>
      <c r="B25" s="114" t="s">
        <v>64</v>
      </c>
      <c r="C25" s="109">
        <v>770000000</v>
      </c>
      <c r="D25" s="37"/>
      <c r="E25" s="37"/>
      <c r="F25" s="37"/>
      <c r="G25" s="37"/>
      <c r="H25" s="37"/>
      <c r="I25" s="37"/>
      <c r="J25" s="32">
        <f t="shared" si="4"/>
        <v>770000000</v>
      </c>
      <c r="K25" s="37"/>
      <c r="L25" s="37"/>
      <c r="M25" s="37"/>
      <c r="N25" s="37"/>
      <c r="O25" s="37"/>
      <c r="P25" s="37"/>
      <c r="Q25" s="32">
        <f t="shared" si="1"/>
        <v>0</v>
      </c>
      <c r="R25" s="37"/>
      <c r="S25" s="37"/>
      <c r="T25" s="37"/>
      <c r="U25" s="37"/>
      <c r="V25" s="37"/>
      <c r="W25" s="37"/>
      <c r="X25" s="32">
        <f t="shared" si="5"/>
        <v>0</v>
      </c>
      <c r="Y25" s="32">
        <f t="shared" si="2"/>
        <v>0</v>
      </c>
      <c r="Z25" s="32">
        <v>41650000</v>
      </c>
      <c r="AA25" s="32"/>
      <c r="AB25" s="37">
        <f t="shared" si="3"/>
        <v>728350000</v>
      </c>
      <c r="AC25" s="83">
        <f t="shared" si="6"/>
        <v>5.4090909090909092E-2</v>
      </c>
    </row>
    <row r="26" spans="1:29" s="20" customFormat="1" ht="21" customHeight="1" x14ac:dyDescent="0.2">
      <c r="A26" s="81" t="s">
        <v>97</v>
      </c>
      <c r="B26" s="114" t="s">
        <v>57</v>
      </c>
      <c r="C26" s="109">
        <v>1168360000</v>
      </c>
      <c r="D26" s="37"/>
      <c r="E26" s="37"/>
      <c r="F26" s="37"/>
      <c r="G26" s="37"/>
      <c r="H26" s="37"/>
      <c r="I26" s="37"/>
      <c r="J26" s="32">
        <f t="shared" si="4"/>
        <v>1168360000</v>
      </c>
      <c r="K26" s="37"/>
      <c r="L26" s="37"/>
      <c r="M26" s="37"/>
      <c r="N26" s="37"/>
      <c r="O26" s="37"/>
      <c r="P26" s="37"/>
      <c r="Q26" s="32">
        <f t="shared" si="1"/>
        <v>0</v>
      </c>
      <c r="R26" s="37"/>
      <c r="S26" s="37"/>
      <c r="T26" s="37"/>
      <c r="U26" s="37"/>
      <c r="V26" s="37"/>
      <c r="W26" s="37"/>
      <c r="X26" s="32">
        <f t="shared" si="5"/>
        <v>0</v>
      </c>
      <c r="Y26" s="32">
        <f t="shared" si="2"/>
        <v>0</v>
      </c>
      <c r="Z26" s="32">
        <v>410260500</v>
      </c>
      <c r="AA26" s="32"/>
      <c r="AB26" s="37">
        <f t="shared" si="3"/>
        <v>758099500</v>
      </c>
      <c r="AC26" s="83">
        <f t="shared" si="6"/>
        <v>0.35114219932212676</v>
      </c>
    </row>
    <row r="27" spans="1:29" s="20" customFormat="1" ht="21" customHeight="1" x14ac:dyDescent="0.2">
      <c r="A27" s="81" t="s">
        <v>98</v>
      </c>
      <c r="B27" s="114" t="s">
        <v>58</v>
      </c>
      <c r="C27" s="109">
        <v>4810920837</v>
      </c>
      <c r="D27" s="37"/>
      <c r="E27" s="37"/>
      <c r="F27" s="37"/>
      <c r="G27" s="37"/>
      <c r="H27" s="37"/>
      <c r="I27" s="37"/>
      <c r="J27" s="32">
        <f t="shared" si="4"/>
        <v>4810920837</v>
      </c>
      <c r="K27" s="37">
        <v>487110875</v>
      </c>
      <c r="L27" s="37"/>
      <c r="M27" s="37"/>
      <c r="N27" s="37"/>
      <c r="O27" s="37"/>
      <c r="P27" s="37"/>
      <c r="Q27" s="32">
        <f t="shared" si="1"/>
        <v>487110875</v>
      </c>
      <c r="R27" s="37"/>
      <c r="S27" s="37"/>
      <c r="T27" s="37"/>
      <c r="U27" s="37"/>
      <c r="V27" s="37"/>
      <c r="W27" s="37"/>
      <c r="X27" s="32">
        <f t="shared" si="5"/>
        <v>0</v>
      </c>
      <c r="Y27" s="32">
        <f t="shared" si="2"/>
        <v>487110875</v>
      </c>
      <c r="Z27" s="32"/>
      <c r="AA27" s="32"/>
      <c r="AB27" s="37">
        <f t="shared" si="3"/>
        <v>4323809962</v>
      </c>
      <c r="AC27" s="83">
        <f t="shared" si="6"/>
        <v>0.10125106845527586</v>
      </c>
    </row>
    <row r="28" spans="1:29" s="20" customFormat="1" ht="21" customHeight="1" x14ac:dyDescent="0.2">
      <c r="A28" s="81" t="s">
        <v>99</v>
      </c>
      <c r="B28" s="114" t="s">
        <v>59</v>
      </c>
      <c r="C28" s="109">
        <v>8663671771.7049599</v>
      </c>
      <c r="D28" s="37"/>
      <c r="E28" s="37"/>
      <c r="F28" s="37"/>
      <c r="G28" s="37"/>
      <c r="H28" s="37"/>
      <c r="I28" s="37"/>
      <c r="J28" s="32">
        <f t="shared" si="4"/>
        <v>8663671771.7049599</v>
      </c>
      <c r="K28" s="37">
        <v>656972647</v>
      </c>
      <c r="L28" s="37"/>
      <c r="M28" s="37"/>
      <c r="N28" s="37"/>
      <c r="O28" s="37"/>
      <c r="P28" s="37"/>
      <c r="Q28" s="32">
        <f t="shared" si="1"/>
        <v>656972647</v>
      </c>
      <c r="R28" s="37"/>
      <c r="S28" s="37"/>
      <c r="T28" s="37"/>
      <c r="U28" s="37"/>
      <c r="V28" s="37"/>
      <c r="W28" s="37"/>
      <c r="X28" s="32">
        <f t="shared" si="5"/>
        <v>0</v>
      </c>
      <c r="Y28" s="32">
        <f t="shared" si="2"/>
        <v>656972647</v>
      </c>
      <c r="Z28" s="32"/>
      <c r="AA28" s="32"/>
      <c r="AB28" s="37">
        <f t="shared" si="3"/>
        <v>8006699124.7049599</v>
      </c>
      <c r="AC28" s="83">
        <f t="shared" si="6"/>
        <v>7.583074062727467E-2</v>
      </c>
    </row>
    <row r="29" spans="1:29" s="20" customFormat="1" ht="21" customHeight="1" x14ac:dyDescent="0.2">
      <c r="A29" s="81" t="s">
        <v>100</v>
      </c>
      <c r="B29" s="114" t="s">
        <v>60</v>
      </c>
      <c r="C29" s="109">
        <v>52000000</v>
      </c>
      <c r="D29" s="37"/>
      <c r="E29" s="37"/>
      <c r="F29" s="37"/>
      <c r="G29" s="37"/>
      <c r="H29" s="37"/>
      <c r="I29" s="37"/>
      <c r="J29" s="32">
        <f t="shared" si="4"/>
        <v>52000000</v>
      </c>
      <c r="K29" s="37"/>
      <c r="L29" s="37"/>
      <c r="M29" s="37"/>
      <c r="N29" s="37"/>
      <c r="O29" s="37"/>
      <c r="P29" s="37"/>
      <c r="Q29" s="32">
        <f t="shared" si="1"/>
        <v>0</v>
      </c>
      <c r="R29" s="37"/>
      <c r="S29" s="37"/>
      <c r="T29" s="37"/>
      <c r="U29" s="37"/>
      <c r="V29" s="37"/>
      <c r="W29" s="37"/>
      <c r="X29" s="32">
        <f t="shared" si="5"/>
        <v>0</v>
      </c>
      <c r="Y29" s="32">
        <f t="shared" si="2"/>
        <v>0</v>
      </c>
      <c r="Z29" s="32"/>
      <c r="AA29" s="32"/>
      <c r="AB29" s="37">
        <f t="shared" si="3"/>
        <v>52000000</v>
      </c>
      <c r="AC29" s="83">
        <f t="shared" si="6"/>
        <v>0</v>
      </c>
    </row>
    <row r="30" spans="1:29" s="20" customFormat="1" ht="21" customHeight="1" x14ac:dyDescent="0.2">
      <c r="A30" s="135" t="s">
        <v>91</v>
      </c>
      <c r="B30" s="136" t="s">
        <v>92</v>
      </c>
      <c r="C30" s="137">
        <f>1470000000</f>
        <v>1470000000</v>
      </c>
      <c r="D30" s="37"/>
      <c r="E30" s="37"/>
      <c r="F30" s="37"/>
      <c r="G30" s="37"/>
      <c r="H30" s="37"/>
      <c r="I30" s="37"/>
      <c r="J30" s="37">
        <f t="shared" si="4"/>
        <v>1470000000</v>
      </c>
      <c r="K30" s="37"/>
      <c r="L30" s="37"/>
      <c r="M30" s="37"/>
      <c r="N30" s="37"/>
      <c r="O30" s="37"/>
      <c r="P30" s="37"/>
      <c r="Q30" s="37">
        <f t="shared" si="1"/>
        <v>0</v>
      </c>
      <c r="R30" s="37"/>
      <c r="S30" s="37"/>
      <c r="T30" s="37"/>
      <c r="U30" s="37"/>
      <c r="V30" s="37"/>
      <c r="W30" s="37"/>
      <c r="X30" s="37">
        <f t="shared" si="5"/>
        <v>0</v>
      </c>
      <c r="Y30" s="37">
        <f t="shared" si="2"/>
        <v>0</v>
      </c>
      <c r="Z30" s="37"/>
      <c r="AA30" s="37"/>
      <c r="AB30" s="37">
        <f t="shared" ref="AB30:AB32" si="7">+J30-Y30-Z30-AA30</f>
        <v>1470000000</v>
      </c>
      <c r="AC30" s="83">
        <f t="shared" ref="AC30:AC32" si="8">+(Y30+Z30)/J30</f>
        <v>0</v>
      </c>
    </row>
    <row r="31" spans="1:29" s="20" customFormat="1" ht="21" customHeight="1" x14ac:dyDescent="0.2">
      <c r="A31" s="135" t="s">
        <v>93</v>
      </c>
      <c r="B31" s="136" t="s">
        <v>94</v>
      </c>
      <c r="C31" s="137">
        <f>3966500000</f>
        <v>3966500000</v>
      </c>
      <c r="D31" s="37"/>
      <c r="E31" s="37"/>
      <c r="F31" s="37"/>
      <c r="G31" s="37"/>
      <c r="H31" s="37"/>
      <c r="I31" s="37"/>
      <c r="J31" s="37">
        <f t="shared" si="4"/>
        <v>3966500000</v>
      </c>
      <c r="K31" s="37"/>
      <c r="L31" s="37"/>
      <c r="M31" s="37"/>
      <c r="N31" s="37"/>
      <c r="O31" s="37"/>
      <c r="P31" s="37"/>
      <c r="Q31" s="37">
        <f t="shared" si="1"/>
        <v>0</v>
      </c>
      <c r="R31" s="37"/>
      <c r="S31" s="37"/>
      <c r="T31" s="37"/>
      <c r="U31" s="37"/>
      <c r="V31" s="37"/>
      <c r="W31" s="37"/>
      <c r="X31" s="37">
        <f t="shared" si="5"/>
        <v>0</v>
      </c>
      <c r="Y31" s="37">
        <f t="shared" si="2"/>
        <v>0</v>
      </c>
      <c r="Z31" s="37"/>
      <c r="AA31" s="37"/>
      <c r="AB31" s="37">
        <f t="shared" si="7"/>
        <v>3966500000</v>
      </c>
      <c r="AC31" s="83">
        <f t="shared" si="8"/>
        <v>0</v>
      </c>
    </row>
    <row r="32" spans="1:29" s="20" customFormat="1" ht="21" customHeight="1" x14ac:dyDescent="0.2">
      <c r="A32" s="135" t="s">
        <v>95</v>
      </c>
      <c r="B32" s="136" t="s">
        <v>96</v>
      </c>
      <c r="C32" s="137">
        <v>607642880</v>
      </c>
      <c r="D32" s="37"/>
      <c r="E32" s="37"/>
      <c r="F32" s="37"/>
      <c r="G32" s="37"/>
      <c r="H32" s="37"/>
      <c r="I32" s="37"/>
      <c r="J32" s="37">
        <f t="shared" si="4"/>
        <v>607642880</v>
      </c>
      <c r="K32" s="37"/>
      <c r="L32" s="37"/>
      <c r="M32" s="37"/>
      <c r="N32" s="37"/>
      <c r="O32" s="37"/>
      <c r="P32" s="37"/>
      <c r="Q32" s="37">
        <f t="shared" si="1"/>
        <v>0</v>
      </c>
      <c r="R32" s="37"/>
      <c r="S32" s="37"/>
      <c r="T32" s="37"/>
      <c r="U32" s="37"/>
      <c r="V32" s="37"/>
      <c r="W32" s="37"/>
      <c r="X32" s="37">
        <f t="shared" si="5"/>
        <v>0</v>
      </c>
      <c r="Y32" s="37">
        <f t="shared" si="2"/>
        <v>0</v>
      </c>
      <c r="Z32" s="37"/>
      <c r="AA32" s="37"/>
      <c r="AB32" s="37">
        <f t="shared" si="7"/>
        <v>607642880</v>
      </c>
      <c r="AC32" s="83">
        <f t="shared" si="8"/>
        <v>0</v>
      </c>
    </row>
    <row r="33" spans="1:29" s="30" customFormat="1" ht="21" customHeight="1" x14ac:dyDescent="0.2">
      <c r="A33" s="81" t="s">
        <v>61</v>
      </c>
      <c r="B33" s="114" t="s">
        <v>62</v>
      </c>
      <c r="C33" s="109">
        <v>5522638278</v>
      </c>
      <c r="D33" s="37"/>
      <c r="E33" s="37"/>
      <c r="F33" s="37"/>
      <c r="G33" s="37"/>
      <c r="H33" s="32"/>
      <c r="I33" s="32"/>
      <c r="J33" s="32">
        <f t="shared" si="4"/>
        <v>5522638278</v>
      </c>
      <c r="K33" s="32"/>
      <c r="L33" s="32"/>
      <c r="M33" s="32"/>
      <c r="N33" s="37"/>
      <c r="O33" s="32"/>
      <c r="P33" s="32"/>
      <c r="Q33" s="32">
        <f t="shared" si="1"/>
        <v>0</v>
      </c>
      <c r="R33" s="32"/>
      <c r="S33" s="32"/>
      <c r="T33" s="32"/>
      <c r="U33" s="32"/>
      <c r="V33" s="32"/>
      <c r="W33" s="32"/>
      <c r="X33" s="32">
        <f t="shared" si="5"/>
        <v>0</v>
      </c>
      <c r="Y33" s="32">
        <f t="shared" si="2"/>
        <v>0</v>
      </c>
      <c r="Z33" s="32"/>
      <c r="AA33" s="32"/>
      <c r="AB33" s="37">
        <f t="shared" si="3"/>
        <v>5522638278</v>
      </c>
      <c r="AC33" s="83">
        <f t="shared" si="6"/>
        <v>0</v>
      </c>
    </row>
    <row r="34" spans="1:29" s="30" customFormat="1" ht="21" customHeight="1" x14ac:dyDescent="0.2">
      <c r="A34" s="81" t="s">
        <v>65</v>
      </c>
      <c r="B34" s="114" t="s">
        <v>66</v>
      </c>
      <c r="C34" s="109">
        <v>35010000000</v>
      </c>
      <c r="D34" s="37"/>
      <c r="E34" s="37"/>
      <c r="F34" s="37"/>
      <c r="G34" s="37"/>
      <c r="H34" s="32"/>
      <c r="I34" s="32"/>
      <c r="J34" s="32">
        <f t="shared" si="4"/>
        <v>35010000000</v>
      </c>
      <c r="K34" s="32"/>
      <c r="L34" s="32"/>
      <c r="M34" s="32"/>
      <c r="N34" s="37"/>
      <c r="O34" s="32"/>
      <c r="P34" s="32"/>
      <c r="Q34" s="32">
        <f t="shared" si="1"/>
        <v>0</v>
      </c>
      <c r="R34" s="32"/>
      <c r="S34" s="32"/>
      <c r="T34" s="32"/>
      <c r="U34" s="32"/>
      <c r="V34" s="32"/>
      <c r="W34" s="32"/>
      <c r="X34" s="32">
        <f t="shared" si="5"/>
        <v>0</v>
      </c>
      <c r="Y34" s="32">
        <f t="shared" si="2"/>
        <v>0</v>
      </c>
      <c r="Z34" s="32"/>
      <c r="AA34" s="32"/>
      <c r="AB34" s="37">
        <f t="shared" si="3"/>
        <v>35010000000</v>
      </c>
      <c r="AC34" s="83">
        <f t="shared" si="6"/>
        <v>0</v>
      </c>
    </row>
    <row r="35" spans="1:29" s="30" customFormat="1" ht="21" customHeight="1" x14ac:dyDescent="0.2">
      <c r="A35" s="81" t="s">
        <v>67</v>
      </c>
      <c r="B35" s="114" t="s">
        <v>68</v>
      </c>
      <c r="C35" s="109">
        <v>3734400000</v>
      </c>
      <c r="D35" s="37"/>
      <c r="E35" s="37"/>
      <c r="F35" s="37"/>
      <c r="G35" s="37"/>
      <c r="H35" s="32"/>
      <c r="I35" s="32"/>
      <c r="J35" s="32">
        <f t="shared" si="4"/>
        <v>3734400000</v>
      </c>
      <c r="K35" s="32"/>
      <c r="L35" s="32"/>
      <c r="M35" s="32"/>
      <c r="N35" s="37"/>
      <c r="O35" s="32"/>
      <c r="P35" s="32"/>
      <c r="Q35" s="32">
        <f t="shared" si="1"/>
        <v>0</v>
      </c>
      <c r="R35" s="32"/>
      <c r="S35" s="32"/>
      <c r="T35" s="32"/>
      <c r="U35" s="32"/>
      <c r="V35" s="32"/>
      <c r="W35" s="32"/>
      <c r="X35" s="32">
        <f t="shared" si="5"/>
        <v>0</v>
      </c>
      <c r="Y35" s="32">
        <f t="shared" si="2"/>
        <v>0</v>
      </c>
      <c r="Z35" s="32"/>
      <c r="AA35" s="32"/>
      <c r="AB35" s="37">
        <f t="shared" si="3"/>
        <v>3734400000</v>
      </c>
      <c r="AC35" s="83">
        <f t="shared" si="6"/>
        <v>0</v>
      </c>
    </row>
    <row r="36" spans="1:29" s="20" customFormat="1" ht="21" customHeight="1" x14ac:dyDescent="0.2">
      <c r="A36" s="81" t="s">
        <v>69</v>
      </c>
      <c r="B36" s="114" t="s">
        <v>70</v>
      </c>
      <c r="C36" s="109">
        <v>5601600000</v>
      </c>
      <c r="D36" s="37"/>
      <c r="E36" s="37"/>
      <c r="F36" s="37"/>
      <c r="G36" s="37"/>
      <c r="H36" s="37"/>
      <c r="I36" s="37"/>
      <c r="J36" s="32">
        <f t="shared" si="4"/>
        <v>5601600000</v>
      </c>
      <c r="K36" s="37"/>
      <c r="L36" s="37"/>
      <c r="M36" s="37"/>
      <c r="N36" s="37"/>
      <c r="O36" s="37"/>
      <c r="P36" s="37"/>
      <c r="Q36" s="32">
        <f t="shared" si="1"/>
        <v>0</v>
      </c>
      <c r="R36" s="37"/>
      <c r="S36" s="37"/>
      <c r="T36" s="37"/>
      <c r="U36" s="37"/>
      <c r="V36" s="37"/>
      <c r="W36" s="37"/>
      <c r="X36" s="32">
        <f t="shared" si="5"/>
        <v>0</v>
      </c>
      <c r="Y36" s="32">
        <f t="shared" si="2"/>
        <v>0</v>
      </c>
      <c r="Z36" s="32"/>
      <c r="AA36" s="32"/>
      <c r="AB36" s="37">
        <f t="shared" si="3"/>
        <v>5601600000</v>
      </c>
      <c r="AC36" s="83">
        <f t="shared" si="6"/>
        <v>0</v>
      </c>
    </row>
    <row r="37" spans="1:29" s="20" customFormat="1" ht="21" customHeight="1" x14ac:dyDescent="0.2">
      <c r="A37" s="81" t="s">
        <v>71</v>
      </c>
      <c r="B37" s="114" t="s">
        <v>72</v>
      </c>
      <c r="C37" s="109">
        <v>2115294588</v>
      </c>
      <c r="D37" s="37"/>
      <c r="E37" s="37"/>
      <c r="F37" s="37"/>
      <c r="G37" s="37"/>
      <c r="H37" s="37"/>
      <c r="I37" s="37"/>
      <c r="J37" s="32">
        <f t="shared" si="4"/>
        <v>2115294588</v>
      </c>
      <c r="K37" s="37">
        <v>176274549</v>
      </c>
      <c r="L37" s="37"/>
      <c r="M37" s="37"/>
      <c r="N37" s="37"/>
      <c r="O37" s="37"/>
      <c r="P37" s="37"/>
      <c r="Q37" s="32">
        <f t="shared" si="1"/>
        <v>176274549</v>
      </c>
      <c r="R37" s="37"/>
      <c r="S37" s="37"/>
      <c r="T37" s="37"/>
      <c r="U37" s="37"/>
      <c r="V37" s="37"/>
      <c r="W37" s="37"/>
      <c r="X37" s="32">
        <f t="shared" si="5"/>
        <v>0</v>
      </c>
      <c r="Y37" s="32">
        <f t="shared" si="2"/>
        <v>176274549</v>
      </c>
      <c r="Z37" s="32"/>
      <c r="AA37" s="32"/>
      <c r="AB37" s="37">
        <f t="shared" si="3"/>
        <v>1939020039</v>
      </c>
      <c r="AC37" s="83">
        <f t="shared" si="6"/>
        <v>8.3333333333333329E-2</v>
      </c>
    </row>
    <row r="38" spans="1:29" s="30" customFormat="1" ht="21" customHeight="1" x14ac:dyDescent="0.2">
      <c r="A38" s="81" t="s">
        <v>73</v>
      </c>
      <c r="B38" s="114" t="s">
        <v>74</v>
      </c>
      <c r="C38" s="109">
        <v>20720000000</v>
      </c>
      <c r="D38" s="32"/>
      <c r="E38" s="37"/>
      <c r="F38" s="82"/>
      <c r="G38" s="37"/>
      <c r="H38" s="32"/>
      <c r="I38" s="32"/>
      <c r="J38" s="32">
        <f t="shared" si="4"/>
        <v>20720000000</v>
      </c>
      <c r="K38" s="32"/>
      <c r="L38" s="32"/>
      <c r="M38" s="32"/>
      <c r="N38" s="37"/>
      <c r="O38" s="32"/>
      <c r="P38" s="32"/>
      <c r="Q38" s="32">
        <f t="shared" si="1"/>
        <v>0</v>
      </c>
      <c r="R38" s="32"/>
      <c r="S38" s="32"/>
      <c r="T38" s="32"/>
      <c r="U38" s="32"/>
      <c r="V38" s="32"/>
      <c r="W38" s="32"/>
      <c r="X38" s="32">
        <f t="shared" si="5"/>
        <v>0</v>
      </c>
      <c r="Y38" s="32">
        <f t="shared" si="2"/>
        <v>0</v>
      </c>
      <c r="Z38" s="37"/>
      <c r="AA38" s="32"/>
      <c r="AB38" s="37">
        <f t="shared" si="3"/>
        <v>20720000000</v>
      </c>
      <c r="AC38" s="83">
        <f t="shared" si="6"/>
        <v>0</v>
      </c>
    </row>
    <row r="39" spans="1:29" s="30" customFormat="1" ht="25.5" x14ac:dyDescent="0.2">
      <c r="A39" s="81" t="s">
        <v>75</v>
      </c>
      <c r="B39" s="114" t="s">
        <v>76</v>
      </c>
      <c r="C39" s="109">
        <v>554400000</v>
      </c>
      <c r="D39" s="37"/>
      <c r="E39" s="37"/>
      <c r="F39" s="37"/>
      <c r="G39" s="37"/>
      <c r="H39" s="32"/>
      <c r="I39" s="32"/>
      <c r="J39" s="32">
        <f t="shared" si="4"/>
        <v>554400000</v>
      </c>
      <c r="K39" s="32"/>
      <c r="L39" s="32"/>
      <c r="M39" s="32"/>
      <c r="N39" s="32"/>
      <c r="O39" s="32"/>
      <c r="P39" s="32"/>
      <c r="Q39" s="32">
        <f t="shared" si="1"/>
        <v>0</v>
      </c>
      <c r="R39" s="32"/>
      <c r="S39" s="32"/>
      <c r="T39" s="32"/>
      <c r="U39" s="32"/>
      <c r="V39" s="32"/>
      <c r="W39" s="32"/>
      <c r="X39" s="32">
        <f t="shared" si="5"/>
        <v>0</v>
      </c>
      <c r="Y39" s="32">
        <f t="shared" si="2"/>
        <v>0</v>
      </c>
      <c r="Z39" s="37">
        <v>18442925</v>
      </c>
      <c r="AA39" s="32"/>
      <c r="AB39" s="37">
        <f t="shared" si="3"/>
        <v>535957075</v>
      </c>
      <c r="AC39" s="83">
        <f t="shared" si="6"/>
        <v>3.3266459235209232E-2</v>
      </c>
    </row>
    <row r="40" spans="1:29" s="30" customFormat="1" ht="20.25" customHeight="1" x14ac:dyDescent="0.2">
      <c r="A40" s="39"/>
      <c r="B40" s="40" t="s">
        <v>12</v>
      </c>
      <c r="C40" s="41">
        <f>C10+C12+C14</f>
        <v>288358796843.64496</v>
      </c>
      <c r="D40" s="41">
        <f t="shared" ref="D40:AB40" si="9">D10+D12+D14</f>
        <v>0</v>
      </c>
      <c r="E40" s="41">
        <f t="shared" si="9"/>
        <v>0</v>
      </c>
      <c r="F40" s="41">
        <f t="shared" si="9"/>
        <v>665000000</v>
      </c>
      <c r="G40" s="41">
        <f t="shared" si="9"/>
        <v>665000000</v>
      </c>
      <c r="H40" s="41">
        <f t="shared" si="9"/>
        <v>0</v>
      </c>
      <c r="I40" s="41">
        <f t="shared" si="9"/>
        <v>0</v>
      </c>
      <c r="J40" s="41">
        <f t="shared" si="9"/>
        <v>288358796843.64496</v>
      </c>
      <c r="K40" s="41">
        <f t="shared" si="9"/>
        <v>9807678517</v>
      </c>
      <c r="L40" s="41">
        <f t="shared" si="9"/>
        <v>0</v>
      </c>
      <c r="M40" s="41">
        <f t="shared" si="9"/>
        <v>0</v>
      </c>
      <c r="N40" s="41">
        <f t="shared" si="9"/>
        <v>0</v>
      </c>
      <c r="O40" s="41">
        <f t="shared" si="9"/>
        <v>0</v>
      </c>
      <c r="P40" s="41">
        <f t="shared" si="9"/>
        <v>0</v>
      </c>
      <c r="Q40" s="41">
        <f t="shared" si="9"/>
        <v>9807678517</v>
      </c>
      <c r="R40" s="41">
        <f t="shared" si="9"/>
        <v>0</v>
      </c>
      <c r="S40" s="41">
        <f t="shared" si="9"/>
        <v>0</v>
      </c>
      <c r="T40" s="41">
        <f t="shared" si="9"/>
        <v>0</v>
      </c>
      <c r="U40" s="41">
        <f t="shared" si="9"/>
        <v>0</v>
      </c>
      <c r="V40" s="41">
        <f t="shared" si="9"/>
        <v>0</v>
      </c>
      <c r="W40" s="41">
        <f t="shared" si="9"/>
        <v>0</v>
      </c>
      <c r="X40" s="41">
        <f t="shared" si="9"/>
        <v>0</v>
      </c>
      <c r="Y40" s="41">
        <f t="shared" si="9"/>
        <v>9807678517</v>
      </c>
      <c r="Z40" s="41">
        <f t="shared" si="9"/>
        <v>16939169280</v>
      </c>
      <c r="AA40" s="41">
        <f t="shared" si="9"/>
        <v>0</v>
      </c>
      <c r="AB40" s="41">
        <f t="shared" si="9"/>
        <v>261611949046.64496</v>
      </c>
      <c r="AC40" s="42">
        <f t="shared" si="6"/>
        <v>9.2755442489596676E-2</v>
      </c>
    </row>
    <row r="41" spans="1:29" s="84" customFormat="1" ht="15" x14ac:dyDescent="0.2">
      <c r="A41" s="81" t="s">
        <v>79</v>
      </c>
      <c r="B41" s="115" t="s">
        <v>22</v>
      </c>
      <c r="C41" s="82">
        <v>38395705018</v>
      </c>
      <c r="D41" s="82"/>
      <c r="E41" s="37"/>
      <c r="F41" s="37"/>
      <c r="G41" s="17"/>
      <c r="H41" s="31"/>
      <c r="I41" s="31"/>
      <c r="J41" s="32">
        <f t="shared" si="4"/>
        <v>38395705018</v>
      </c>
      <c r="K41" s="37">
        <v>3769346691.4099998</v>
      </c>
      <c r="L41" s="37"/>
      <c r="M41" s="37"/>
      <c r="N41" s="32"/>
      <c r="O41" s="37"/>
      <c r="P41" s="37"/>
      <c r="Q41" s="32">
        <f t="shared" si="1"/>
        <v>3769346691.4099998</v>
      </c>
      <c r="R41" s="37"/>
      <c r="S41" s="37"/>
      <c r="T41" s="37"/>
      <c r="U41" s="37"/>
      <c r="V41" s="37"/>
      <c r="W41" s="37"/>
      <c r="X41" s="32">
        <f t="shared" si="5"/>
        <v>0</v>
      </c>
      <c r="Y41" s="32">
        <f t="shared" si="2"/>
        <v>3769346691.4099998</v>
      </c>
      <c r="Z41" s="37"/>
      <c r="AA41" s="32"/>
      <c r="AB41" s="37">
        <f t="shared" si="3"/>
        <v>34626358326.589996</v>
      </c>
      <c r="AC41" s="83">
        <f t="shared" si="6"/>
        <v>9.8171050372507049E-2</v>
      </c>
    </row>
    <row r="42" spans="1:29" s="84" customFormat="1" ht="18.95" customHeight="1" x14ac:dyDescent="0.2">
      <c r="A42" s="81" t="s">
        <v>80</v>
      </c>
      <c r="B42" s="115" t="s">
        <v>81</v>
      </c>
      <c r="C42" s="82">
        <v>22700000000</v>
      </c>
      <c r="D42" s="37"/>
      <c r="E42" s="17"/>
      <c r="F42" s="37"/>
      <c r="G42" s="17"/>
      <c r="H42" s="31"/>
      <c r="I42" s="31"/>
      <c r="J42" s="32">
        <f t="shared" si="4"/>
        <v>22700000000</v>
      </c>
      <c r="K42" s="37"/>
      <c r="L42" s="37"/>
      <c r="M42" s="37"/>
      <c r="N42" s="37"/>
      <c r="O42" s="37"/>
      <c r="P42" s="37"/>
      <c r="Q42" s="32">
        <f t="shared" si="1"/>
        <v>0</v>
      </c>
      <c r="R42" s="37"/>
      <c r="S42" s="37"/>
      <c r="T42" s="37"/>
      <c r="U42" s="37"/>
      <c r="V42" s="37"/>
      <c r="W42" s="37"/>
      <c r="X42" s="32">
        <f t="shared" si="5"/>
        <v>0</v>
      </c>
      <c r="Y42" s="32">
        <f t="shared" si="2"/>
        <v>0</v>
      </c>
      <c r="Z42" s="32">
        <v>1259083000</v>
      </c>
      <c r="AA42" s="32"/>
      <c r="AB42" s="37">
        <f t="shared" si="3"/>
        <v>21440917000</v>
      </c>
      <c r="AC42" s="83">
        <f t="shared" si="6"/>
        <v>5.5466211453744495E-2</v>
      </c>
    </row>
    <row r="43" spans="1:29" s="84" customFormat="1" ht="18.95" customHeight="1" x14ac:dyDescent="0.2">
      <c r="A43" s="81" t="s">
        <v>82</v>
      </c>
      <c r="B43" s="115" t="s">
        <v>83</v>
      </c>
      <c r="C43" s="82">
        <v>13512949539.975945</v>
      </c>
      <c r="D43" s="37"/>
      <c r="E43" s="82"/>
      <c r="F43" s="85"/>
      <c r="G43" s="17"/>
      <c r="H43" s="31"/>
      <c r="I43" s="31"/>
      <c r="J43" s="32">
        <f t="shared" si="4"/>
        <v>13512949539.975945</v>
      </c>
      <c r="K43" s="37"/>
      <c r="L43" s="37"/>
      <c r="M43" s="37"/>
      <c r="N43" s="37"/>
      <c r="O43" s="37"/>
      <c r="P43" s="37"/>
      <c r="Q43" s="32">
        <f t="shared" si="1"/>
        <v>0</v>
      </c>
      <c r="R43" s="37"/>
      <c r="S43" s="37"/>
      <c r="T43" s="37"/>
      <c r="U43" s="37"/>
      <c r="V43" s="37"/>
      <c r="W43" s="37"/>
      <c r="X43" s="32">
        <f t="shared" si="5"/>
        <v>0</v>
      </c>
      <c r="Y43" s="32">
        <f t="shared" si="2"/>
        <v>0</v>
      </c>
      <c r="Z43" s="32">
        <v>0</v>
      </c>
      <c r="AA43" s="32"/>
      <c r="AB43" s="37">
        <f t="shared" si="3"/>
        <v>13512949539.975945</v>
      </c>
      <c r="AC43" s="83">
        <f t="shared" si="6"/>
        <v>0</v>
      </c>
    </row>
    <row r="44" spans="1:29" s="84" customFormat="1" ht="18.95" customHeight="1" x14ac:dyDescent="0.2">
      <c r="A44" s="81" t="s">
        <v>84</v>
      </c>
      <c r="B44" s="115" t="s">
        <v>29</v>
      </c>
      <c r="C44" s="82">
        <v>9300000000</v>
      </c>
      <c r="D44" s="37"/>
      <c r="E44" s="82"/>
      <c r="F44" s="85"/>
      <c r="G44" s="17"/>
      <c r="H44" s="31"/>
      <c r="I44" s="31"/>
      <c r="J44" s="32">
        <f t="shared" si="4"/>
        <v>9300000000</v>
      </c>
      <c r="K44" s="37"/>
      <c r="L44" s="37"/>
      <c r="M44" s="37"/>
      <c r="N44" s="37"/>
      <c r="O44" s="37"/>
      <c r="P44" s="37"/>
      <c r="Q44" s="32">
        <f t="shared" si="1"/>
        <v>0</v>
      </c>
      <c r="R44" s="37"/>
      <c r="S44" s="37"/>
      <c r="T44" s="37"/>
      <c r="U44" s="37"/>
      <c r="V44" s="37"/>
      <c r="W44" s="37"/>
      <c r="X44" s="32">
        <f t="shared" si="5"/>
        <v>0</v>
      </c>
      <c r="Y44" s="32">
        <f t="shared" si="2"/>
        <v>0</v>
      </c>
      <c r="Z44" s="32">
        <v>3319778</v>
      </c>
      <c r="AA44" s="32"/>
      <c r="AB44" s="37">
        <f t="shared" si="3"/>
        <v>9296680222</v>
      </c>
      <c r="AC44" s="83">
        <f t="shared" si="6"/>
        <v>3.5696537634408604E-4</v>
      </c>
    </row>
    <row r="45" spans="1:29" s="84" customFormat="1" ht="17.25" customHeight="1" thickBot="1" x14ac:dyDescent="0.25">
      <c r="A45" s="110" t="s">
        <v>77</v>
      </c>
      <c r="B45" s="116" t="s">
        <v>78</v>
      </c>
      <c r="C45" s="95">
        <v>249775618949.67999</v>
      </c>
      <c r="D45" s="95">
        <v>0</v>
      </c>
      <c r="E45" s="95">
        <v>0</v>
      </c>
      <c r="F45" s="95">
        <v>12005856047</v>
      </c>
      <c r="G45" s="105">
        <v>12005856047</v>
      </c>
      <c r="H45" s="96"/>
      <c r="I45" s="96"/>
      <c r="J45" s="97">
        <f t="shared" si="4"/>
        <v>249775618949.67999</v>
      </c>
      <c r="K45" s="98">
        <v>1426587149</v>
      </c>
      <c r="L45" s="98"/>
      <c r="M45" s="98"/>
      <c r="N45" s="98"/>
      <c r="O45" s="98"/>
      <c r="P45" s="98"/>
      <c r="Q45" s="97">
        <f t="shared" si="1"/>
        <v>1426587149</v>
      </c>
      <c r="R45" s="98"/>
      <c r="S45" s="98"/>
      <c r="T45" s="98"/>
      <c r="U45" s="98"/>
      <c r="V45" s="98"/>
      <c r="W45" s="98"/>
      <c r="X45" s="97">
        <f t="shared" si="5"/>
        <v>0</v>
      </c>
      <c r="Y45" s="97">
        <f t="shared" si="2"/>
        <v>1426587149</v>
      </c>
      <c r="Z45" s="97">
        <v>101357982735.92001</v>
      </c>
      <c r="AA45" s="97"/>
      <c r="AB45" s="98">
        <f t="shared" si="3"/>
        <v>146991049064.75998</v>
      </c>
      <c r="AC45" s="99">
        <f t="shared" si="6"/>
        <v>0.41150761758547411</v>
      </c>
    </row>
    <row r="46" spans="1:29" s="30" customFormat="1" ht="18" customHeight="1" thickBot="1" x14ac:dyDescent="0.25">
      <c r="A46" s="49"/>
      <c r="B46" s="49" t="s">
        <v>2</v>
      </c>
      <c r="C46" s="19">
        <f>SUM(C40:C45)</f>
        <v>622043070351.3009</v>
      </c>
      <c r="D46" s="19">
        <f t="shared" ref="D46:AB46" si="10">SUM(D40:D45)</f>
        <v>0</v>
      </c>
      <c r="E46" s="19">
        <f t="shared" si="10"/>
        <v>0</v>
      </c>
      <c r="F46" s="19">
        <f t="shared" si="10"/>
        <v>12670856047</v>
      </c>
      <c r="G46" s="19">
        <f t="shared" si="10"/>
        <v>12670856047</v>
      </c>
      <c r="H46" s="19">
        <f t="shared" si="10"/>
        <v>0</v>
      </c>
      <c r="I46" s="19">
        <f t="shared" si="10"/>
        <v>0</v>
      </c>
      <c r="J46" s="58">
        <f t="shared" si="10"/>
        <v>622043070351.3009</v>
      </c>
      <c r="K46" s="100">
        <f t="shared" si="10"/>
        <v>15003612357.41</v>
      </c>
      <c r="L46" s="19">
        <f t="shared" si="10"/>
        <v>0</v>
      </c>
      <c r="M46" s="19">
        <f t="shared" si="10"/>
        <v>0</v>
      </c>
      <c r="N46" s="19">
        <f t="shared" si="10"/>
        <v>0</v>
      </c>
      <c r="O46" s="19">
        <f t="shared" si="10"/>
        <v>0</v>
      </c>
      <c r="P46" s="19">
        <f t="shared" si="10"/>
        <v>0</v>
      </c>
      <c r="Q46" s="19">
        <f t="shared" si="10"/>
        <v>15003612357.41</v>
      </c>
      <c r="R46" s="19">
        <f t="shared" si="10"/>
        <v>0</v>
      </c>
      <c r="S46" s="19">
        <f t="shared" si="10"/>
        <v>0</v>
      </c>
      <c r="T46" s="19">
        <f t="shared" si="10"/>
        <v>0</v>
      </c>
      <c r="U46" s="19">
        <f t="shared" si="10"/>
        <v>0</v>
      </c>
      <c r="V46" s="19">
        <f t="shared" si="10"/>
        <v>0</v>
      </c>
      <c r="W46" s="19">
        <f t="shared" si="10"/>
        <v>0</v>
      </c>
      <c r="X46" s="19">
        <f t="shared" si="10"/>
        <v>0</v>
      </c>
      <c r="Y46" s="19">
        <f t="shared" si="10"/>
        <v>15003612357.41</v>
      </c>
      <c r="Z46" s="58">
        <f t="shared" si="10"/>
        <v>119559554793.92001</v>
      </c>
      <c r="AA46" s="101">
        <f t="shared" si="10"/>
        <v>0</v>
      </c>
      <c r="AB46" s="100">
        <f t="shared" si="10"/>
        <v>487479903199.97095</v>
      </c>
      <c r="AC46" s="51">
        <f t="shared" si="6"/>
        <v>0.21632451765009619</v>
      </c>
    </row>
    <row r="47" spans="1:29" s="48" customFormat="1" ht="9" customHeight="1" thickBot="1" x14ac:dyDescent="0.25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7"/>
    </row>
    <row r="48" spans="1:29" s="20" customFormat="1" ht="21" customHeight="1" thickBot="1" x14ac:dyDescent="0.25">
      <c r="A48" s="49"/>
      <c r="B48" s="50" t="s">
        <v>18</v>
      </c>
      <c r="C48" s="19">
        <f>+C46</f>
        <v>622043070351.3009</v>
      </c>
      <c r="D48" s="19">
        <f t="shared" ref="D48:AB48" si="11">+D46</f>
        <v>0</v>
      </c>
      <c r="E48" s="19">
        <f t="shared" si="11"/>
        <v>0</v>
      </c>
      <c r="F48" s="19">
        <f t="shared" si="11"/>
        <v>12670856047</v>
      </c>
      <c r="G48" s="19">
        <f t="shared" si="11"/>
        <v>12670856047</v>
      </c>
      <c r="H48" s="19">
        <f t="shared" si="11"/>
        <v>0</v>
      </c>
      <c r="I48" s="19">
        <f t="shared" si="11"/>
        <v>0</v>
      </c>
      <c r="J48" s="19">
        <f t="shared" si="11"/>
        <v>622043070351.3009</v>
      </c>
      <c r="K48" s="19">
        <f t="shared" si="11"/>
        <v>15003612357.41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15003612357.41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15003612357.41</v>
      </c>
      <c r="Z48" s="19">
        <f t="shared" si="11"/>
        <v>119559554793.92001</v>
      </c>
      <c r="AA48" s="19">
        <f t="shared" si="11"/>
        <v>0</v>
      </c>
      <c r="AB48" s="19">
        <f t="shared" si="11"/>
        <v>487479903199.97095</v>
      </c>
      <c r="AC48" s="51">
        <f>+(Y48+Z48)/J48</f>
        <v>0.21632451765009619</v>
      </c>
    </row>
    <row r="49" spans="1:29" s="20" customFormat="1" ht="15.75" thickBot="1" x14ac:dyDescent="0.25">
      <c r="A49" s="52"/>
      <c r="B49" s="53"/>
      <c r="C49" s="54"/>
      <c r="D49" s="54"/>
      <c r="E49" s="55"/>
      <c r="F49" s="54"/>
      <c r="G49" s="54"/>
      <c r="H49" s="56"/>
      <c r="I49" s="54"/>
      <c r="J49" s="57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47"/>
    </row>
    <row r="50" spans="1:29" s="30" customFormat="1" ht="21.75" customHeight="1" thickBot="1" x14ac:dyDescent="0.25">
      <c r="A50" s="49"/>
      <c r="B50" s="90" t="s">
        <v>4</v>
      </c>
      <c r="C50" s="69"/>
      <c r="D50" s="69"/>
      <c r="E50" s="69"/>
      <c r="F50" s="91"/>
      <c r="G50" s="91"/>
      <c r="H50" s="69"/>
      <c r="I50" s="69"/>
      <c r="J50" s="68"/>
      <c r="K50" s="69"/>
      <c r="L50" s="69"/>
      <c r="M50" s="69"/>
      <c r="N50" s="69"/>
      <c r="O50" s="92"/>
      <c r="P50" s="88"/>
      <c r="Q50" s="69"/>
      <c r="R50" s="89"/>
      <c r="S50" s="93"/>
      <c r="T50" s="69"/>
      <c r="U50" s="69"/>
      <c r="V50" s="69"/>
      <c r="W50" s="69"/>
      <c r="X50" s="69"/>
      <c r="Y50" s="68"/>
      <c r="Z50" s="69"/>
      <c r="AA50" s="69"/>
      <c r="AB50" s="68"/>
      <c r="AC50" s="94"/>
    </row>
    <row r="51" spans="1:29" s="30" customFormat="1" ht="22.5" customHeight="1" x14ac:dyDescent="0.2">
      <c r="A51" s="111" t="s">
        <v>32</v>
      </c>
      <c r="B51" s="113" t="s">
        <v>33</v>
      </c>
      <c r="C51" s="112">
        <v>11995460341.27</v>
      </c>
      <c r="D51" s="62"/>
      <c r="E51" s="62"/>
      <c r="F51" s="62"/>
      <c r="G51" s="64"/>
      <c r="H51" s="62"/>
      <c r="I51" s="62"/>
      <c r="J51" s="87">
        <f t="shared" ref="J51:J55" si="12">+C51+D51-E51+F51-G51</f>
        <v>11995460341.27</v>
      </c>
      <c r="K51" s="62">
        <v>921296370</v>
      </c>
      <c r="L51" s="62"/>
      <c r="M51" s="62"/>
      <c r="N51" s="62"/>
      <c r="O51" s="62"/>
      <c r="P51" s="62"/>
      <c r="Q51" s="87">
        <f t="shared" ref="Q51:Q55" si="13">SUM(K51:P51)</f>
        <v>921296370</v>
      </c>
      <c r="R51" s="62"/>
      <c r="S51" s="62"/>
      <c r="T51" s="62"/>
      <c r="U51" s="62"/>
      <c r="V51" s="62"/>
      <c r="W51" s="62"/>
      <c r="X51" s="87">
        <f t="shared" ref="X51:X55" si="14">SUM(R51:W51)</f>
        <v>0</v>
      </c>
      <c r="Y51" s="87">
        <f t="shared" ref="Y51:Y55" si="15">+Q51+X51</f>
        <v>921296370</v>
      </c>
      <c r="Z51" s="62">
        <v>1367990896</v>
      </c>
      <c r="AA51" s="62"/>
      <c r="AB51" s="63">
        <f>+J51-Y51-Z51-AA51</f>
        <v>9706173075.2700005</v>
      </c>
      <c r="AC51" s="86">
        <f t="shared" ref="AC51:AC56" si="16">+(Y51+Z51)/J51</f>
        <v>0.19084613686094062</v>
      </c>
    </row>
    <row r="52" spans="1:29" s="30" customFormat="1" ht="21.75" customHeight="1" x14ac:dyDescent="0.2">
      <c r="A52" s="81" t="s">
        <v>34</v>
      </c>
      <c r="B52" s="114" t="s">
        <v>35</v>
      </c>
      <c r="C52" s="109">
        <v>978901134.17999995</v>
      </c>
      <c r="D52" s="33"/>
      <c r="E52" s="18"/>
      <c r="F52" s="18"/>
      <c r="G52" s="33"/>
      <c r="H52" s="18"/>
      <c r="I52" s="18"/>
      <c r="J52" s="32">
        <f t="shared" si="12"/>
        <v>978901134.17999995</v>
      </c>
      <c r="K52" s="18">
        <v>47976616.5</v>
      </c>
      <c r="L52" s="18"/>
      <c r="M52" s="18"/>
      <c r="N52" s="18"/>
      <c r="O52" s="18"/>
      <c r="P52" s="18"/>
      <c r="Q52" s="32">
        <f t="shared" si="13"/>
        <v>47976616.5</v>
      </c>
      <c r="R52" s="18"/>
      <c r="S52" s="18"/>
      <c r="T52" s="18"/>
      <c r="U52" s="18"/>
      <c r="V52" s="18"/>
      <c r="W52" s="18"/>
      <c r="X52" s="32">
        <f t="shared" si="14"/>
        <v>0</v>
      </c>
      <c r="Y52" s="32">
        <f t="shared" si="15"/>
        <v>47976616.5</v>
      </c>
      <c r="Z52" s="33">
        <v>373300066</v>
      </c>
      <c r="AA52" s="33"/>
      <c r="AB52" s="37">
        <f t="shared" ref="AB52:AB55" si="17">+J52-Y52-Z52-AA52</f>
        <v>557624451.67999995</v>
      </c>
      <c r="AC52" s="38">
        <f t="shared" si="16"/>
        <v>0.43035672121566448</v>
      </c>
    </row>
    <row r="53" spans="1:29" s="43" customFormat="1" ht="22.5" customHeight="1" x14ac:dyDescent="0.2">
      <c r="A53" s="81" t="s">
        <v>36</v>
      </c>
      <c r="B53" s="114" t="s">
        <v>37</v>
      </c>
      <c r="C53" s="109">
        <v>1852095733.1400001</v>
      </c>
      <c r="D53" s="33"/>
      <c r="E53" s="18"/>
      <c r="F53" s="18"/>
      <c r="G53" s="33"/>
      <c r="H53" s="18"/>
      <c r="I53" s="18"/>
      <c r="J53" s="32">
        <f t="shared" si="12"/>
        <v>1852095733.1400001</v>
      </c>
      <c r="K53" s="18">
        <v>0</v>
      </c>
      <c r="L53" s="18"/>
      <c r="M53" s="18"/>
      <c r="N53" s="18"/>
      <c r="O53" s="18"/>
      <c r="P53" s="18"/>
      <c r="Q53" s="32">
        <f t="shared" si="13"/>
        <v>0</v>
      </c>
      <c r="R53" s="18"/>
      <c r="S53" s="18"/>
      <c r="T53" s="18"/>
      <c r="U53" s="18"/>
      <c r="V53" s="18"/>
      <c r="W53" s="18"/>
      <c r="X53" s="32">
        <f t="shared" si="14"/>
        <v>0</v>
      </c>
      <c r="Y53" s="32">
        <f t="shared" si="15"/>
        <v>0</v>
      </c>
      <c r="Z53" s="18">
        <v>53808333</v>
      </c>
      <c r="AA53" s="18"/>
      <c r="AB53" s="37">
        <f t="shared" si="17"/>
        <v>1798287400.1400001</v>
      </c>
      <c r="AC53" s="38">
        <f t="shared" si="16"/>
        <v>2.9052673702117223E-2</v>
      </c>
    </row>
    <row r="54" spans="1:29" s="43" customFormat="1" ht="23.25" customHeight="1" x14ac:dyDescent="0.2">
      <c r="A54" s="81" t="s">
        <v>86</v>
      </c>
      <c r="B54" s="114" t="s">
        <v>87</v>
      </c>
      <c r="C54" s="109">
        <v>765900969.01999998</v>
      </c>
      <c r="D54" s="33"/>
      <c r="E54" s="18"/>
      <c r="F54" s="18"/>
      <c r="G54" s="33"/>
      <c r="H54" s="18"/>
      <c r="I54" s="18"/>
      <c r="J54" s="32">
        <f t="shared" si="12"/>
        <v>765900969.01999998</v>
      </c>
      <c r="K54" s="18">
        <v>0</v>
      </c>
      <c r="L54" s="18"/>
      <c r="M54" s="18"/>
      <c r="N54" s="18"/>
      <c r="O54" s="18"/>
      <c r="P54" s="18"/>
      <c r="Q54" s="32">
        <f t="shared" si="13"/>
        <v>0</v>
      </c>
      <c r="R54" s="18"/>
      <c r="S54" s="18"/>
      <c r="T54" s="18"/>
      <c r="U54" s="18"/>
      <c r="V54" s="18"/>
      <c r="W54" s="18"/>
      <c r="X54" s="32">
        <f t="shared" si="14"/>
        <v>0</v>
      </c>
      <c r="Y54" s="32">
        <f t="shared" si="15"/>
        <v>0</v>
      </c>
      <c r="Z54" s="18"/>
      <c r="AA54" s="18"/>
      <c r="AB54" s="37">
        <f t="shared" si="17"/>
        <v>765900969.01999998</v>
      </c>
      <c r="AC54" s="38">
        <f t="shared" si="16"/>
        <v>0</v>
      </c>
    </row>
    <row r="55" spans="1:29" s="43" customFormat="1" ht="18.75" customHeight="1" thickBot="1" x14ac:dyDescent="0.25">
      <c r="A55" s="81" t="s">
        <v>77</v>
      </c>
      <c r="B55" s="114" t="s">
        <v>85</v>
      </c>
      <c r="C55" s="109">
        <v>87540657275.270004</v>
      </c>
      <c r="D55" s="33"/>
      <c r="E55" s="18"/>
      <c r="F55" s="18"/>
      <c r="G55" s="33"/>
      <c r="H55" s="18"/>
      <c r="I55" s="18"/>
      <c r="J55" s="32">
        <f t="shared" si="12"/>
        <v>87540657275.270004</v>
      </c>
      <c r="K55" s="18">
        <v>522438562</v>
      </c>
      <c r="L55" s="18"/>
      <c r="M55" s="18"/>
      <c r="N55" s="18"/>
      <c r="O55" s="18"/>
      <c r="P55" s="18"/>
      <c r="Q55" s="32">
        <f t="shared" si="13"/>
        <v>522438562</v>
      </c>
      <c r="R55" s="18"/>
      <c r="S55" s="18"/>
      <c r="T55" s="18"/>
      <c r="U55" s="18"/>
      <c r="V55" s="18"/>
      <c r="W55" s="18"/>
      <c r="X55" s="32">
        <f t="shared" si="14"/>
        <v>0</v>
      </c>
      <c r="Y55" s="32">
        <f t="shared" si="15"/>
        <v>522438562</v>
      </c>
      <c r="Z55" s="18">
        <v>48737255181.809998</v>
      </c>
      <c r="AA55" s="18"/>
      <c r="AB55" s="37">
        <f t="shared" si="17"/>
        <v>38280963531.460007</v>
      </c>
      <c r="AC55" s="38">
        <f t="shared" si="16"/>
        <v>0.56270646436790839</v>
      </c>
    </row>
    <row r="56" spans="1:29" s="20" customFormat="1" ht="21.75" customHeight="1" thickBot="1" x14ac:dyDescent="0.25">
      <c r="A56" s="49"/>
      <c r="B56" s="49" t="s">
        <v>19</v>
      </c>
      <c r="C56" s="58">
        <f>SUM(C51:C55)</f>
        <v>103133015452.88</v>
      </c>
      <c r="D56" s="58">
        <f t="shared" ref="D56:AB56" si="18">SUM(D51:D55)</f>
        <v>0</v>
      </c>
      <c r="E56" s="58">
        <f t="shared" si="18"/>
        <v>0</v>
      </c>
      <c r="F56" s="58">
        <f t="shared" si="18"/>
        <v>0</v>
      </c>
      <c r="G56" s="58">
        <f t="shared" si="18"/>
        <v>0</v>
      </c>
      <c r="H56" s="58">
        <f t="shared" si="18"/>
        <v>0</v>
      </c>
      <c r="I56" s="58">
        <f t="shared" si="18"/>
        <v>0</v>
      </c>
      <c r="J56" s="58">
        <f t="shared" si="18"/>
        <v>103133015452.88</v>
      </c>
      <c r="K56" s="58">
        <f t="shared" si="18"/>
        <v>1491711548.5</v>
      </c>
      <c r="L56" s="58">
        <f t="shared" si="18"/>
        <v>0</v>
      </c>
      <c r="M56" s="58">
        <f t="shared" si="18"/>
        <v>0</v>
      </c>
      <c r="N56" s="58">
        <f t="shared" si="18"/>
        <v>0</v>
      </c>
      <c r="O56" s="58">
        <f t="shared" si="18"/>
        <v>0</v>
      </c>
      <c r="P56" s="58">
        <f t="shared" si="18"/>
        <v>0</v>
      </c>
      <c r="Q56" s="58">
        <f t="shared" si="18"/>
        <v>1491711548.5</v>
      </c>
      <c r="R56" s="58">
        <f t="shared" si="18"/>
        <v>0</v>
      </c>
      <c r="S56" s="58">
        <f t="shared" si="18"/>
        <v>0</v>
      </c>
      <c r="T56" s="58">
        <f t="shared" si="18"/>
        <v>0</v>
      </c>
      <c r="U56" s="58">
        <f t="shared" si="18"/>
        <v>0</v>
      </c>
      <c r="V56" s="58">
        <f t="shared" si="18"/>
        <v>0</v>
      </c>
      <c r="W56" s="58">
        <f t="shared" si="18"/>
        <v>0</v>
      </c>
      <c r="X56" s="58">
        <f t="shared" si="18"/>
        <v>0</v>
      </c>
      <c r="Y56" s="58">
        <f t="shared" si="18"/>
        <v>1491711548.5</v>
      </c>
      <c r="Z56" s="58">
        <f t="shared" si="18"/>
        <v>50532354476.809998</v>
      </c>
      <c r="AA56" s="58">
        <f t="shared" si="18"/>
        <v>0</v>
      </c>
      <c r="AB56" s="58">
        <f t="shared" si="18"/>
        <v>51108949427.570007</v>
      </c>
      <c r="AC56" s="13">
        <f t="shared" si="16"/>
        <v>0.50443658412256009</v>
      </c>
    </row>
    <row r="57" spans="1:29" s="12" customFormat="1" ht="12.75" customHeight="1" x14ac:dyDescent="0.2">
      <c r="A57" s="14"/>
      <c r="B57" s="15"/>
      <c r="C57" s="5"/>
      <c r="D57" s="5"/>
      <c r="E57" s="6"/>
      <c r="F57" s="7"/>
      <c r="G57" s="5"/>
      <c r="H57" s="5"/>
      <c r="I57" s="7"/>
      <c r="J57" s="7"/>
      <c r="K57" s="5"/>
      <c r="L57" s="5"/>
      <c r="M57" s="5"/>
      <c r="N57" s="5"/>
      <c r="O57" s="5"/>
      <c r="P57" s="5"/>
      <c r="Q57" s="5"/>
      <c r="R57" s="5"/>
      <c r="S57" s="5"/>
      <c r="T57" s="5"/>
      <c r="U57" s="7"/>
      <c r="V57" s="5"/>
      <c r="W57" s="5"/>
      <c r="X57" s="5"/>
      <c r="Y57" s="9"/>
      <c r="Z57" s="6"/>
      <c r="AA57" s="6"/>
      <c r="AB57" s="10"/>
      <c r="AC57" s="11"/>
    </row>
    <row r="58" spans="1:29" s="20" customFormat="1" ht="20.25" hidden="1" customHeight="1" x14ac:dyDescent="0.2">
      <c r="A58" s="59"/>
      <c r="B58" s="149" t="s">
        <v>26</v>
      </c>
      <c r="C58" s="14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60"/>
    </row>
    <row r="59" spans="1:29" s="20" customFormat="1" ht="21.75" hidden="1" customHeight="1" thickBot="1" x14ac:dyDescent="0.25">
      <c r="A59" s="81" t="s">
        <v>77</v>
      </c>
      <c r="B59" s="103" t="s">
        <v>0</v>
      </c>
      <c r="C59" s="65">
        <v>0</v>
      </c>
      <c r="D59" s="67"/>
      <c r="E59" s="66"/>
      <c r="F59" s="66"/>
      <c r="G59" s="66"/>
      <c r="H59" s="66"/>
      <c r="I59" s="66"/>
      <c r="J59" s="97">
        <f t="shared" ref="J59" si="19">+C59+D59-E59+F59-G59</f>
        <v>0</v>
      </c>
      <c r="K59" s="66"/>
      <c r="L59" s="67"/>
      <c r="M59" s="67"/>
      <c r="N59" s="67"/>
      <c r="O59" s="67"/>
      <c r="P59" s="67"/>
      <c r="Q59" s="102">
        <f t="shared" ref="Q59" si="20">SUM(K59:P59)</f>
        <v>0</v>
      </c>
      <c r="R59" s="67"/>
      <c r="S59" s="67"/>
      <c r="T59" s="67"/>
      <c r="U59" s="67"/>
      <c r="V59" s="67"/>
      <c r="W59" s="66"/>
      <c r="X59" s="97">
        <f t="shared" ref="X59" si="21">SUM(R59:W59)</f>
        <v>0</v>
      </c>
      <c r="Y59" s="97">
        <f t="shared" ref="Y59" si="22">+Q59+X59</f>
        <v>0</v>
      </c>
      <c r="Z59" s="67"/>
      <c r="AA59" s="66"/>
      <c r="AB59" s="67">
        <f>J59-Y59-Z59-AA59</f>
        <v>0</v>
      </c>
      <c r="AC59" s="104" t="e">
        <f>+(Y59+Z59)/J59</f>
        <v>#DIV/0!</v>
      </c>
    </row>
    <row r="60" spans="1:29" s="61" customFormat="1" ht="33.75" hidden="1" customHeight="1" thickBot="1" x14ac:dyDescent="0.25">
      <c r="A60" s="120"/>
      <c r="B60" s="121" t="s">
        <v>27</v>
      </c>
      <c r="C60" s="121">
        <f>+C59</f>
        <v>0</v>
      </c>
      <c r="D60" s="121">
        <f t="shared" ref="D60:AB60" si="23">+D59</f>
        <v>0</v>
      </c>
      <c r="E60" s="121">
        <f t="shared" si="23"/>
        <v>0</v>
      </c>
      <c r="F60" s="121">
        <f t="shared" si="23"/>
        <v>0</v>
      </c>
      <c r="G60" s="121">
        <f t="shared" si="23"/>
        <v>0</v>
      </c>
      <c r="H60" s="121">
        <f t="shared" si="23"/>
        <v>0</v>
      </c>
      <c r="I60" s="121">
        <f t="shared" si="23"/>
        <v>0</v>
      </c>
      <c r="J60" s="121">
        <f t="shared" si="23"/>
        <v>0</v>
      </c>
      <c r="K60" s="121">
        <f t="shared" si="23"/>
        <v>0</v>
      </c>
      <c r="L60" s="121">
        <f t="shared" si="23"/>
        <v>0</v>
      </c>
      <c r="M60" s="121">
        <f t="shared" si="23"/>
        <v>0</v>
      </c>
      <c r="N60" s="121">
        <f t="shared" si="23"/>
        <v>0</v>
      </c>
      <c r="O60" s="121">
        <f t="shared" si="23"/>
        <v>0</v>
      </c>
      <c r="P60" s="121">
        <f t="shared" si="23"/>
        <v>0</v>
      </c>
      <c r="Q60" s="121">
        <f t="shared" si="23"/>
        <v>0</v>
      </c>
      <c r="R60" s="121">
        <f t="shared" si="23"/>
        <v>0</v>
      </c>
      <c r="S60" s="121">
        <f t="shared" si="23"/>
        <v>0</v>
      </c>
      <c r="T60" s="121">
        <f t="shared" si="23"/>
        <v>0</v>
      </c>
      <c r="U60" s="121">
        <f t="shared" si="23"/>
        <v>0</v>
      </c>
      <c r="V60" s="121">
        <f t="shared" si="23"/>
        <v>0</v>
      </c>
      <c r="W60" s="121">
        <f t="shared" si="23"/>
        <v>0</v>
      </c>
      <c r="X60" s="121">
        <f t="shared" si="23"/>
        <v>0</v>
      </c>
      <c r="Y60" s="121">
        <f t="shared" si="23"/>
        <v>0</v>
      </c>
      <c r="Z60" s="121">
        <f t="shared" si="23"/>
        <v>0</v>
      </c>
      <c r="AA60" s="121">
        <f t="shared" si="23"/>
        <v>0</v>
      </c>
      <c r="AB60" s="121">
        <f t="shared" si="23"/>
        <v>0</v>
      </c>
      <c r="AC60" s="122" t="e">
        <f>+(Y60+Z60)/J60</f>
        <v>#DIV/0!</v>
      </c>
    </row>
    <row r="61" spans="1:29" s="12" customFormat="1" ht="12.75" hidden="1" customHeight="1" x14ac:dyDescent="0.2">
      <c r="A61" s="14"/>
      <c r="B61" s="15"/>
      <c r="C61" s="5"/>
      <c r="D61" s="5"/>
      <c r="E61" s="5"/>
      <c r="F61" s="6"/>
      <c r="G61" s="7"/>
      <c r="H61" s="7"/>
      <c r="I61" s="7"/>
      <c r="J61" s="8"/>
      <c r="K61" s="5"/>
      <c r="L61" s="5"/>
      <c r="M61" s="5"/>
      <c r="N61" s="5"/>
      <c r="O61" s="5"/>
      <c r="P61" s="5"/>
      <c r="Q61" s="5"/>
      <c r="R61" s="5"/>
      <c r="S61" s="5"/>
      <c r="T61" s="5"/>
      <c r="U61" s="7"/>
      <c r="V61" s="5"/>
      <c r="W61" s="5"/>
      <c r="X61" s="5"/>
      <c r="Y61" s="9"/>
      <c r="Z61" s="6"/>
      <c r="AA61" s="6"/>
      <c r="AB61" s="10"/>
      <c r="AC61" s="11"/>
    </row>
    <row r="62" spans="1:29" s="30" customFormat="1" ht="15.75" x14ac:dyDescent="0.2">
      <c r="A62" s="39"/>
      <c r="B62" s="131" t="s">
        <v>5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60"/>
    </row>
    <row r="63" spans="1:29" ht="24" customHeight="1" thickBot="1" x14ac:dyDescent="0.25">
      <c r="A63" s="123" t="s">
        <v>88</v>
      </c>
      <c r="B63" s="132" t="s">
        <v>89</v>
      </c>
      <c r="C63" s="133">
        <v>522208495081</v>
      </c>
      <c r="D63" s="125">
        <v>0</v>
      </c>
      <c r="E63" s="125">
        <v>0</v>
      </c>
      <c r="F63" s="125">
        <v>191078732</v>
      </c>
      <c r="G63" s="126">
        <v>191078732</v>
      </c>
      <c r="H63" s="125"/>
      <c r="I63" s="125"/>
      <c r="J63" s="124">
        <f t="shared" ref="J63" si="24">+C63+D63-E63+F63-G63</f>
        <v>522208495081</v>
      </c>
      <c r="K63" s="126">
        <v>33648306139.560001</v>
      </c>
      <c r="L63" s="126"/>
      <c r="M63" s="126"/>
      <c r="N63" s="126"/>
      <c r="O63" s="126"/>
      <c r="P63" s="126"/>
      <c r="Q63" s="134">
        <f t="shared" ref="Q63" si="25">SUM(K63:P63)</f>
        <v>33648306139.560001</v>
      </c>
      <c r="R63" s="126"/>
      <c r="S63" s="126"/>
      <c r="T63" s="126"/>
      <c r="U63" s="126"/>
      <c r="V63" s="126"/>
      <c r="W63" s="126"/>
      <c r="X63" s="124">
        <f t="shared" ref="X63" si="26">SUM(R63:W63)</f>
        <v>0</v>
      </c>
      <c r="Y63" s="124">
        <f t="shared" ref="Y63" si="27">+Q63+X63</f>
        <v>33648306139.560001</v>
      </c>
      <c r="Z63" s="126">
        <v>12680342170.439999</v>
      </c>
      <c r="AA63" s="126"/>
      <c r="AB63" s="128">
        <f t="shared" ref="AB63" si="28">+J63-Y63-Z63-AA63</f>
        <v>475879846771</v>
      </c>
      <c r="AC63" s="127">
        <f>+(Y63+Z63)/J63</f>
        <v>8.8716764944266072E-2</v>
      </c>
    </row>
    <row r="64" spans="1:29" s="20" customFormat="1" ht="24" customHeight="1" thickBot="1" x14ac:dyDescent="0.25">
      <c r="A64" s="129"/>
      <c r="B64" s="130" t="s">
        <v>20</v>
      </c>
      <c r="C64" s="118">
        <f>+C63</f>
        <v>522208495081</v>
      </c>
      <c r="D64" s="118">
        <f t="shared" ref="D64:AB64" si="29">+D63</f>
        <v>0</v>
      </c>
      <c r="E64" s="118">
        <f t="shared" si="29"/>
        <v>0</v>
      </c>
      <c r="F64" s="118">
        <f t="shared" si="29"/>
        <v>191078732</v>
      </c>
      <c r="G64" s="118">
        <f t="shared" si="29"/>
        <v>191078732</v>
      </c>
      <c r="H64" s="118">
        <f t="shared" si="29"/>
        <v>0</v>
      </c>
      <c r="I64" s="118">
        <f t="shared" si="29"/>
        <v>0</v>
      </c>
      <c r="J64" s="118">
        <f t="shared" si="29"/>
        <v>522208495081</v>
      </c>
      <c r="K64" s="118">
        <f>+K63</f>
        <v>33648306139.560001</v>
      </c>
      <c r="L64" s="118">
        <f t="shared" si="29"/>
        <v>0</v>
      </c>
      <c r="M64" s="118">
        <f t="shared" si="29"/>
        <v>0</v>
      </c>
      <c r="N64" s="118">
        <f t="shared" si="29"/>
        <v>0</v>
      </c>
      <c r="O64" s="118">
        <f t="shared" si="29"/>
        <v>0</v>
      </c>
      <c r="P64" s="118">
        <f t="shared" si="29"/>
        <v>0</v>
      </c>
      <c r="Q64" s="118">
        <f t="shared" si="29"/>
        <v>33648306139.560001</v>
      </c>
      <c r="R64" s="118">
        <f t="shared" si="29"/>
        <v>0</v>
      </c>
      <c r="S64" s="118">
        <f t="shared" si="29"/>
        <v>0</v>
      </c>
      <c r="T64" s="118">
        <f t="shared" si="29"/>
        <v>0</v>
      </c>
      <c r="U64" s="118">
        <f t="shared" si="29"/>
        <v>0</v>
      </c>
      <c r="V64" s="118">
        <f t="shared" si="29"/>
        <v>0</v>
      </c>
      <c r="W64" s="118">
        <f t="shared" si="29"/>
        <v>0</v>
      </c>
      <c r="X64" s="118">
        <f t="shared" si="29"/>
        <v>0</v>
      </c>
      <c r="Y64" s="118">
        <f t="shared" si="29"/>
        <v>33648306139.560001</v>
      </c>
      <c r="Z64" s="118">
        <f>+Z63</f>
        <v>12680342170.439999</v>
      </c>
      <c r="AA64" s="118">
        <f>+AA63</f>
        <v>0</v>
      </c>
      <c r="AB64" s="118">
        <f t="shared" si="29"/>
        <v>475879846771</v>
      </c>
      <c r="AC64" s="119">
        <f>+(Y64+Z64)/J64</f>
        <v>8.8716764944266072E-2</v>
      </c>
    </row>
    <row r="65" spans="1:29" s="20" customFormat="1" ht="19.5" customHeight="1" thickBot="1" x14ac:dyDescent="0.25">
      <c r="A65" s="1"/>
      <c r="B65" s="70" t="s">
        <v>23</v>
      </c>
      <c r="C65" s="19">
        <f>+C48+C56+C60+C64</f>
        <v>1247384580885.1809</v>
      </c>
      <c r="D65" s="19">
        <f t="shared" ref="D65:AB65" si="30">+D48+D56+D60+D64</f>
        <v>0</v>
      </c>
      <c r="E65" s="19">
        <f t="shared" si="30"/>
        <v>0</v>
      </c>
      <c r="F65" s="19">
        <f t="shared" si="30"/>
        <v>12861934779</v>
      </c>
      <c r="G65" s="19">
        <f t="shared" si="30"/>
        <v>12861934779</v>
      </c>
      <c r="H65" s="19">
        <f t="shared" si="30"/>
        <v>0</v>
      </c>
      <c r="I65" s="19">
        <f t="shared" si="30"/>
        <v>0</v>
      </c>
      <c r="J65" s="19">
        <f t="shared" si="30"/>
        <v>1247384580885.1809</v>
      </c>
      <c r="K65" s="19">
        <f t="shared" si="30"/>
        <v>50143630045.470001</v>
      </c>
      <c r="L65" s="19">
        <f t="shared" si="30"/>
        <v>0</v>
      </c>
      <c r="M65" s="19">
        <f t="shared" si="30"/>
        <v>0</v>
      </c>
      <c r="N65" s="19">
        <f t="shared" si="30"/>
        <v>0</v>
      </c>
      <c r="O65" s="19">
        <f t="shared" si="30"/>
        <v>0</v>
      </c>
      <c r="P65" s="19">
        <f t="shared" si="30"/>
        <v>0</v>
      </c>
      <c r="Q65" s="19">
        <f t="shared" si="30"/>
        <v>50143630045.470001</v>
      </c>
      <c r="R65" s="19">
        <f t="shared" si="30"/>
        <v>0</v>
      </c>
      <c r="S65" s="19">
        <f t="shared" si="30"/>
        <v>0</v>
      </c>
      <c r="T65" s="19">
        <f t="shared" si="30"/>
        <v>0</v>
      </c>
      <c r="U65" s="19">
        <f t="shared" si="30"/>
        <v>0</v>
      </c>
      <c r="V65" s="19">
        <f t="shared" si="30"/>
        <v>0</v>
      </c>
      <c r="W65" s="19">
        <f t="shared" si="30"/>
        <v>0</v>
      </c>
      <c r="X65" s="19">
        <f t="shared" si="30"/>
        <v>0</v>
      </c>
      <c r="Y65" s="19">
        <f t="shared" si="30"/>
        <v>50143630045.470001</v>
      </c>
      <c r="Z65" s="19">
        <f t="shared" si="30"/>
        <v>182772251441.17001</v>
      </c>
      <c r="AA65" s="19">
        <f t="shared" si="30"/>
        <v>0</v>
      </c>
      <c r="AB65" s="19">
        <f t="shared" si="30"/>
        <v>1014468699398.541</v>
      </c>
      <c r="AC65" s="13">
        <f>+(Y65+Z65)/J65</f>
        <v>0.18672339313458247</v>
      </c>
    </row>
    <row r="66" spans="1:29" s="71" customFormat="1" ht="18.95" customHeight="1" x14ac:dyDescent="0.2">
      <c r="A66" s="148" t="s">
        <v>102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</row>
    <row r="67" spans="1:29" s="71" customFormat="1" ht="18.95" customHeight="1" x14ac:dyDescent="0.2">
      <c r="B67" s="72"/>
      <c r="C67" s="73"/>
      <c r="D67" s="74"/>
      <c r="E67" s="74"/>
      <c r="F67" s="75"/>
      <c r="G67" s="73"/>
      <c r="H67" s="73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s="71" customFormat="1" ht="18.95" customHeight="1" x14ac:dyDescent="0.2">
      <c r="B68" s="72"/>
      <c r="C68" s="73"/>
      <c r="D68" s="73"/>
      <c r="E68" s="73"/>
      <c r="F68" s="73"/>
      <c r="G68" s="73"/>
      <c r="H68" s="73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s="21" customFormat="1" ht="18.95" customHeight="1" x14ac:dyDescent="0.2">
      <c r="B69" s="22"/>
      <c r="C69" s="77"/>
      <c r="D69" s="78"/>
      <c r="E69" s="77"/>
      <c r="F69" s="77"/>
      <c r="G69" s="77"/>
      <c r="H69" s="77"/>
      <c r="I69" s="79"/>
      <c r="J69" s="79"/>
      <c r="K69" s="79"/>
      <c r="L69" s="79"/>
      <c r="M69" s="79"/>
      <c r="N69" s="79"/>
      <c r="O69" s="79"/>
      <c r="P69" s="79"/>
      <c r="Q69" s="79"/>
      <c r="R69" s="77"/>
      <c r="S69" s="77"/>
      <c r="T69" s="77"/>
      <c r="U69" s="79"/>
      <c r="V69" s="79"/>
      <c r="W69" s="79"/>
      <c r="X69" s="79"/>
      <c r="Y69" s="79"/>
      <c r="Z69" s="79"/>
      <c r="AA69" s="79"/>
      <c r="AB69" s="79"/>
      <c r="AC69" s="23"/>
    </row>
    <row r="70" spans="1:29" ht="18.95" customHeight="1" x14ac:dyDescent="0.2">
      <c r="A70" s="146" t="s">
        <v>25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</row>
    <row r="71" spans="1:29" ht="18.95" customHeight="1" x14ac:dyDescent="0.2">
      <c r="A71" s="145" t="s">
        <v>28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</row>
  </sheetData>
  <mergeCells count="34">
    <mergeCell ref="A66:AC66"/>
    <mergeCell ref="W7:W8"/>
    <mergeCell ref="U7:U8"/>
    <mergeCell ref="M7:M8"/>
    <mergeCell ref="B58:C58"/>
    <mergeCell ref="A71:AC71"/>
    <mergeCell ref="N7:N8"/>
    <mergeCell ref="K7:K8"/>
    <mergeCell ref="A70:AC70"/>
    <mergeCell ref="O7:O8"/>
    <mergeCell ref="P7:P8"/>
    <mergeCell ref="R7:R8"/>
    <mergeCell ref="S7:S8"/>
    <mergeCell ref="T7:T8"/>
    <mergeCell ref="Y7:Y8"/>
    <mergeCell ref="Z7:Z8"/>
    <mergeCell ref="AB7:AB8"/>
    <mergeCell ref="AC7:AC8"/>
    <mergeCell ref="Q7:Q8"/>
    <mergeCell ref="X7:X8"/>
    <mergeCell ref="L7:L8"/>
    <mergeCell ref="A6:AC6"/>
    <mergeCell ref="A7:A8"/>
    <mergeCell ref="B7:B8"/>
    <mergeCell ref="D7:D8"/>
    <mergeCell ref="E7:E8"/>
    <mergeCell ref="G7:G8"/>
    <mergeCell ref="H7:H8"/>
    <mergeCell ref="I7:I8"/>
    <mergeCell ref="AA7:AA8"/>
    <mergeCell ref="C7:C8"/>
    <mergeCell ref="F7:F8"/>
    <mergeCell ref="J7:J8"/>
    <mergeCell ref="V7:V8"/>
  </mergeCells>
  <pageMargins left="1.2598425196850394" right="0" top="0.19685039370078741" bottom="0.98425196850393704" header="0.15748031496062992" footer="0.78740157480314965"/>
  <pageSetup paperSize="5" scale="70" orientation="landscape" horizontalDpi="4294967295" verticalDpi="4294967295" r:id="rId1"/>
  <headerFooter alignWithMargins="0">
    <oddHeader>&amp;L&amp;"Arial,Negrita"&amp;8                                     SECRETARIA DE HACIENDA - DIRECCION TECNICA DE PRESUPUESTO</oddHeader>
    <oddFooter>&amp;L&amp;"Arial,Negrita"&amp;8                                     FECHA: ENERO  2018 - ELABORO: JOSE LUNA D.
                                     FUENTE: SISTEMA INTEGRADO DE INFORMACION GUANE 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- ENERO 2018</vt:lpstr>
      <vt:lpstr>'GASTOS - ENERO 2018'!Títulos_a_imprimir</vt:lpstr>
    </vt:vector>
  </TitlesOfParts>
  <Company>GOBERNACION DE SANTANDER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Herminda Garcia Ramirez</cp:lastModifiedBy>
  <cp:lastPrinted>2018-03-16T16:12:12Z</cp:lastPrinted>
  <dcterms:created xsi:type="dcterms:W3CDTF">2001-09-11T14:27:50Z</dcterms:created>
  <dcterms:modified xsi:type="dcterms:W3CDTF">2018-03-23T02:36:12Z</dcterms:modified>
</cp:coreProperties>
</file>